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GitHubRepos\ApsimX\Tests\Validation\Wheat\"/>
    </mc:Choice>
  </mc:AlternateContent>
  <xr:revisionPtr revIDLastSave="0" documentId="13_ncr:1_{67936984-D225-4037-8E99-AD5331F6F5C1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3" sheetId="8" r:id="rId1"/>
    <sheet name="Observed" sheetId="1" r:id="rId2"/>
    <sheet name="Sheet2" sheetId="2" r:id="rId3"/>
    <sheet name="Sheet1" sheetId="3" r:id="rId4"/>
    <sheet name="Griffith" sheetId="4" r:id="rId5"/>
    <sheet name="YuchengSWData" sheetId="5" r:id="rId6"/>
    <sheet name="MaxLeafArea" sheetId="6" r:id="rId7"/>
    <sheet name="QuestionableData" sheetId="7" r:id="rId8"/>
  </sheets>
  <definedNames>
    <definedName name="_xlnm._FilterDatabase" localSheetId="1" hidden="1">Observed!$A$1:$A$5368</definedName>
  </definedNames>
  <calcPr calcId="191029" iterateDelta="1E-4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6" i="8" l="1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" i="8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P39" i="4"/>
  <c r="C39" i="4"/>
  <c r="P38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V22" i="4"/>
  <c r="U22" i="4"/>
  <c r="T22" i="4"/>
  <c r="S22" i="4"/>
  <c r="R22" i="4"/>
  <c r="C22" i="4"/>
  <c r="C21" i="4"/>
  <c r="V20" i="4"/>
  <c r="U20" i="4"/>
  <c r="T20" i="4"/>
  <c r="S20" i="4"/>
  <c r="R20" i="4"/>
  <c r="C20" i="4"/>
  <c r="V19" i="4"/>
  <c r="U19" i="4"/>
  <c r="T19" i="4"/>
  <c r="S19" i="4"/>
  <c r="R19" i="4"/>
  <c r="C19" i="4"/>
  <c r="V18" i="4"/>
  <c r="U18" i="4"/>
  <c r="T18" i="4"/>
  <c r="S18" i="4"/>
  <c r="R18" i="4"/>
  <c r="C18" i="4"/>
  <c r="V17" i="4"/>
  <c r="U17" i="4"/>
  <c r="T17" i="4"/>
  <c r="S17" i="4"/>
  <c r="R17" i="4"/>
  <c r="C17" i="4"/>
  <c r="V16" i="4"/>
  <c r="U16" i="4"/>
  <c r="T16" i="4"/>
  <c r="S16" i="4"/>
  <c r="R16" i="4"/>
  <c r="C16" i="4"/>
  <c r="V15" i="4"/>
  <c r="U15" i="4"/>
  <c r="T15" i="4"/>
  <c r="S15" i="4"/>
  <c r="R15" i="4"/>
  <c r="E15" i="4"/>
  <c r="C15" i="4"/>
  <c r="V14" i="4"/>
  <c r="U14" i="4"/>
  <c r="T14" i="4"/>
  <c r="S14" i="4"/>
  <c r="R14" i="4"/>
  <c r="E14" i="4"/>
  <c r="C14" i="4"/>
  <c r="V13" i="4"/>
  <c r="U13" i="4"/>
  <c r="T13" i="4"/>
  <c r="S13" i="4"/>
  <c r="R13" i="4"/>
  <c r="C13" i="4"/>
  <c r="V12" i="4"/>
  <c r="U12" i="4"/>
  <c r="T12" i="4"/>
  <c r="S12" i="4"/>
  <c r="R12" i="4"/>
  <c r="Q12" i="4"/>
  <c r="Q22" i="4" s="1"/>
  <c r="C12" i="4"/>
  <c r="V11" i="4"/>
  <c r="U11" i="4"/>
  <c r="T11" i="4"/>
  <c r="S11" i="4"/>
  <c r="R11" i="4"/>
  <c r="Q11" i="4"/>
  <c r="Q21" i="4" s="1"/>
  <c r="C11" i="4"/>
  <c r="V10" i="4"/>
  <c r="U10" i="4"/>
  <c r="T10" i="4"/>
  <c r="S10" i="4"/>
  <c r="R10" i="4"/>
  <c r="Q10" i="4"/>
  <c r="Q20" i="4" s="1"/>
  <c r="C10" i="4"/>
  <c r="V9" i="4"/>
  <c r="U9" i="4"/>
  <c r="T9" i="4"/>
  <c r="S9" i="4"/>
  <c r="R9" i="4"/>
  <c r="Q9" i="4"/>
  <c r="Q19" i="4" s="1"/>
  <c r="C9" i="4"/>
  <c r="V8" i="4"/>
  <c r="U8" i="4"/>
  <c r="T8" i="4"/>
  <c r="S8" i="4"/>
  <c r="R8" i="4"/>
  <c r="Q8" i="4"/>
  <c r="Q18" i="4" s="1"/>
  <c r="C8" i="4"/>
  <c r="V7" i="4"/>
  <c r="U7" i="4"/>
  <c r="T7" i="4"/>
  <c r="S7" i="4"/>
  <c r="R7" i="4"/>
  <c r="Q7" i="4"/>
  <c r="Q17" i="4" s="1"/>
  <c r="C7" i="4"/>
  <c r="V6" i="4"/>
  <c r="U6" i="4"/>
  <c r="T6" i="4"/>
  <c r="S6" i="4"/>
  <c r="R6" i="4"/>
  <c r="Q6" i="4"/>
  <c r="Q16" i="4" s="1"/>
  <c r="C6" i="4"/>
  <c r="V5" i="4"/>
  <c r="U5" i="4"/>
  <c r="T5" i="4"/>
  <c r="S5" i="4"/>
  <c r="R5" i="4"/>
  <c r="Q5" i="4"/>
  <c r="Q15" i="4" s="1"/>
  <c r="C5" i="4"/>
  <c r="V4" i="4"/>
  <c r="U4" i="4"/>
  <c r="T4" i="4"/>
  <c r="S4" i="4"/>
  <c r="R4" i="4"/>
  <c r="Q4" i="4"/>
  <c r="Q14" i="4" s="1"/>
  <c r="C4" i="4"/>
  <c r="V3" i="4"/>
  <c r="U3" i="4"/>
  <c r="T3" i="4"/>
  <c r="S3" i="4"/>
  <c r="R3" i="4"/>
  <c r="Q3" i="4"/>
  <c r="Q13" i="4" s="1"/>
  <c r="C3" i="4"/>
  <c r="C2" i="4"/>
  <c r="C1" i="4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O147" i="2"/>
  <c r="N147" i="2"/>
  <c r="M147" i="2"/>
  <c r="L147" i="2"/>
  <c r="D147" i="2"/>
  <c r="O146" i="2"/>
  <c r="N146" i="2"/>
  <c r="M146" i="2"/>
  <c r="L146" i="2"/>
  <c r="D146" i="2"/>
  <c r="O145" i="2"/>
  <c r="N145" i="2"/>
  <c r="M145" i="2"/>
  <c r="L145" i="2"/>
  <c r="D145" i="2"/>
  <c r="O144" i="2"/>
  <c r="N144" i="2"/>
  <c r="M144" i="2"/>
  <c r="L144" i="2"/>
  <c r="D144" i="2"/>
  <c r="O143" i="2"/>
  <c r="N143" i="2"/>
  <c r="M143" i="2"/>
  <c r="L143" i="2"/>
  <c r="D143" i="2"/>
  <c r="O142" i="2"/>
  <c r="N142" i="2"/>
  <c r="M142" i="2"/>
  <c r="L142" i="2"/>
  <c r="D142" i="2"/>
  <c r="O141" i="2"/>
  <c r="N141" i="2"/>
  <c r="M141" i="2"/>
  <c r="L141" i="2"/>
  <c r="D141" i="2"/>
  <c r="O140" i="2"/>
  <c r="N140" i="2"/>
  <c r="M140" i="2"/>
  <c r="L140" i="2"/>
  <c r="D140" i="2"/>
  <c r="O139" i="2"/>
  <c r="N139" i="2"/>
  <c r="M139" i="2"/>
  <c r="L139" i="2"/>
  <c r="D139" i="2"/>
  <c r="O138" i="2"/>
  <c r="N138" i="2"/>
  <c r="M138" i="2"/>
  <c r="L138" i="2"/>
  <c r="D138" i="2"/>
  <c r="P137" i="2"/>
  <c r="O137" i="2"/>
  <c r="N137" i="2"/>
  <c r="M137" i="2"/>
  <c r="L137" i="2"/>
  <c r="D137" i="2"/>
  <c r="P136" i="2"/>
  <c r="O136" i="2"/>
  <c r="N136" i="2"/>
  <c r="M136" i="2"/>
  <c r="L136" i="2"/>
  <c r="D136" i="2"/>
  <c r="P135" i="2"/>
  <c r="O135" i="2"/>
  <c r="N135" i="2"/>
  <c r="M135" i="2"/>
  <c r="L135" i="2"/>
  <c r="D135" i="2"/>
  <c r="O134" i="2"/>
  <c r="N134" i="2"/>
  <c r="M134" i="2"/>
  <c r="L134" i="2"/>
  <c r="D134" i="2"/>
  <c r="O133" i="2"/>
  <c r="N133" i="2"/>
  <c r="M133" i="2"/>
  <c r="L133" i="2"/>
  <c r="D133" i="2"/>
  <c r="P132" i="2"/>
  <c r="O132" i="2"/>
  <c r="N132" i="2"/>
  <c r="M132" i="2"/>
  <c r="L132" i="2"/>
  <c r="D132" i="2"/>
  <c r="O131" i="2"/>
  <c r="N131" i="2"/>
  <c r="M131" i="2"/>
  <c r="L131" i="2"/>
  <c r="D131" i="2"/>
  <c r="O130" i="2"/>
  <c r="N130" i="2"/>
  <c r="M130" i="2"/>
  <c r="L130" i="2"/>
  <c r="D130" i="2"/>
  <c r="P129" i="2"/>
  <c r="O129" i="2"/>
  <c r="N129" i="2"/>
  <c r="M129" i="2"/>
  <c r="L129" i="2"/>
  <c r="D129" i="2"/>
  <c r="O128" i="2"/>
  <c r="N128" i="2"/>
  <c r="M128" i="2"/>
  <c r="L128" i="2"/>
  <c r="D128" i="2"/>
  <c r="O127" i="2"/>
  <c r="N127" i="2"/>
  <c r="M127" i="2"/>
  <c r="L127" i="2"/>
  <c r="D127" i="2"/>
  <c r="O126" i="2"/>
  <c r="N126" i="2"/>
  <c r="M126" i="2"/>
  <c r="L126" i="2"/>
  <c r="D126" i="2"/>
  <c r="P125" i="2"/>
  <c r="O125" i="2"/>
  <c r="N125" i="2"/>
  <c r="M125" i="2"/>
  <c r="L125" i="2"/>
  <c r="D125" i="2"/>
  <c r="O124" i="2"/>
  <c r="N124" i="2"/>
  <c r="M124" i="2"/>
  <c r="L124" i="2"/>
  <c r="D124" i="2"/>
  <c r="O123" i="2"/>
  <c r="N123" i="2"/>
  <c r="M123" i="2"/>
  <c r="L123" i="2"/>
  <c r="D123" i="2"/>
  <c r="P122" i="2"/>
  <c r="O122" i="2"/>
  <c r="N122" i="2"/>
  <c r="M122" i="2"/>
  <c r="L122" i="2"/>
  <c r="D122" i="2"/>
  <c r="O121" i="2"/>
  <c r="N121" i="2"/>
  <c r="M121" i="2"/>
  <c r="L121" i="2"/>
  <c r="D121" i="2"/>
  <c r="O120" i="2"/>
  <c r="N120" i="2"/>
  <c r="M120" i="2"/>
  <c r="L120" i="2"/>
  <c r="D120" i="2"/>
  <c r="O119" i="2"/>
  <c r="N119" i="2"/>
  <c r="M119" i="2"/>
  <c r="L119" i="2"/>
  <c r="D119" i="2"/>
  <c r="P118" i="2"/>
  <c r="O118" i="2"/>
  <c r="N118" i="2"/>
  <c r="M118" i="2"/>
  <c r="L118" i="2"/>
  <c r="D118" i="2"/>
  <c r="O117" i="2"/>
  <c r="N117" i="2"/>
  <c r="M117" i="2"/>
  <c r="L117" i="2"/>
  <c r="D117" i="2"/>
  <c r="P116" i="2"/>
  <c r="O116" i="2"/>
  <c r="N116" i="2"/>
  <c r="M116" i="2"/>
  <c r="L116" i="2"/>
  <c r="D116" i="2"/>
  <c r="P115" i="2"/>
  <c r="O115" i="2"/>
  <c r="N115" i="2"/>
  <c r="M115" i="2"/>
  <c r="L115" i="2"/>
  <c r="D115" i="2"/>
  <c r="O114" i="2"/>
  <c r="N114" i="2"/>
  <c r="M114" i="2"/>
  <c r="L114" i="2"/>
  <c r="D114" i="2"/>
  <c r="P113" i="2"/>
  <c r="O113" i="2"/>
  <c r="N113" i="2"/>
  <c r="M113" i="2"/>
  <c r="L113" i="2"/>
  <c r="D113" i="2"/>
  <c r="O112" i="2"/>
  <c r="N112" i="2"/>
  <c r="M112" i="2"/>
  <c r="L112" i="2"/>
  <c r="D112" i="2"/>
  <c r="P111" i="2"/>
  <c r="O111" i="2"/>
  <c r="N111" i="2"/>
  <c r="M111" i="2"/>
  <c r="L111" i="2"/>
  <c r="D111" i="2"/>
  <c r="O110" i="2"/>
  <c r="N110" i="2"/>
  <c r="M110" i="2"/>
  <c r="L110" i="2"/>
  <c r="D110" i="2"/>
  <c r="P109" i="2"/>
  <c r="O109" i="2"/>
  <c r="N109" i="2"/>
  <c r="M109" i="2"/>
  <c r="L109" i="2"/>
  <c r="D109" i="2"/>
  <c r="O108" i="2"/>
  <c r="N108" i="2"/>
  <c r="M108" i="2"/>
  <c r="L108" i="2"/>
  <c r="D108" i="2"/>
  <c r="O107" i="2"/>
  <c r="N107" i="2"/>
  <c r="M107" i="2"/>
  <c r="L107" i="2"/>
  <c r="D107" i="2"/>
  <c r="O106" i="2"/>
  <c r="N106" i="2"/>
  <c r="M106" i="2"/>
  <c r="L106" i="2"/>
  <c r="D106" i="2"/>
  <c r="P105" i="2"/>
  <c r="O105" i="2"/>
  <c r="N105" i="2"/>
  <c r="M105" i="2"/>
  <c r="L105" i="2"/>
  <c r="D105" i="2"/>
  <c r="P104" i="2"/>
  <c r="O104" i="2"/>
  <c r="N104" i="2"/>
  <c r="M104" i="2"/>
  <c r="L104" i="2"/>
  <c r="D104" i="2"/>
  <c r="O103" i="2"/>
  <c r="N103" i="2"/>
  <c r="M103" i="2"/>
  <c r="L103" i="2"/>
  <c r="D103" i="2"/>
  <c r="O102" i="2"/>
  <c r="N102" i="2"/>
  <c r="M102" i="2"/>
  <c r="L102" i="2"/>
  <c r="D102" i="2"/>
  <c r="P101" i="2"/>
  <c r="O101" i="2"/>
  <c r="N101" i="2"/>
  <c r="M101" i="2"/>
  <c r="L101" i="2"/>
  <c r="D101" i="2"/>
  <c r="O100" i="2"/>
  <c r="N100" i="2"/>
  <c r="M100" i="2"/>
  <c r="L100" i="2"/>
  <c r="D100" i="2"/>
  <c r="P99" i="2"/>
  <c r="O99" i="2"/>
  <c r="N99" i="2"/>
  <c r="M99" i="2"/>
  <c r="L99" i="2"/>
  <c r="D99" i="2"/>
  <c r="O98" i="2"/>
  <c r="N98" i="2"/>
  <c r="M98" i="2"/>
  <c r="L98" i="2"/>
  <c r="D98" i="2"/>
  <c r="P97" i="2"/>
  <c r="O97" i="2"/>
  <c r="N97" i="2"/>
  <c r="M97" i="2"/>
  <c r="L97" i="2"/>
  <c r="D97" i="2"/>
  <c r="O96" i="2"/>
  <c r="N96" i="2"/>
  <c r="M96" i="2"/>
  <c r="L96" i="2"/>
  <c r="D96" i="2"/>
  <c r="P95" i="2"/>
  <c r="O95" i="2"/>
  <c r="N95" i="2"/>
  <c r="M95" i="2"/>
  <c r="L95" i="2"/>
  <c r="D95" i="2"/>
  <c r="O94" i="2"/>
  <c r="N94" i="2"/>
  <c r="M94" i="2"/>
  <c r="L94" i="2"/>
  <c r="D94" i="2"/>
  <c r="P93" i="2"/>
  <c r="O93" i="2"/>
  <c r="N93" i="2"/>
  <c r="M93" i="2"/>
  <c r="L93" i="2"/>
  <c r="D93" i="2"/>
  <c r="O92" i="2"/>
  <c r="N92" i="2"/>
  <c r="M92" i="2"/>
  <c r="L92" i="2"/>
  <c r="D92" i="2"/>
  <c r="O91" i="2"/>
  <c r="N91" i="2"/>
  <c r="M91" i="2"/>
  <c r="L91" i="2"/>
  <c r="D91" i="2"/>
  <c r="O90" i="2"/>
  <c r="N90" i="2"/>
  <c r="M90" i="2"/>
  <c r="L90" i="2"/>
  <c r="D90" i="2"/>
  <c r="P89" i="2"/>
  <c r="O89" i="2"/>
  <c r="N89" i="2"/>
  <c r="M89" i="2"/>
  <c r="L89" i="2"/>
  <c r="D89" i="2"/>
  <c r="P88" i="2"/>
  <c r="O88" i="2"/>
  <c r="N88" i="2"/>
  <c r="M88" i="2"/>
  <c r="L88" i="2"/>
  <c r="D88" i="2"/>
  <c r="O87" i="2"/>
  <c r="N87" i="2"/>
  <c r="M87" i="2"/>
  <c r="L87" i="2"/>
  <c r="D87" i="2"/>
  <c r="O86" i="2"/>
  <c r="N86" i="2"/>
  <c r="M86" i="2"/>
  <c r="L86" i="2"/>
  <c r="D86" i="2"/>
  <c r="O85" i="2"/>
  <c r="N85" i="2"/>
  <c r="M85" i="2"/>
  <c r="L85" i="2"/>
  <c r="D85" i="2"/>
  <c r="O84" i="2"/>
  <c r="N84" i="2"/>
  <c r="M84" i="2"/>
  <c r="L84" i="2"/>
  <c r="D84" i="2"/>
  <c r="O83" i="2"/>
  <c r="N83" i="2"/>
  <c r="M83" i="2"/>
  <c r="L83" i="2"/>
  <c r="D83" i="2"/>
  <c r="O82" i="2"/>
  <c r="N82" i="2"/>
  <c r="M82" i="2"/>
  <c r="L82" i="2"/>
  <c r="D82" i="2"/>
  <c r="P81" i="2"/>
  <c r="O81" i="2"/>
  <c r="N81" i="2"/>
  <c r="M81" i="2"/>
  <c r="L81" i="2"/>
  <c r="D81" i="2"/>
  <c r="P80" i="2"/>
  <c r="O80" i="2"/>
  <c r="N80" i="2"/>
  <c r="M80" i="2"/>
  <c r="L80" i="2"/>
  <c r="D80" i="2"/>
  <c r="O79" i="2"/>
  <c r="N79" i="2"/>
  <c r="M79" i="2"/>
  <c r="L79" i="2"/>
  <c r="D79" i="2"/>
  <c r="O78" i="2"/>
  <c r="N78" i="2"/>
  <c r="M78" i="2"/>
  <c r="L78" i="2"/>
  <c r="D78" i="2"/>
  <c r="O77" i="2"/>
  <c r="N77" i="2"/>
  <c r="M77" i="2"/>
  <c r="L77" i="2"/>
  <c r="D77" i="2"/>
  <c r="P76" i="2"/>
  <c r="O76" i="2"/>
  <c r="N76" i="2"/>
  <c r="M76" i="2"/>
  <c r="L76" i="2"/>
  <c r="D76" i="2"/>
  <c r="P75" i="2"/>
  <c r="O75" i="2"/>
  <c r="N75" i="2"/>
  <c r="M75" i="2"/>
  <c r="L75" i="2"/>
  <c r="D75" i="2"/>
  <c r="P74" i="2"/>
  <c r="O74" i="2"/>
  <c r="N74" i="2"/>
  <c r="M74" i="2"/>
  <c r="L74" i="2"/>
  <c r="D74" i="2"/>
  <c r="P73" i="2"/>
  <c r="O73" i="2"/>
  <c r="N73" i="2"/>
  <c r="M73" i="2"/>
  <c r="L73" i="2"/>
  <c r="D73" i="2"/>
  <c r="P72" i="2"/>
  <c r="O72" i="2"/>
  <c r="N72" i="2"/>
  <c r="M72" i="2"/>
  <c r="L72" i="2"/>
  <c r="D72" i="2"/>
  <c r="P71" i="2"/>
  <c r="O71" i="2"/>
  <c r="N71" i="2"/>
  <c r="M71" i="2"/>
  <c r="L71" i="2"/>
  <c r="D71" i="2"/>
  <c r="P70" i="2"/>
  <c r="O70" i="2"/>
  <c r="N70" i="2"/>
  <c r="M70" i="2"/>
  <c r="L70" i="2"/>
  <c r="D70" i="2"/>
  <c r="P69" i="2"/>
  <c r="O69" i="2"/>
  <c r="N69" i="2"/>
  <c r="M69" i="2"/>
  <c r="L69" i="2"/>
  <c r="D69" i="2"/>
  <c r="P68" i="2"/>
  <c r="O68" i="2"/>
  <c r="N68" i="2"/>
  <c r="M68" i="2"/>
  <c r="L68" i="2"/>
  <c r="D68" i="2"/>
  <c r="P67" i="2"/>
  <c r="O67" i="2"/>
  <c r="N67" i="2"/>
  <c r="M67" i="2"/>
  <c r="L67" i="2"/>
  <c r="D67" i="2"/>
  <c r="O66" i="2"/>
  <c r="N66" i="2"/>
  <c r="M66" i="2"/>
  <c r="L66" i="2"/>
  <c r="D66" i="2"/>
  <c r="P65" i="2"/>
  <c r="O65" i="2"/>
  <c r="N65" i="2"/>
  <c r="M65" i="2"/>
  <c r="L65" i="2"/>
  <c r="D65" i="2"/>
  <c r="P64" i="2"/>
  <c r="O64" i="2"/>
  <c r="N64" i="2"/>
  <c r="M64" i="2"/>
  <c r="L64" i="2"/>
  <c r="D64" i="2"/>
  <c r="P63" i="2"/>
  <c r="O63" i="2"/>
  <c r="N63" i="2"/>
  <c r="M63" i="2"/>
  <c r="L63" i="2"/>
  <c r="D63" i="2"/>
  <c r="P62" i="2"/>
  <c r="O62" i="2"/>
  <c r="N62" i="2"/>
  <c r="M62" i="2"/>
  <c r="L62" i="2"/>
  <c r="D62" i="2"/>
  <c r="O61" i="2"/>
  <c r="N61" i="2"/>
  <c r="M61" i="2"/>
  <c r="L61" i="2"/>
  <c r="D61" i="2"/>
  <c r="P60" i="2"/>
  <c r="O60" i="2"/>
  <c r="N60" i="2"/>
  <c r="M60" i="2"/>
  <c r="L60" i="2"/>
  <c r="D60" i="2"/>
  <c r="P59" i="2"/>
  <c r="O59" i="2"/>
  <c r="N59" i="2"/>
  <c r="M59" i="2"/>
  <c r="L59" i="2"/>
  <c r="D59" i="2"/>
  <c r="P58" i="2"/>
  <c r="O58" i="2"/>
  <c r="N58" i="2"/>
  <c r="M58" i="2"/>
  <c r="L58" i="2"/>
  <c r="D58" i="2"/>
  <c r="P57" i="2"/>
  <c r="O57" i="2"/>
  <c r="N57" i="2"/>
  <c r="M57" i="2"/>
  <c r="L57" i="2"/>
  <c r="D57" i="2"/>
  <c r="P56" i="2"/>
  <c r="O56" i="2"/>
  <c r="N56" i="2"/>
  <c r="M56" i="2"/>
  <c r="L56" i="2"/>
  <c r="D56" i="2"/>
  <c r="P55" i="2"/>
  <c r="O55" i="2"/>
  <c r="N55" i="2"/>
  <c r="M55" i="2"/>
  <c r="L55" i="2"/>
  <c r="D55" i="2"/>
  <c r="P54" i="2"/>
  <c r="O54" i="2"/>
  <c r="N54" i="2"/>
  <c r="M54" i="2"/>
  <c r="L54" i="2"/>
  <c r="D54" i="2"/>
  <c r="P53" i="2"/>
  <c r="O53" i="2"/>
  <c r="N53" i="2"/>
  <c r="M53" i="2"/>
  <c r="L53" i="2"/>
  <c r="D53" i="2"/>
  <c r="P52" i="2"/>
  <c r="O52" i="2"/>
  <c r="N52" i="2"/>
  <c r="M52" i="2"/>
  <c r="L52" i="2"/>
  <c r="D52" i="2"/>
  <c r="P51" i="2"/>
  <c r="O51" i="2"/>
  <c r="N51" i="2"/>
  <c r="M51" i="2"/>
  <c r="L51" i="2"/>
  <c r="D51" i="2"/>
  <c r="P50" i="2"/>
  <c r="O50" i="2"/>
  <c r="N50" i="2"/>
  <c r="M50" i="2"/>
  <c r="L50" i="2"/>
  <c r="D50" i="2"/>
  <c r="P49" i="2"/>
  <c r="O49" i="2"/>
  <c r="N49" i="2"/>
  <c r="M49" i="2"/>
  <c r="L49" i="2"/>
  <c r="D49" i="2"/>
  <c r="P48" i="2"/>
  <c r="O48" i="2"/>
  <c r="N48" i="2"/>
  <c r="M48" i="2"/>
  <c r="L48" i="2"/>
  <c r="D48" i="2"/>
  <c r="P47" i="2"/>
  <c r="O47" i="2"/>
  <c r="N47" i="2"/>
  <c r="M47" i="2"/>
  <c r="L47" i="2"/>
  <c r="D47" i="2"/>
  <c r="P46" i="2"/>
  <c r="O46" i="2"/>
  <c r="N46" i="2"/>
  <c r="M46" i="2"/>
  <c r="L46" i="2"/>
  <c r="D46" i="2"/>
  <c r="P45" i="2"/>
  <c r="O45" i="2"/>
  <c r="N45" i="2"/>
  <c r="M45" i="2"/>
  <c r="L45" i="2"/>
  <c r="D45" i="2"/>
  <c r="P44" i="2"/>
  <c r="O44" i="2"/>
  <c r="N44" i="2"/>
  <c r="M44" i="2"/>
  <c r="L44" i="2"/>
  <c r="D44" i="2"/>
  <c r="P43" i="2"/>
  <c r="O43" i="2"/>
  <c r="N43" i="2"/>
  <c r="M43" i="2"/>
  <c r="L43" i="2"/>
  <c r="D43" i="2"/>
  <c r="P42" i="2"/>
  <c r="O42" i="2"/>
  <c r="N42" i="2"/>
  <c r="M42" i="2"/>
  <c r="L42" i="2"/>
  <c r="D42" i="2"/>
  <c r="P41" i="2"/>
  <c r="O41" i="2"/>
  <c r="N41" i="2"/>
  <c r="M41" i="2"/>
  <c r="L41" i="2"/>
  <c r="D41" i="2"/>
  <c r="P40" i="2"/>
  <c r="O40" i="2"/>
  <c r="N40" i="2"/>
  <c r="M40" i="2"/>
  <c r="L40" i="2"/>
  <c r="D40" i="2"/>
  <c r="P39" i="2"/>
  <c r="O39" i="2"/>
  <c r="N39" i="2"/>
  <c r="M39" i="2"/>
  <c r="L39" i="2"/>
  <c r="D39" i="2"/>
  <c r="O38" i="2"/>
  <c r="N38" i="2"/>
  <c r="M38" i="2"/>
  <c r="L38" i="2"/>
  <c r="D38" i="2"/>
  <c r="O37" i="2"/>
  <c r="N37" i="2"/>
  <c r="M37" i="2"/>
  <c r="L37" i="2"/>
  <c r="D37" i="2"/>
  <c r="O36" i="2"/>
  <c r="N36" i="2"/>
  <c r="M36" i="2"/>
  <c r="L36" i="2"/>
  <c r="D36" i="2"/>
  <c r="P35" i="2"/>
  <c r="O35" i="2"/>
  <c r="N35" i="2"/>
  <c r="M35" i="2"/>
  <c r="L35" i="2"/>
  <c r="D35" i="2"/>
  <c r="P34" i="2"/>
  <c r="O34" i="2"/>
  <c r="N34" i="2"/>
  <c r="M34" i="2"/>
  <c r="L34" i="2"/>
  <c r="D34" i="2"/>
  <c r="O33" i="2"/>
  <c r="N33" i="2"/>
  <c r="M33" i="2"/>
  <c r="L33" i="2"/>
  <c r="D33" i="2"/>
  <c r="O32" i="2"/>
  <c r="N32" i="2"/>
  <c r="M32" i="2"/>
  <c r="L32" i="2"/>
  <c r="D32" i="2"/>
  <c r="O31" i="2"/>
  <c r="N31" i="2"/>
  <c r="M31" i="2"/>
  <c r="L31" i="2"/>
  <c r="D31" i="2"/>
  <c r="P30" i="2"/>
  <c r="O30" i="2"/>
  <c r="N30" i="2"/>
  <c r="M30" i="2"/>
  <c r="L30" i="2"/>
  <c r="D30" i="2"/>
  <c r="O29" i="2"/>
  <c r="N29" i="2"/>
  <c r="M29" i="2"/>
  <c r="L29" i="2"/>
  <c r="D29" i="2"/>
  <c r="O28" i="2"/>
  <c r="N28" i="2"/>
  <c r="M28" i="2"/>
  <c r="L28" i="2"/>
  <c r="D28" i="2"/>
  <c r="O27" i="2"/>
  <c r="N27" i="2"/>
  <c r="M27" i="2"/>
  <c r="L27" i="2"/>
  <c r="D27" i="2"/>
  <c r="O26" i="2"/>
  <c r="N26" i="2"/>
  <c r="M26" i="2"/>
  <c r="L26" i="2"/>
  <c r="D26" i="2"/>
  <c r="O25" i="2"/>
  <c r="N25" i="2"/>
  <c r="M25" i="2"/>
  <c r="L25" i="2"/>
  <c r="D25" i="2"/>
  <c r="O24" i="2"/>
  <c r="N24" i="2"/>
  <c r="M24" i="2"/>
  <c r="L24" i="2"/>
  <c r="D24" i="2"/>
  <c r="O23" i="2"/>
  <c r="N23" i="2"/>
  <c r="M23" i="2"/>
  <c r="L23" i="2"/>
  <c r="D23" i="2"/>
  <c r="O22" i="2"/>
  <c r="N22" i="2"/>
  <c r="M22" i="2"/>
  <c r="L22" i="2"/>
  <c r="D22" i="2"/>
  <c r="O21" i="2"/>
  <c r="N21" i="2"/>
  <c r="M21" i="2"/>
  <c r="L21" i="2"/>
  <c r="D21" i="2"/>
  <c r="O20" i="2"/>
  <c r="N20" i="2"/>
  <c r="M20" i="2"/>
  <c r="L20" i="2"/>
  <c r="D20" i="2"/>
  <c r="P19" i="2"/>
  <c r="O19" i="2"/>
  <c r="N19" i="2"/>
  <c r="M19" i="2"/>
  <c r="L19" i="2"/>
  <c r="D19" i="2"/>
  <c r="O18" i="2"/>
  <c r="N18" i="2"/>
  <c r="M18" i="2"/>
  <c r="L18" i="2"/>
  <c r="D18" i="2"/>
  <c r="O17" i="2"/>
  <c r="N17" i="2"/>
  <c r="M17" i="2"/>
  <c r="L17" i="2"/>
  <c r="D17" i="2"/>
  <c r="O16" i="2"/>
  <c r="N16" i="2"/>
  <c r="M16" i="2"/>
  <c r="L16" i="2"/>
  <c r="D16" i="2"/>
  <c r="O15" i="2"/>
  <c r="N15" i="2"/>
  <c r="M15" i="2"/>
  <c r="L15" i="2"/>
  <c r="D15" i="2"/>
  <c r="O14" i="2"/>
  <c r="N14" i="2"/>
  <c r="M14" i="2"/>
  <c r="L14" i="2"/>
  <c r="D14" i="2"/>
  <c r="O13" i="2"/>
  <c r="N13" i="2"/>
  <c r="M13" i="2"/>
  <c r="L13" i="2"/>
  <c r="D13" i="2"/>
  <c r="P12" i="2"/>
  <c r="O12" i="2"/>
  <c r="N12" i="2"/>
  <c r="M12" i="2"/>
  <c r="L12" i="2"/>
  <c r="D12" i="2"/>
  <c r="O11" i="2"/>
  <c r="N11" i="2"/>
  <c r="M11" i="2"/>
  <c r="L11" i="2"/>
  <c r="D11" i="2"/>
  <c r="O10" i="2"/>
  <c r="N10" i="2"/>
  <c r="M10" i="2"/>
  <c r="L10" i="2"/>
  <c r="D10" i="2"/>
  <c r="O9" i="2"/>
  <c r="N9" i="2"/>
  <c r="M9" i="2"/>
  <c r="L9" i="2"/>
  <c r="D9" i="2"/>
  <c r="O8" i="2"/>
  <c r="N8" i="2"/>
  <c r="M8" i="2"/>
  <c r="L8" i="2"/>
  <c r="D8" i="2"/>
  <c r="P7" i="2"/>
  <c r="O7" i="2"/>
  <c r="N7" i="2"/>
  <c r="M7" i="2"/>
  <c r="L7" i="2"/>
  <c r="D7" i="2"/>
  <c r="O6" i="2"/>
  <c r="N6" i="2"/>
  <c r="M6" i="2"/>
  <c r="L6" i="2"/>
  <c r="D6" i="2"/>
  <c r="O5" i="2"/>
  <c r="N5" i="2"/>
  <c r="M5" i="2"/>
  <c r="L5" i="2"/>
  <c r="D5" i="2"/>
  <c r="O4" i="2"/>
  <c r="N4" i="2"/>
  <c r="M4" i="2"/>
  <c r="L4" i="2"/>
  <c r="D4" i="2"/>
  <c r="O3" i="2"/>
  <c r="N3" i="2"/>
  <c r="M3" i="2"/>
  <c r="L3" i="2"/>
  <c r="D3" i="2"/>
  <c r="O2" i="2"/>
  <c r="N2" i="2"/>
  <c r="M2" i="2"/>
  <c r="L2" i="2"/>
  <c r="D2" i="2"/>
  <c r="AD1851" i="1"/>
  <c r="V2844" i="1"/>
  <c r="V2724" i="1"/>
  <c r="V2814" i="1"/>
  <c r="V2694" i="1"/>
  <c r="V2784" i="1"/>
  <c r="V2664" i="1"/>
  <c r="V2754" i="1"/>
  <c r="V2634" i="1"/>
  <c r="AA2008" i="1"/>
  <c r="Y2008" i="1" s="1"/>
  <c r="Z2008" i="1"/>
  <c r="AA2006" i="1"/>
  <c r="Y2006" i="1" s="1"/>
  <c r="Z2006" i="1"/>
  <c r="AA2004" i="1"/>
  <c r="Y2004" i="1" s="1"/>
  <c r="Z2004" i="1"/>
  <c r="AA2002" i="1"/>
  <c r="Y2002" i="1" s="1"/>
  <c r="Z2002" i="1"/>
  <c r="AA2012" i="1"/>
  <c r="Y2012" i="1" s="1"/>
  <c r="Z2012" i="1"/>
  <c r="AA2010" i="1"/>
  <c r="Y2010" i="1" s="1"/>
  <c r="Z2010" i="1"/>
  <c r="AA2000" i="1"/>
  <c r="Y2000" i="1" s="1"/>
  <c r="Z2000" i="1"/>
  <c r="AA4933" i="1"/>
  <c r="Y4933" i="1" s="1"/>
  <c r="Z4933" i="1"/>
  <c r="AA4930" i="1"/>
  <c r="Y4930" i="1" s="1"/>
  <c r="Z4930" i="1"/>
  <c r="AA4927" i="1"/>
  <c r="Y4927" i="1" s="1"/>
  <c r="Z4927" i="1"/>
  <c r="AA4939" i="1"/>
  <c r="Y4939" i="1" s="1"/>
  <c r="Z4939" i="1"/>
  <c r="AA4936" i="1"/>
  <c r="Y4936" i="1" s="1"/>
  <c r="Z4936" i="1"/>
  <c r="AA4924" i="1"/>
  <c r="Y4924" i="1" s="1"/>
  <c r="Z4924" i="1"/>
  <c r="H2600" i="1"/>
  <c r="H2501" i="1"/>
  <c r="H2400" i="1"/>
  <c r="H2310" i="1"/>
  <c r="H2596" i="1"/>
  <c r="H2497" i="1"/>
  <c r="H2396" i="1"/>
  <c r="H2306" i="1"/>
  <c r="H2594" i="1"/>
  <c r="H2495" i="1"/>
  <c r="H2394" i="1"/>
  <c r="H2304" i="1"/>
  <c r="H2592" i="1"/>
  <c r="H2493" i="1"/>
  <c r="H2392" i="1"/>
  <c r="H2302" i="1"/>
  <c r="H2590" i="1"/>
  <c r="H2491" i="1"/>
  <c r="H2387" i="1"/>
  <c r="H2297" i="1"/>
  <c r="H2585" i="1"/>
  <c r="H2486" i="1"/>
  <c r="H2382" i="1"/>
  <c r="H2292" i="1"/>
  <c r="AB5187" i="1"/>
  <c r="AB2535" i="1"/>
  <c r="AB2604" i="1"/>
  <c r="AB2550" i="1"/>
  <c r="AB2520" i="1"/>
  <c r="AB2436" i="1"/>
  <c r="AB2505" i="1"/>
  <c r="AB2451" i="1"/>
  <c r="AB2421" i="1"/>
  <c r="AB2344" i="1"/>
  <c r="AB2404" i="1"/>
  <c r="AB2359" i="1"/>
  <c r="AB2329" i="1"/>
  <c r="AB2254" i="1"/>
  <c r="AB2314" i="1"/>
  <c r="AB2269" i="1"/>
  <c r="AB2239" i="1"/>
  <c r="Y2172" i="1"/>
  <c r="C2172" i="1"/>
  <c r="C2165" i="1" s="1"/>
  <c r="C2171" i="1"/>
  <c r="C2170" i="1"/>
  <c r="C2169" i="1"/>
  <c r="Y2167" i="1"/>
  <c r="Y2166" i="1"/>
  <c r="Y2165" i="1"/>
  <c r="Y2164" i="1"/>
  <c r="BK82" i="1"/>
  <c r="BK80" i="1"/>
  <c r="BK79" i="1"/>
  <c r="BK76" i="1"/>
  <c r="BK73" i="1"/>
  <c r="BK72" i="1"/>
  <c r="BK71" i="1"/>
  <c r="BK70" i="1"/>
  <c r="BK68" i="1"/>
  <c r="BK66" i="1"/>
  <c r="Y18" i="1"/>
  <c r="C2166" i="1" l="1"/>
  <c r="C2167" i="1"/>
  <c r="C2164" i="1"/>
</calcChain>
</file>

<file path=xl/sharedStrings.xml><?xml version="1.0" encoding="utf-8"?>
<sst xmlns="http://schemas.openxmlformats.org/spreadsheetml/2006/main" count="19769" uniqueCount="1356">
  <si>
    <t>SimulationName</t>
  </si>
  <si>
    <t>Clock.Today</t>
  </si>
  <si>
    <t>Wheat.SowingDate</t>
  </si>
  <si>
    <t>Wheat.SowingDate.DayOfYear</t>
  </si>
  <si>
    <t>Wheat.SowingData.Cultivar</t>
  </si>
  <si>
    <t>ET</t>
  </si>
  <si>
    <t>ProfileWater</t>
  </si>
  <si>
    <t>Wheat.AboveGround.N</t>
  </si>
  <si>
    <t>Wheat.AboveGround.Wt</t>
  </si>
  <si>
    <t>Wheat.Ear.Wt</t>
  </si>
  <si>
    <t>Wheat.Ear.Nconc</t>
  </si>
  <si>
    <t>Wheat.Ear.N</t>
  </si>
  <si>
    <t>Wheat.Grain.NConc</t>
  </si>
  <si>
    <t>Wheat.Grain.N</t>
  </si>
  <si>
    <t>Wheat.Grain.Number</t>
  </si>
  <si>
    <t>Wheat.Grain.Protein</t>
  </si>
  <si>
    <t>Wheat.Grain.Wt</t>
  </si>
  <si>
    <t>Wheat.Structure.LeafTipsAppeared</t>
  </si>
  <si>
    <t>Wheat.Leaf.Dead.NConc</t>
  </si>
  <si>
    <t>Wheat.Leaf.Dead.N</t>
  </si>
  <si>
    <t>Wheat.Leaf.Dead.Wt</t>
  </si>
  <si>
    <t>Wheat.Leaf.ExpandedCohortNo</t>
  </si>
  <si>
    <t>Wheat.Leaf.LAI</t>
  </si>
  <si>
    <t>Wheat.Leaf.Live.NConc</t>
  </si>
  <si>
    <t>Wheat.Leaf.Live.N</t>
  </si>
  <si>
    <t>Wheat.Leaf.Live.Wt</t>
  </si>
  <si>
    <t>Wheat.Leaf.NonStructural.Wt</t>
  </si>
  <si>
    <t>Wheat.Leaf.Wt</t>
  </si>
  <si>
    <t>Wheat.Phenology.CurrentStageName</t>
  </si>
  <si>
    <t>Wheat.Phenology.TerminalSpikeletDAS</t>
  </si>
  <si>
    <t>DC31</t>
  </si>
  <si>
    <t>Wheat.Phenology.FlagLeafDAS</t>
  </si>
  <si>
    <t>Wheat.Phenology.HeadingDAS</t>
  </si>
  <si>
    <t>Wheat.Phenology.FloweringDAS</t>
  </si>
  <si>
    <t>Wheat.Phenology.ReadyForHarvestDAS</t>
  </si>
  <si>
    <t>Wheat.Phenology.Zadok.Stage</t>
  </si>
  <si>
    <t>Wheat.Spike.N</t>
  </si>
  <si>
    <t>Wheat.Spike.NonStructural.Wt</t>
  </si>
  <si>
    <t>Wheat.Spike.Wt</t>
  </si>
  <si>
    <t>Wheat.Spike.NConc</t>
  </si>
  <si>
    <t>Wheat.Stem.NConc</t>
  </si>
  <si>
    <t>Wheat.Stem.N</t>
  </si>
  <si>
    <t>Wheat.Stem.NonStructural.Wt</t>
  </si>
  <si>
    <t>Wheat.Stem.Wt</t>
  </si>
  <si>
    <t>APS14StubbleBareNRate000</t>
  </si>
  <si>
    <t>HarvestRipe</t>
  </si>
  <si>
    <t>APS14StubbleBareNRate040</t>
  </si>
  <si>
    <t>APS14StubbleBareNRate080</t>
  </si>
  <si>
    <t>APS14StubbleBareNRate200</t>
  </si>
  <si>
    <t>APS14StubbleLucerneNRate000</t>
  </si>
  <si>
    <t>APS14StubbleLucerneNRate040</t>
  </si>
  <si>
    <t>APS14StubbleLucerneNRate080</t>
  </si>
  <si>
    <t>APS14StubbleLucerneNRate200</t>
  </si>
  <si>
    <t>APS14StubbleStrawNRate000</t>
  </si>
  <si>
    <t>APS14StubbleStrawNRate040</t>
  </si>
  <si>
    <t>APS14StubbleStrawNRate080</t>
  </si>
  <si>
    <t>APS14StubbleStrawNRate200</t>
  </si>
  <si>
    <t>APS26NRate0WaterDry</t>
  </si>
  <si>
    <t>APS26NRate0WaterWet</t>
  </si>
  <si>
    <t>APS26NRate160WaterDry</t>
  </si>
  <si>
    <t>APS26NRate160WaterWet</t>
  </si>
  <si>
    <t>APS26NRate40WaterDry</t>
  </si>
  <si>
    <t>APS26NRate40WaterWet</t>
  </si>
  <si>
    <t>APS26NRate80WaterDry</t>
  </si>
  <si>
    <t>APS26NRate80WaterWet</t>
  </si>
  <si>
    <t>APS2TOS1</t>
  </si>
  <si>
    <t>APS2TOS2</t>
  </si>
  <si>
    <t>APS6NRate0</t>
  </si>
  <si>
    <t>APS6NRate120</t>
  </si>
  <si>
    <t>APS6NRate160</t>
  </si>
  <si>
    <t>APS6NRate360</t>
  </si>
  <si>
    <t>APS6NRate40</t>
  </si>
  <si>
    <t>APS6NRate80</t>
  </si>
  <si>
    <t>ArizonaFACE92CO2HighIrrDry</t>
  </si>
  <si>
    <t>ArizonaFACE92CO2HighIrrWet</t>
  </si>
  <si>
    <t>ArizonaFACE92CO2NormalIrrDry</t>
  </si>
  <si>
    <t>ArizonaFACE92CO2NormalIrrWet</t>
  </si>
  <si>
    <t>ArizonaFACE93CO2HighIrrDry</t>
  </si>
  <si>
    <t>ArizonaFACE93CO2HighIrrWet</t>
  </si>
  <si>
    <t>ArizonaFACE93CO2NormalIrrDry</t>
  </si>
  <si>
    <t>ArizonaFACE93CO2NormalIrrWet</t>
  </si>
  <si>
    <t>Alberic</t>
  </si>
  <si>
    <t>Amarok</t>
  </si>
  <si>
    <t>Aspiring</t>
  </si>
  <si>
    <t>BattenSpring</t>
  </si>
  <si>
    <t>BattenWinter</t>
  </si>
  <si>
    <t>Centaur</t>
  </si>
  <si>
    <t>Claire</t>
  </si>
  <si>
    <t>Conquest</t>
  </si>
  <si>
    <t>Consort</t>
  </si>
  <si>
    <t>Einstein</t>
  </si>
  <si>
    <t>Equinox</t>
  </si>
  <si>
    <t>Excede</t>
  </si>
  <si>
    <t>H45</t>
  </si>
  <si>
    <t>Janz</t>
  </si>
  <si>
    <t>Lang</t>
  </si>
  <si>
    <t>MacKellar</t>
  </si>
  <si>
    <t>Majestic</t>
  </si>
  <si>
    <t>McCubbin</t>
  </si>
  <si>
    <t>Option</t>
  </si>
  <si>
    <t>Otane</t>
  </si>
  <si>
    <t>Pennant</t>
  </si>
  <si>
    <t>Regency</t>
  </si>
  <si>
    <t>CPTCultRegencySow2000-03-03</t>
  </si>
  <si>
    <t>Richmond</t>
  </si>
  <si>
    <t>Robigus</t>
  </si>
  <si>
    <t>Rubric</t>
  </si>
  <si>
    <t>Sage</t>
  </si>
  <si>
    <t>Saracen</t>
  </si>
  <si>
    <t>Savannah</t>
  </si>
  <si>
    <t>Solstice</t>
  </si>
  <si>
    <t>Sunco</t>
  </si>
  <si>
    <t>Tanker</t>
  </si>
  <si>
    <t>Tribute</t>
  </si>
  <si>
    <t>Wakanui</t>
  </si>
  <si>
    <t>Weston</t>
  </si>
  <si>
    <t>Yitpi</t>
  </si>
  <si>
    <t>Cunderdin97SowSpearMidSowN0TopN0IrrDry</t>
  </si>
  <si>
    <t>Cunderdin97SowSpearEarlySowN0TopN0IrrDry</t>
  </si>
  <si>
    <t>Cunderdin97SowSpearEarlySowN0TopN0IrrWet</t>
  </si>
  <si>
    <t>Cunderdin97SowSpearEarlySowN0TopN30IrrDry</t>
  </si>
  <si>
    <t>Cunderdin97SowSpearEarlySowN0TopN30IrrWet</t>
  </si>
  <si>
    <t>Cunderdin97SowSpearEarlySowN50TopN0IrrDry</t>
  </si>
  <si>
    <t>Cunderdin97SowSpearEarlySowN50TopN0IrrWet</t>
  </si>
  <si>
    <t>Cunderdin97SowSpearEarlySowN50TopN30IrrDry</t>
  </si>
  <si>
    <t>Cunderdin97SowSpearEarlySowN50TopN30IrrWet</t>
  </si>
  <si>
    <t>Cunderdin97SowSpearMidSowN0TopN0IrrWet</t>
  </si>
  <si>
    <t>Cunderdin97SowSpearMidSowN0TopN30IrrDry</t>
  </si>
  <si>
    <t>Cunderdin97SowSpearMidSowN0TopN30IrrWet</t>
  </si>
  <si>
    <t>Cunderdin97SowSpearMidSowN50TopN0IrrDry</t>
  </si>
  <si>
    <t>Cunderdin97SowSpearMidSowN50TopN0IrrWet</t>
  </si>
  <si>
    <t>Cunderdin97SowSpearMidSowN50TopN30IrrDry</t>
  </si>
  <si>
    <t>Cunderdin97SowSpearMidSowN50TopN30IrrWet</t>
  </si>
  <si>
    <t>Cunderdin97SowWilgoyneEarlySowN0TopN0IrrDry</t>
  </si>
  <si>
    <t>Cunderdin97SowWilgoyneEarlySowN0TopN0IrrWet</t>
  </si>
  <si>
    <t>Cunderdin97SowWilgoyneEarlySowN0TopN30IrrDry</t>
  </si>
  <si>
    <t>Cunderdin97SowWilgoyneEarlySowN0TopN30IrrWet</t>
  </si>
  <si>
    <t>Cunderdin97SowWilgoyneEarlySowN50TopN0IrrDry</t>
  </si>
  <si>
    <t>Cunderdin97SowWilgoyneEarlySowN50TopN0IrrWet</t>
  </si>
  <si>
    <t>Cunderdin97SowWilgoyneEarlySowN50TopN30IrrDry</t>
  </si>
  <si>
    <t>Cunderdin97SowWilgoyneEarlySowN50TopN30IrrWet</t>
  </si>
  <si>
    <t>Cunderdin97SowWilgoyneLateSowN0TopN0IrrDry</t>
  </si>
  <si>
    <t>Cunderdin97SowWilgoyneLateSowN0TopN0IrrWet</t>
  </si>
  <si>
    <t>Cunderdin97SowWilgoyneMidSowN0TopN0IrrDry</t>
  </si>
  <si>
    <t>Cunderdin97SowWilgoyneMidSowN0TopN0IrrWet</t>
  </si>
  <si>
    <t>Cunderdin97SowWilgoyneMidSowN0TopN30IrrDry</t>
  </si>
  <si>
    <t>Cunderdin97SowWilgoyneMidSowN0TopN30IrrWet</t>
  </si>
  <si>
    <t>Cunderdin97SowWilgoyneMidSowN50TopN0IrrDry</t>
  </si>
  <si>
    <t>Cunderdin97SowWilgoyneMidSowN50TopN0IrrWet</t>
  </si>
  <si>
    <t>Cunderdin97SowWilgoyneMidSowN50TopN30IrrDry</t>
  </si>
  <si>
    <t>Cunderdin97SowWilgoyneMidSowN50TopN30IrrWet</t>
  </si>
  <si>
    <t>Gatton2009TOS1CvBolac</t>
  </si>
  <si>
    <t>Bolac</t>
  </si>
  <si>
    <t>Gatton2009TOS1CvDerrimut</t>
  </si>
  <si>
    <t>Derrimut</t>
  </si>
  <si>
    <t>Gatton2009TOS1CvGregory</t>
  </si>
  <si>
    <t>Gregory</t>
  </si>
  <si>
    <t>Gatton2009TOS1CvGladius</t>
  </si>
  <si>
    <t>Gladius</t>
  </si>
  <si>
    <t>Gatton2009TOS1CvH46</t>
  </si>
  <si>
    <t>H46</t>
  </si>
  <si>
    <t>Gatton2009TOS1CvHartog</t>
  </si>
  <si>
    <t>Hartog</t>
  </si>
  <si>
    <t>Gatton2009TOS1CvJanz</t>
  </si>
  <si>
    <t>Gatton2009TOS1CvKelallac</t>
  </si>
  <si>
    <t>Kelallac</t>
  </si>
  <si>
    <t>Gatton2009TOS1CvMckellar</t>
  </si>
  <si>
    <t>Mckellar</t>
  </si>
  <si>
    <t>Gatton2009TOS1CvRuby</t>
  </si>
  <si>
    <t>Ruby</t>
  </si>
  <si>
    <t>Gatton2009TOS1CvVentura</t>
  </si>
  <si>
    <t>Ventura</t>
  </si>
  <si>
    <t>Gatton2009TOS1CvWedgetail</t>
  </si>
  <si>
    <t>Wedgetail</t>
  </si>
  <si>
    <t>Gatton2009TOS1CvWyalkatchem</t>
  </si>
  <si>
    <t>Wyalkatchem</t>
  </si>
  <si>
    <t>Gatton2009TOS1CvYitpi</t>
  </si>
  <si>
    <t>Gatton2009TOS1CvYoung</t>
  </si>
  <si>
    <t>Young</t>
  </si>
  <si>
    <t>Gatton2009TOS2CvBolac</t>
  </si>
  <si>
    <t>Gatton2009TOS2CvDerrimut</t>
  </si>
  <si>
    <t>Gatton2009TOS2CvGregory</t>
  </si>
  <si>
    <t>Gatton2009TOS2CvGladius</t>
  </si>
  <si>
    <t>Gatton2009TOS2CvH46</t>
  </si>
  <si>
    <t>Gatton2009TOS2CvHartog</t>
  </si>
  <si>
    <t>Gatton2009TOS2CvJanz</t>
  </si>
  <si>
    <t>Gatton2009TOS2CvKelallac</t>
  </si>
  <si>
    <t>Gatton2009TOS2CvKennedy</t>
  </si>
  <si>
    <t>Kennedy</t>
  </si>
  <si>
    <t>Gatton2009TOS2CvMckellar</t>
  </si>
  <si>
    <t>Gatton2009TOS2CvRuby</t>
  </si>
  <si>
    <t>Gatton2009TOS2CvVentura</t>
  </si>
  <si>
    <t>Gatton2009TOS2CvWedgetail</t>
  </si>
  <si>
    <t>Gatton2009TOS2CvWyalkatchem</t>
  </si>
  <si>
    <t>Gatton2009TOS2CvYitpi</t>
  </si>
  <si>
    <t>Gatton2009TOS2CvYoung</t>
  </si>
  <si>
    <t>Gatton2009TOS3CvBolac</t>
  </si>
  <si>
    <t>Gatton2009TOS3CvDerrimut</t>
  </si>
  <si>
    <t>Gatton2009TOS3CvGregory</t>
  </si>
  <si>
    <t>Gatton2009TOS3CvGladius</t>
  </si>
  <si>
    <t>Gatton2009TOS3CvH46</t>
  </si>
  <si>
    <t>Gatton2009TOS3CvHartog</t>
  </si>
  <si>
    <t>Gatton2009TOS3CvJanz</t>
  </si>
  <si>
    <t>Gatton2009TOS3CvKelallac</t>
  </si>
  <si>
    <t>Gatton2009TOS3CvKennedy</t>
  </si>
  <si>
    <t>Gatton2009TOS3CvMckellar</t>
  </si>
  <si>
    <t>Gatton2009TOS3CvRuby</t>
  </si>
  <si>
    <t>Gatton2009TOS3CvVentura</t>
  </si>
  <si>
    <t>Gatton2009TOS3CvWedgetail</t>
  </si>
  <si>
    <t>Gatton2009TOS3CvWyalkatchem</t>
  </si>
  <si>
    <t>Gatton2009TOS3CvYitpi</t>
  </si>
  <si>
    <t>Gatton2009TOS3CvYoung</t>
  </si>
  <si>
    <t>Gatton94CvHartogTOS29-Apr</t>
  </si>
  <si>
    <t>Gatton94CvHartogTOS20-May</t>
  </si>
  <si>
    <t>Gatton94CvHartogTOS10-Jun</t>
  </si>
  <si>
    <t>Gatton94CvHartogTOS4_Jul</t>
  </si>
  <si>
    <t>Gatton94CvHartogTOS22-Jul</t>
  </si>
  <si>
    <t>Gatton94CvHartogTOS15-Aug</t>
  </si>
  <si>
    <t>Gatton94CvBataviaTOS29-Apr</t>
  </si>
  <si>
    <t>Batavia</t>
  </si>
  <si>
    <t>Gatton94CvBataviaTOS20-May</t>
  </si>
  <si>
    <t>Gatton94CvBataviaTOS10-Jun</t>
  </si>
  <si>
    <t>Gatton94CvBataviaTOS4_Jul</t>
  </si>
  <si>
    <t>Gatton94CvBataviaTOS22-Jul</t>
  </si>
  <si>
    <t>Gatton94CvBataviaTOS15-Aug</t>
  </si>
  <si>
    <t>GattonRowSpacingRowSpace25cm</t>
  </si>
  <si>
    <t>GattonRowSpacingRowSpace50cm</t>
  </si>
  <si>
    <t>GattonRowSpacingRowSpaceN0</t>
  </si>
  <si>
    <t>Gorgan05</t>
  </si>
  <si>
    <t>JammaNRate0NUSG</t>
  </si>
  <si>
    <t>JammaNRate23NUSG</t>
  </si>
  <si>
    <t>JammaNRate46NUC</t>
  </si>
  <si>
    <t>JammaNRate46NUSG</t>
  </si>
  <si>
    <t>JammaNRate69NUSG</t>
  </si>
  <si>
    <t>Konya09WaterAAA</t>
  </si>
  <si>
    <t>Konya09WaterAAB</t>
  </si>
  <si>
    <t>Konya09WaterAAC</t>
  </si>
  <si>
    <t>Konya09WaterAAD</t>
  </si>
  <si>
    <t>Konya09WaterABA</t>
  </si>
  <si>
    <t>Konya09WaterABB</t>
  </si>
  <si>
    <t>Konya09WaterACA</t>
  </si>
  <si>
    <t>Konya09WaterACC</t>
  </si>
  <si>
    <t>Konya09WaterADA</t>
  </si>
  <si>
    <t>Konya09WaterADD</t>
  </si>
  <si>
    <t>Konya09WaterBAA</t>
  </si>
  <si>
    <t>Konya09WaterBAB</t>
  </si>
  <si>
    <t>Konya09WaterBBA</t>
  </si>
  <si>
    <t>Konya09WaterBBB</t>
  </si>
  <si>
    <t>Konya09WaterCAA</t>
  </si>
  <si>
    <t>Konya09WaterCAC</t>
  </si>
  <si>
    <t>Konya09WaterCCA</t>
  </si>
  <si>
    <t>Konya09WaterCCC</t>
  </si>
  <si>
    <t>Konya09WaterDAA</t>
  </si>
  <si>
    <t>Konya09WaterDAD</t>
  </si>
  <si>
    <t>Konya09WaterDDA</t>
  </si>
  <si>
    <t>Konya09WaterDDD</t>
  </si>
  <si>
    <t>Konya11WaterAAA</t>
  </si>
  <si>
    <t>Konya11WaterAAB</t>
  </si>
  <si>
    <t>Konya11WaterAAC</t>
  </si>
  <si>
    <t>Konya11WaterAAD</t>
  </si>
  <si>
    <t>Konya11WaterABA</t>
  </si>
  <si>
    <t>Konya11WaterABB</t>
  </si>
  <si>
    <t>Konya11WaterACA</t>
  </si>
  <si>
    <t>Konya11WaterACC</t>
  </si>
  <si>
    <t>Konya11WaterADA</t>
  </si>
  <si>
    <t>Konya11WaterADD</t>
  </si>
  <si>
    <t>Konya11WaterBAA</t>
  </si>
  <si>
    <t>Konya11WaterBAB</t>
  </si>
  <si>
    <t>Konya11WaterBBA</t>
  </si>
  <si>
    <t>Konya11WaterBBB</t>
  </si>
  <si>
    <t>Konya11WaterCAA</t>
  </si>
  <si>
    <t>Konya11WaterCAC</t>
  </si>
  <si>
    <t>Konya11WaterCCA</t>
  </si>
  <si>
    <t>Konya11WaterCCC</t>
  </si>
  <si>
    <t>Konya11WaterDAA</t>
  </si>
  <si>
    <t>Konya11WaterDAD</t>
  </si>
  <si>
    <t>Konya11WaterDDA</t>
  </si>
  <si>
    <t>Konya11WaterDDD</t>
  </si>
  <si>
    <t>Lincoln1992Sow5AugIrrNilNit0</t>
  </si>
  <si>
    <t>Lincoln1992Sow5AugIrrNilNit2</t>
  </si>
  <si>
    <t>Lincoln1992Sow5AugIrrNilNit3</t>
  </si>
  <si>
    <t>Lincoln1992Sow5AugIrrNilNit1</t>
  </si>
  <si>
    <t>Lincoln1992Sow5AugIrrSomeNit0</t>
  </si>
  <si>
    <t>Lincoln1992Sow5AugIrrSomeNit2</t>
  </si>
  <si>
    <t>Lincoln1992Sow5AugIrrSomeNit3</t>
  </si>
  <si>
    <t>Lincoln1992Sow5AugIrrSomeNit1</t>
  </si>
  <si>
    <t>Lincoln1992Sow5MayIrrNilNit0</t>
  </si>
  <si>
    <t>Lincoln1992Sow5MayIrrNilNit2</t>
  </si>
  <si>
    <t>Lincoln1992Sow5MayIrrNilNit3</t>
  </si>
  <si>
    <t>Lincoln1992Sow5MayIrrNilNit1</t>
  </si>
  <si>
    <t>Lincoln1992Sow5MayIrrSomeNit0</t>
  </si>
  <si>
    <t>Lincoln1992Sow5MayIrrSomeNit2</t>
  </si>
  <si>
    <t>Lincoln1992Sow5MayIrrSomeNit3</t>
  </si>
  <si>
    <t>Lincoln1992Sow5MayIrrSomeNit1</t>
  </si>
  <si>
    <t>Lincoln2014IrrigEarly</t>
  </si>
  <si>
    <t>Lincoln2014IrrigFull</t>
  </si>
  <si>
    <t>Lincoln2014IrrigLate</t>
  </si>
  <si>
    <t>Lincoln2014IrrigMiddle</t>
  </si>
  <si>
    <t>Lincoln2014IrrigNil</t>
  </si>
  <si>
    <t>Lincoln2014IrrigVeryEarly</t>
  </si>
  <si>
    <t>Lincoln9192Irrig01</t>
  </si>
  <si>
    <t>Lincoln9192Irrig02</t>
  </si>
  <si>
    <t>Lincoln9192Irrig03</t>
  </si>
  <si>
    <t>Lincoln9192Irrig04</t>
  </si>
  <si>
    <t>Lincoln9192Irrig05</t>
  </si>
  <si>
    <t>Lincoln9192Irrig06</t>
  </si>
  <si>
    <t>Lincoln9192Irrig07</t>
  </si>
  <si>
    <t>Lincoln9192Irrig08</t>
  </si>
  <si>
    <t>Lincoln9192Irrig09</t>
  </si>
  <si>
    <t>Lincoln9192Irrig10</t>
  </si>
  <si>
    <t>Lincoln9192Irrig11</t>
  </si>
  <si>
    <t>Lincoln9192Irrig12</t>
  </si>
  <si>
    <t>Lincoln9192Irrig13</t>
  </si>
  <si>
    <t>Lincoln9192Irrig14</t>
  </si>
  <si>
    <t>Lonzee04</t>
  </si>
  <si>
    <t>Lonzee06</t>
  </si>
  <si>
    <t>Lonzee08</t>
  </si>
  <si>
    <t>Mer73NRate0WaterDry</t>
  </si>
  <si>
    <t>Mer73NRate15Water150</t>
  </si>
  <si>
    <t>Mer73NRate15Water40</t>
  </si>
  <si>
    <t>Mer73NRate15WaterDry</t>
  </si>
  <si>
    <t>Mer86NRate15WaterDry</t>
  </si>
  <si>
    <t>Mer86NRate15WaterWet</t>
  </si>
  <si>
    <t>Mer86NRate60WaterDry</t>
  </si>
  <si>
    <t>Mer86NRate60WaterWet</t>
  </si>
  <si>
    <t>MouseRemoval0.00Date2002-09-10</t>
  </si>
  <si>
    <t>MouseRemoval0.05Date2002-09-10</t>
  </si>
  <si>
    <t>MouseRemoval0.05Date2002-10-11</t>
  </si>
  <si>
    <t>MouseRemoval0.05Date2002-10-31</t>
  </si>
  <si>
    <t>MouseRemoval0.05Date2002-12-13</t>
  </si>
  <si>
    <t>MouseRemoval0.10Date2002-09-10</t>
  </si>
  <si>
    <t>MouseRemoval0.10Date2002-10-11</t>
  </si>
  <si>
    <t>MouseRemoval0.10Date2002-10-31</t>
  </si>
  <si>
    <t>MouseRemoval0.10Date2002-12-13</t>
  </si>
  <si>
    <t>MouseRemoval0.25Date2002-09-10</t>
  </si>
  <si>
    <t>MouseRemoval0.25Date2002-10-11</t>
  </si>
  <si>
    <t>MouseRemoval0.25Date2002-10-31</t>
  </si>
  <si>
    <t>MouseRemoval0.25Date2002-12-13</t>
  </si>
  <si>
    <t>MouseRemoval0.50Date2002-09-10</t>
  </si>
  <si>
    <t>MouseRemoval0.50Date2002-10-11</t>
  </si>
  <si>
    <t>MouseRemoval0.50Date2002-10-31</t>
  </si>
  <si>
    <t>MouseRemoval0.50Date2002-12-13</t>
  </si>
  <si>
    <t>Nangwee2012CultJanzTOS1</t>
  </si>
  <si>
    <t>Nangwee2012CultJanzTOS2</t>
  </si>
  <si>
    <t>Nangwee2012CultJanzTOS3</t>
  </si>
  <si>
    <t>Nangwee2012CultLangTOS1</t>
  </si>
  <si>
    <t>Nangwee2012CultLangTOS2</t>
  </si>
  <si>
    <t>Nangwee2012CultLangTOS3</t>
  </si>
  <si>
    <t>Wagga2013CvGregoryWaterDry</t>
  </si>
  <si>
    <t>Wagga2013CvGregoryWaterWet</t>
  </si>
  <si>
    <t>Wagga2013CvLivingstonWaterDry</t>
  </si>
  <si>
    <t>Livingston</t>
  </si>
  <si>
    <t>Wagga2013CvLivingstonWaterWet</t>
  </si>
  <si>
    <t>Wagga2014CvGregoryWaterDry</t>
  </si>
  <si>
    <t>Wagga2014CvGregoryWaterWet</t>
  </si>
  <si>
    <t>Wagga2014CvLivingstonWaterDry</t>
  </si>
  <si>
    <t>Wagga2014CvLivingstonWaterWet</t>
  </si>
  <si>
    <t>Wheat_Beverley90_Early</t>
  </si>
  <si>
    <t>Wheat_Beverley90_Late</t>
  </si>
  <si>
    <t>Wheat_Beverley90_n15</t>
  </si>
  <si>
    <t>Wheat_Beverley90_n30</t>
  </si>
  <si>
    <t>Wheat_Beverley90_n60</t>
  </si>
  <si>
    <t>Wheat_Corrigin_10mmBasal</t>
  </si>
  <si>
    <t>Wheat_Corrigin_10mmBasalTopDress</t>
  </si>
  <si>
    <t>Wheat_Corrigin_40mmBasal</t>
  </si>
  <si>
    <t>Wheat_Corrigin_40mmBasalTopDress</t>
  </si>
  <si>
    <t>Wheat_Corrigin_DryBasal</t>
  </si>
  <si>
    <t>Wheat_Corrigin_DryBasalTopDress</t>
  </si>
  <si>
    <t>Wheat_Moora94_N0</t>
  </si>
  <si>
    <t>Wheat_Moora94_N50</t>
  </si>
  <si>
    <t>Wheat_Moora95_N0</t>
  </si>
  <si>
    <t>Wheat_Moora95_N80</t>
  </si>
  <si>
    <t>Wheat_Wongan83_Single</t>
  </si>
  <si>
    <t>Wheat_Wongan84_N000</t>
  </si>
  <si>
    <t>Wheat_Wongan84_N050</t>
  </si>
  <si>
    <t>Wheat_Wongan84_N300</t>
  </si>
  <si>
    <t>Wheat_Wongan84_N325</t>
  </si>
  <si>
    <t>Wongan83SoilRippedN0</t>
  </si>
  <si>
    <t>Wongan83SoilRippedN10</t>
  </si>
  <si>
    <t>Wongan83SoilRippedN100</t>
  </si>
  <si>
    <t>Wongan83SoilRippedN25</t>
  </si>
  <si>
    <t>Wongan83SoilRippedN50</t>
  </si>
  <si>
    <t>Wongan83SoilUnrippedN0</t>
  </si>
  <si>
    <t>Wongan83SoilUnrippedN10</t>
  </si>
  <si>
    <t>Wongan83SoilUnrippedN100</t>
  </si>
  <si>
    <t>Wongan83SoilUnrippedN25</t>
  </si>
  <si>
    <t>Wongan83SoilUnrippedN50</t>
  </si>
  <si>
    <t>YarrabahCreek</t>
  </si>
  <si>
    <t>Yucheng02</t>
  </si>
  <si>
    <t>Yucheng03</t>
  </si>
  <si>
    <t>Yucheng04</t>
  </si>
  <si>
    <t>Nagwee2012CvJanzTOS17-May</t>
  </si>
  <si>
    <t>Nagwee2012CvLangTOS17-May</t>
  </si>
  <si>
    <t>Nagwee2012CvGregoryTOS17-May</t>
  </si>
  <si>
    <t>Nagwee2012CvJanzTOS31-May</t>
  </si>
  <si>
    <t>Nagwee2012CvLangTOS31-May</t>
  </si>
  <si>
    <t>Nagwee2012CvGregoryTOS31-May</t>
  </si>
  <si>
    <t>Nagwee2012CvJanzTOS23-Jun</t>
  </si>
  <si>
    <t>Nagwee2012CvLangTOS23-Jun</t>
  </si>
  <si>
    <t>Nagwee2012CvGregoryTOS23-Jun</t>
  </si>
  <si>
    <t>Bungunya2012CvJanzTOS10-May</t>
  </si>
  <si>
    <t>Bungunya2012CvLangTOS10-May</t>
  </si>
  <si>
    <t>Bungunya2012CvGregoryTOS10-May</t>
  </si>
  <si>
    <t>Bungunya2012CvJanzTOS22-May</t>
  </si>
  <si>
    <t>Bungunya2012CvLangTOS22-May</t>
  </si>
  <si>
    <t>Bungunya2012CvGregoryTOS22-May</t>
  </si>
  <si>
    <t>Bungunya2012CvJanzTOS23-Jun</t>
  </si>
  <si>
    <t>Bungunya2012CvLangTOS23-Jun</t>
  </si>
  <si>
    <t>Bungunya2012CvGregoryTOS23-Jun</t>
  </si>
  <si>
    <t>Goondiwindi2011CvJanzTOS19-May</t>
  </si>
  <si>
    <t>Goondiwindi2011CvLangTOS19-May</t>
  </si>
  <si>
    <t>Goondiwindi2011CvGregoryTOS19-May</t>
  </si>
  <si>
    <t>Goondiwindi2011CvJanzTOS9-Jun</t>
  </si>
  <si>
    <t>Goondiwindi2011CvLangTOS9-Jun</t>
  </si>
  <si>
    <t>Goondiwindi2011CvGregoryTOS9-Jun</t>
  </si>
  <si>
    <t>Goondiwindi2011CvJanzTOS28-Jun</t>
  </si>
  <si>
    <t>Goondiwindi2011CvLangTOS28-Jun</t>
  </si>
  <si>
    <t>Goondiwindi2011CvGregoryTOS28-Jun</t>
  </si>
  <si>
    <t>Walpeup2012CvJanzTOS27-Apr</t>
  </si>
  <si>
    <t>Walpeup2012CvYitpiTOS27-Apr</t>
  </si>
  <si>
    <t>Walpeup2012CvGregoryTOS27-Apr</t>
  </si>
  <si>
    <t>Walpeup2012CvJanzTOS4-Jun</t>
  </si>
  <si>
    <t>Walpeup2012CvYitpiTOS4-Jun</t>
  </si>
  <si>
    <t>Walpeup2012CvGregoryTOS4-Jun</t>
  </si>
  <si>
    <t>Walpeup2012CvJanzTOS18-Jul</t>
  </si>
  <si>
    <t>Walpeup2012CvYitpiTOS18-Jul</t>
  </si>
  <si>
    <t>Walpeup2012CvGregoryTOS18-Jul</t>
  </si>
  <si>
    <t>Minnipa2012CvJanzTOS25-May</t>
  </si>
  <si>
    <t>Minnipa2012CvAxeTOS25-May</t>
  </si>
  <si>
    <t>Minnipa2012CvGregoryTOS25-May</t>
  </si>
  <si>
    <t>Minnipa2012CvJanzTOS8-Jun</t>
  </si>
  <si>
    <t>Minnipa2012CvAxeTOS8-Jun</t>
  </si>
  <si>
    <t>Minnipa2012CvGregoryTOS8-Jun</t>
  </si>
  <si>
    <t>Minnipa2012CvJanzTOS25-Jun</t>
  </si>
  <si>
    <t>Minnipa2012CvAxeTOS25-Jun</t>
  </si>
  <si>
    <t>Minnipa2012CvGregoryTOS25-Jun</t>
  </si>
  <si>
    <t>Temora2012CvJanzTOS5-May</t>
  </si>
  <si>
    <t>Temora2012CvAxeTOS5-May</t>
  </si>
  <si>
    <t>Temora2012CvGregoryTOS5-May</t>
  </si>
  <si>
    <t>Temora2012CvJanzTOS23-May</t>
  </si>
  <si>
    <t>Temora2012CvAxeTOS23-May</t>
  </si>
  <si>
    <t>Temora2012CvGregoryTOS23-May</t>
  </si>
  <si>
    <t>Temora2012CvJanzTOS25-Jun</t>
  </si>
  <si>
    <t>Temora2012CvAxeTOS25-Jun</t>
  </si>
  <si>
    <t>Temora2012CvGregoryTOS25-Jun</t>
  </si>
  <si>
    <t>Walpeup2011CvJanzTOS29-Apr</t>
  </si>
  <si>
    <t>Walpeup2011CvYitpiTOS29-Apr</t>
  </si>
  <si>
    <t>Walpeup2011CvGregoryTOS29-Apr</t>
  </si>
  <si>
    <t>Walpeup2011CvAxeTOS29-Apr</t>
  </si>
  <si>
    <t>Walpeup2011CvJanzTOS31-May</t>
  </si>
  <si>
    <t>Walpeup2011CvYitpiTOS31-May</t>
  </si>
  <si>
    <t>Walpeup2011CvGregoryTOS31-May</t>
  </si>
  <si>
    <t>Walpeup2011CvAxeTOS31-May</t>
  </si>
  <si>
    <t>Walpeup2011CvJanzTOS1-Jul</t>
  </si>
  <si>
    <t>Walpeup2011CvYitpiTOS1-Jul</t>
  </si>
  <si>
    <t>Walpeup2011CvGregoryTOS1-Jul</t>
  </si>
  <si>
    <t>Walpeup2011CvAxeTOS1-Jul</t>
  </si>
  <si>
    <t>Wagga1991N0</t>
  </si>
  <si>
    <t>Matong</t>
  </si>
  <si>
    <t>Flowering</t>
  </si>
  <si>
    <t>Wagga1991N40</t>
  </si>
  <si>
    <t>Wagga1991N80</t>
  </si>
  <si>
    <t>Wagga1991N120</t>
  </si>
  <si>
    <t>Wagga1991N160</t>
  </si>
  <si>
    <t>Wagga1991N200</t>
  </si>
  <si>
    <t>Ginninderra1991N0CvJanz</t>
  </si>
  <si>
    <t>Ginninderra1991N40CvJanz</t>
  </si>
  <si>
    <t>Ginninderra1991N80CvJanz</t>
  </si>
  <si>
    <t>Ginninderra1991N120CvJanz</t>
  </si>
  <si>
    <t>Ginninderra1991N160CvJanz</t>
  </si>
  <si>
    <t>Ginninderra1991N200CvJanz</t>
  </si>
  <si>
    <t>Ginninderra1991N240CvJanz</t>
  </si>
  <si>
    <t>Lincoln2010Sow27AugIrrFull</t>
  </si>
  <si>
    <t>Lincoln2010Sow27SepIrrFull</t>
  </si>
  <si>
    <t>Lincoln2010Sow27AugIrrHalf</t>
  </si>
  <si>
    <t>Lincoln2010Sow27SepIrrHalf</t>
  </si>
  <si>
    <t>Lincoln2010Sow27AugIrrHalf2</t>
  </si>
  <si>
    <t>Lincoln2010Sow27SepIrrHalf2</t>
  </si>
  <si>
    <t>Lincoln2010Sow27AugIrrNil</t>
  </si>
  <si>
    <t>Lincoln2010Sow27SepIrrNil</t>
  </si>
  <si>
    <t>Gatton2011TOS1CvAxe</t>
  </si>
  <si>
    <t>Axe</t>
  </si>
  <si>
    <t>Gatton2011TOS1CvBolac</t>
  </si>
  <si>
    <t>Gatton2011TOS1CvDerrimut</t>
  </si>
  <si>
    <t>Gatton2011TOS1CvEaglehawk</t>
  </si>
  <si>
    <t>Eaglehawk</t>
  </si>
  <si>
    <t>Gatton2011TOS1CvGregory</t>
  </si>
  <si>
    <t>Gatton2011TOS1CvLincoln</t>
  </si>
  <si>
    <t>Lincoln</t>
  </si>
  <si>
    <t>Gatton2011TOS1CvMace</t>
  </si>
  <si>
    <t>Mace</t>
  </si>
  <si>
    <t>Gatton2011TOS1CvScout</t>
  </si>
  <si>
    <t>Scout</t>
  </si>
  <si>
    <t>Gatton2011TOS2CvAxe</t>
  </si>
  <si>
    <t>Gatton2011TOS2CvBolac</t>
  </si>
  <si>
    <t>Gatton2011TOS2CvDerrimut</t>
  </si>
  <si>
    <t>Gatton2011TOS2CvEaglehawk</t>
  </si>
  <si>
    <t>Gatton2011TOS2CvGregory</t>
  </si>
  <si>
    <t>Gatton2011TOS2CvLincoln</t>
  </si>
  <si>
    <t>Gatton2011TOS2CvMace</t>
  </si>
  <si>
    <t>Gatton2011TOS2CvScout</t>
  </si>
  <si>
    <t>Birchip2011TOS1CvAxe</t>
  </si>
  <si>
    <t>Birchip2011TOS1CvBolac</t>
  </si>
  <si>
    <t>Birchip2011TOS1CvDerrimut</t>
  </si>
  <si>
    <t>Birchip2011TOS1CvEaglehawk</t>
  </si>
  <si>
    <t>Birchip2011TOS1CvGregory</t>
  </si>
  <si>
    <t>Birchip2011TOS1CvLincoln</t>
  </si>
  <si>
    <t>Birchip2011TOS1CvMace</t>
  </si>
  <si>
    <t>Birchip2011TOS1CvScout</t>
  </si>
  <si>
    <t>Birchip2011TOS2CvAxe</t>
  </si>
  <si>
    <t>Birchip2011TOS2CvBolac</t>
  </si>
  <si>
    <t>Birchip2011TOS2CvDerrimut</t>
  </si>
  <si>
    <t>Birchip2011TOS2CvEaglehawk</t>
  </si>
  <si>
    <t>Birchip2011TOS2CvGregory</t>
  </si>
  <si>
    <t>Birchip2011TOS2CvLincoln</t>
  </si>
  <si>
    <t>Birchip2011TOS2CvMace</t>
  </si>
  <si>
    <t>Birchip2011TOS2CvScout</t>
  </si>
  <si>
    <t>Tarlee2011TOS1CvAxe</t>
  </si>
  <si>
    <t>Tarlee2011TOS1CvBolac</t>
  </si>
  <si>
    <t>Tarlee2011TOS1CvDerrimut</t>
  </si>
  <si>
    <t>Tarlee2011TOS1CvEaglehawk</t>
  </si>
  <si>
    <t>Tarlee2011TOS1CvGregory</t>
  </si>
  <si>
    <t>Tarlee2011TOS1CvLincoln</t>
  </si>
  <si>
    <t>Tarlee2011TOS1CvMace</t>
  </si>
  <si>
    <t>Tarlee2011TOS1CvScout</t>
  </si>
  <si>
    <t>Tarlee2011TOS2CvAxe</t>
  </si>
  <si>
    <t>Tarlee2011TOS2CvBolac</t>
  </si>
  <si>
    <t>Tarlee2011TOS2CvDerrimut</t>
  </si>
  <si>
    <t>Tarlee2011TOS2CvEaglehawk</t>
  </si>
  <si>
    <t>Tarlee2011TOS2CvGregory</t>
  </si>
  <si>
    <t>Tarlee2011TOS2CvLincoln</t>
  </si>
  <si>
    <t>Tarlee2011TOS2CvMace</t>
  </si>
  <si>
    <t>Tarlee2011TOS2CvScout</t>
  </si>
  <si>
    <t>Lincoln2015Nit250IrrNil</t>
  </si>
  <si>
    <t>Discovery</t>
  </si>
  <si>
    <t>Lincoln2015Nit250IrrFull</t>
  </si>
  <si>
    <t>Lincoln2015Nit0IrrFull</t>
  </si>
  <si>
    <t>Lincoln2015Nit50IrrFull</t>
  </si>
  <si>
    <t>Lincoln2015Nit0IrrNil</t>
  </si>
  <si>
    <t>Lincoln2015Nit50IrrNil</t>
  </si>
  <si>
    <t>Goondiwindi1996CvHartogTOS16-Apr</t>
  </si>
  <si>
    <t>Goondiwindi1996CvBataviaTOS16-Apr</t>
  </si>
  <si>
    <t>Goondiwindi1996CvSunbriTOS16-Apr</t>
  </si>
  <si>
    <t>Sunbri</t>
  </si>
  <si>
    <t>Goondiwindi1996CvSunecaTOS16-Apr</t>
  </si>
  <si>
    <t>Suneca</t>
  </si>
  <si>
    <t>Goondiwindi1996CvCunninghamTOS16-Apr</t>
  </si>
  <si>
    <t>Cunningham</t>
  </si>
  <si>
    <t>Goondiwindi1996CvJanzTOS16-Apr</t>
  </si>
  <si>
    <t>Goondiwindi1996CvHartogTOS24-May</t>
  </si>
  <si>
    <t>Goondiwindi1996CvBataviaTOS24-May</t>
  </si>
  <si>
    <t>Goondiwindi1996CvSunbriTOS24-May</t>
  </si>
  <si>
    <t>Goondiwindi1996CvSunecaTOS24-May</t>
  </si>
  <si>
    <t>Goondiwindi1996CvCunninghamTOS24-May</t>
  </si>
  <si>
    <t>Goondiwindi1996CvJanzTOS24-May</t>
  </si>
  <si>
    <t>Goondiwindi1996CvHartogTOS30-Jun</t>
  </si>
  <si>
    <t>Goondiwindi1996CvBataviaTOS30-Jun</t>
  </si>
  <si>
    <t>Goondiwindi1996CvSunbriTOS30-Jun</t>
  </si>
  <si>
    <t>Goondiwindi1996CvSunecaTOS30-Jun</t>
  </si>
  <si>
    <t>Goondiwindi1996CvCunninghamTOS30-Jun</t>
  </si>
  <si>
    <t>Goondiwindi1996CvJanzTOS30-Jun</t>
  </si>
  <si>
    <t>Emerald1996CvHartogTOS11-Apr</t>
  </si>
  <si>
    <t>Emerald1996CvBataviaTOS11-Apr</t>
  </si>
  <si>
    <t>Emerald1996CvSunbriTOS11-Apr</t>
  </si>
  <si>
    <t>Emerald1996CvSunecaTOS11-Apr</t>
  </si>
  <si>
    <t>Emerald1996CvCunninghamTOS11-Apr</t>
  </si>
  <si>
    <t>Emerald1996CvJanzTOS11-Apr</t>
  </si>
  <si>
    <t>Emerald1996CvHartogTOS6-May</t>
  </si>
  <si>
    <t>Emerald1996CvBataviaTOS6-May</t>
  </si>
  <si>
    <t>Emerald1996CvSunbriTOS6-May</t>
  </si>
  <si>
    <t>Emerald1996CvSunecaTOS6-May</t>
  </si>
  <si>
    <t>Emerald1996CvCunninghamTOS6-May</t>
  </si>
  <si>
    <t>Emerald1996CvJanzTOS6-May</t>
  </si>
  <si>
    <t>Emerald1996CvHartogTOS21-May</t>
  </si>
  <si>
    <t>Emerald1996CvBataviaTOS21-May</t>
  </si>
  <si>
    <t>Emerald1996CvSunbriTOS21-May</t>
  </si>
  <si>
    <t>Emerald1996CvSunecaTOS21-May</t>
  </si>
  <si>
    <t>Emerald1996CvCunninghamTOS21-May</t>
  </si>
  <si>
    <t>Emerald1996CvJanzTOS21-May</t>
  </si>
  <si>
    <t>Emerald1996CvHartogTOS16-Jun</t>
  </si>
  <si>
    <t>Emerald1996CvBataviaTOS16-Jun</t>
  </si>
  <si>
    <t>Emerald1996CvSunbriTOS16-Jun</t>
  </si>
  <si>
    <t>Emerald1996CvSunecaTOS16-Jun</t>
  </si>
  <si>
    <t>Emerald1996CvCunninghamTOS16-Jun</t>
  </si>
  <si>
    <t>Emerald1996CvJanzTOS16-Jun</t>
  </si>
  <si>
    <t>Miles1996CvHartogTOS18-Apr</t>
  </si>
  <si>
    <t>Miles1996CvBataviaTOS18-Apr</t>
  </si>
  <si>
    <t>Miles1996CvSunbriTOS18-Apr</t>
  </si>
  <si>
    <t>Miles1996CvSunecaTOS18-Apr</t>
  </si>
  <si>
    <t>Miles1996CvCunninghamTOS18-Apr</t>
  </si>
  <si>
    <t>Miles1996CvJanzTOS18-Apr</t>
  </si>
  <si>
    <t>Miles1996CvHartogTOS11-May</t>
  </si>
  <si>
    <t>Miles1996CvBataviaTOS11-May</t>
  </si>
  <si>
    <t>Miles1996CvSunbriTOS11-May</t>
  </si>
  <si>
    <t>Miles1996CvSunecaTOS11-May</t>
  </si>
  <si>
    <t>Miles1996CvCunninghamTOS11-May</t>
  </si>
  <si>
    <t>Miles1996CvJanzTOS11-May</t>
  </si>
  <si>
    <t>Miles1996CvHartogTOS1-Jun</t>
  </si>
  <si>
    <t>Miles1996CvBataviaTOS1-Jun</t>
  </si>
  <si>
    <t>Miles1996CvSunbriTOS1-Jun</t>
  </si>
  <si>
    <t>Miles1996CvSunecaTOS1-Jun</t>
  </si>
  <si>
    <t>Miles1996CvCunninghamTOS1-Jun</t>
  </si>
  <si>
    <t>Miles1996CvJanzTOS1-Jun</t>
  </si>
  <si>
    <t>Miles1996CvHartogTOS21-Jun</t>
  </si>
  <si>
    <t>Miles1996CvBataviaTOS21-Jun</t>
  </si>
  <si>
    <t>Miles1996CvSunbriTOS21-Jun</t>
  </si>
  <si>
    <t>Miles1996CvSunecaTOS21-Jun</t>
  </si>
  <si>
    <t>Miles1996CvCunninghamTOS21-Jun</t>
  </si>
  <si>
    <t>Miles1996CvJanzTOS21-Jun</t>
  </si>
  <si>
    <t>Miles1996CvHartogTOS16-Jul</t>
  </si>
  <si>
    <t>Miles1996CvBataviaTOS16-Jul</t>
  </si>
  <si>
    <t>Miles1996CvSunbriTOS16-Jul</t>
  </si>
  <si>
    <t>Miles1996CvSunecaTOS16-Jul</t>
  </si>
  <si>
    <t>Miles1996CvCunninghamTOS16-Jul</t>
  </si>
  <si>
    <t>Miles1996CvJanzTOS16-Jul</t>
  </si>
  <si>
    <t>Biloela1996CvHartogTOS11-Apr</t>
  </si>
  <si>
    <t>Biloela1996CvBataviaTOS11-Apr</t>
  </si>
  <si>
    <t>Biloela1996CvSunbriTOS11-Apr</t>
  </si>
  <si>
    <t>Biloela1996CvSunecaTOS11-Apr</t>
  </si>
  <si>
    <t>Biloela1996CvCunninghamTOS11-Apr</t>
  </si>
  <si>
    <t>Biloela1996CvJanzTOS11-Apr</t>
  </si>
  <si>
    <t>Biloela1996CvHartogTOS29-Apr</t>
  </si>
  <si>
    <t>Biloela1996CvBataviaTOS29-Apr</t>
  </si>
  <si>
    <t>Biloela1996CvSunbriTOS29-Apr</t>
  </si>
  <si>
    <t>Biloela1996CvSunecaTOS29-Apr</t>
  </si>
  <si>
    <t>Biloela1996CvCunninghamTOS29-Apr</t>
  </si>
  <si>
    <t>Biloela1996CvJanzTOS29-Apr</t>
  </si>
  <si>
    <t>Biloela1996CvHartogTOS15-May</t>
  </si>
  <si>
    <t>Biloela1996CvBataviaTOS15-May</t>
  </si>
  <si>
    <t>Biloela1996CvSunbriTOS15-May</t>
  </si>
  <si>
    <t>Biloela1996CvSunecaTOS15-May</t>
  </si>
  <si>
    <t>Biloela1996CvCunninghamTOS15-May</t>
  </si>
  <si>
    <t>Biloela1996CvJanzTOS15-May</t>
  </si>
  <si>
    <t>Biloela1996CvHartogTOS13-Jun</t>
  </si>
  <si>
    <t>Biloela1996CvBataviaTOS13-Jun</t>
  </si>
  <si>
    <t>Biloela1996CvSunbriTOS13-Jun</t>
  </si>
  <si>
    <t>Biloela1996CvSunecaTOS13-Jun</t>
  </si>
  <si>
    <t>Biloela1996CvCunninghamTOS13-Jun</t>
  </si>
  <si>
    <t>Biloela1996CvJanzTOS13-Jun</t>
  </si>
  <si>
    <t>Biloela1996CvHartogTOS16-Jul</t>
  </si>
  <si>
    <t>Biloela1996CvBataviaTOS16-Jul</t>
  </si>
  <si>
    <t>Biloela1996CvSunbriTOS16-Jul</t>
  </si>
  <si>
    <t>Biloela1996CvSunecaTOS16-Jul</t>
  </si>
  <si>
    <t>Biloela1996CvCunninghamTOS16-Jul</t>
  </si>
  <si>
    <t>Biloela1996CvJanzTOS16-Jul</t>
  </si>
  <si>
    <t>Moree1996CvHartogTOS7-May</t>
  </si>
  <si>
    <t>Moree1996CvBataviaTOS7-May</t>
  </si>
  <si>
    <t>Moree1996CvSunbriTOS7-May</t>
  </si>
  <si>
    <t>Moree1996CvSunecaTOS7-May</t>
  </si>
  <si>
    <t>Moree1996CvCunninghamTOS7-May</t>
  </si>
  <si>
    <t>Moree1996CvJanzTOS7-May</t>
  </si>
  <si>
    <t>Moree1996CvHartogTOS16-May</t>
  </si>
  <si>
    <t>Moree1996CvBataviaTOS16-May</t>
  </si>
  <si>
    <t>Moree1996CvSunbriTOS16-May</t>
  </si>
  <si>
    <t>Moree1996CvSunecaTOS16-May</t>
  </si>
  <si>
    <t>Moree1996CvCunninghamTOS16-May</t>
  </si>
  <si>
    <t>Moree1996CvJanzTOS16-May</t>
  </si>
  <si>
    <t>Moree1996CvHartogTOS18-Jul</t>
  </si>
  <si>
    <t>Moree1996CvBataviaTOS18-Jul</t>
  </si>
  <si>
    <t>Moree1996CvSunbriTOS18-Jul</t>
  </si>
  <si>
    <t>Moree1996CvSunecaTOS18-Jul</t>
  </si>
  <si>
    <t>Moree1996CvCunninghamTOS18-Jul</t>
  </si>
  <si>
    <t>Moree1996CvJanzTOS18-Jul</t>
  </si>
  <si>
    <t>Tamworth1992CvHartogTOS19-Apr</t>
  </si>
  <si>
    <t>Tamworth1992CvHartogTOS26-Apr</t>
  </si>
  <si>
    <t>Tamworth1992CvHartogTOS3-May</t>
  </si>
  <si>
    <t>Tamworth1992CvHartogTOS10-May</t>
  </si>
  <si>
    <t>Tamworth1992CvHartogTOS17-May</t>
  </si>
  <si>
    <t>Tamworth1992CvHartogTOS24-May</t>
  </si>
  <si>
    <t>Tamworth1992CvHartogTOS31-May</t>
  </si>
  <si>
    <t>Tamworth1992CvHartogTOS7-Jun</t>
  </si>
  <si>
    <t>Tamworth1992CvHartogTOS14-Jun</t>
  </si>
  <si>
    <t>Tamworth1992CvHartogTOS21-Jun</t>
  </si>
  <si>
    <t>Tamworth1992CvHartogTOS28-Jun</t>
  </si>
  <si>
    <t>Tamworth1992CvHartogTOS5-Jul</t>
  </si>
  <si>
    <t>Tamworth1992CvHartogTOS12-Jul</t>
  </si>
  <si>
    <t>Tamworth1992CvHartogTOS19-Jul</t>
  </si>
  <si>
    <t>Tamworth1992CvHartogTOS26-Jul</t>
  </si>
  <si>
    <t>Tamworth1992CvBataviaTOS19-Apr</t>
  </si>
  <si>
    <t>Tamworth1992CvBataviaTOS26-Apr</t>
  </si>
  <si>
    <t>Tamworth1992CvBataviaTOS3-May</t>
  </si>
  <si>
    <t>Tamworth1992CvBataviaTOS10-May</t>
  </si>
  <si>
    <t>Tamworth1992CvBataviaTOS17-May</t>
  </si>
  <si>
    <t>Tamworth1992CvBataviaTOS24-May</t>
  </si>
  <si>
    <t>Tamworth1992CvBataviaTOS31-May</t>
  </si>
  <si>
    <t>Tamworth1992CvBataviaTOS7-Jun</t>
  </si>
  <si>
    <t>Tamworth1992CvBataviaTOS14-Jun</t>
  </si>
  <si>
    <t>Tamworth1992CvBataviaTOS21-Jun</t>
  </si>
  <si>
    <t>Tamworth1992CvBataviaTOS28-Jun</t>
  </si>
  <si>
    <t>Tamworth1992CvBataviaTOS5-Jul</t>
  </si>
  <si>
    <t>Tamworth1992CvBataviaTOS12-Jul</t>
  </si>
  <si>
    <t>Tamworth1992CvBataviaTOS19-Jul</t>
  </si>
  <si>
    <t>Tamworth1992CvBataviaTOS26-Jul</t>
  </si>
  <si>
    <t>Tamworth1992CvSunbriTOS19-Apr</t>
  </si>
  <si>
    <t>Tamworth1992CvSunbriTOS26-Apr</t>
  </si>
  <si>
    <t>Tamworth1992CvSunbriTOS3-May</t>
  </si>
  <si>
    <t>Tamworth1992CvSunbriTOS10-May</t>
  </si>
  <si>
    <t>Tamworth1992CvSunbriTOS17-May</t>
  </si>
  <si>
    <t>Tamworth1992CvSunbriTOS24-May</t>
  </si>
  <si>
    <t>Tamworth1992CvSunbriTOS31-May</t>
  </si>
  <si>
    <t>Tamworth1992CvSunbriTOS7-Jun</t>
  </si>
  <si>
    <t>Tamworth1992CvSunbriTOS14-Jun</t>
  </si>
  <si>
    <t>Tamworth1992CvSunbriTOS21-Jun</t>
  </si>
  <si>
    <t>Tamworth1992CvSunbriTOS28-Jun</t>
  </si>
  <si>
    <t>Tamworth1992CvSunbriTOS5-Jul</t>
  </si>
  <si>
    <t>Tamworth1992CvSunbriTOS12-Jul</t>
  </si>
  <si>
    <t>Tamworth1992CvSunbriTOS19-Jul</t>
  </si>
  <si>
    <t>Tamworth1992CvSunbriTOS26-Jul</t>
  </si>
  <si>
    <t>Tamworth1992CvSuncoTOS19-Apr</t>
  </si>
  <si>
    <t>Tamworth1992CvSuncoTOS26-Apr</t>
  </si>
  <si>
    <t>Tamworth1992CvSuncoTOS3-May</t>
  </si>
  <si>
    <t>Tamworth1992CvSuncoTOS10-May</t>
  </si>
  <si>
    <t>Tamworth1992CvSuncoTOS17-May</t>
  </si>
  <si>
    <t>Tamworth1992CvSuncoTOS24-May</t>
  </si>
  <si>
    <t>Tamworth1992CvSuncoTOS31-May</t>
  </si>
  <si>
    <t>Tamworth1992CvSuncoTOS7-Jun</t>
  </si>
  <si>
    <t>Tamworth1992CvSuncoTOS14-Jun</t>
  </si>
  <si>
    <t>Tamworth1992CvSuncoTOS21-Jun</t>
  </si>
  <si>
    <t>Tamworth1992CvSuncoTOS28-Jun</t>
  </si>
  <si>
    <t>Tamworth1992CvSuncoTOS5-Jul</t>
  </si>
  <si>
    <t>Tamworth1992CvSuncoTOS12-Jul</t>
  </si>
  <si>
    <t>Tamworth1992CvSuncoTOS19-Jul</t>
  </si>
  <si>
    <t>Tamworth1992CvSuncoTOS26-Jul</t>
  </si>
  <si>
    <t>Tamworth1992CvSunecaTOS19-Apr</t>
  </si>
  <si>
    <t>Tamworth1992CvSunecaTOS26-Apr</t>
  </si>
  <si>
    <t>Tamworth1992CvSunecaTOS3-May</t>
  </si>
  <si>
    <t>Tamworth1992CvSunecaTOS10-May</t>
  </si>
  <si>
    <t>Tamworth1992CvSunecaTOS17-May</t>
  </si>
  <si>
    <t>Tamworth1992CvSunecaTOS24-May</t>
  </si>
  <si>
    <t>Tamworth1992CvSunecaTOS31-May</t>
  </si>
  <si>
    <t>Tamworth1992CvSunecaTOS7-Jun</t>
  </si>
  <si>
    <t>Tamworth1992CvSunecaTOS14-Jun</t>
  </si>
  <si>
    <t>Tamworth1992CvSunecaTOS21-Jun</t>
  </si>
  <si>
    <t>Tamworth1992CvSunecaTOS28-Jun</t>
  </si>
  <si>
    <t>Tamworth1992CvSunecaTOS5-Jul</t>
  </si>
  <si>
    <t>Tamworth1992CvSunecaTOS12-Jul</t>
  </si>
  <si>
    <t>Tamworth1992CvSunecaTOS19-Jul</t>
  </si>
  <si>
    <t>Tamworth1992CvSunecaTOS26-Jul</t>
  </si>
  <si>
    <t>Griffith1983CVYecoraTOS15-Apr</t>
  </si>
  <si>
    <t>Yecora</t>
  </si>
  <si>
    <t>Griffith1983CVEgretTOS15-Apr</t>
  </si>
  <si>
    <t>Egret</t>
  </si>
  <si>
    <t>Griffith1983CVYecoraTOS12-May</t>
  </si>
  <si>
    <t>Griffith1983CVEgretTOS12-May</t>
  </si>
  <si>
    <t>Griffith1983CVYecoraTOS17-Jun</t>
  </si>
  <si>
    <t>Griffith1983CVEgretTOS17-Jun</t>
  </si>
  <si>
    <t>Griffith1983CVYecoraTOS11-Aug</t>
  </si>
  <si>
    <t>Griffith1983CVEgretTOS11-Aug</t>
  </si>
  <si>
    <t>Griffith1983CVYecoraTOS23-Sep</t>
  </si>
  <si>
    <t>Griffith1983CVEgretTOS23-Sep</t>
  </si>
  <si>
    <t>Griffith1983CVWW33GTOS15-Apr</t>
  </si>
  <si>
    <t>Griffith1983CVUQ189TOS15-Apr</t>
  </si>
  <si>
    <t>Griffith1983CVWW33GTOS12-May</t>
  </si>
  <si>
    <t>Griffith1983CVUQ189TOS12-May</t>
  </si>
  <si>
    <t>Griffith1983CVWW33GTOS17-Jun</t>
  </si>
  <si>
    <t>Griffith1983CVUQ189TOS17-Jun</t>
  </si>
  <si>
    <t>Griffith1983CVWW33GTOS11-Aug</t>
  </si>
  <si>
    <t>Griffith1983CVUQ189TOS11-Aug</t>
  </si>
  <si>
    <t>Griffith1983CVWW33GTOS23-Sep</t>
  </si>
  <si>
    <t>Griffith1983CVUQ189TOS23-Sep</t>
  </si>
  <si>
    <t>Griffith1984CVHartogTOS18-May</t>
  </si>
  <si>
    <t>Griffith1984CVHartogTOS3-Jul</t>
  </si>
  <si>
    <t>Griffith1984CVYecoraTOS18-May</t>
  </si>
  <si>
    <t>Griffith1984CVYecoraTOS3-Jul</t>
  </si>
  <si>
    <t>Griffith1984CVEgretTOS18-May</t>
  </si>
  <si>
    <t>Griffith1984CVEgretTOS3-Jul</t>
  </si>
  <si>
    <t>year</t>
  </si>
  <si>
    <t>site</t>
  </si>
  <si>
    <t>trial</t>
  </si>
  <si>
    <t>genotype</t>
  </si>
  <si>
    <t>photoperiod</t>
  </si>
  <si>
    <t>vernalization</t>
  </si>
  <si>
    <t>flowering</t>
  </si>
  <si>
    <t>heading</t>
  </si>
  <si>
    <t>Flag</t>
  </si>
  <si>
    <t>Head</t>
  </si>
  <si>
    <t>Flow</t>
  </si>
  <si>
    <t>Mat</t>
  </si>
  <si>
    <t>density</t>
  </si>
  <si>
    <t>management</t>
  </si>
  <si>
    <t>dc31</t>
  </si>
  <si>
    <t>flagleaf</t>
  </si>
  <si>
    <t>maturity</t>
  </si>
  <si>
    <t>GattonS1-1</t>
  </si>
  <si>
    <t>14SSOW</t>
  </si>
  <si>
    <t>NA</t>
  </si>
  <si>
    <t>14SSOW-1</t>
  </si>
  <si>
    <t>axe</t>
  </si>
  <si>
    <t>bolac</t>
  </si>
  <si>
    <t>Braewood</t>
  </si>
  <si>
    <t>braewood</t>
  </si>
  <si>
    <t>Calingiri</t>
  </si>
  <si>
    <t>calingiri</t>
  </si>
  <si>
    <t>Catalina</t>
  </si>
  <si>
    <t>catalina</t>
  </si>
  <si>
    <t>Crusader</t>
  </si>
  <si>
    <t>crusader</t>
  </si>
  <si>
    <t>derrimut</t>
  </si>
  <si>
    <t>eaglehawk</t>
  </si>
  <si>
    <t>Ellison</t>
  </si>
  <si>
    <t>ellison</t>
  </si>
  <si>
    <t>Forrest</t>
  </si>
  <si>
    <t>forrest</t>
  </si>
  <si>
    <t>Gauntlet</t>
  </si>
  <si>
    <t>gauntlet</t>
  </si>
  <si>
    <t>gregory</t>
  </si>
  <si>
    <t>h45</t>
  </si>
  <si>
    <t>Hume</t>
  </si>
  <si>
    <t>hume</t>
  </si>
  <si>
    <t>janz</t>
  </si>
  <si>
    <t>Kellalac</t>
  </si>
  <si>
    <t>kellalac</t>
  </si>
  <si>
    <t>Lancer</t>
  </si>
  <si>
    <t>lancer</t>
  </si>
  <si>
    <t>mace</t>
  </si>
  <si>
    <t>Magenta</t>
  </si>
  <si>
    <t>magenta</t>
  </si>
  <si>
    <t>Merinda</t>
  </si>
  <si>
    <t>merinda</t>
  </si>
  <si>
    <t>Ouyen</t>
  </si>
  <si>
    <t>ouyen</t>
  </si>
  <si>
    <t>Peake</t>
  </si>
  <si>
    <t>peake</t>
  </si>
  <si>
    <t>Revenue</t>
  </si>
  <si>
    <t>revenue</t>
  </si>
  <si>
    <t>Rosella</t>
  </si>
  <si>
    <t>rosella</t>
  </si>
  <si>
    <t>scout</t>
  </si>
  <si>
    <t>Scythe</t>
  </si>
  <si>
    <t>scythe</t>
  </si>
  <si>
    <t>Spitfire</t>
  </si>
  <si>
    <t>spitfire</t>
  </si>
  <si>
    <t>Strzelecki</t>
  </si>
  <si>
    <t>strzelecki</t>
  </si>
  <si>
    <t>sunbri</t>
  </si>
  <si>
    <t>Sunstate</t>
  </si>
  <si>
    <t>sunstate</t>
  </si>
  <si>
    <t>Suntop</t>
  </si>
  <si>
    <t>suntop</t>
  </si>
  <si>
    <t>wedgetail</t>
  </si>
  <si>
    <t>Whistler</t>
  </si>
  <si>
    <t>whistler</t>
  </si>
  <si>
    <t>Wills</t>
  </si>
  <si>
    <t>wills</t>
  </si>
  <si>
    <t>wyalkatchem</t>
  </si>
  <si>
    <t>yitpi</t>
  </si>
  <si>
    <t>young</t>
  </si>
  <si>
    <t>GattonS1-2</t>
  </si>
  <si>
    <t>14SSOW-2</t>
  </si>
  <si>
    <t>GattonS1-4</t>
  </si>
  <si>
    <t>14SSOW-4</t>
  </si>
  <si>
    <t>GattonS1-5</t>
  </si>
  <si>
    <t>14SSOW-5</t>
  </si>
  <si>
    <t>CPTCultAlbericSO</t>
  </si>
  <si>
    <t>CPTCultAmarokSO</t>
  </si>
  <si>
    <t>CPTCultAspiringSO</t>
  </si>
  <si>
    <t>CPTCultBattenSpringSO</t>
  </si>
  <si>
    <t>CPTCultBatten</t>
  </si>
  <si>
    <t>CPTCultCentaurSO</t>
  </si>
  <si>
    <t>CPTCultClaireSO</t>
  </si>
  <si>
    <t>CPTCultConquestSO</t>
  </si>
  <si>
    <t>CPTCultConsortSO</t>
  </si>
  <si>
    <t>CPTCultEinsteinSO</t>
  </si>
  <si>
    <t>CPTCultEquinoxSO</t>
  </si>
  <si>
    <t>CPTCultExcedeSO</t>
  </si>
  <si>
    <t>CPTCultH45SO</t>
  </si>
  <si>
    <t>CPTCultJanzSO</t>
  </si>
  <si>
    <t>CPTCultLangSO</t>
  </si>
  <si>
    <t>CPTCultMacKellarSO</t>
  </si>
  <si>
    <t>CPTCultMajesticSO</t>
  </si>
  <si>
    <t>CPTCultMcCubbinSO</t>
  </si>
  <si>
    <t>CPTCultOptionSO</t>
  </si>
  <si>
    <t>CPTCultOtaneSO</t>
  </si>
  <si>
    <t>CPTCultPennantSO</t>
  </si>
  <si>
    <t>CPTCultRegencySO</t>
  </si>
  <si>
    <t>CPTCultRichmondSO</t>
  </si>
  <si>
    <t>CPTCultRobigusSO</t>
  </si>
  <si>
    <t>CPTCultRubricSO</t>
  </si>
  <si>
    <t>CPTCultSageSO</t>
  </si>
  <si>
    <t>CPTCultSaracenSO</t>
  </si>
  <si>
    <t>CPTCultSavannahSO</t>
  </si>
  <si>
    <t>CPTCultSolsticeSO</t>
  </si>
  <si>
    <t>CPTCultSuncoSO</t>
  </si>
  <si>
    <t>CPTCultTankerSO</t>
  </si>
  <si>
    <t>CPTCultTributeSO</t>
  </si>
  <si>
    <t>CPTCult</t>
  </si>
  <si>
    <t>CPTCultYitpiSO</t>
  </si>
  <si>
    <t>CV</t>
  </si>
  <si>
    <t>Sow</t>
  </si>
  <si>
    <t>Emerg</t>
  </si>
  <si>
    <t>TS</t>
  </si>
  <si>
    <t>Z31</t>
  </si>
  <si>
    <t>WW33G</t>
  </si>
  <si>
    <t>UQ189</t>
  </si>
  <si>
    <t>0-30</t>
  </si>
  <si>
    <t>30-60</t>
  </si>
  <si>
    <t>60-90</t>
  </si>
  <si>
    <t>90-120</t>
  </si>
  <si>
    <t>120-150</t>
  </si>
  <si>
    <t>Leeston2014Sow20-FebPopn50</t>
  </si>
  <si>
    <t>Leeston2014Sow10-MarPopn50</t>
  </si>
  <si>
    <t>Leeston2014Sow26-MarPopn50</t>
  </si>
  <si>
    <t>Leeston2014Sow23-AprPopn50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</si>
  <si>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</si>
  <si>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</si>
  <si>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</si>
  <si>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</si>
  <si>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</si>
  <si>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</si>
  <si>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</si>
  <si>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</si>
  <si>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</si>
  <si>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</si>
  <si>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Simulation.Name</t>
  </si>
  <si>
    <t>CPTCultAlbericSow2002-05-15</t>
  </si>
  <si>
    <t>CPTCultAlbericSow2002-09-09</t>
  </si>
  <si>
    <t>CPTCultAlbericSow2003-03-14</t>
  </si>
  <si>
    <t>CPTCultAlbericSow2003-05-21</t>
  </si>
  <si>
    <t>CPTCultAlbericSow2003-09-02</t>
  </si>
  <si>
    <t>CPTCultAlbericSow2004-03-23</t>
  </si>
  <si>
    <t>CPTCultAlbericSow2004-05-28</t>
  </si>
  <si>
    <t>CPTCultAlbericSow2004-09-06</t>
  </si>
  <si>
    <t>CPTCultAlbericSow2005-04-04</t>
  </si>
  <si>
    <t>CPTCultAlbericSow2005-05-27</t>
  </si>
  <si>
    <t>CPTCultAlbericSow2005-09-05</t>
  </si>
  <si>
    <t>CPTCultAmarokSow2001-04-09</t>
  </si>
  <si>
    <t>CPTCultAmarokSow2001-06-15</t>
  </si>
  <si>
    <t>CPTCultAmarokSow2002-03-07</t>
  </si>
  <si>
    <t>CPTCultAmarokSow2002-05-15</t>
  </si>
  <si>
    <t>CPTCultAmarokSow2003-03-14</t>
  </si>
  <si>
    <t>CPTCultAmarokSow2003-05-21</t>
  </si>
  <si>
    <t>CPTCultAmarokSow2004-03-23</t>
  </si>
  <si>
    <t>CPTCultAmarokSow2004-05-28</t>
  </si>
  <si>
    <t>CPTCultAmarokSow2005-04-04</t>
  </si>
  <si>
    <t>CPTCultAmarokSow2005-05-27</t>
  </si>
  <si>
    <t>CPTCultAmarokSow2006-03-13</t>
  </si>
  <si>
    <t>CPTCultAmarokSow2006-05-10</t>
  </si>
  <si>
    <t>CPTCultAmarokSow2007-04-24</t>
  </si>
  <si>
    <t>CPTCultAmarokSow2007-06-28</t>
  </si>
  <si>
    <t>CPTCultAmarokSow2008-04-11</t>
  </si>
  <si>
    <t>CPTCultAmarokSow2008-06-06</t>
  </si>
  <si>
    <t>CPTCultAmarokSow2009-03-20</t>
  </si>
  <si>
    <t>CPTCultAmarokSow2009-06-05</t>
  </si>
  <si>
    <t>CPTCultAmarokSow2009-08-24</t>
  </si>
  <si>
    <t>CPTCultAmarokSow2010-03-30</t>
  </si>
  <si>
    <t>CPTCultAmarokSow2010-07-06</t>
  </si>
  <si>
    <t>CPTCultAmarokSow2011-03-30</t>
  </si>
  <si>
    <t>CPTCultAmarokSow2011-05-11</t>
  </si>
  <si>
    <t>CPTCultAmarokSow2012-04-05</t>
  </si>
  <si>
    <t>CPTCultAmarokSow2012-06-28</t>
  </si>
  <si>
    <t>CPTCultAspiringSow2005-05-27</t>
  </si>
  <si>
    <t>CPTCultAspiringSow2006-03-13</t>
  </si>
  <si>
    <t>CPTCultAspiringSow2006-05-10</t>
  </si>
  <si>
    <t>CPTCultAspiringSow2007-04-24</t>
  </si>
  <si>
    <t>CPTCultAspiringSow2007-06-28</t>
  </si>
  <si>
    <t>CPTCultAspiringSow2008-04-11</t>
  </si>
  <si>
    <t>CPTCultAspiringSow2008-06-06</t>
  </si>
  <si>
    <t>CPTCultBattenSpringSow2009-03-20</t>
  </si>
  <si>
    <t>CPTCultBattenSpringSow2009-06-05</t>
  </si>
  <si>
    <t>CPTCultBattenSpringSow2009-08-24</t>
  </si>
  <si>
    <t>CPTCultBattenSpringSow2010-03-30</t>
  </si>
  <si>
    <t>CPTCultBattenSpringSow2010-07-06</t>
  </si>
  <si>
    <t>CPTCultBattenSpringSow2010-10-04</t>
  </si>
  <si>
    <t>CPTCultBattenSpringSow2010-11-30</t>
  </si>
  <si>
    <t>CPTCultBattenSpringSow2011-03-30</t>
  </si>
  <si>
    <t>CPTCultBattenSpringSow2011-05-11</t>
  </si>
  <si>
    <t>CPTCultBattenSpringSow2011-09-09</t>
  </si>
  <si>
    <t>CPTCultBattenSpringSow2012-04-05</t>
  </si>
  <si>
    <t>CPTCultBattenSpringSow2012-06-28</t>
  </si>
  <si>
    <t>CPTCultBattenSpringSow2012-09-25</t>
  </si>
  <si>
    <t>CPTCultBattenWinterSow2009-03-20</t>
  </si>
  <si>
    <t>CPTCultBattenWinterSow2009-06-05</t>
  </si>
  <si>
    <t>CPTCultBattenWinterSow2009-08-24</t>
  </si>
  <si>
    <t>CPTCultBattenWinterSow2010-03-30</t>
  </si>
  <si>
    <t>CPTCultBattenWinterSow2010-07-06</t>
  </si>
  <si>
    <t>CPTCultBattenWinterSow2011-03-30</t>
  </si>
  <si>
    <t>CPTCultBattenWinterSow2011-05-11</t>
  </si>
  <si>
    <t>CPTCultBattenWinterSow2011-09-09</t>
  </si>
  <si>
    <t>CPTCultBattenWinterSow2012-04-05</t>
  </si>
  <si>
    <t>CPTCultBattenWinterSow2012-06-28</t>
  </si>
  <si>
    <t>CPTCultBattenWinterSow2012-09-25</t>
  </si>
  <si>
    <t>CPTCultCentaurSow2000-03-03</t>
  </si>
  <si>
    <t>CPTCultCentaurSow2000-05-15</t>
  </si>
  <si>
    <t>CPTCultCentaurSow2001-04-09</t>
  </si>
  <si>
    <t>CPTCultCentaurSow2001-06-15</t>
  </si>
  <si>
    <t>CPTCultCentaurSow2002-03-07</t>
  </si>
  <si>
    <t>CPTCultCentaurSow2002-05-15</t>
  </si>
  <si>
    <t>CPTCultCentaurSow2003-03-14</t>
  </si>
  <si>
    <t>CPTCultCentaurSow2003-05-21</t>
  </si>
  <si>
    <t>CPTCultCentaurSow2004-03-23</t>
  </si>
  <si>
    <t>CPTCultCentaurSow2004-05-28</t>
  </si>
  <si>
    <t>CPTCultClaireSow2000-03-03</t>
  </si>
  <si>
    <t>CPTCultClaireSow2000-05-15</t>
  </si>
  <si>
    <t>CPTCultClaireSow2001-04-09</t>
  </si>
  <si>
    <t>CPTCultClaireSow2001-06-15</t>
  </si>
  <si>
    <t>CPTCultClaireSow2001-08-09</t>
  </si>
  <si>
    <t>CPTCultClaireSow2002-03-07</t>
  </si>
  <si>
    <t>CPTCultClaireSow2002-05-15</t>
  </si>
  <si>
    <t>CPTCultClaireSow2002-09-09</t>
  </si>
  <si>
    <t>CPTCultClaireSow2003-03-14</t>
  </si>
  <si>
    <t>CPTCultClaireSow2003-05-21</t>
  </si>
  <si>
    <t>CPTCultClaireSow2003-09-02</t>
  </si>
  <si>
    <t>CPTCultClaireSow2004-03-23</t>
  </si>
  <si>
    <t>CPTCultClaireSow2004-05-28</t>
  </si>
  <si>
    <t>CPTCultClaireSow2004-09-06</t>
  </si>
  <si>
    <t>CPTCultClaireSow2005-04-04</t>
  </si>
  <si>
    <t>CPTCultClaireSow2005-05-27</t>
  </si>
  <si>
    <t>CPTCultClaireSow2005-09-05</t>
  </si>
  <si>
    <t>CPTCultClaireSow2006-03-13</t>
  </si>
  <si>
    <t>CPTCultClaireSow2006-05-10</t>
  </si>
  <si>
    <t>CPTCultClaireSow2007-04-24</t>
  </si>
  <si>
    <t>CPTCultClaireSow2007-06-28</t>
  </si>
  <si>
    <t>CPTCultClaireSow2007-09-13</t>
  </si>
  <si>
    <t>CPTCultClaireSow2008-04-11</t>
  </si>
  <si>
    <t>CPTCultClaireSow2008-06-06</t>
  </si>
  <si>
    <t>CPTCultClaireSow2008-09-11</t>
  </si>
  <si>
    <t>CPTCultClaireSow2009-03-20</t>
  </si>
  <si>
    <t>CPTCultClaireSow2009-06-05</t>
  </si>
  <si>
    <t>CPTCultClaireSow2009-08-24</t>
  </si>
  <si>
    <t>CPTCultClaireSow2010-03-30</t>
  </si>
  <si>
    <t>CPTCultClaireSow2010-07-06</t>
  </si>
  <si>
    <t>CPTCultClaireSow2011-03-30</t>
  </si>
  <si>
    <t>CPTCultClaireSow2011-05-11</t>
  </si>
  <si>
    <t>CPTCultClaireSow2011-09-09</t>
  </si>
  <si>
    <t>CPTCultClaireSow2012-04-05</t>
  </si>
  <si>
    <t>CPTCultClaireSow2012-06-28</t>
  </si>
  <si>
    <t>CPTCultConquestSow2004-05-28</t>
  </si>
  <si>
    <t>CPTCultConquestSow2004-09-06</t>
  </si>
  <si>
    <t>CPTCultConquestSow2005-05-27</t>
  </si>
  <si>
    <t>CPTCultConquestSow2005-09-05</t>
  </si>
  <si>
    <t>CPTCultConquestSow2006-05-10</t>
  </si>
  <si>
    <t>CPTCultConquestSow2006-10-11</t>
  </si>
  <si>
    <t>CPTCultConquestSow2007-04-24</t>
  </si>
  <si>
    <t>CPTCultConquestSow2007-06-28</t>
  </si>
  <si>
    <t>CPTCultConquestSow2007-09-13</t>
  </si>
  <si>
    <t>CPTCultConquestSow2008-04-11</t>
  </si>
  <si>
    <t>CPTCultConquestSow2008-06-06</t>
  </si>
  <si>
    <t>CPTCultConquestSow2008-09-11</t>
  </si>
  <si>
    <t>CPTCultConsortSow2000-05-15</t>
  </si>
  <si>
    <t>CPTCultConsortSow2001-04-09</t>
  </si>
  <si>
    <t>CPTCultConsortSow2001-06-15</t>
  </si>
  <si>
    <t>CPTCultConsortSow2002-03-07</t>
  </si>
  <si>
    <t>CPTCultConsortSow2002-05-15</t>
  </si>
  <si>
    <t>CPTCultConsortSow2003-03-14</t>
  </si>
  <si>
    <t>CPTCultConsortSow2003-05-21</t>
  </si>
  <si>
    <t>CPTCultEinsteinSow2004-03-23</t>
  </si>
  <si>
    <t>CPTCultEinsteinSow2004-05-28</t>
  </si>
  <si>
    <t>CPTCultEinsteinSow2005-04-04</t>
  </si>
  <si>
    <t>CPTCultEinsteinSow2005-05-27</t>
  </si>
  <si>
    <t>CPTCultEinsteinSow2006-03-13</t>
  </si>
  <si>
    <t>CPTCultEinsteinSow2006-05-10</t>
  </si>
  <si>
    <t>CPTCultEquinoxSow2000-05-15</t>
  </si>
  <si>
    <t>CPTCultEquinoxSow2001-04-09</t>
  </si>
  <si>
    <t>CPTCultEquinoxSow2001-06-15</t>
  </si>
  <si>
    <t>CPTCultEquinoxSow2002-03-07</t>
  </si>
  <si>
    <t>CPTCultEquinoxSow2002-05-15</t>
  </si>
  <si>
    <t>CPTCultEquinoxSow2003-03-14</t>
  </si>
  <si>
    <t>CPTCultEquinoxSow2003-05-21</t>
  </si>
  <si>
    <t>CPTCultEquinoxSow2004-03-23</t>
  </si>
  <si>
    <t>CPTCultEquinoxSow2004-05-28</t>
  </si>
  <si>
    <t>CPTCultExcedeSow2005-04-04</t>
  </si>
  <si>
    <t>CPTCultExcedeSow2005-05-27</t>
  </si>
  <si>
    <t>CPTCultExcedeSow2006-03-13</t>
  </si>
  <si>
    <t>CPTCultExcedeSow2006-05-10</t>
  </si>
  <si>
    <t>CPTCultExcedeSow2007-04-24</t>
  </si>
  <si>
    <t>CPTCultExcedeSow2007-06-28</t>
  </si>
  <si>
    <t>CPTCultH45Sow2009-03-20</t>
  </si>
  <si>
    <t>CPTCultH45Sow2009-06-05</t>
  </si>
  <si>
    <t>CPTCultH45Sow2009-08-24</t>
  </si>
  <si>
    <t>CPTCultH45Sow2010-03-30</t>
  </si>
  <si>
    <t>CPTCultH45Sow2010-07-06</t>
  </si>
  <si>
    <t>CPTCultH45Sow2010-10-04</t>
  </si>
  <si>
    <t>CPTCultH45Sow2010-11-30</t>
  </si>
  <si>
    <t>CPTCultH45Sow2011-03-30</t>
  </si>
  <si>
    <t>CPTCultH45Sow2011-05-11</t>
  </si>
  <si>
    <t>CPTCultH45Sow2011-09-09</t>
  </si>
  <si>
    <t>CPTCultH45Sow2012-04-05</t>
  </si>
  <si>
    <t>CPTCultH45Sow2012-06-28</t>
  </si>
  <si>
    <t>CPTCultH45Sow2012-09-25</t>
  </si>
  <si>
    <t>CPTCultJanzSow2009-03-20CvJanz</t>
  </si>
  <si>
    <t>CPTCultJanzSow2009-06-05CvJanz</t>
  </si>
  <si>
    <t>CPTCultJanzSow2009-08-24CvJanz</t>
  </si>
  <si>
    <t>CPTCultJanzSow2010-03-30CvJanz</t>
  </si>
  <si>
    <t>CPTCultJanzSow2010-07-06CvJanz</t>
  </si>
  <si>
    <t>CPTCultJanzSow2010-10-04CvJanz</t>
  </si>
  <si>
    <t>CPTCultJanzSow2010-11-30CvJanz</t>
  </si>
  <si>
    <t>CPTCultJanzSow2011-03-30CvJanz</t>
  </si>
  <si>
    <t>CPTCultJanzSow2011-05-11CvJanz</t>
  </si>
  <si>
    <t>CPTCultJanzSow2011-09-09CvJanz</t>
  </si>
  <si>
    <t>CPTCultJanzSow2012-04-05CvJanz</t>
  </si>
  <si>
    <t>CPTCultJanzSow2012-06-28CvJanz</t>
  </si>
  <si>
    <t>CPTCultJanzSow2012-09-25CvJanz</t>
  </si>
  <si>
    <t>CPTCultLangSow2009-03-20</t>
  </si>
  <si>
    <t>CPTCultLangSow2009-06-05</t>
  </si>
  <si>
    <t>CPTCultLangSow2009-08-24</t>
  </si>
  <si>
    <t>CPTCultLangSow2010-03-30</t>
  </si>
  <si>
    <t>CPTCultLangSow2010-07-06</t>
  </si>
  <si>
    <t>CPTCultLangSow2010-10-04</t>
  </si>
  <si>
    <t>CPTCultLangSow2010-11-30</t>
  </si>
  <si>
    <t>CPTCultLangSow2011-03-30</t>
  </si>
  <si>
    <t>CPTCultLangSow2011-05-11</t>
  </si>
  <si>
    <t>CPTCultLangSow2011-09-09</t>
  </si>
  <si>
    <t>CPTCultLangSow2012-04-05</t>
  </si>
  <si>
    <t>CPTCultLangSow2012-06-28</t>
  </si>
  <si>
    <t>CPTCultLangSow2012-09-25</t>
  </si>
  <si>
    <t>CPTCultMacKellarSow2009-03-20</t>
  </si>
  <si>
    <t>CPTCultMacKellarSow2009-06-05</t>
  </si>
  <si>
    <t>CPTCultMacKellarSow2009-08-24</t>
  </si>
  <si>
    <t>CPTCultMacKellarSow2010-03-30</t>
  </si>
  <si>
    <t>CPTCultMacKellarSow2010-07-06</t>
  </si>
  <si>
    <t>CPTCultMacKellarSow2011-03-30</t>
  </si>
  <si>
    <t>CPTCultMacKellarSow2011-05-11</t>
  </si>
  <si>
    <t>CPTCultMacKellarSow2012-04-05</t>
  </si>
  <si>
    <t>CPTCultMacKellarSow2012-06-28</t>
  </si>
  <si>
    <t>CPTCultMajesticSow2009-03-20</t>
  </si>
  <si>
    <t>CPTCultMajesticSow2009-06-05</t>
  </si>
  <si>
    <t>CPTCultMajesticSow2009-08-24</t>
  </si>
  <si>
    <t>CPTCultMajesticSow2010-03-30</t>
  </si>
  <si>
    <t>CPTCultMajesticSow2010-07-06</t>
  </si>
  <si>
    <t>CPTCultMajesticSow2010-10-04</t>
  </si>
  <si>
    <t>CPTCultMajesticSow2010-11-30</t>
  </si>
  <si>
    <t>CPTCultMajesticSow2011-03-30</t>
  </si>
  <si>
    <t>CPTCultMajesticSow2011-05-11</t>
  </si>
  <si>
    <t>CPTCultMajesticSow2011-09-09</t>
  </si>
  <si>
    <t>CPTCultMcCubbinSow2009-03-20</t>
  </si>
  <si>
    <t>CPTCultMcCubbinSow2009-06-05</t>
  </si>
  <si>
    <t>CPTCultMcCubbinSow2009-08-24</t>
  </si>
  <si>
    <t>CPTCultMcCubbinSow2010-03-30</t>
  </si>
  <si>
    <t>CPTCultMcCubbinSow2010-07-06</t>
  </si>
  <si>
    <t>CPTCultMcCubbinSow2010-10-04</t>
  </si>
  <si>
    <t>CPTCultMcCubbinSow2010-11-30</t>
  </si>
  <si>
    <t>CPTCultMcCubbinSow2011-03-30</t>
  </si>
  <si>
    <t>CPTCultMcCubbinSow2011-05-11</t>
  </si>
  <si>
    <t>CPTCultMcCubbinSow2011-09-09</t>
  </si>
  <si>
    <t>CPTCultMcCubbinSow2012-04-05</t>
  </si>
  <si>
    <t>CPTCultMcCubbinSow2012-06-28</t>
  </si>
  <si>
    <t>CPTCultMcCubbinSow2012-09-25</t>
  </si>
  <si>
    <t>CPTCultOptionSow2002-05-15</t>
  </si>
  <si>
    <t>CPTCultOptionSow2002-09-09</t>
  </si>
  <si>
    <t>CPTCultOptionSow2003-03-14</t>
  </si>
  <si>
    <t>CPTCultOptionSow2003-05-21</t>
  </si>
  <si>
    <t>CPTCultOptionSow2003-09-02</t>
  </si>
  <si>
    <t>CPTCultOptionSow2004-03-23</t>
  </si>
  <si>
    <t>CPTCultOptionSow2004-05-28</t>
  </si>
  <si>
    <t>CPTCultOptionSow2004-09-06</t>
  </si>
  <si>
    <t>CPTCultOptionSow2005-04-04</t>
  </si>
  <si>
    <t>CPTCultOptionSow2005-05-27</t>
  </si>
  <si>
    <t>CPTCultOptionSow2005-09-05</t>
  </si>
  <si>
    <t>CPTCultOtaneSow2000-05-15</t>
  </si>
  <si>
    <t>CPTCultOtaneSow2000-09-20</t>
  </si>
  <si>
    <t>CPTCultOtaneSow2002-05-15</t>
  </si>
  <si>
    <t>CPTCultOtaneSow2002-09-09</t>
  </si>
  <si>
    <t>CPTCultOtaneSow2003-05-21</t>
  </si>
  <si>
    <t>CPTCultOtaneSow2003-09-02</t>
  </si>
  <si>
    <t>CPTCultOtaneSow2004-05-28</t>
  </si>
  <si>
    <t>CPTCultOtaneSow2004-09-06</t>
  </si>
  <si>
    <t>CPTCultOtaneSow2005-04-04</t>
  </si>
  <si>
    <t>CPTCultOtaneSow2005-05-27</t>
  </si>
  <si>
    <t>CPTCultOtaneSow2005-09-05</t>
  </si>
  <si>
    <t>CPTCultOtaneSow2006-05-10</t>
  </si>
  <si>
    <t>CPTCultOtaneSow2006-10-11</t>
  </si>
  <si>
    <t>CPTCultOtaneSow2007-04-24</t>
  </si>
  <si>
    <t>CPTCultOtaneSow2007-06-28</t>
  </si>
  <si>
    <t>CPTCultOtaneSow2007-09-13</t>
  </si>
  <si>
    <t>CPTCultOtaneSow2008-04-11</t>
  </si>
  <si>
    <t>CPTCultOtaneSow2008-06-06</t>
  </si>
  <si>
    <t>CPTCultOtaneSow2008-09-11</t>
  </si>
  <si>
    <t>CPTCultOtaneSow2009-03-20</t>
  </si>
  <si>
    <t>CPTCultOtaneSow2009-06-05</t>
  </si>
  <si>
    <t>CPTCultOtaneSow2009-08-24</t>
  </si>
  <si>
    <t>CPTCultOtaneSow2010-03-30</t>
  </si>
  <si>
    <t>CPTCultOtaneSow2010-07-06</t>
  </si>
  <si>
    <t>CPTCultOtaneSow2010-10-04</t>
  </si>
  <si>
    <t>CPTCultOtaneSow2010-11-30</t>
  </si>
  <si>
    <t>CPTCultOtaneSow2011-03-30</t>
  </si>
  <si>
    <t>CPTCultOtaneSow2011-05-11</t>
  </si>
  <si>
    <t>CPTCultOtaneSow2011-09-09</t>
  </si>
  <si>
    <t>CPTCultOtaneSow2012-04-05</t>
  </si>
  <si>
    <t>CPTCultOtaneSow2012-06-28</t>
  </si>
  <si>
    <t>CPTCultOtaneSow2012-09-25</t>
  </si>
  <si>
    <t>CPTCultPennantSow2003-05-21</t>
  </si>
  <si>
    <t>CPTCultPennantSow2004-03-23</t>
  </si>
  <si>
    <t>CPTCultPennantSow2004-05-28</t>
  </si>
  <si>
    <t>CPTCultPennantSow2005-04-04</t>
  </si>
  <si>
    <t>CPTCultPennantSow2005-05-27</t>
  </si>
  <si>
    <t>CPTCultPennantSow2006-03-13</t>
  </si>
  <si>
    <t>CPTCultPennantSow2006-05-10</t>
  </si>
  <si>
    <t>CPTCultRegencySow2000-05-15</t>
  </si>
  <si>
    <t>CPTCultRegencySow2001-04-09</t>
  </si>
  <si>
    <t>CPTCultRegencySow2001-06-15</t>
  </si>
  <si>
    <t>CPTCultRegencySow2001-08-09</t>
  </si>
  <si>
    <t>CPTCultRegencySow2002-03-07</t>
  </si>
  <si>
    <t>CPTCultRegencySow2002-05-15</t>
  </si>
  <si>
    <t>CPTCultRegencySow2003-03-14</t>
  </si>
  <si>
    <t>CPTCultRegencySow2003-05-21</t>
  </si>
  <si>
    <t>CPTCultRegencySow2004-03-23</t>
  </si>
  <si>
    <t>CPTCultRegencySow2004-05-28</t>
  </si>
  <si>
    <t>CPTCultRichmondSow2007-04-24</t>
  </si>
  <si>
    <t>CPTCultRichmondSow2007-06-28</t>
  </si>
  <si>
    <t>CPTCultRichmondSow2008-04-11</t>
  </si>
  <si>
    <t>CPTCultRichmondSow2008-06-06</t>
  </si>
  <si>
    <t>CPTCultRichmondSow2009-03-20</t>
  </si>
  <si>
    <t>CPTCultRichmondSow2009-06-05</t>
  </si>
  <si>
    <t>CPTCultRobigusSow2007-04-24</t>
  </si>
  <si>
    <t>CPTCultRobigusSow2007-06-28</t>
  </si>
  <si>
    <t>CPTCultRobigusSow2007-09-13</t>
  </si>
  <si>
    <t>CPTCultRobigusSow2008-04-11</t>
  </si>
  <si>
    <t>CPTCultRobigusSow2008-06-06</t>
  </si>
  <si>
    <t>CPTCultRobigusSow2008-09-11</t>
  </si>
  <si>
    <t>CPTCultRobigusSow2009-03-20</t>
  </si>
  <si>
    <t>CPTCultRobigusSow2009-06-05</t>
  </si>
  <si>
    <t>CPTCultRobigusSow2009-08-24</t>
  </si>
  <si>
    <t>CPTCultRubricSow2009-03-20</t>
  </si>
  <si>
    <t>CPTCultRubricSow2009-06-05</t>
  </si>
  <si>
    <t>CPTCultRubricSow2009-08-24</t>
  </si>
  <si>
    <t>CPTCultRubricSow2010-03-30</t>
  </si>
  <si>
    <t>CPTCultRubricSow2010-07-06</t>
  </si>
  <si>
    <t>CPTCultRubricSow2010-10-04</t>
  </si>
  <si>
    <t>CPTCultRubricSow2010-11-30</t>
  </si>
  <si>
    <t>CPTCultRubricSow2011-03-30</t>
  </si>
  <si>
    <t>CPTCultRubricSow2011-05-11</t>
  </si>
  <si>
    <t>CPTCultRubricSow2011-09-09</t>
  </si>
  <si>
    <t>CPTCultRubricSow2012-04-05</t>
  </si>
  <si>
    <t>CPTCultRubricSow2012-06-28</t>
  </si>
  <si>
    <t>CPTCultRubricSow2012-09-25</t>
  </si>
  <si>
    <t>CPTCultSageSow2005-05-27</t>
  </si>
  <si>
    <t>CPTCultSageSow2005-09-05</t>
  </si>
  <si>
    <t>CPTCultSageSow2006-10-11</t>
  </si>
  <si>
    <t>CPTCultSageSow2007-09-13</t>
  </si>
  <si>
    <t>CPTCultSageSow2010-03-30</t>
  </si>
  <si>
    <t>CPTCultSageSow2010-07-06</t>
  </si>
  <si>
    <t>CPTCultSageSow2010-10-04</t>
  </si>
  <si>
    <t>CPTCultSageSow2010-11-30</t>
  </si>
  <si>
    <t>CPTCultSageSow2011-03-30</t>
  </si>
  <si>
    <t>CPTCultSageSow2011-05-11</t>
  </si>
  <si>
    <t>CPTCultSageSow2011-09-09</t>
  </si>
  <si>
    <t>CPTCultSaracenSow2008-04-11</t>
  </si>
  <si>
    <t>CPTCultSaracenSow2008-06-06</t>
  </si>
  <si>
    <t>CPTCultSaracenSow2008-09-11</t>
  </si>
  <si>
    <t>CPTCultSaracenSow2009-03-20</t>
  </si>
  <si>
    <t>CPTCultSaracenSow2009-06-05</t>
  </si>
  <si>
    <t>CPTCultSaracenSow2009-08-24</t>
  </si>
  <si>
    <t>CPTCultSaracenSow2010-03-30</t>
  </si>
  <si>
    <t>CPTCultSaracenSow2010-07-06</t>
  </si>
  <si>
    <t>CPTCultSaracenSow2010-10-04</t>
  </si>
  <si>
    <t>CPTCultSaracenSow2010-11-30</t>
  </si>
  <si>
    <t>CPTCultSavannahSow2000-05-15</t>
  </si>
  <si>
    <t>CPTCultSavannahSow2001-04-09</t>
  </si>
  <si>
    <t>CPTCultSavannahSow2001-06-15</t>
  </si>
  <si>
    <t>CPTCultSavannahSow2002-03-07</t>
  </si>
  <si>
    <t>CPTCultSavannahSow2002-05-15</t>
  </si>
  <si>
    <t>CPTCultSavannahSow2003-03-14</t>
  </si>
  <si>
    <t>CPTCultSavannahSow2003-05-21</t>
  </si>
  <si>
    <t>CPTCultSavannahSow2004-03-23</t>
  </si>
  <si>
    <t>CPTCultSavannahSow2004-05-28</t>
  </si>
  <si>
    <t>CPTCultSolsticeSow2003-05-21</t>
  </si>
  <si>
    <t>CPTCultSolsticeSow2004-03-23</t>
  </si>
  <si>
    <t>CPTCultSolsticeSow2004-05-28</t>
  </si>
  <si>
    <t>CPTCultSolsticeSow2005-04-04</t>
  </si>
  <si>
    <t>CPTCultSolsticeSow2005-05-27</t>
  </si>
  <si>
    <t>CPTCultSolsticeSow2006-03-13</t>
  </si>
  <si>
    <t>CPTCultSolsticeSow2006-05-10</t>
  </si>
  <si>
    <t>CPTCultSuncoSow2009-03-20</t>
  </si>
  <si>
    <t>CPTCultSuncoSow2009-06-05</t>
  </si>
  <si>
    <t>CPTCultSuncoSow2009-08-24</t>
  </si>
  <si>
    <t>CPTCultSuncoSow2010-03-30</t>
  </si>
  <si>
    <t>CPTCultSuncoSow2010-07-06</t>
  </si>
  <si>
    <t>CPTCultSuncoSow2010-10-04</t>
  </si>
  <si>
    <t>CPTCultSuncoSow2010-11-30</t>
  </si>
  <si>
    <t>CPTCultSuncoSow2011-03-30</t>
  </si>
  <si>
    <t>CPTCultSuncoSow2011-05-11</t>
  </si>
  <si>
    <t>CPTCultSuncoSow2011-09-09</t>
  </si>
  <si>
    <t>CPTCultSuncoSow2012-04-05</t>
  </si>
  <si>
    <t>CPTCultSuncoSow2012-06-28</t>
  </si>
  <si>
    <t>CPTCultSuncoSow2012-09-25</t>
  </si>
  <si>
    <t>CPTCultTankerSow2000-05-15</t>
  </si>
  <si>
    <t>CPTCultTankerSow2001-04-09</t>
  </si>
  <si>
    <t>CPTCultTankerSow2001-06-15</t>
  </si>
  <si>
    <t>CPTCultTankerSow2002-03-07</t>
  </si>
  <si>
    <t>CPTCultTankerSow2002-05-15</t>
  </si>
  <si>
    <t>CPTCultTankerSow2003-03-14</t>
  </si>
  <si>
    <t>CPTCultTankerSow2003-05-21</t>
  </si>
  <si>
    <t>CPTCultTankerSow2004-03-23</t>
  </si>
  <si>
    <t>CPTCultTankerSow2004-05-28</t>
  </si>
  <si>
    <t>CPTCultTributeSow2002-05-15</t>
  </si>
  <si>
    <t>CPTCultTributeSow2002-09-09</t>
  </si>
  <si>
    <t>CPTCultTributeSow2003-05-21</t>
  </si>
  <si>
    <t>CPTCultTributeSow2003-09-02</t>
  </si>
  <si>
    <t>CPTCultTributeSow2004-05-28</t>
  </si>
  <si>
    <t>CPTCultTributeSow2004-09-06</t>
  </si>
  <si>
    <t>CPTCultTributeSow2009-03-20</t>
  </si>
  <si>
    <t>CPTCultTributeSow2009-06-05</t>
  </si>
  <si>
    <t>CPTCultTributeSow2009-08-24</t>
  </si>
  <si>
    <t>CPTCultTributeSow2010-03-30</t>
  </si>
  <si>
    <t>CPTCultTributeSow2010-07-06</t>
  </si>
  <si>
    <t>CPTCultTributeSow2010-10-04</t>
  </si>
  <si>
    <t>CPTCultTributeSow2010-11-30</t>
  </si>
  <si>
    <t>CPTCultTributeSow2011-03-30</t>
  </si>
  <si>
    <t>CPTCultTributeSow2011-05-11</t>
  </si>
  <si>
    <t>CPTCultTributeSow2011-09-09</t>
  </si>
  <si>
    <t>CPTCultTributeSow2012-04-05</t>
  </si>
  <si>
    <t>CPTCultTributeSow2012-06-28</t>
  </si>
  <si>
    <t>CPTCultTributeSow2012-09-25</t>
  </si>
  <si>
    <t>CPTCultWakanuiSow2005-04-04</t>
  </si>
  <si>
    <t>CPTCultWakanuiSow2005-05-27</t>
  </si>
  <si>
    <t>CPTCultWakanuiSow2006-03-13</t>
  </si>
  <si>
    <t>CPTCultWakanuiSow2006-05-10</t>
  </si>
  <si>
    <t>CPTCultWakanuiSow2008-04-11</t>
  </si>
  <si>
    <t>CPTCultWakanuiSow2008-06-06</t>
  </si>
  <si>
    <t>CPTCultWestonSow2000-03-03</t>
  </si>
  <si>
    <t>CPTCultWestonSow2000-05-15</t>
  </si>
  <si>
    <t>CPTCultWestonSow2001-04-09</t>
  </si>
  <si>
    <t>CPTCultWestonSow2001-06-15</t>
  </si>
  <si>
    <t>CPTCultWestonSow2002-03-07</t>
  </si>
  <si>
    <t>CPTCultWestonSow2002-05-15</t>
  </si>
  <si>
    <t>CPTCultWestonSow2003-03-14</t>
  </si>
  <si>
    <t>CPTCultWestonSow2003-05-21</t>
  </si>
  <si>
    <t>CPTCultWestonSow2004-03-23</t>
  </si>
  <si>
    <t>CPTCultWestonSow2004-05-28</t>
  </si>
  <si>
    <t>CPTCultYitpiSow2009-03-20CvYitpi</t>
  </si>
  <si>
    <t>CPTCultYitpiSow2009-06-05CvYitpi</t>
  </si>
  <si>
    <t>CPTCultYitpiSow2009-08-24CvYitpi</t>
  </si>
  <si>
    <t>CPTCultYitpiSow2010-03-30CvYitpi</t>
  </si>
  <si>
    <t>CPTCultYitpiSow2010-07-06CvYitpi</t>
  </si>
  <si>
    <t>CPTCultYitpiSow2010-10-04CvYitpi</t>
  </si>
  <si>
    <t>CPTCultYitpiSow2010-11-30CvYitpi</t>
  </si>
  <si>
    <t>CPTCultYitpiSow2011-03-30CvYitpi</t>
  </si>
  <si>
    <t>CPTCultYitpiSow2011-05-11CvYitpi</t>
  </si>
  <si>
    <t>CPTCultYitpiSow2011-09-09CvYitpi</t>
  </si>
  <si>
    <t>CPTCultYitpiSow2012-04-05CvYitpi</t>
  </si>
  <si>
    <t>CPTCultYitpiSow2012-06-28CvYitpi</t>
  </si>
  <si>
    <t>CPTCultYitpiSow2012-09-25CvYitpi</t>
  </si>
  <si>
    <t>Wheat.SowingData.Population</t>
  </si>
  <si>
    <t>Wheat.Leaf.HaunStage</t>
  </si>
  <si>
    <t>Wheat.Leaf.FinalLeafNumber</t>
  </si>
  <si>
    <t>MaxLeafAreaCalc.Script.LeafPosition</t>
  </si>
  <si>
    <t>MaxLeafAreaCalc.Script.MaxLeafArea</t>
  </si>
  <si>
    <t>Wheat.Leaf.Canopy.CoverTotal</t>
  </si>
  <si>
    <t>Wheat.Leaf.Canopy.CoverGreen</t>
  </si>
  <si>
    <t>Wheat.Leaf.Canopy.LAI</t>
  </si>
  <si>
    <t>Wheat.Grain.Size</t>
  </si>
  <si>
    <t>Wheat.StemPopulation</t>
  </si>
  <si>
    <t>Wheat.TillerNumber.DeadTillers</t>
  </si>
  <si>
    <t>Wheat.TillerNumber</t>
  </si>
  <si>
    <t>Wheat.Leaf.Canopy.SpecificArea</t>
  </si>
  <si>
    <t>(blank)</t>
  </si>
  <si>
    <t>Values</t>
  </si>
  <si>
    <t>Total WT</t>
  </si>
  <si>
    <t>SpikeWt</t>
  </si>
  <si>
    <t>(All)</t>
  </si>
  <si>
    <t>Average of Wheat.AboveGround.Wt</t>
  </si>
  <si>
    <t>Average of Wheat.Spike.Wt</t>
  </si>
  <si>
    <t>Average of Wheat.Stem.Wt</t>
  </si>
  <si>
    <t>StemWt</t>
  </si>
  <si>
    <t>const</t>
  </si>
  <si>
    <t>pow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</si>
</sst>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;@"/>
    <numFmt numFmtId="165" formatCode="0.0000"/>
    <numFmt numFmtId="166" formatCode="yyyy\-mm\-dd"/>
    <numFmt numFmtId="167" formatCode="0E+00"/>
    <numFmt numFmtId="168" formatCode="yyyy\-m\-dd"/>
    <numFmt numFmtId="169" formatCode="0.0"/>
    <numFmt numFmtId="170" formatCode="0.000"/>
    <numFmt numFmtId="171" formatCode="yyyy\-mm\-dd\ hh:mm:ss"/>
  </numFmts>
  <fonts count="7" x14ac:knownFonts="1">
    <font>
      <sz val="11"/>
      <color rgb="FF000000"/>
      <name val="Calibri"/>
      <family val="2"/>
      <charset val="1"/>
    </font>
    <font>
      <sz val="10"/>
      <name val="MS Sans Serif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sz val="11"/>
      <color rgb="FFFF0000"/>
      <name val="Calibri"/>
      <family val="2"/>
      <charset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</borders>
  <cellStyleXfs count="2">
    <xf numFmtId="0" fontId="0" fillId="0" borderId="0"/>
    <xf numFmtId="0" fontId="1" fillId="0" borderId="0" applyBorder="0"/>
  </cellStyleXfs>
  <cellXfs count="7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2" fillId="0" borderId="1" xfId="0" applyFont="1" applyBorder="1" applyAlignment="1">
      <alignment vertical="top"/>
    </xf>
    <xf numFmtId="164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2" fillId="0" borderId="0" xfId="0" applyNumberFormat="1" applyFont="1" applyAlignment="1">
      <alignment horizontal="left" vertical="top"/>
    </xf>
    <xf numFmtId="166" fontId="2" fillId="0" borderId="0" xfId="0" applyNumberFormat="1" applyFont="1" applyAlignment="1">
      <alignment horizontal="left" vertical="top"/>
    </xf>
    <xf numFmtId="0" fontId="2" fillId="2" borderId="1" xfId="0" applyFont="1" applyFill="1" applyBorder="1" applyAlignment="1">
      <alignment vertical="top"/>
    </xf>
    <xf numFmtId="164" fontId="2" fillId="2" borderId="1" xfId="0" applyNumberFormat="1" applyFont="1" applyFill="1" applyBorder="1" applyAlignment="1">
      <alignment horizontal="left" vertical="top"/>
    </xf>
    <xf numFmtId="164" fontId="2" fillId="2" borderId="0" xfId="0" applyNumberFormat="1" applyFont="1" applyFill="1" applyAlignment="1">
      <alignment horizontal="left" vertical="top"/>
    </xf>
    <xf numFmtId="166" fontId="2" fillId="2" borderId="0" xfId="0" applyNumberFormat="1" applyFont="1" applyFill="1" applyAlignment="1">
      <alignment horizontal="left" vertical="top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14" fontId="0" fillId="0" borderId="0" xfId="0" applyNumberFormat="1"/>
    <xf numFmtId="1" fontId="0" fillId="0" borderId="0" xfId="0" applyNumberFormat="1"/>
    <xf numFmtId="14" fontId="2" fillId="0" borderId="1" xfId="0" applyNumberFormat="1" applyFont="1" applyBorder="1" applyAlignment="1">
      <alignment vertical="top"/>
    </xf>
    <xf numFmtId="1" fontId="2" fillId="0" borderId="0" xfId="0" applyNumberFormat="1" applyFont="1" applyAlignment="1">
      <alignment vertical="top"/>
    </xf>
    <xf numFmtId="0" fontId="1" fillId="0" borderId="0" xfId="1" applyBorder="1"/>
    <xf numFmtId="0" fontId="0" fillId="0" borderId="3" xfId="0" applyBorder="1"/>
    <xf numFmtId="0" fontId="0" fillId="0" borderId="8" xfId="0" applyBorder="1"/>
    <xf numFmtId="0" fontId="0" fillId="0" borderId="5" xfId="0" applyBorder="1"/>
    <xf numFmtId="0" fontId="0" fillId="0" borderId="6" xfId="0" applyBorder="1"/>
    <xf numFmtId="0" fontId="0" fillId="0" borderId="9" xfId="0" applyBorder="1"/>
    <xf numFmtId="0" fontId="0" fillId="0" borderId="7" xfId="0" applyBorder="1"/>
    <xf numFmtId="0" fontId="0" fillId="0" borderId="4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/>
    <xf numFmtId="2" fontId="2" fillId="0" borderId="0" xfId="0" applyNumberFormat="1" applyFont="1" applyAlignment="1">
      <alignment horizontal="left" vertical="top"/>
    </xf>
    <xf numFmtId="167" fontId="0" fillId="0" borderId="0" xfId="0" applyNumberFormat="1"/>
    <xf numFmtId="168" fontId="0" fillId="0" borderId="0" xfId="0" applyNumberFormat="1"/>
    <xf numFmtId="164" fontId="0" fillId="3" borderId="0" xfId="0" applyNumberFormat="1" applyFill="1"/>
    <xf numFmtId="168" fontId="0" fillId="3" borderId="0" xfId="0" applyNumberFormat="1" applyFill="1"/>
    <xf numFmtId="0" fontId="0" fillId="3" borderId="0" xfId="0" applyFill="1"/>
    <xf numFmtId="166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71" fontId="3" fillId="0" borderId="0" xfId="0" applyNumberFormat="1" applyFont="1" applyAlignment="1">
      <alignment horizontal="center" vertical="top"/>
    </xf>
    <xf numFmtId="0" fontId="4" fillId="0" borderId="0" xfId="0" applyFont="1"/>
    <xf numFmtId="16" fontId="0" fillId="0" borderId="0" xfId="0" applyNumberFormat="1"/>
    <xf numFmtId="0" fontId="5" fillId="0" borderId="0" xfId="0" applyFont="1"/>
    <xf numFmtId="164" fontId="0" fillId="2" borderId="0" xfId="0" applyNumberFormat="1" applyFill="1"/>
    <xf numFmtId="165" fontId="0" fillId="2" borderId="0" xfId="0" applyNumberFormat="1" applyFill="1"/>
    <xf numFmtId="0" fontId="4" fillId="2" borderId="0" xfId="0" applyFont="1" applyFill="1"/>
    <xf numFmtId="166" fontId="2" fillId="0" borderId="1" xfId="0" applyNumberFormat="1" applyFont="1" applyBorder="1" applyAlignment="1">
      <alignment horizontal="left" vertical="top"/>
    </xf>
    <xf numFmtId="0" fontId="0" fillId="0" borderId="1" xfId="0" applyBorder="1"/>
    <xf numFmtId="0" fontId="3" fillId="0" borderId="0" xfId="0" applyFont="1" applyAlignment="1">
      <alignment horizontal="center" vertical="top"/>
    </xf>
    <xf numFmtId="0" fontId="2" fillId="0" borderId="0" xfId="0" applyFont="1" applyAlignment="1">
      <alignment vertical="top"/>
    </xf>
    <xf numFmtId="0" fontId="0" fillId="0" borderId="1" xfId="0" applyBorder="1" applyAlignment="1">
      <alignment horizontal="left"/>
    </xf>
    <xf numFmtId="0" fontId="0" fillId="3" borderId="1" xfId="0" applyFill="1" applyBorder="1"/>
    <xf numFmtId="164" fontId="0" fillId="0" borderId="1" xfId="0" applyNumberFormat="1" applyBorder="1"/>
    <xf numFmtId="164" fontId="0" fillId="3" borderId="1" xfId="0" applyNumberFormat="1" applyFill="1" applyBorder="1"/>
    <xf numFmtId="14" fontId="2" fillId="0" borderId="0" xfId="0" applyNumberFormat="1" applyFont="1" applyAlignment="1">
      <alignment vertical="top"/>
    </xf>
    <xf numFmtId="166" fontId="0" fillId="0" borderId="1" xfId="0" applyNumberFormat="1" applyBorder="1"/>
    <xf numFmtId="0" fontId="4" fillId="0" borderId="1" xfId="0" applyFont="1" applyBorder="1" applyAlignment="1">
      <alignment horizontal="left" vertical="top"/>
    </xf>
    <xf numFmtId="16" fontId="0" fillId="0" borderId="1" xfId="0" applyNumberFormat="1" applyBorder="1"/>
    <xf numFmtId="0" fontId="0" fillId="0" borderId="1" xfId="0" applyBorder="1" applyAlignment="1">
      <alignment vertical="center" wrapText="1"/>
    </xf>
    <xf numFmtId="0" fontId="0" fillId="2" borderId="1" xfId="0" applyFill="1" applyBorder="1"/>
    <xf numFmtId="0" fontId="2" fillId="0" borderId="2" xfId="0" applyFont="1" applyBorder="1" applyAlignment="1">
      <alignment vertical="top"/>
    </xf>
    <xf numFmtId="164" fontId="0" fillId="0" borderId="1" xfId="0" applyNumberFormat="1" applyBorder="1" applyAlignment="1">
      <alignment vertical="center" wrapText="1"/>
    </xf>
    <xf numFmtId="164" fontId="0" fillId="2" borderId="1" xfId="0" applyNumberFormat="1" applyFill="1" applyBorder="1"/>
    <xf numFmtId="0" fontId="6" fillId="0" borderId="0" xfId="0" applyFont="1"/>
    <xf numFmtId="0" fontId="0" fillId="0" borderId="0" xfId="0" pivotButton="1"/>
    <xf numFmtId="22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BABAB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Sheet3!$H$4</c:f>
              <c:strCache>
                <c:ptCount val="1"/>
                <c:pt idx="0">
                  <c:v>SpikeWt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Sheet3!$G$5:$G$5207</c:f>
              <c:numCache>
                <c:formatCode>General</c:formatCode>
                <c:ptCount val="5203"/>
                <c:pt idx="0">
                  <c:v>346.221</c:v>
                </c:pt>
                <c:pt idx="1">
                  <c:v>734.98099999999999</c:v>
                </c:pt>
                <c:pt idx="2">
                  <c:v>1034.248</c:v>
                </c:pt>
                <c:pt idx="3">
                  <c:v>1371.894</c:v>
                </c:pt>
                <c:pt idx="4">
                  <c:v>911.28300000000002</c:v>
                </c:pt>
                <c:pt idx="5">
                  <c:v>1196.74</c:v>
                </c:pt>
                <c:pt idx="6">
                  <c:v>1273.463</c:v>
                </c:pt>
                <c:pt idx="7">
                  <c:v>1559.067</c:v>
                </c:pt>
                <c:pt idx="8">
                  <c:v>237.78299999999999</c:v>
                </c:pt>
                <c:pt idx="9">
                  <c:v>547.74599999999998</c:v>
                </c:pt>
                <c:pt idx="10">
                  <c:v>966.14099999999996</c:v>
                </c:pt>
                <c:pt idx="11">
                  <c:v>1401.587</c:v>
                </c:pt>
                <c:pt idx="12">
                  <c:v>52.7</c:v>
                </c:pt>
                <c:pt idx="13">
                  <c:v>187.2</c:v>
                </c:pt>
                <c:pt idx="14">
                  <c:v>258.7</c:v>
                </c:pt>
                <c:pt idx="15">
                  <c:v>0</c:v>
                </c:pt>
                <c:pt idx="16">
                  <c:v>320.3</c:v>
                </c:pt>
                <c:pt idx="17">
                  <c:v>35.1</c:v>
                </c:pt>
                <c:pt idx="18">
                  <c:v>162.19999999999999</c:v>
                </c:pt>
                <c:pt idx="19">
                  <c:v>299.39999999999998</c:v>
                </c:pt>
                <c:pt idx="20">
                  <c:v>0</c:v>
                </c:pt>
                <c:pt idx="21">
                  <c:v>467.7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88.3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447.7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742.5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1039.4000000000001</c:v>
                </c:pt>
                <c:pt idx="43">
                  <c:v>73.3</c:v>
                </c:pt>
                <c:pt idx="44">
                  <c:v>464.6</c:v>
                </c:pt>
                <c:pt idx="45">
                  <c:v>823.9</c:v>
                </c:pt>
                <c:pt idx="46">
                  <c:v>0</c:v>
                </c:pt>
                <c:pt idx="47">
                  <c:v>1282</c:v>
                </c:pt>
                <c:pt idx="48">
                  <c:v>66.900000000000006</c:v>
                </c:pt>
                <c:pt idx="49">
                  <c:v>310.8</c:v>
                </c:pt>
                <c:pt idx="50">
                  <c:v>464.2</c:v>
                </c:pt>
                <c:pt idx="51">
                  <c:v>699.4</c:v>
                </c:pt>
                <c:pt idx="52">
                  <c:v>50.4</c:v>
                </c:pt>
                <c:pt idx="53">
                  <c:v>310.7</c:v>
                </c:pt>
                <c:pt idx="54">
                  <c:v>611</c:v>
                </c:pt>
                <c:pt idx="55">
                  <c:v>928.4</c:v>
                </c:pt>
                <c:pt idx="56">
                  <c:v>70.2</c:v>
                </c:pt>
                <c:pt idx="57">
                  <c:v>374.7</c:v>
                </c:pt>
                <c:pt idx="58">
                  <c:v>710.7</c:v>
                </c:pt>
                <c:pt idx="59">
                  <c:v>912.4</c:v>
                </c:pt>
                <c:pt idx="60">
                  <c:v>63.2</c:v>
                </c:pt>
                <c:pt idx="61">
                  <c:v>423.6</c:v>
                </c:pt>
                <c:pt idx="62">
                  <c:v>716.7</c:v>
                </c:pt>
                <c:pt idx="63">
                  <c:v>1106.0999999999999</c:v>
                </c:pt>
                <c:pt idx="64">
                  <c:v>0</c:v>
                </c:pt>
                <c:pt idx="65">
                  <c:v>35.313913161281597</c:v>
                </c:pt>
                <c:pt idx="66">
                  <c:v>0</c:v>
                </c:pt>
                <c:pt idx="67">
                  <c:v>182.431848383485</c:v>
                </c:pt>
                <c:pt idx="68">
                  <c:v>0</c:v>
                </c:pt>
                <c:pt idx="69">
                  <c:v>670.20951505517098</c:v>
                </c:pt>
                <c:pt idx="70">
                  <c:v>0</c:v>
                </c:pt>
                <c:pt idx="71">
                  <c:v>924.10003844885898</c:v>
                </c:pt>
                <c:pt idx="72">
                  <c:v>1298.4713931264</c:v>
                </c:pt>
                <c:pt idx="73">
                  <c:v>1604.4136276852</c:v>
                </c:pt>
                <c:pt idx="74">
                  <c:v>0</c:v>
                </c:pt>
                <c:pt idx="75">
                  <c:v>43.749995654063397</c:v>
                </c:pt>
                <c:pt idx="76">
                  <c:v>277.06931765688699</c:v>
                </c:pt>
                <c:pt idx="77">
                  <c:v>0</c:v>
                </c:pt>
                <c:pt idx="78">
                  <c:v>0</c:v>
                </c:pt>
                <c:pt idx="79">
                  <c:v>1068.9052750845501</c:v>
                </c:pt>
                <c:pt idx="80">
                  <c:v>0</c:v>
                </c:pt>
                <c:pt idx="81">
                  <c:v>1164.5275665177801</c:v>
                </c:pt>
                <c:pt idx="82">
                  <c:v>4.0999999999999996</c:v>
                </c:pt>
                <c:pt idx="83">
                  <c:v>0</c:v>
                </c:pt>
                <c:pt idx="84">
                  <c:v>15.02</c:v>
                </c:pt>
                <c:pt idx="85">
                  <c:v>0</c:v>
                </c:pt>
                <c:pt idx="86">
                  <c:v>48.6</c:v>
                </c:pt>
                <c:pt idx="87">
                  <c:v>65.27</c:v>
                </c:pt>
                <c:pt idx="88">
                  <c:v>128.74</c:v>
                </c:pt>
                <c:pt idx="89">
                  <c:v>162.91999999999999</c:v>
                </c:pt>
                <c:pt idx="90">
                  <c:v>198.73</c:v>
                </c:pt>
                <c:pt idx="91">
                  <c:v>8.9499999999999993</c:v>
                </c:pt>
                <c:pt idx="92">
                  <c:v>0</c:v>
                </c:pt>
                <c:pt idx="93">
                  <c:v>52.61</c:v>
                </c:pt>
                <c:pt idx="94">
                  <c:v>0</c:v>
                </c:pt>
                <c:pt idx="95">
                  <c:v>360.62</c:v>
                </c:pt>
                <c:pt idx="96">
                  <c:v>604.07000000000005</c:v>
                </c:pt>
                <c:pt idx="97">
                  <c:v>1070.5899999999999</c:v>
                </c:pt>
                <c:pt idx="98">
                  <c:v>1294.04</c:v>
                </c:pt>
                <c:pt idx="99">
                  <c:v>1202.75</c:v>
                </c:pt>
                <c:pt idx="100">
                  <c:v>9.08</c:v>
                </c:pt>
                <c:pt idx="101">
                  <c:v>0</c:v>
                </c:pt>
                <c:pt idx="102">
                  <c:v>48.19</c:v>
                </c:pt>
                <c:pt idx="103">
                  <c:v>0</c:v>
                </c:pt>
                <c:pt idx="104">
                  <c:v>323.04000000000002</c:v>
                </c:pt>
                <c:pt idx="105">
                  <c:v>604.15</c:v>
                </c:pt>
                <c:pt idx="106">
                  <c:v>1105.1600000000001</c:v>
                </c:pt>
                <c:pt idx="107">
                  <c:v>1414.58</c:v>
                </c:pt>
                <c:pt idx="108">
                  <c:v>1720.61</c:v>
                </c:pt>
                <c:pt idx="109">
                  <c:v>9.11</c:v>
                </c:pt>
                <c:pt idx="110">
                  <c:v>0</c:v>
                </c:pt>
                <c:pt idx="111">
                  <c:v>66.2</c:v>
                </c:pt>
                <c:pt idx="112">
                  <c:v>0</c:v>
                </c:pt>
                <c:pt idx="113">
                  <c:v>465.18</c:v>
                </c:pt>
                <c:pt idx="114">
                  <c:v>702.86</c:v>
                </c:pt>
                <c:pt idx="115">
                  <c:v>1317.75</c:v>
                </c:pt>
                <c:pt idx="116">
                  <c:v>1484.85</c:v>
                </c:pt>
                <c:pt idx="117">
                  <c:v>1768.45</c:v>
                </c:pt>
                <c:pt idx="118">
                  <c:v>7.34</c:v>
                </c:pt>
                <c:pt idx="119">
                  <c:v>0</c:v>
                </c:pt>
                <c:pt idx="120">
                  <c:v>42.48</c:v>
                </c:pt>
                <c:pt idx="121">
                  <c:v>0</c:v>
                </c:pt>
                <c:pt idx="122">
                  <c:v>231.15</c:v>
                </c:pt>
                <c:pt idx="123">
                  <c:v>344.94</c:v>
                </c:pt>
                <c:pt idx="124">
                  <c:v>527.84</c:v>
                </c:pt>
                <c:pt idx="125">
                  <c:v>629.27</c:v>
                </c:pt>
                <c:pt idx="126">
                  <c:v>661.04</c:v>
                </c:pt>
                <c:pt idx="127">
                  <c:v>8.91</c:v>
                </c:pt>
                <c:pt idx="128">
                  <c:v>0</c:v>
                </c:pt>
                <c:pt idx="129">
                  <c:v>59.11</c:v>
                </c:pt>
                <c:pt idx="130">
                  <c:v>0</c:v>
                </c:pt>
                <c:pt idx="131">
                  <c:v>333.4</c:v>
                </c:pt>
                <c:pt idx="132">
                  <c:v>465.44</c:v>
                </c:pt>
                <c:pt idx="133">
                  <c:v>1016.97</c:v>
                </c:pt>
                <c:pt idx="134">
                  <c:v>1272.1300000000001</c:v>
                </c:pt>
                <c:pt idx="135">
                  <c:v>1229.53</c:v>
                </c:pt>
                <c:pt idx="136">
                  <c:v>0</c:v>
                </c:pt>
                <c:pt idx="137">
                  <c:v>0</c:v>
                </c:pt>
                <c:pt idx="138">
                  <c:v>3.0270000000000001</c:v>
                </c:pt>
                <c:pt idx="139">
                  <c:v>0</c:v>
                </c:pt>
                <c:pt idx="140">
                  <c:v>10.95</c:v>
                </c:pt>
                <c:pt idx="141">
                  <c:v>0</c:v>
                </c:pt>
                <c:pt idx="142">
                  <c:v>43.87</c:v>
                </c:pt>
                <c:pt idx="143">
                  <c:v>0</c:v>
                </c:pt>
                <c:pt idx="144">
                  <c:v>95.3</c:v>
                </c:pt>
                <c:pt idx="145">
                  <c:v>0</c:v>
                </c:pt>
                <c:pt idx="146">
                  <c:v>181.2</c:v>
                </c:pt>
                <c:pt idx="147">
                  <c:v>0</c:v>
                </c:pt>
                <c:pt idx="148">
                  <c:v>250.3</c:v>
                </c:pt>
                <c:pt idx="149">
                  <c:v>0</c:v>
                </c:pt>
                <c:pt idx="150">
                  <c:v>365.1</c:v>
                </c:pt>
                <c:pt idx="151">
                  <c:v>0</c:v>
                </c:pt>
                <c:pt idx="152">
                  <c:v>510.2</c:v>
                </c:pt>
                <c:pt idx="153">
                  <c:v>0</c:v>
                </c:pt>
                <c:pt idx="154">
                  <c:v>0</c:v>
                </c:pt>
                <c:pt idx="155">
                  <c:v>604.5</c:v>
                </c:pt>
                <c:pt idx="156">
                  <c:v>0</c:v>
                </c:pt>
                <c:pt idx="157">
                  <c:v>0</c:v>
                </c:pt>
                <c:pt idx="158">
                  <c:v>795.5</c:v>
                </c:pt>
                <c:pt idx="159">
                  <c:v>0</c:v>
                </c:pt>
                <c:pt idx="160">
                  <c:v>0</c:v>
                </c:pt>
                <c:pt idx="161">
                  <c:v>1091.7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1340.2</c:v>
                </c:pt>
                <c:pt idx="166">
                  <c:v>0</c:v>
                </c:pt>
                <c:pt idx="167">
                  <c:v>0</c:v>
                </c:pt>
                <c:pt idx="168">
                  <c:v>1554.9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1921.3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1881.4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1711.6</c:v>
                </c:pt>
                <c:pt idx="181">
                  <c:v>0</c:v>
                </c:pt>
                <c:pt idx="182">
                  <c:v>0</c:v>
                </c:pt>
                <c:pt idx="183">
                  <c:v>2069.5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1552.3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3.117</c:v>
                </c:pt>
                <c:pt idx="192">
                  <c:v>0</c:v>
                </c:pt>
                <c:pt idx="193">
                  <c:v>12.2</c:v>
                </c:pt>
                <c:pt idx="194">
                  <c:v>0</c:v>
                </c:pt>
                <c:pt idx="195">
                  <c:v>45.56</c:v>
                </c:pt>
                <c:pt idx="196">
                  <c:v>0</c:v>
                </c:pt>
                <c:pt idx="197">
                  <c:v>88.95</c:v>
                </c:pt>
                <c:pt idx="198">
                  <c:v>0</c:v>
                </c:pt>
                <c:pt idx="199">
                  <c:v>177.5</c:v>
                </c:pt>
                <c:pt idx="200">
                  <c:v>0</c:v>
                </c:pt>
                <c:pt idx="201">
                  <c:v>270.39999999999998</c:v>
                </c:pt>
                <c:pt idx="202">
                  <c:v>0</c:v>
                </c:pt>
                <c:pt idx="203">
                  <c:v>359.2</c:v>
                </c:pt>
                <c:pt idx="204">
                  <c:v>0</c:v>
                </c:pt>
                <c:pt idx="205">
                  <c:v>527.20000000000005</c:v>
                </c:pt>
                <c:pt idx="206">
                  <c:v>0</c:v>
                </c:pt>
                <c:pt idx="207">
                  <c:v>0</c:v>
                </c:pt>
                <c:pt idx="208">
                  <c:v>616.6</c:v>
                </c:pt>
                <c:pt idx="209">
                  <c:v>0</c:v>
                </c:pt>
                <c:pt idx="210">
                  <c:v>0</c:v>
                </c:pt>
                <c:pt idx="211">
                  <c:v>757.4</c:v>
                </c:pt>
                <c:pt idx="212">
                  <c:v>0</c:v>
                </c:pt>
                <c:pt idx="213">
                  <c:v>0</c:v>
                </c:pt>
                <c:pt idx="214">
                  <c:v>1184.4000000000001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1395.1</c:v>
                </c:pt>
                <c:pt idx="219">
                  <c:v>0</c:v>
                </c:pt>
                <c:pt idx="220">
                  <c:v>0</c:v>
                </c:pt>
                <c:pt idx="221">
                  <c:v>1573.5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1952.4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1807.5</c:v>
                </c:pt>
                <c:pt idx="230">
                  <c:v>0</c:v>
                </c:pt>
                <c:pt idx="231">
                  <c:v>0</c:v>
                </c:pt>
                <c:pt idx="232">
                  <c:v>2185.6999999999998</c:v>
                </c:pt>
                <c:pt idx="233">
                  <c:v>0</c:v>
                </c:pt>
                <c:pt idx="234">
                  <c:v>0</c:v>
                </c:pt>
                <c:pt idx="235">
                  <c:v>2081.6999999999998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1983.2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3.3479999999999999</c:v>
                </c:pt>
                <c:pt idx="244">
                  <c:v>0</c:v>
                </c:pt>
                <c:pt idx="245">
                  <c:v>11.65</c:v>
                </c:pt>
                <c:pt idx="246">
                  <c:v>0</c:v>
                </c:pt>
                <c:pt idx="247">
                  <c:v>41.12</c:v>
                </c:pt>
                <c:pt idx="248">
                  <c:v>0</c:v>
                </c:pt>
                <c:pt idx="249">
                  <c:v>81.66</c:v>
                </c:pt>
                <c:pt idx="250">
                  <c:v>0</c:v>
                </c:pt>
                <c:pt idx="251">
                  <c:v>164.2</c:v>
                </c:pt>
                <c:pt idx="252">
                  <c:v>0</c:v>
                </c:pt>
                <c:pt idx="253">
                  <c:v>239.8</c:v>
                </c:pt>
                <c:pt idx="254">
                  <c:v>0</c:v>
                </c:pt>
                <c:pt idx="255">
                  <c:v>311.3</c:v>
                </c:pt>
                <c:pt idx="256">
                  <c:v>0</c:v>
                </c:pt>
                <c:pt idx="257">
                  <c:v>456.1</c:v>
                </c:pt>
                <c:pt idx="258">
                  <c:v>0</c:v>
                </c:pt>
                <c:pt idx="259">
                  <c:v>0</c:v>
                </c:pt>
                <c:pt idx="260">
                  <c:v>535.9</c:v>
                </c:pt>
                <c:pt idx="261">
                  <c:v>0</c:v>
                </c:pt>
                <c:pt idx="262">
                  <c:v>0</c:v>
                </c:pt>
                <c:pt idx="263">
                  <c:v>637.79999999999995</c:v>
                </c:pt>
                <c:pt idx="264">
                  <c:v>0</c:v>
                </c:pt>
                <c:pt idx="265">
                  <c:v>0</c:v>
                </c:pt>
                <c:pt idx="266">
                  <c:v>899.6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1112.7</c:v>
                </c:pt>
                <c:pt idx="271">
                  <c:v>0</c:v>
                </c:pt>
                <c:pt idx="272">
                  <c:v>0</c:v>
                </c:pt>
                <c:pt idx="273">
                  <c:v>1206.9000000000001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1435.7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1519.5</c:v>
                </c:pt>
                <c:pt idx="282">
                  <c:v>0</c:v>
                </c:pt>
                <c:pt idx="283">
                  <c:v>0</c:v>
                </c:pt>
                <c:pt idx="284">
                  <c:v>1522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1540.9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1491.3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3.145</c:v>
                </c:pt>
                <c:pt idx="297">
                  <c:v>0</c:v>
                </c:pt>
                <c:pt idx="298">
                  <c:v>11.09</c:v>
                </c:pt>
                <c:pt idx="299">
                  <c:v>0</c:v>
                </c:pt>
                <c:pt idx="300">
                  <c:v>39.700000000000003</c:v>
                </c:pt>
                <c:pt idx="301">
                  <c:v>0</c:v>
                </c:pt>
                <c:pt idx="302">
                  <c:v>75.72</c:v>
                </c:pt>
                <c:pt idx="303">
                  <c:v>0</c:v>
                </c:pt>
                <c:pt idx="304">
                  <c:v>166.9</c:v>
                </c:pt>
                <c:pt idx="305">
                  <c:v>0</c:v>
                </c:pt>
                <c:pt idx="306">
                  <c:v>225.6</c:v>
                </c:pt>
                <c:pt idx="307">
                  <c:v>0</c:v>
                </c:pt>
                <c:pt idx="308">
                  <c:v>321</c:v>
                </c:pt>
                <c:pt idx="309">
                  <c:v>0</c:v>
                </c:pt>
                <c:pt idx="310">
                  <c:v>464.7</c:v>
                </c:pt>
                <c:pt idx="311">
                  <c:v>0</c:v>
                </c:pt>
                <c:pt idx="312">
                  <c:v>0</c:v>
                </c:pt>
                <c:pt idx="313">
                  <c:v>541.5</c:v>
                </c:pt>
                <c:pt idx="314">
                  <c:v>0</c:v>
                </c:pt>
                <c:pt idx="315">
                  <c:v>0</c:v>
                </c:pt>
                <c:pt idx="316">
                  <c:v>637.5</c:v>
                </c:pt>
                <c:pt idx="317">
                  <c:v>0</c:v>
                </c:pt>
                <c:pt idx="318">
                  <c:v>0</c:v>
                </c:pt>
                <c:pt idx="319">
                  <c:v>1027.8</c:v>
                </c:pt>
                <c:pt idx="320">
                  <c:v>0</c:v>
                </c:pt>
                <c:pt idx="321">
                  <c:v>0</c:v>
                </c:pt>
                <c:pt idx="322">
                  <c:v>1128.2</c:v>
                </c:pt>
                <c:pt idx="323">
                  <c:v>0</c:v>
                </c:pt>
                <c:pt idx="324">
                  <c:v>0</c:v>
                </c:pt>
                <c:pt idx="325">
                  <c:v>1375.8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1616.9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1693.8</c:v>
                </c:pt>
                <c:pt idx="334">
                  <c:v>0</c:v>
                </c:pt>
                <c:pt idx="335">
                  <c:v>0</c:v>
                </c:pt>
                <c:pt idx="336">
                  <c:v>1961.5</c:v>
                </c:pt>
                <c:pt idx="337">
                  <c:v>0</c:v>
                </c:pt>
                <c:pt idx="338">
                  <c:v>0</c:v>
                </c:pt>
                <c:pt idx="339">
                  <c:v>2012.2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1827.5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2.8340000000000001</c:v>
                </c:pt>
                <c:pt idx="349">
                  <c:v>5.8109999999999999</c:v>
                </c:pt>
                <c:pt idx="350">
                  <c:v>10.050000000000001</c:v>
                </c:pt>
                <c:pt idx="351">
                  <c:v>0</c:v>
                </c:pt>
                <c:pt idx="352">
                  <c:v>0</c:v>
                </c:pt>
                <c:pt idx="353">
                  <c:v>17.3</c:v>
                </c:pt>
                <c:pt idx="354">
                  <c:v>0</c:v>
                </c:pt>
                <c:pt idx="355">
                  <c:v>33.270000000000003</c:v>
                </c:pt>
                <c:pt idx="356">
                  <c:v>0</c:v>
                </c:pt>
                <c:pt idx="357">
                  <c:v>0</c:v>
                </c:pt>
                <c:pt idx="358">
                  <c:v>46.9</c:v>
                </c:pt>
                <c:pt idx="359">
                  <c:v>0</c:v>
                </c:pt>
                <c:pt idx="360">
                  <c:v>92.83</c:v>
                </c:pt>
                <c:pt idx="361">
                  <c:v>0</c:v>
                </c:pt>
                <c:pt idx="362">
                  <c:v>156.4</c:v>
                </c:pt>
                <c:pt idx="363">
                  <c:v>0</c:v>
                </c:pt>
                <c:pt idx="364">
                  <c:v>0</c:v>
                </c:pt>
                <c:pt idx="365">
                  <c:v>265.3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370.3</c:v>
                </c:pt>
                <c:pt idx="370">
                  <c:v>0</c:v>
                </c:pt>
                <c:pt idx="371">
                  <c:v>473.1</c:v>
                </c:pt>
                <c:pt idx="372">
                  <c:v>0</c:v>
                </c:pt>
                <c:pt idx="373">
                  <c:v>0</c:v>
                </c:pt>
                <c:pt idx="374">
                  <c:v>639.79999999999995</c:v>
                </c:pt>
                <c:pt idx="375">
                  <c:v>0</c:v>
                </c:pt>
                <c:pt idx="376">
                  <c:v>0</c:v>
                </c:pt>
                <c:pt idx="377">
                  <c:v>825.2</c:v>
                </c:pt>
                <c:pt idx="378">
                  <c:v>0</c:v>
                </c:pt>
                <c:pt idx="379">
                  <c:v>0</c:v>
                </c:pt>
                <c:pt idx="380">
                  <c:v>929.4</c:v>
                </c:pt>
                <c:pt idx="381">
                  <c:v>0</c:v>
                </c:pt>
                <c:pt idx="382">
                  <c:v>0</c:v>
                </c:pt>
                <c:pt idx="383">
                  <c:v>1069.4000000000001</c:v>
                </c:pt>
                <c:pt idx="384">
                  <c:v>0</c:v>
                </c:pt>
                <c:pt idx="385">
                  <c:v>0</c:v>
                </c:pt>
                <c:pt idx="386">
                  <c:v>1339.8</c:v>
                </c:pt>
                <c:pt idx="387">
                  <c:v>0</c:v>
                </c:pt>
                <c:pt idx="388">
                  <c:v>0</c:v>
                </c:pt>
                <c:pt idx="389">
                  <c:v>1383.7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1487.1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1579.1</c:v>
                </c:pt>
                <c:pt idx="398">
                  <c:v>0</c:v>
                </c:pt>
                <c:pt idx="399">
                  <c:v>0</c:v>
                </c:pt>
                <c:pt idx="400">
                  <c:v>1650.5</c:v>
                </c:pt>
                <c:pt idx="401">
                  <c:v>0</c:v>
                </c:pt>
                <c:pt idx="402">
                  <c:v>0</c:v>
                </c:pt>
                <c:pt idx="403">
                  <c:v>1583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2.8069999999999999</c:v>
                </c:pt>
                <c:pt idx="409">
                  <c:v>5.8470000000000004</c:v>
                </c:pt>
                <c:pt idx="410">
                  <c:v>9.4700000000000006</c:v>
                </c:pt>
                <c:pt idx="411">
                  <c:v>0</c:v>
                </c:pt>
                <c:pt idx="412">
                  <c:v>18.170000000000002</c:v>
                </c:pt>
                <c:pt idx="413">
                  <c:v>0</c:v>
                </c:pt>
                <c:pt idx="414">
                  <c:v>28.03</c:v>
                </c:pt>
                <c:pt idx="415">
                  <c:v>0</c:v>
                </c:pt>
                <c:pt idx="416">
                  <c:v>0</c:v>
                </c:pt>
                <c:pt idx="417">
                  <c:v>47.07</c:v>
                </c:pt>
                <c:pt idx="418">
                  <c:v>0</c:v>
                </c:pt>
                <c:pt idx="419">
                  <c:v>106.7</c:v>
                </c:pt>
                <c:pt idx="420">
                  <c:v>0</c:v>
                </c:pt>
                <c:pt idx="421">
                  <c:v>173.1</c:v>
                </c:pt>
                <c:pt idx="422">
                  <c:v>0</c:v>
                </c:pt>
                <c:pt idx="423">
                  <c:v>256.89999999999998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368.5</c:v>
                </c:pt>
                <c:pt idx="428">
                  <c:v>0</c:v>
                </c:pt>
                <c:pt idx="429">
                  <c:v>504.6</c:v>
                </c:pt>
                <c:pt idx="430">
                  <c:v>0</c:v>
                </c:pt>
                <c:pt idx="431">
                  <c:v>0</c:v>
                </c:pt>
                <c:pt idx="432">
                  <c:v>614.70000000000005</c:v>
                </c:pt>
                <c:pt idx="433">
                  <c:v>0</c:v>
                </c:pt>
                <c:pt idx="434">
                  <c:v>845.9</c:v>
                </c:pt>
                <c:pt idx="435">
                  <c:v>0</c:v>
                </c:pt>
                <c:pt idx="436">
                  <c:v>0</c:v>
                </c:pt>
                <c:pt idx="437">
                  <c:v>1085.8</c:v>
                </c:pt>
                <c:pt idx="438">
                  <c:v>0</c:v>
                </c:pt>
                <c:pt idx="439">
                  <c:v>1208.3</c:v>
                </c:pt>
                <c:pt idx="440">
                  <c:v>0</c:v>
                </c:pt>
                <c:pt idx="441">
                  <c:v>0</c:v>
                </c:pt>
                <c:pt idx="442">
                  <c:v>1427.2</c:v>
                </c:pt>
                <c:pt idx="443">
                  <c:v>0</c:v>
                </c:pt>
                <c:pt idx="444">
                  <c:v>1705.5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1990.2</c:v>
                </c:pt>
                <c:pt idx="449">
                  <c:v>0</c:v>
                </c:pt>
                <c:pt idx="450">
                  <c:v>2187.9</c:v>
                </c:pt>
                <c:pt idx="451">
                  <c:v>0</c:v>
                </c:pt>
                <c:pt idx="452">
                  <c:v>0</c:v>
                </c:pt>
                <c:pt idx="453">
                  <c:v>2009.9</c:v>
                </c:pt>
                <c:pt idx="454">
                  <c:v>0</c:v>
                </c:pt>
                <c:pt idx="455">
                  <c:v>1932.8</c:v>
                </c:pt>
                <c:pt idx="456">
                  <c:v>0</c:v>
                </c:pt>
                <c:pt idx="457">
                  <c:v>1927.6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3.0249999999999999</c:v>
                </c:pt>
                <c:pt idx="462">
                  <c:v>5.282</c:v>
                </c:pt>
                <c:pt idx="463">
                  <c:v>8.6419999999999995</c:v>
                </c:pt>
                <c:pt idx="464">
                  <c:v>0</c:v>
                </c:pt>
                <c:pt idx="465">
                  <c:v>0</c:v>
                </c:pt>
                <c:pt idx="466">
                  <c:v>14.18</c:v>
                </c:pt>
                <c:pt idx="467">
                  <c:v>0</c:v>
                </c:pt>
                <c:pt idx="468">
                  <c:v>25.81</c:v>
                </c:pt>
                <c:pt idx="469">
                  <c:v>0</c:v>
                </c:pt>
                <c:pt idx="470">
                  <c:v>35.29</c:v>
                </c:pt>
                <c:pt idx="471">
                  <c:v>0</c:v>
                </c:pt>
                <c:pt idx="472">
                  <c:v>62.96</c:v>
                </c:pt>
                <c:pt idx="473">
                  <c:v>0</c:v>
                </c:pt>
                <c:pt idx="474">
                  <c:v>115</c:v>
                </c:pt>
                <c:pt idx="475">
                  <c:v>0</c:v>
                </c:pt>
                <c:pt idx="476">
                  <c:v>0</c:v>
                </c:pt>
                <c:pt idx="477">
                  <c:v>195.1</c:v>
                </c:pt>
                <c:pt idx="478">
                  <c:v>0</c:v>
                </c:pt>
                <c:pt idx="479">
                  <c:v>0</c:v>
                </c:pt>
                <c:pt idx="480">
                  <c:v>289.3</c:v>
                </c:pt>
                <c:pt idx="481">
                  <c:v>0</c:v>
                </c:pt>
                <c:pt idx="482">
                  <c:v>0</c:v>
                </c:pt>
                <c:pt idx="483">
                  <c:v>348</c:v>
                </c:pt>
                <c:pt idx="484">
                  <c:v>0</c:v>
                </c:pt>
                <c:pt idx="485">
                  <c:v>0</c:v>
                </c:pt>
                <c:pt idx="486">
                  <c:v>446.1</c:v>
                </c:pt>
                <c:pt idx="487">
                  <c:v>0</c:v>
                </c:pt>
                <c:pt idx="488">
                  <c:v>529.70000000000005</c:v>
                </c:pt>
                <c:pt idx="489">
                  <c:v>0</c:v>
                </c:pt>
                <c:pt idx="490">
                  <c:v>0</c:v>
                </c:pt>
                <c:pt idx="491">
                  <c:v>731.9</c:v>
                </c:pt>
                <c:pt idx="492">
                  <c:v>0</c:v>
                </c:pt>
                <c:pt idx="493">
                  <c:v>982</c:v>
                </c:pt>
                <c:pt idx="494">
                  <c:v>0</c:v>
                </c:pt>
                <c:pt idx="495">
                  <c:v>0</c:v>
                </c:pt>
                <c:pt idx="496">
                  <c:v>1071.9000000000001</c:v>
                </c:pt>
                <c:pt idx="497">
                  <c:v>0</c:v>
                </c:pt>
                <c:pt idx="498">
                  <c:v>1129.4000000000001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1323.2</c:v>
                </c:pt>
                <c:pt idx="503">
                  <c:v>0</c:v>
                </c:pt>
                <c:pt idx="504">
                  <c:v>0</c:v>
                </c:pt>
                <c:pt idx="505">
                  <c:v>1334.3</c:v>
                </c:pt>
                <c:pt idx="506">
                  <c:v>0</c:v>
                </c:pt>
                <c:pt idx="507">
                  <c:v>0</c:v>
                </c:pt>
                <c:pt idx="508">
                  <c:v>1363.1</c:v>
                </c:pt>
                <c:pt idx="509">
                  <c:v>0</c:v>
                </c:pt>
                <c:pt idx="510">
                  <c:v>0</c:v>
                </c:pt>
                <c:pt idx="511">
                  <c:v>1385.7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2.512</c:v>
                </c:pt>
                <c:pt idx="518">
                  <c:v>4.8440000000000003</c:v>
                </c:pt>
                <c:pt idx="519">
                  <c:v>8.7119999999999997</c:v>
                </c:pt>
                <c:pt idx="520">
                  <c:v>0</c:v>
                </c:pt>
                <c:pt idx="521">
                  <c:v>0</c:v>
                </c:pt>
                <c:pt idx="522">
                  <c:v>13.7</c:v>
                </c:pt>
                <c:pt idx="523">
                  <c:v>0</c:v>
                </c:pt>
                <c:pt idx="524">
                  <c:v>26.62</c:v>
                </c:pt>
                <c:pt idx="525">
                  <c:v>0</c:v>
                </c:pt>
                <c:pt idx="526">
                  <c:v>0</c:v>
                </c:pt>
                <c:pt idx="527">
                  <c:v>38</c:v>
                </c:pt>
                <c:pt idx="528">
                  <c:v>0</c:v>
                </c:pt>
                <c:pt idx="529">
                  <c:v>70.069999999999993</c:v>
                </c:pt>
                <c:pt idx="530">
                  <c:v>0</c:v>
                </c:pt>
                <c:pt idx="531">
                  <c:v>137</c:v>
                </c:pt>
                <c:pt idx="532">
                  <c:v>0</c:v>
                </c:pt>
                <c:pt idx="533">
                  <c:v>0</c:v>
                </c:pt>
                <c:pt idx="534">
                  <c:v>218.5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339.7</c:v>
                </c:pt>
                <c:pt idx="539">
                  <c:v>0</c:v>
                </c:pt>
                <c:pt idx="540">
                  <c:v>435.1</c:v>
                </c:pt>
                <c:pt idx="541">
                  <c:v>0</c:v>
                </c:pt>
                <c:pt idx="542">
                  <c:v>0</c:v>
                </c:pt>
                <c:pt idx="543">
                  <c:v>529.5</c:v>
                </c:pt>
                <c:pt idx="544">
                  <c:v>0</c:v>
                </c:pt>
                <c:pt idx="545">
                  <c:v>732</c:v>
                </c:pt>
                <c:pt idx="546">
                  <c:v>0</c:v>
                </c:pt>
                <c:pt idx="547">
                  <c:v>0</c:v>
                </c:pt>
                <c:pt idx="548">
                  <c:v>782.3</c:v>
                </c:pt>
                <c:pt idx="549">
                  <c:v>0</c:v>
                </c:pt>
                <c:pt idx="550">
                  <c:v>0</c:v>
                </c:pt>
                <c:pt idx="551">
                  <c:v>978.4</c:v>
                </c:pt>
                <c:pt idx="552">
                  <c:v>0</c:v>
                </c:pt>
                <c:pt idx="553">
                  <c:v>0</c:v>
                </c:pt>
                <c:pt idx="554">
                  <c:v>1337.6</c:v>
                </c:pt>
                <c:pt idx="555">
                  <c:v>0</c:v>
                </c:pt>
                <c:pt idx="556">
                  <c:v>1437.8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1503.2</c:v>
                </c:pt>
                <c:pt idx="561">
                  <c:v>0</c:v>
                </c:pt>
                <c:pt idx="562">
                  <c:v>0</c:v>
                </c:pt>
                <c:pt idx="563">
                  <c:v>1800</c:v>
                </c:pt>
                <c:pt idx="564">
                  <c:v>0</c:v>
                </c:pt>
                <c:pt idx="565">
                  <c:v>0</c:v>
                </c:pt>
                <c:pt idx="566">
                  <c:v>1847.5</c:v>
                </c:pt>
                <c:pt idx="567">
                  <c:v>0</c:v>
                </c:pt>
                <c:pt idx="568">
                  <c:v>0</c:v>
                </c:pt>
                <c:pt idx="569">
                  <c:v>1921.2</c:v>
                </c:pt>
                <c:pt idx="570">
                  <c:v>0</c:v>
                </c:pt>
                <c:pt idx="571">
                  <c:v>1800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623.1</c:v>
                </c:pt>
                <c:pt idx="1313">
                  <c:v>796.1</c:v>
                </c:pt>
                <c:pt idx="1314">
                  <c:v>602</c:v>
                </c:pt>
                <c:pt idx="1315">
                  <c:v>830</c:v>
                </c:pt>
                <c:pt idx="1316">
                  <c:v>700.4</c:v>
                </c:pt>
                <c:pt idx="1317">
                  <c:v>950.8</c:v>
                </c:pt>
                <c:pt idx="1318">
                  <c:v>741</c:v>
                </c:pt>
                <c:pt idx="1319">
                  <c:v>1055</c:v>
                </c:pt>
                <c:pt idx="1320">
                  <c:v>391.7</c:v>
                </c:pt>
                <c:pt idx="1321">
                  <c:v>704.2</c:v>
                </c:pt>
                <c:pt idx="1322">
                  <c:v>383</c:v>
                </c:pt>
                <c:pt idx="1323">
                  <c:v>846</c:v>
                </c:pt>
                <c:pt idx="1324">
                  <c:v>440.6</c:v>
                </c:pt>
                <c:pt idx="1325">
                  <c:v>700</c:v>
                </c:pt>
                <c:pt idx="1326">
                  <c:v>479</c:v>
                </c:pt>
                <c:pt idx="1327">
                  <c:v>676</c:v>
                </c:pt>
                <c:pt idx="1328">
                  <c:v>757.4</c:v>
                </c:pt>
                <c:pt idx="1329">
                  <c:v>786.9</c:v>
                </c:pt>
                <c:pt idx="1330">
                  <c:v>624</c:v>
                </c:pt>
                <c:pt idx="1331">
                  <c:v>782</c:v>
                </c:pt>
                <c:pt idx="1332">
                  <c:v>709.6</c:v>
                </c:pt>
                <c:pt idx="1333">
                  <c:v>881.9</c:v>
                </c:pt>
                <c:pt idx="1334">
                  <c:v>697</c:v>
                </c:pt>
                <c:pt idx="1335">
                  <c:v>906</c:v>
                </c:pt>
                <c:pt idx="1336">
                  <c:v>345.6</c:v>
                </c:pt>
                <c:pt idx="1337">
                  <c:v>480.6</c:v>
                </c:pt>
                <c:pt idx="1338">
                  <c:v>488.1</c:v>
                </c:pt>
                <c:pt idx="1339">
                  <c:v>681.4</c:v>
                </c:pt>
                <c:pt idx="1340">
                  <c:v>443</c:v>
                </c:pt>
                <c:pt idx="1341">
                  <c:v>649</c:v>
                </c:pt>
                <c:pt idx="1342">
                  <c:v>466.4</c:v>
                </c:pt>
                <c:pt idx="1343">
                  <c:v>0</c:v>
                </c:pt>
                <c:pt idx="1344">
                  <c:v>449</c:v>
                </c:pt>
                <c:pt idx="1345">
                  <c:v>642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25.9</c:v>
                </c:pt>
                <c:pt idx="1928">
                  <c:v>86</c:v>
                </c:pt>
                <c:pt idx="1929">
                  <c:v>118.9</c:v>
                </c:pt>
                <c:pt idx="1930">
                  <c:v>178.3</c:v>
                </c:pt>
                <c:pt idx="1931">
                  <c:v>520.5</c:v>
                </c:pt>
                <c:pt idx="1932">
                  <c:v>1675.3</c:v>
                </c:pt>
                <c:pt idx="1933">
                  <c:v>16.7</c:v>
                </c:pt>
                <c:pt idx="1934">
                  <c:v>50</c:v>
                </c:pt>
                <c:pt idx="1935">
                  <c:v>63.4</c:v>
                </c:pt>
                <c:pt idx="1936">
                  <c:v>138.6</c:v>
                </c:pt>
                <c:pt idx="1937">
                  <c:v>412</c:v>
                </c:pt>
                <c:pt idx="1938">
                  <c:v>1492.5</c:v>
                </c:pt>
                <c:pt idx="1939">
                  <c:v>1238.7</c:v>
                </c:pt>
                <c:pt idx="1940">
                  <c:v>167</c:v>
                </c:pt>
                <c:pt idx="1941">
                  <c:v>986</c:v>
                </c:pt>
                <c:pt idx="1942">
                  <c:v>1366</c:v>
                </c:pt>
                <c:pt idx="1943">
                  <c:v>1132</c:v>
                </c:pt>
                <c:pt idx="1944">
                  <c:v>1619</c:v>
                </c:pt>
                <c:pt idx="1945">
                  <c:v>1163</c:v>
                </c:pt>
                <c:pt idx="1946">
                  <c:v>1683</c:v>
                </c:pt>
                <c:pt idx="1947">
                  <c:v>1194</c:v>
                </c:pt>
                <c:pt idx="1948">
                  <c:v>1670</c:v>
                </c:pt>
                <c:pt idx="1949">
                  <c:v>1188</c:v>
                </c:pt>
                <c:pt idx="1950">
                  <c:v>1676</c:v>
                </c:pt>
                <c:pt idx="1951">
                  <c:v>1086</c:v>
                </c:pt>
                <c:pt idx="1952">
                  <c:v>1578</c:v>
                </c:pt>
                <c:pt idx="1953">
                  <c:v>1167</c:v>
                </c:pt>
                <c:pt idx="1954">
                  <c:v>1615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12.993</c:v>
                </c:pt>
                <c:pt idx="1983">
                  <c:v>29.234300000000001</c:v>
                </c:pt>
                <c:pt idx="1984">
                  <c:v>68.213499999999996</c:v>
                </c:pt>
                <c:pt idx="1985">
                  <c:v>139.67500000000001</c:v>
                </c:pt>
                <c:pt idx="1986">
                  <c:v>292.34300000000002</c:v>
                </c:pt>
                <c:pt idx="1987">
                  <c:v>470.99799999999999</c:v>
                </c:pt>
                <c:pt idx="1988">
                  <c:v>893.27099999999996</c:v>
                </c:pt>
                <c:pt idx="1989">
                  <c:v>864.03700000000003</c:v>
                </c:pt>
                <c:pt idx="1990">
                  <c:v>1075.17</c:v>
                </c:pt>
                <c:pt idx="1991">
                  <c:v>1289.56</c:v>
                </c:pt>
                <c:pt idx="1992">
                  <c:v>1188.8599999999999</c:v>
                </c:pt>
                <c:pt idx="1993">
                  <c:v>1344.78</c:v>
                </c:pt>
                <c:pt idx="1994">
                  <c:v>1192.1099999999999</c:v>
                </c:pt>
                <c:pt idx="1995">
                  <c:v>1270.07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373.2</c:v>
                </c:pt>
                <c:pt idx="2107">
                  <c:v>530.4</c:v>
                </c:pt>
                <c:pt idx="2108">
                  <c:v>709.8</c:v>
                </c:pt>
                <c:pt idx="2109">
                  <c:v>664.9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851.5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2094</c:v>
                </c:pt>
                <c:pt idx="2119">
                  <c:v>2009</c:v>
                </c:pt>
                <c:pt idx="2120">
                  <c:v>1934</c:v>
                </c:pt>
                <c:pt idx="2121">
                  <c:v>1822</c:v>
                </c:pt>
                <c:pt idx="2122">
                  <c:v>1985</c:v>
                </c:pt>
                <c:pt idx="2123">
                  <c:v>1801</c:v>
                </c:pt>
                <c:pt idx="2124">
                  <c:v>1759</c:v>
                </c:pt>
                <c:pt idx="2125">
                  <c:v>1759</c:v>
                </c:pt>
                <c:pt idx="2126">
                  <c:v>1644</c:v>
                </c:pt>
                <c:pt idx="2127">
                  <c:v>1492</c:v>
                </c:pt>
                <c:pt idx="2128">
                  <c:v>2011</c:v>
                </c:pt>
                <c:pt idx="2129">
                  <c:v>1847</c:v>
                </c:pt>
                <c:pt idx="2130">
                  <c:v>1814</c:v>
                </c:pt>
                <c:pt idx="2131">
                  <c:v>1707</c:v>
                </c:pt>
                <c:pt idx="2132">
                  <c:v>1926</c:v>
                </c:pt>
                <c:pt idx="2133">
                  <c:v>1649</c:v>
                </c:pt>
                <c:pt idx="2134">
                  <c:v>1731</c:v>
                </c:pt>
                <c:pt idx="2135">
                  <c:v>1589</c:v>
                </c:pt>
                <c:pt idx="2136">
                  <c:v>1702</c:v>
                </c:pt>
                <c:pt idx="2137">
                  <c:v>1531</c:v>
                </c:pt>
                <c:pt idx="2138">
                  <c:v>1432</c:v>
                </c:pt>
                <c:pt idx="2139">
                  <c:v>1328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1743</c:v>
                </c:pt>
                <c:pt idx="2144">
                  <c:v>1775</c:v>
                </c:pt>
                <c:pt idx="2145">
                  <c:v>1664</c:v>
                </c:pt>
                <c:pt idx="2146">
                  <c:v>1547</c:v>
                </c:pt>
                <c:pt idx="2147">
                  <c:v>1635</c:v>
                </c:pt>
                <c:pt idx="2148">
                  <c:v>1577</c:v>
                </c:pt>
                <c:pt idx="2149">
                  <c:v>1538</c:v>
                </c:pt>
                <c:pt idx="2150">
                  <c:v>1407</c:v>
                </c:pt>
                <c:pt idx="2151">
                  <c:v>1474</c:v>
                </c:pt>
                <c:pt idx="2152">
                  <c:v>1241</c:v>
                </c:pt>
                <c:pt idx="2153">
                  <c:v>1761</c:v>
                </c:pt>
                <c:pt idx="2154">
                  <c:v>1569</c:v>
                </c:pt>
                <c:pt idx="2155">
                  <c:v>1528</c:v>
                </c:pt>
                <c:pt idx="2156">
                  <c:v>1478</c:v>
                </c:pt>
                <c:pt idx="2157">
                  <c:v>1607</c:v>
                </c:pt>
                <c:pt idx="2158">
                  <c:v>1459</c:v>
                </c:pt>
                <c:pt idx="2159">
                  <c:v>1361</c:v>
                </c:pt>
                <c:pt idx="2160">
                  <c:v>1112</c:v>
                </c:pt>
                <c:pt idx="2161">
                  <c:v>1437</c:v>
                </c:pt>
                <c:pt idx="2162">
                  <c:v>1256</c:v>
                </c:pt>
                <c:pt idx="2163">
                  <c:v>1158</c:v>
                </c:pt>
                <c:pt idx="2164">
                  <c:v>1013</c:v>
                </c:pt>
                <c:pt idx="2165">
                  <c:v>0</c:v>
                </c:pt>
                <c:pt idx="2166">
                  <c:v>0</c:v>
                </c:pt>
                <c:pt idx="2167">
                  <c:v>50.766666666666701</c:v>
                </c:pt>
                <c:pt idx="2168">
                  <c:v>125.666666666667</c:v>
                </c:pt>
                <c:pt idx="2169">
                  <c:v>266.91666666666703</c:v>
                </c:pt>
                <c:pt idx="2170">
                  <c:v>0</c:v>
                </c:pt>
                <c:pt idx="2171">
                  <c:v>420.98333333333301</c:v>
                </c:pt>
                <c:pt idx="2172">
                  <c:v>555.1</c:v>
                </c:pt>
                <c:pt idx="2173">
                  <c:v>0</c:v>
                </c:pt>
                <c:pt idx="2174">
                  <c:v>768.66666666666697</c:v>
                </c:pt>
                <c:pt idx="2175">
                  <c:v>711.75</c:v>
                </c:pt>
                <c:pt idx="2176">
                  <c:v>646.78333333333296</c:v>
                </c:pt>
                <c:pt idx="2177">
                  <c:v>670.93333333333305</c:v>
                </c:pt>
                <c:pt idx="2178">
                  <c:v>756.35</c:v>
                </c:pt>
                <c:pt idx="2179">
                  <c:v>607.15</c:v>
                </c:pt>
                <c:pt idx="2180">
                  <c:v>855.5</c:v>
                </c:pt>
                <c:pt idx="2181">
                  <c:v>705.19348402712603</c:v>
                </c:pt>
                <c:pt idx="2182">
                  <c:v>0</c:v>
                </c:pt>
                <c:pt idx="2183">
                  <c:v>89.85</c:v>
                </c:pt>
                <c:pt idx="2184">
                  <c:v>269.01666666666699</c:v>
                </c:pt>
                <c:pt idx="2185">
                  <c:v>646.93333333333305</c:v>
                </c:pt>
                <c:pt idx="2186">
                  <c:v>0</c:v>
                </c:pt>
                <c:pt idx="2187">
                  <c:v>860</c:v>
                </c:pt>
                <c:pt idx="2188">
                  <c:v>1174.0333333333299</c:v>
                </c:pt>
                <c:pt idx="2189">
                  <c:v>1262</c:v>
                </c:pt>
                <c:pt idx="2190">
                  <c:v>1141.36666666667</c:v>
                </c:pt>
                <c:pt idx="2191">
                  <c:v>1641.86666666667</c:v>
                </c:pt>
                <c:pt idx="2192">
                  <c:v>1301.4666666666701</c:v>
                </c:pt>
                <c:pt idx="2193">
                  <c:v>1477.05</c:v>
                </c:pt>
                <c:pt idx="2194">
                  <c:v>1368.6</c:v>
                </c:pt>
                <c:pt idx="2195">
                  <c:v>1508.85</c:v>
                </c:pt>
                <c:pt idx="2196">
                  <c:v>1369.0408007670901</c:v>
                </c:pt>
                <c:pt idx="2197">
                  <c:v>0</c:v>
                </c:pt>
                <c:pt idx="2198">
                  <c:v>117.25</c:v>
                </c:pt>
                <c:pt idx="2199">
                  <c:v>290.60000000000002</c:v>
                </c:pt>
                <c:pt idx="2200">
                  <c:v>738.86666666666702</c:v>
                </c:pt>
                <c:pt idx="2201">
                  <c:v>0</c:v>
                </c:pt>
                <c:pt idx="2202">
                  <c:v>1068.13333333333</c:v>
                </c:pt>
                <c:pt idx="2203">
                  <c:v>1244.1666666666699</c:v>
                </c:pt>
                <c:pt idx="2204">
                  <c:v>1515.8333333333301</c:v>
                </c:pt>
                <c:pt idx="2205">
                  <c:v>1428.13333333333</c:v>
                </c:pt>
                <c:pt idx="2206">
                  <c:v>1556.3333333333301</c:v>
                </c:pt>
                <c:pt idx="2207">
                  <c:v>1505.9</c:v>
                </c:pt>
                <c:pt idx="2208">
                  <c:v>1748.31666666667</c:v>
                </c:pt>
                <c:pt idx="2209">
                  <c:v>2024.8</c:v>
                </c:pt>
                <c:pt idx="2210">
                  <c:v>1431.8</c:v>
                </c:pt>
                <c:pt idx="2211">
                  <c:v>1452.6662221578299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105.866666666667</c:v>
                </c:pt>
                <c:pt idx="2217">
                  <c:v>0</c:v>
                </c:pt>
                <c:pt idx="2218">
                  <c:v>239.46666666666701</c:v>
                </c:pt>
                <c:pt idx="2219">
                  <c:v>0</c:v>
                </c:pt>
                <c:pt idx="2220">
                  <c:v>0</c:v>
                </c:pt>
                <c:pt idx="2221">
                  <c:v>676.46666666666704</c:v>
                </c:pt>
                <c:pt idx="2222">
                  <c:v>0</c:v>
                </c:pt>
                <c:pt idx="2223">
                  <c:v>1069</c:v>
                </c:pt>
                <c:pt idx="2224">
                  <c:v>1091.5</c:v>
                </c:pt>
                <c:pt idx="2225">
                  <c:v>1548.6666666666699</c:v>
                </c:pt>
                <c:pt idx="2226">
                  <c:v>1310.36666666667</c:v>
                </c:pt>
                <c:pt idx="2227">
                  <c:v>1496</c:v>
                </c:pt>
                <c:pt idx="2228">
                  <c:v>1628.2333333333299</c:v>
                </c:pt>
                <c:pt idx="2229">
                  <c:v>0</c:v>
                </c:pt>
                <c:pt idx="2230">
                  <c:v>1721.4</c:v>
                </c:pt>
                <c:pt idx="2231">
                  <c:v>1576.0166666666701</c:v>
                </c:pt>
                <c:pt idx="2232">
                  <c:v>1660.3333333333301</c:v>
                </c:pt>
                <c:pt idx="2233">
                  <c:v>1542.3685872280801</c:v>
                </c:pt>
                <c:pt idx="2234">
                  <c:v>0</c:v>
                </c:pt>
                <c:pt idx="2235">
                  <c:v>65.216666666666697</c:v>
                </c:pt>
                <c:pt idx="2236">
                  <c:v>125.666666666667</c:v>
                </c:pt>
                <c:pt idx="2237">
                  <c:v>301.13333333333298</c:v>
                </c:pt>
                <c:pt idx="2238">
                  <c:v>0</c:v>
                </c:pt>
                <c:pt idx="2239">
                  <c:v>459.75</c:v>
                </c:pt>
                <c:pt idx="2240">
                  <c:v>427.66666666666703</c:v>
                </c:pt>
                <c:pt idx="2241">
                  <c:v>584.83333333333303</c:v>
                </c:pt>
                <c:pt idx="2242">
                  <c:v>577.83333333333303</c:v>
                </c:pt>
                <c:pt idx="2243">
                  <c:v>574.93333333333305</c:v>
                </c:pt>
                <c:pt idx="2244">
                  <c:v>593.48333333333301</c:v>
                </c:pt>
                <c:pt idx="2245">
                  <c:v>573.56666666666695</c:v>
                </c:pt>
                <c:pt idx="2246">
                  <c:v>855.51666666666699</c:v>
                </c:pt>
                <c:pt idx="2247">
                  <c:v>703.31666666666695</c:v>
                </c:pt>
                <c:pt idx="2248">
                  <c:v>875.50135540259998</c:v>
                </c:pt>
                <c:pt idx="2249">
                  <c:v>0</c:v>
                </c:pt>
                <c:pt idx="2250">
                  <c:v>108.1</c:v>
                </c:pt>
                <c:pt idx="2251">
                  <c:v>247.5</c:v>
                </c:pt>
                <c:pt idx="2252">
                  <c:v>562.83333333333303</c:v>
                </c:pt>
                <c:pt idx="2253">
                  <c:v>0</c:v>
                </c:pt>
                <c:pt idx="2254">
                  <c:v>828.11666666666702</c:v>
                </c:pt>
                <c:pt idx="2255">
                  <c:v>1059.7333333333299</c:v>
                </c:pt>
                <c:pt idx="2256">
                  <c:v>1045.1666666666699</c:v>
                </c:pt>
                <c:pt idx="2257">
                  <c:v>1312.5833333333301</c:v>
                </c:pt>
                <c:pt idx="2258">
                  <c:v>1233.1666666666699</c:v>
                </c:pt>
                <c:pt idx="2259">
                  <c:v>1139.0333333333299</c:v>
                </c:pt>
                <c:pt idx="2260">
                  <c:v>1293.45</c:v>
                </c:pt>
                <c:pt idx="2261">
                  <c:v>1288.4000000000001</c:v>
                </c:pt>
                <c:pt idx="2262">
                  <c:v>1380.5333333333299</c:v>
                </c:pt>
                <c:pt idx="2263">
                  <c:v>1342.15670281709</c:v>
                </c:pt>
                <c:pt idx="2264">
                  <c:v>0</c:v>
                </c:pt>
                <c:pt idx="2265">
                  <c:v>100.3</c:v>
                </c:pt>
                <c:pt idx="2266">
                  <c:v>252.95</c:v>
                </c:pt>
                <c:pt idx="2267">
                  <c:v>702.66666666666697</c:v>
                </c:pt>
                <c:pt idx="2268">
                  <c:v>0</c:v>
                </c:pt>
                <c:pt idx="2269">
                  <c:v>1012.43333333333</c:v>
                </c:pt>
                <c:pt idx="2270">
                  <c:v>1162</c:v>
                </c:pt>
                <c:pt idx="2271">
                  <c:v>1439.6666666666699</c:v>
                </c:pt>
                <c:pt idx="2272">
                  <c:v>1534.5166666666701</c:v>
                </c:pt>
                <c:pt idx="2273">
                  <c:v>1462.43333333333</c:v>
                </c:pt>
                <c:pt idx="2274">
                  <c:v>1558.9833333333299</c:v>
                </c:pt>
                <c:pt idx="2275">
                  <c:v>1581.2166666666701</c:v>
                </c:pt>
                <c:pt idx="2276">
                  <c:v>1696.85</c:v>
                </c:pt>
                <c:pt idx="2277">
                  <c:v>1679.8333333333301</c:v>
                </c:pt>
                <c:pt idx="2278">
                  <c:v>1547.5050589151101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93.383333333333297</c:v>
                </c:pt>
                <c:pt idx="2284">
                  <c:v>0</c:v>
                </c:pt>
                <c:pt idx="2285">
                  <c:v>222.833333333333</c:v>
                </c:pt>
                <c:pt idx="2286">
                  <c:v>0</c:v>
                </c:pt>
                <c:pt idx="2287">
                  <c:v>0</c:v>
                </c:pt>
                <c:pt idx="2288">
                  <c:v>716.11666666666702</c:v>
                </c:pt>
                <c:pt idx="2289">
                  <c:v>0</c:v>
                </c:pt>
                <c:pt idx="2290">
                  <c:v>1004.31666666667</c:v>
                </c:pt>
                <c:pt idx="2291">
                  <c:v>1329.8333333333301</c:v>
                </c:pt>
                <c:pt idx="2292">
                  <c:v>1269.6666666666699</c:v>
                </c:pt>
                <c:pt idx="2293">
                  <c:v>1680.0833333333301</c:v>
                </c:pt>
                <c:pt idx="2294">
                  <c:v>1746.2</c:v>
                </c:pt>
                <c:pt idx="2295">
                  <c:v>1758.75</c:v>
                </c:pt>
                <c:pt idx="2296">
                  <c:v>0</c:v>
                </c:pt>
                <c:pt idx="2297">
                  <c:v>1581.2333333333299</c:v>
                </c:pt>
                <c:pt idx="2298">
                  <c:v>1608.4166666666699</c:v>
                </c:pt>
                <c:pt idx="2299">
                  <c:v>1936</c:v>
                </c:pt>
                <c:pt idx="2300">
                  <c:v>1597.2373259057499</c:v>
                </c:pt>
                <c:pt idx="2301">
                  <c:v>0</c:v>
                </c:pt>
                <c:pt idx="2302">
                  <c:v>247.833333333333</c:v>
                </c:pt>
                <c:pt idx="2303">
                  <c:v>358</c:v>
                </c:pt>
                <c:pt idx="2304">
                  <c:v>533.29999999999995</c:v>
                </c:pt>
                <c:pt idx="2305">
                  <c:v>930.38333333333298</c:v>
                </c:pt>
                <c:pt idx="2306">
                  <c:v>972</c:v>
                </c:pt>
                <c:pt idx="2307">
                  <c:v>0</c:v>
                </c:pt>
                <c:pt idx="2308">
                  <c:v>945.61666666666702</c:v>
                </c:pt>
                <c:pt idx="2309">
                  <c:v>1087.13333333333</c:v>
                </c:pt>
                <c:pt idx="2310">
                  <c:v>1061.8333333333301</c:v>
                </c:pt>
                <c:pt idx="2311">
                  <c:v>1072.38333333333</c:v>
                </c:pt>
                <c:pt idx="2312">
                  <c:v>1003.8</c:v>
                </c:pt>
                <c:pt idx="2313">
                  <c:v>1142.2</c:v>
                </c:pt>
                <c:pt idx="2314">
                  <c:v>1057.88333333333</c:v>
                </c:pt>
                <c:pt idx="2315">
                  <c:v>1116.38333333333</c:v>
                </c:pt>
                <c:pt idx="2316">
                  <c:v>0</c:v>
                </c:pt>
                <c:pt idx="2317">
                  <c:v>940.46783269540299</c:v>
                </c:pt>
                <c:pt idx="2318">
                  <c:v>341.66666666666703</c:v>
                </c:pt>
                <c:pt idx="2319">
                  <c:v>486.433333333333</c:v>
                </c:pt>
                <c:pt idx="2320">
                  <c:v>765.5</c:v>
                </c:pt>
                <c:pt idx="2321">
                  <c:v>1359.3</c:v>
                </c:pt>
                <c:pt idx="2322">
                  <c:v>1266.3333333333301</c:v>
                </c:pt>
                <c:pt idx="2323">
                  <c:v>1291.81666666667</c:v>
                </c:pt>
                <c:pt idx="2324">
                  <c:v>1250.1666666666699</c:v>
                </c:pt>
                <c:pt idx="2325">
                  <c:v>1409.5</c:v>
                </c:pt>
                <c:pt idx="2326">
                  <c:v>1504.5</c:v>
                </c:pt>
                <c:pt idx="2327">
                  <c:v>1593.85</c:v>
                </c:pt>
                <c:pt idx="2328">
                  <c:v>1623.81666666667</c:v>
                </c:pt>
                <c:pt idx="2329">
                  <c:v>1728.4666666666701</c:v>
                </c:pt>
                <c:pt idx="2330">
                  <c:v>1546.4833333333299</c:v>
                </c:pt>
                <c:pt idx="2331">
                  <c:v>0</c:v>
                </c:pt>
                <c:pt idx="2332">
                  <c:v>1711.8006190445401</c:v>
                </c:pt>
                <c:pt idx="2333">
                  <c:v>301</c:v>
                </c:pt>
                <c:pt idx="2334">
                  <c:v>358.9</c:v>
                </c:pt>
                <c:pt idx="2335">
                  <c:v>697.03333333333296</c:v>
                </c:pt>
                <c:pt idx="2336">
                  <c:v>1439.4166666666699</c:v>
                </c:pt>
                <c:pt idx="2337">
                  <c:v>1318.8333333333301</c:v>
                </c:pt>
                <c:pt idx="2338">
                  <c:v>1728.61666666667</c:v>
                </c:pt>
                <c:pt idx="2339">
                  <c:v>1420.5</c:v>
                </c:pt>
                <c:pt idx="2340">
                  <c:v>1628.8333333333301</c:v>
                </c:pt>
                <c:pt idx="2341">
                  <c:v>1896.7666666666701</c:v>
                </c:pt>
                <c:pt idx="2342">
                  <c:v>1681.43333333333</c:v>
                </c:pt>
                <c:pt idx="2343">
                  <c:v>1960.2</c:v>
                </c:pt>
                <c:pt idx="2344">
                  <c:v>1763</c:v>
                </c:pt>
                <c:pt idx="2345">
                  <c:v>1780.5</c:v>
                </c:pt>
                <c:pt idx="2346">
                  <c:v>0</c:v>
                </c:pt>
                <c:pt idx="2347">
                  <c:v>1784.52025130632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342</c:v>
                </c:pt>
                <c:pt idx="2355">
                  <c:v>0</c:v>
                </c:pt>
                <c:pt idx="2356">
                  <c:v>563.23333333333301</c:v>
                </c:pt>
                <c:pt idx="2357">
                  <c:v>0</c:v>
                </c:pt>
                <c:pt idx="2358">
                  <c:v>1032.6666666666699</c:v>
                </c:pt>
                <c:pt idx="2359">
                  <c:v>0</c:v>
                </c:pt>
                <c:pt idx="2360">
                  <c:v>0</c:v>
                </c:pt>
                <c:pt idx="2361">
                  <c:v>1161.2666666666701</c:v>
                </c:pt>
                <c:pt idx="2362">
                  <c:v>1564.86666666667</c:v>
                </c:pt>
                <c:pt idx="2363">
                  <c:v>1498.85</c:v>
                </c:pt>
                <c:pt idx="2364">
                  <c:v>1915.5</c:v>
                </c:pt>
                <c:pt idx="2365">
                  <c:v>1989.6666666666699</c:v>
                </c:pt>
                <c:pt idx="2366">
                  <c:v>2195.3000000000002</c:v>
                </c:pt>
                <c:pt idx="2367">
                  <c:v>1831.18333333333</c:v>
                </c:pt>
                <c:pt idx="2368">
                  <c:v>2169.5666666666698</c:v>
                </c:pt>
                <c:pt idx="2369">
                  <c:v>0</c:v>
                </c:pt>
                <c:pt idx="2370">
                  <c:v>2015.75</c:v>
                </c:pt>
                <c:pt idx="2371">
                  <c:v>2021.36666666667</c:v>
                </c:pt>
                <c:pt idx="2372">
                  <c:v>0</c:v>
                </c:pt>
                <c:pt idx="2373">
                  <c:v>1906.7596504814401</c:v>
                </c:pt>
                <c:pt idx="2374">
                  <c:v>180.45</c:v>
                </c:pt>
                <c:pt idx="2375">
                  <c:v>290.45</c:v>
                </c:pt>
                <c:pt idx="2376">
                  <c:v>515.23333333333301</c:v>
                </c:pt>
                <c:pt idx="2377">
                  <c:v>811.78333333333296</c:v>
                </c:pt>
                <c:pt idx="2378">
                  <c:v>752</c:v>
                </c:pt>
                <c:pt idx="2379">
                  <c:v>954.08333333333303</c:v>
                </c:pt>
                <c:pt idx="2380">
                  <c:v>997.36666666666702</c:v>
                </c:pt>
                <c:pt idx="2381">
                  <c:v>961.5</c:v>
                </c:pt>
                <c:pt idx="2382">
                  <c:v>1023.03333333333</c:v>
                </c:pt>
                <c:pt idx="2383">
                  <c:v>776.5</c:v>
                </c:pt>
                <c:pt idx="2384">
                  <c:v>844.51666666666699</c:v>
                </c:pt>
                <c:pt idx="2385">
                  <c:v>744.93333333333305</c:v>
                </c:pt>
                <c:pt idx="2386">
                  <c:v>738.23333333333301</c:v>
                </c:pt>
                <c:pt idx="2387">
                  <c:v>0</c:v>
                </c:pt>
                <c:pt idx="2388">
                  <c:v>734.44264532254397</c:v>
                </c:pt>
                <c:pt idx="2389">
                  <c:v>212.5</c:v>
                </c:pt>
                <c:pt idx="2390">
                  <c:v>462.16666666666703</c:v>
                </c:pt>
                <c:pt idx="2391">
                  <c:v>746.96666666666704</c:v>
                </c:pt>
                <c:pt idx="2392">
                  <c:v>1185.95</c:v>
                </c:pt>
                <c:pt idx="2393">
                  <c:v>1096.1666666666699</c:v>
                </c:pt>
                <c:pt idx="2394">
                  <c:v>1445.0833333333301</c:v>
                </c:pt>
                <c:pt idx="2395">
                  <c:v>1439.2166666666701</c:v>
                </c:pt>
                <c:pt idx="2396">
                  <c:v>1464.8333333333301</c:v>
                </c:pt>
                <c:pt idx="2397">
                  <c:v>1529.85</c:v>
                </c:pt>
                <c:pt idx="2398">
                  <c:v>1615.88333333333</c:v>
                </c:pt>
                <c:pt idx="2399">
                  <c:v>1409.75</c:v>
                </c:pt>
                <c:pt idx="2400">
                  <c:v>1614.5</c:v>
                </c:pt>
                <c:pt idx="2401">
                  <c:v>1434.5833333333301</c:v>
                </c:pt>
                <c:pt idx="2402">
                  <c:v>0</c:v>
                </c:pt>
                <c:pt idx="2403">
                  <c:v>1315.8163520276701</c:v>
                </c:pt>
                <c:pt idx="2404">
                  <c:v>260.66666666666703</c:v>
                </c:pt>
                <c:pt idx="2405">
                  <c:v>417.91666666666703</c:v>
                </c:pt>
                <c:pt idx="2406">
                  <c:v>798.66666666666697</c:v>
                </c:pt>
                <c:pt idx="2407">
                  <c:v>1136.88333333333</c:v>
                </c:pt>
                <c:pt idx="2408">
                  <c:v>1452</c:v>
                </c:pt>
                <c:pt idx="2409">
                  <c:v>1350.5333333333299</c:v>
                </c:pt>
                <c:pt idx="2410">
                  <c:v>1686</c:v>
                </c:pt>
                <c:pt idx="2411">
                  <c:v>1813.1666666666699</c:v>
                </c:pt>
                <c:pt idx="2412">
                  <c:v>1838.45</c:v>
                </c:pt>
                <c:pt idx="2413">
                  <c:v>1489.65</c:v>
                </c:pt>
                <c:pt idx="2414">
                  <c:v>1723.81666666667</c:v>
                </c:pt>
                <c:pt idx="2415">
                  <c:v>1416.7333333333299</c:v>
                </c:pt>
                <c:pt idx="2416">
                  <c:v>1640.1666666666699</c:v>
                </c:pt>
                <c:pt idx="2417">
                  <c:v>0</c:v>
                </c:pt>
                <c:pt idx="2418">
                  <c:v>1713.9714445243201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359.51666666666699</c:v>
                </c:pt>
                <c:pt idx="2426">
                  <c:v>0</c:v>
                </c:pt>
                <c:pt idx="2427">
                  <c:v>473.63333333333298</c:v>
                </c:pt>
                <c:pt idx="2428">
                  <c:v>0</c:v>
                </c:pt>
                <c:pt idx="2429">
                  <c:v>678.98333333333301</c:v>
                </c:pt>
                <c:pt idx="2430">
                  <c:v>0</c:v>
                </c:pt>
                <c:pt idx="2431">
                  <c:v>0</c:v>
                </c:pt>
                <c:pt idx="2432">
                  <c:v>1204.45</c:v>
                </c:pt>
                <c:pt idx="2433">
                  <c:v>1369.81666666667</c:v>
                </c:pt>
                <c:pt idx="2434">
                  <c:v>1641.35</c:v>
                </c:pt>
                <c:pt idx="2435">
                  <c:v>1937.6666666666699</c:v>
                </c:pt>
                <c:pt idx="2436">
                  <c:v>1986.3333333333301</c:v>
                </c:pt>
                <c:pt idx="2437">
                  <c:v>2114.15</c:v>
                </c:pt>
                <c:pt idx="2438">
                  <c:v>2011.2166666666701</c:v>
                </c:pt>
                <c:pt idx="2439">
                  <c:v>2063.4166666666702</c:v>
                </c:pt>
                <c:pt idx="2440">
                  <c:v>0</c:v>
                </c:pt>
                <c:pt idx="2441">
                  <c:v>1875.9833333333299</c:v>
                </c:pt>
                <c:pt idx="2442">
                  <c:v>1822.31666666667</c:v>
                </c:pt>
                <c:pt idx="2443">
                  <c:v>0</c:v>
                </c:pt>
                <c:pt idx="2444">
                  <c:v>1646.3900174201799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208.8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601.78750000000002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800.73749999999995</c:v>
                </c:pt>
                <c:pt idx="2460">
                  <c:v>0</c:v>
                </c:pt>
                <c:pt idx="2461">
                  <c:v>1194</c:v>
                </c:pt>
                <c:pt idx="2462">
                  <c:v>0</c:v>
                </c:pt>
                <c:pt idx="2463">
                  <c:v>1350.2874999999999</c:v>
                </c:pt>
                <c:pt idx="2464">
                  <c:v>0</c:v>
                </c:pt>
                <c:pt idx="2465">
                  <c:v>1321.35</c:v>
                </c:pt>
                <c:pt idx="2466">
                  <c:v>0</c:v>
                </c:pt>
                <c:pt idx="2467">
                  <c:v>1222.4875</c:v>
                </c:pt>
                <c:pt idx="2468">
                  <c:v>0</c:v>
                </c:pt>
                <c:pt idx="2469">
                  <c:v>1127.175</c:v>
                </c:pt>
                <c:pt idx="2470">
                  <c:v>0</c:v>
                </c:pt>
                <c:pt idx="2471">
                  <c:v>1163.4375</c:v>
                </c:pt>
                <c:pt idx="2472">
                  <c:v>0</c:v>
                </c:pt>
                <c:pt idx="2473">
                  <c:v>0</c:v>
                </c:pt>
                <c:pt idx="2474">
                  <c:v>1271.8435750000001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162.67500000000001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610.85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1020.3125</c:v>
                </c:pt>
                <c:pt idx="2490">
                  <c:v>0</c:v>
                </c:pt>
                <c:pt idx="2491">
                  <c:v>1379.5875000000001</c:v>
                </c:pt>
                <c:pt idx="2492">
                  <c:v>0</c:v>
                </c:pt>
                <c:pt idx="2493">
                  <c:v>1328.325</c:v>
                </c:pt>
                <c:pt idx="2494">
                  <c:v>0</c:v>
                </c:pt>
                <c:pt idx="2495">
                  <c:v>1328.2</c:v>
                </c:pt>
                <c:pt idx="2496">
                  <c:v>0</c:v>
                </c:pt>
                <c:pt idx="2497">
                  <c:v>1215.5</c:v>
                </c:pt>
                <c:pt idx="2498">
                  <c:v>0</c:v>
                </c:pt>
                <c:pt idx="2499">
                  <c:v>1232.7125000000001</c:v>
                </c:pt>
                <c:pt idx="2500">
                  <c:v>0</c:v>
                </c:pt>
                <c:pt idx="2501">
                  <c:v>1195.4875</c:v>
                </c:pt>
                <c:pt idx="2502">
                  <c:v>0</c:v>
                </c:pt>
                <c:pt idx="2503">
                  <c:v>0</c:v>
                </c:pt>
                <c:pt idx="2504">
                  <c:v>1273.760585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183.88749999999999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607.73749999999995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974.52499999999998</c:v>
                </c:pt>
                <c:pt idx="2520">
                  <c:v>0</c:v>
                </c:pt>
                <c:pt idx="2521">
                  <c:v>1114.2625</c:v>
                </c:pt>
                <c:pt idx="2522">
                  <c:v>0</c:v>
                </c:pt>
                <c:pt idx="2523">
                  <c:v>1135.1875</c:v>
                </c:pt>
                <c:pt idx="2524">
                  <c:v>0</c:v>
                </c:pt>
                <c:pt idx="2525">
                  <c:v>1112.1500000000001</c:v>
                </c:pt>
                <c:pt idx="2526">
                  <c:v>0</c:v>
                </c:pt>
                <c:pt idx="2527">
                  <c:v>1143.5875000000001</c:v>
                </c:pt>
                <c:pt idx="2528">
                  <c:v>0</c:v>
                </c:pt>
                <c:pt idx="2529">
                  <c:v>1230.2375</c:v>
                </c:pt>
                <c:pt idx="2530">
                  <c:v>0</c:v>
                </c:pt>
                <c:pt idx="2531">
                  <c:v>1230</c:v>
                </c:pt>
                <c:pt idx="2532">
                  <c:v>0</c:v>
                </c:pt>
                <c:pt idx="2533">
                  <c:v>0</c:v>
                </c:pt>
                <c:pt idx="2534">
                  <c:v>1068.20544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210.08750000000001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618.27499999999998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772.38750000000005</c:v>
                </c:pt>
                <c:pt idx="2550">
                  <c:v>0</c:v>
                </c:pt>
                <c:pt idx="2551">
                  <c:v>956.5</c:v>
                </c:pt>
                <c:pt idx="2552">
                  <c:v>0</c:v>
                </c:pt>
                <c:pt idx="2553">
                  <c:v>798.42499999999995</c:v>
                </c:pt>
                <c:pt idx="2554">
                  <c:v>0</c:v>
                </c:pt>
                <c:pt idx="2555">
                  <c:v>815.9</c:v>
                </c:pt>
                <c:pt idx="2556">
                  <c:v>0</c:v>
                </c:pt>
                <c:pt idx="2557">
                  <c:v>933.625</c:v>
                </c:pt>
                <c:pt idx="2558">
                  <c:v>0</c:v>
                </c:pt>
                <c:pt idx="2559">
                  <c:v>920.23749999999995</c:v>
                </c:pt>
                <c:pt idx="2560">
                  <c:v>0</c:v>
                </c:pt>
                <c:pt idx="2561">
                  <c:v>818.46249999999998</c:v>
                </c:pt>
                <c:pt idx="2562">
                  <c:v>0</c:v>
                </c:pt>
                <c:pt idx="2563">
                  <c:v>0</c:v>
                </c:pt>
                <c:pt idx="2564">
                  <c:v>762.52902500000005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346.83333333333297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959.63333333333298</c:v>
                </c:pt>
                <c:pt idx="2580">
                  <c:v>0</c:v>
                </c:pt>
                <c:pt idx="2581">
                  <c:v>1130.4833333333299</c:v>
                </c:pt>
                <c:pt idx="2582">
                  <c:v>0</c:v>
                </c:pt>
                <c:pt idx="2583">
                  <c:v>1291.11666666667</c:v>
                </c:pt>
                <c:pt idx="2584">
                  <c:v>0</c:v>
                </c:pt>
                <c:pt idx="2585">
                  <c:v>1463.36666666667</c:v>
                </c:pt>
                <c:pt idx="2586">
                  <c:v>0</c:v>
                </c:pt>
                <c:pt idx="2587">
                  <c:v>1735.75</c:v>
                </c:pt>
                <c:pt idx="2588">
                  <c:v>0</c:v>
                </c:pt>
                <c:pt idx="2589">
                  <c:v>1202.3</c:v>
                </c:pt>
                <c:pt idx="2590">
                  <c:v>0</c:v>
                </c:pt>
                <c:pt idx="2591">
                  <c:v>924.81666666666695</c:v>
                </c:pt>
                <c:pt idx="2592">
                  <c:v>0</c:v>
                </c:pt>
                <c:pt idx="2593">
                  <c:v>0</c:v>
                </c:pt>
                <c:pt idx="2594">
                  <c:v>1514.40551333333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339.45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643.75</c:v>
                </c:pt>
                <c:pt idx="2610">
                  <c:v>0</c:v>
                </c:pt>
                <c:pt idx="2611">
                  <c:v>1032.8</c:v>
                </c:pt>
                <c:pt idx="2612">
                  <c:v>0</c:v>
                </c:pt>
                <c:pt idx="2613">
                  <c:v>1008.65</c:v>
                </c:pt>
                <c:pt idx="2614">
                  <c:v>0</c:v>
                </c:pt>
                <c:pt idx="2615">
                  <c:v>1250.4000000000001</c:v>
                </c:pt>
                <c:pt idx="2616">
                  <c:v>0</c:v>
                </c:pt>
                <c:pt idx="2617">
                  <c:v>1386.88333333333</c:v>
                </c:pt>
                <c:pt idx="2618">
                  <c:v>0</c:v>
                </c:pt>
                <c:pt idx="2619">
                  <c:v>1155.8499999999999</c:v>
                </c:pt>
                <c:pt idx="2620">
                  <c:v>0</c:v>
                </c:pt>
                <c:pt idx="2621">
                  <c:v>1100.2666666666701</c:v>
                </c:pt>
                <c:pt idx="2622">
                  <c:v>0</c:v>
                </c:pt>
                <c:pt idx="2623">
                  <c:v>0</c:v>
                </c:pt>
                <c:pt idx="2624">
                  <c:v>1031.5346300000001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349.07499999999999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698.7</c:v>
                </c:pt>
                <c:pt idx="2640">
                  <c:v>0</c:v>
                </c:pt>
                <c:pt idx="2641">
                  <c:v>1083.75</c:v>
                </c:pt>
                <c:pt idx="2642">
                  <c:v>0</c:v>
                </c:pt>
                <c:pt idx="2643">
                  <c:v>1047.5999999999999</c:v>
                </c:pt>
                <c:pt idx="2644">
                  <c:v>0</c:v>
                </c:pt>
                <c:pt idx="2645">
                  <c:v>1137.625</c:v>
                </c:pt>
                <c:pt idx="2646">
                  <c:v>0</c:v>
                </c:pt>
                <c:pt idx="2647">
                  <c:v>1392.575</c:v>
                </c:pt>
                <c:pt idx="2648">
                  <c:v>0</c:v>
                </c:pt>
                <c:pt idx="2649">
                  <c:v>1121.325</c:v>
                </c:pt>
                <c:pt idx="2650">
                  <c:v>0</c:v>
                </c:pt>
                <c:pt idx="2651">
                  <c:v>1271.0250000000001</c:v>
                </c:pt>
                <c:pt idx="2652">
                  <c:v>0</c:v>
                </c:pt>
                <c:pt idx="2653">
                  <c:v>0</c:v>
                </c:pt>
                <c:pt idx="2654">
                  <c:v>1172.1070666666701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358.13749999999999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768.13750000000005</c:v>
                </c:pt>
                <c:pt idx="2670">
                  <c:v>0</c:v>
                </c:pt>
                <c:pt idx="2671">
                  <c:v>803.9375</c:v>
                </c:pt>
                <c:pt idx="2672">
                  <c:v>0</c:v>
                </c:pt>
                <c:pt idx="2673">
                  <c:v>777.17499999999995</c:v>
                </c:pt>
                <c:pt idx="2674">
                  <c:v>0</c:v>
                </c:pt>
                <c:pt idx="2675">
                  <c:v>921.05</c:v>
                </c:pt>
                <c:pt idx="2676">
                  <c:v>0</c:v>
                </c:pt>
                <c:pt idx="2677">
                  <c:v>967.6875</c:v>
                </c:pt>
                <c:pt idx="2678">
                  <c:v>0</c:v>
                </c:pt>
                <c:pt idx="2679">
                  <c:v>853.22500000000002</c:v>
                </c:pt>
                <c:pt idx="2680">
                  <c:v>0</c:v>
                </c:pt>
                <c:pt idx="2681">
                  <c:v>865.58749999999998</c:v>
                </c:pt>
                <c:pt idx="2682">
                  <c:v>0</c:v>
                </c:pt>
                <c:pt idx="2683">
                  <c:v>0</c:v>
                </c:pt>
                <c:pt idx="2684">
                  <c:v>689.22597499999995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234.355357142857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609.67261904761904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1221.18210111297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1741.3625136754099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2123.5220807464698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2263.3544949769098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2799.2876533741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2468.3094723972399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259.60892857142898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649.67857142857099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1402.8307463435001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1751.3349013553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1887.00612321624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2249.0845984679599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2993.4587204772702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2625.4943707521302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244.48333333333301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608.392857142857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1466.21240076668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1781.80194214464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2089.0641791602902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2427.4345949610301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2932.02846230868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2619.6985123527302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265.64404761904802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675.00595238095195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1297.92742613169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1793.21800910108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2003.9743996700199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2222.97388405536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2842.3258907459699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2474.0820469697901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226.897023809524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624.357142857143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1362.8234278234299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1620.5776179914001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1948.06739988236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2109.7287606477498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2370.9786599317099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2121.67460174898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249.91249999999999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627.47023809523796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1264.4690685196199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1697.77490338695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1996.7879625524299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2130.6560161990801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2922.36627486731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2408.9480068087701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65.852000000000004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245.73599999999999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380.33449999999999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530.42774999999995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644.62025000000006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610.90724999999998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48.196249999999999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188.768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319.52699999999999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395.09075000000001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456.72500000000002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414.39974999999998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56.305500000000002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336.71800000000002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631.76824999999997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940.49350000000004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1553.88075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1556.0975000000001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57.58775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327.23475000000002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563.30150000000003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746.23299999999995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895.70624999999995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949.42774999999995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40.173749999999998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205.96924999999999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437.79349999999999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629.57849999999996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868.68525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958.89025000000004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37.994750000000003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190.89500000000001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347.90100000000001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463.69774999999998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624.91025000000002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649.61524999999995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176.9</c:v>
                </c:pt>
                <c:pt idx="3956">
                  <c:v>0</c:v>
                </c:pt>
                <c:pt idx="3957">
                  <c:v>0</c:v>
                </c:pt>
                <c:pt idx="3958">
                  <c:v>419.2</c:v>
                </c:pt>
                <c:pt idx="3959">
                  <c:v>0</c:v>
                </c:pt>
                <c:pt idx="3960">
                  <c:v>0</c:v>
                </c:pt>
                <c:pt idx="3961">
                  <c:v>589.625</c:v>
                </c:pt>
                <c:pt idx="3962">
                  <c:v>0</c:v>
                </c:pt>
                <c:pt idx="3963">
                  <c:v>0</c:v>
                </c:pt>
                <c:pt idx="3964">
                  <c:v>963.05</c:v>
                </c:pt>
                <c:pt idx="3965">
                  <c:v>0</c:v>
                </c:pt>
                <c:pt idx="3966">
                  <c:v>0</c:v>
                </c:pt>
                <c:pt idx="3967">
                  <c:v>1307.075</c:v>
                </c:pt>
                <c:pt idx="3968">
                  <c:v>1501.2750000000001</c:v>
                </c:pt>
                <c:pt idx="3969">
                  <c:v>1751.7750000000001</c:v>
                </c:pt>
                <c:pt idx="3970">
                  <c:v>2299.75</c:v>
                </c:pt>
                <c:pt idx="3971">
                  <c:v>2326.25</c:v>
                </c:pt>
                <c:pt idx="3972">
                  <c:v>0</c:v>
                </c:pt>
                <c:pt idx="3973">
                  <c:v>2224.7750000000001</c:v>
                </c:pt>
                <c:pt idx="3974">
                  <c:v>2313.6999999999998</c:v>
                </c:pt>
                <c:pt idx="3975">
                  <c:v>2315.5500000000002</c:v>
                </c:pt>
                <c:pt idx="3976">
                  <c:v>2595.6999999999998</c:v>
                </c:pt>
                <c:pt idx="3977">
                  <c:v>2551.75</c:v>
                </c:pt>
                <c:pt idx="3978">
                  <c:v>0</c:v>
                </c:pt>
                <c:pt idx="3979">
                  <c:v>2369.5</c:v>
                </c:pt>
                <c:pt idx="3980">
                  <c:v>2164.5073807548602</c:v>
                </c:pt>
                <c:pt idx="3981">
                  <c:v>2266.29021420966</c:v>
                </c:pt>
                <c:pt idx="3982">
                  <c:v>2145.84171279161</c:v>
                </c:pt>
                <c:pt idx="3983">
                  <c:v>1620.1078994237</c:v>
                </c:pt>
                <c:pt idx="3984">
                  <c:v>1243.8978697201401</c:v>
                </c:pt>
                <c:pt idx="3985">
                  <c:v>1338.90722831635</c:v>
                </c:pt>
                <c:pt idx="3986">
                  <c:v>1569.55312990828</c:v>
                </c:pt>
                <c:pt idx="3987">
                  <c:v>1952.1901740426199</c:v>
                </c:pt>
                <c:pt idx="3988">
                  <c:v>2179.6248573955399</c:v>
                </c:pt>
                <c:pt idx="3989">
                  <c:v>2117.05108928149</c:v>
                </c:pt>
                <c:pt idx="3990">
                  <c:v>969.87855784618205</c:v>
                </c:pt>
                <c:pt idx="3991">
                  <c:v>1962.8623815778601</c:v>
                </c:pt>
                <c:pt idx="3992">
                  <c:v>0</c:v>
                </c:pt>
                <c:pt idx="3993">
                  <c:v>0</c:v>
                </c:pt>
                <c:pt idx="3994">
                  <c:v>862.875</c:v>
                </c:pt>
                <c:pt idx="3995">
                  <c:v>0</c:v>
                </c:pt>
                <c:pt idx="3996">
                  <c:v>0</c:v>
                </c:pt>
                <c:pt idx="3997">
                  <c:v>1501.1</c:v>
                </c:pt>
                <c:pt idx="3998">
                  <c:v>1662.8</c:v>
                </c:pt>
                <c:pt idx="3999">
                  <c:v>1647.375</c:v>
                </c:pt>
                <c:pt idx="4000">
                  <c:v>2025.9749999999999</c:v>
                </c:pt>
                <c:pt idx="4001">
                  <c:v>1656.9749999999999</c:v>
                </c:pt>
                <c:pt idx="4002">
                  <c:v>0</c:v>
                </c:pt>
                <c:pt idx="4003">
                  <c:v>2054.35</c:v>
                </c:pt>
                <c:pt idx="4004">
                  <c:v>2337.1999999999998</c:v>
                </c:pt>
                <c:pt idx="4005">
                  <c:v>2457.375</c:v>
                </c:pt>
                <c:pt idx="4006">
                  <c:v>2505.4499999999998</c:v>
                </c:pt>
                <c:pt idx="4007">
                  <c:v>2200.0749999999998</c:v>
                </c:pt>
                <c:pt idx="4008">
                  <c:v>0</c:v>
                </c:pt>
                <c:pt idx="4009">
                  <c:v>2680.25</c:v>
                </c:pt>
                <c:pt idx="4010">
                  <c:v>2266.29021420966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216.97499999999999</c:v>
                </c:pt>
                <c:pt idx="4016">
                  <c:v>0</c:v>
                </c:pt>
                <c:pt idx="4017">
                  <c:v>0</c:v>
                </c:pt>
                <c:pt idx="4018">
                  <c:v>497.47500000000002</c:v>
                </c:pt>
                <c:pt idx="4019">
                  <c:v>0</c:v>
                </c:pt>
                <c:pt idx="4020">
                  <c:v>0</c:v>
                </c:pt>
                <c:pt idx="4021">
                  <c:v>781.45</c:v>
                </c:pt>
                <c:pt idx="4022">
                  <c:v>0</c:v>
                </c:pt>
                <c:pt idx="4023">
                  <c:v>0</c:v>
                </c:pt>
                <c:pt idx="4024">
                  <c:v>845.6</c:v>
                </c:pt>
                <c:pt idx="4025">
                  <c:v>0</c:v>
                </c:pt>
                <c:pt idx="4026">
                  <c:v>0</c:v>
                </c:pt>
                <c:pt idx="4027">
                  <c:v>1520.2</c:v>
                </c:pt>
                <c:pt idx="4028">
                  <c:v>1418.4</c:v>
                </c:pt>
                <c:pt idx="4029">
                  <c:v>2095.0250000000001</c:v>
                </c:pt>
                <c:pt idx="4030">
                  <c:v>1881.5</c:v>
                </c:pt>
                <c:pt idx="4031">
                  <c:v>2187.5500000000002</c:v>
                </c:pt>
                <c:pt idx="4032">
                  <c:v>0</c:v>
                </c:pt>
                <c:pt idx="4033">
                  <c:v>2122.0500000000002</c:v>
                </c:pt>
                <c:pt idx="4034">
                  <c:v>2228</c:v>
                </c:pt>
                <c:pt idx="4035">
                  <c:v>1634.625</c:v>
                </c:pt>
                <c:pt idx="4036">
                  <c:v>1955.8</c:v>
                </c:pt>
                <c:pt idx="4037">
                  <c:v>2316.5749999999998</c:v>
                </c:pt>
                <c:pt idx="4038">
                  <c:v>0</c:v>
                </c:pt>
                <c:pt idx="4039">
                  <c:v>2708.25</c:v>
                </c:pt>
                <c:pt idx="4040">
                  <c:v>2145.84171279161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231.05</c:v>
                </c:pt>
                <c:pt idx="4046">
                  <c:v>0</c:v>
                </c:pt>
                <c:pt idx="4047">
                  <c:v>0</c:v>
                </c:pt>
                <c:pt idx="4048">
                  <c:v>516.85</c:v>
                </c:pt>
                <c:pt idx="4049">
                  <c:v>0</c:v>
                </c:pt>
                <c:pt idx="4050">
                  <c:v>0</c:v>
                </c:pt>
                <c:pt idx="4051">
                  <c:v>814.3</c:v>
                </c:pt>
                <c:pt idx="4052">
                  <c:v>0</c:v>
                </c:pt>
                <c:pt idx="4053">
                  <c:v>0</c:v>
                </c:pt>
                <c:pt idx="4054">
                  <c:v>1106.95</c:v>
                </c:pt>
                <c:pt idx="4055">
                  <c:v>0</c:v>
                </c:pt>
                <c:pt idx="4056">
                  <c:v>0</c:v>
                </c:pt>
                <c:pt idx="4057">
                  <c:v>1228.05</c:v>
                </c:pt>
                <c:pt idx="4058">
                  <c:v>1706.625</c:v>
                </c:pt>
                <c:pt idx="4059">
                  <c:v>1282.25</c:v>
                </c:pt>
                <c:pt idx="4060">
                  <c:v>1769.4749999999999</c:v>
                </c:pt>
                <c:pt idx="4061">
                  <c:v>1650.3</c:v>
                </c:pt>
                <c:pt idx="4062">
                  <c:v>0</c:v>
                </c:pt>
                <c:pt idx="4063">
                  <c:v>1663.3</c:v>
                </c:pt>
                <c:pt idx="4064">
                  <c:v>1784</c:v>
                </c:pt>
                <c:pt idx="4065">
                  <c:v>1668</c:v>
                </c:pt>
                <c:pt idx="4066">
                  <c:v>1854.05</c:v>
                </c:pt>
                <c:pt idx="4067">
                  <c:v>1700.2750000000001</c:v>
                </c:pt>
                <c:pt idx="4068">
                  <c:v>0</c:v>
                </c:pt>
                <c:pt idx="4069">
                  <c:v>1603</c:v>
                </c:pt>
                <c:pt idx="4070">
                  <c:v>1620.1078994237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249.6</c:v>
                </c:pt>
                <c:pt idx="4076">
                  <c:v>0</c:v>
                </c:pt>
                <c:pt idx="4077">
                  <c:v>0</c:v>
                </c:pt>
                <c:pt idx="4078">
                  <c:v>467.07499999999999</c:v>
                </c:pt>
                <c:pt idx="4079">
                  <c:v>0</c:v>
                </c:pt>
                <c:pt idx="4080">
                  <c:v>0</c:v>
                </c:pt>
                <c:pt idx="4081">
                  <c:v>679.57500000000005</c:v>
                </c:pt>
                <c:pt idx="4082">
                  <c:v>0</c:v>
                </c:pt>
                <c:pt idx="4083">
                  <c:v>0</c:v>
                </c:pt>
                <c:pt idx="4084">
                  <c:v>887.9</c:v>
                </c:pt>
                <c:pt idx="4085">
                  <c:v>0</c:v>
                </c:pt>
                <c:pt idx="4086">
                  <c:v>0</c:v>
                </c:pt>
                <c:pt idx="4087">
                  <c:v>1151.825</c:v>
                </c:pt>
                <c:pt idx="4088">
                  <c:v>1281.5999999999999</c:v>
                </c:pt>
                <c:pt idx="4089">
                  <c:v>1377.55</c:v>
                </c:pt>
                <c:pt idx="4090">
                  <c:v>1525.7750000000001</c:v>
                </c:pt>
                <c:pt idx="4091">
                  <c:v>1350.4749999999999</c:v>
                </c:pt>
                <c:pt idx="4092">
                  <c:v>0</c:v>
                </c:pt>
                <c:pt idx="4093">
                  <c:v>1502.85</c:v>
                </c:pt>
                <c:pt idx="4094">
                  <c:v>1362.0250000000001</c:v>
                </c:pt>
                <c:pt idx="4095">
                  <c:v>1835.2750000000001</c:v>
                </c:pt>
                <c:pt idx="4096">
                  <c:v>1669.8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1243.8978697201401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230.42500000000001</c:v>
                </c:pt>
                <c:pt idx="4106">
                  <c:v>0</c:v>
                </c:pt>
                <c:pt idx="4107">
                  <c:v>0</c:v>
                </c:pt>
                <c:pt idx="4108">
                  <c:v>457.67500000000001</c:v>
                </c:pt>
                <c:pt idx="4109">
                  <c:v>0</c:v>
                </c:pt>
                <c:pt idx="4110">
                  <c:v>0</c:v>
                </c:pt>
                <c:pt idx="4111">
                  <c:v>623.20000000000005</c:v>
                </c:pt>
                <c:pt idx="4112">
                  <c:v>0</c:v>
                </c:pt>
                <c:pt idx="4113">
                  <c:v>0</c:v>
                </c:pt>
                <c:pt idx="4114">
                  <c:v>750.125</c:v>
                </c:pt>
                <c:pt idx="4115">
                  <c:v>0</c:v>
                </c:pt>
                <c:pt idx="4116">
                  <c:v>0</c:v>
                </c:pt>
                <c:pt idx="4117">
                  <c:v>1325</c:v>
                </c:pt>
                <c:pt idx="4118">
                  <c:v>1341.55</c:v>
                </c:pt>
                <c:pt idx="4119">
                  <c:v>1476.575</c:v>
                </c:pt>
                <c:pt idx="4120">
                  <c:v>1651.0250000000001</c:v>
                </c:pt>
                <c:pt idx="4121">
                  <c:v>1632.25</c:v>
                </c:pt>
                <c:pt idx="4122">
                  <c:v>0</c:v>
                </c:pt>
                <c:pt idx="4123">
                  <c:v>1452.425</c:v>
                </c:pt>
                <c:pt idx="4124">
                  <c:v>1699.325</c:v>
                </c:pt>
                <c:pt idx="4125">
                  <c:v>1772.25</c:v>
                </c:pt>
                <c:pt idx="4126">
                  <c:v>2016.5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1338.90722831635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202.2</c:v>
                </c:pt>
                <c:pt idx="4136">
                  <c:v>0</c:v>
                </c:pt>
                <c:pt idx="4137">
                  <c:v>0</c:v>
                </c:pt>
                <c:pt idx="4138">
                  <c:v>401.82499999999999</c:v>
                </c:pt>
                <c:pt idx="4139">
                  <c:v>0</c:v>
                </c:pt>
                <c:pt idx="4140">
                  <c:v>0</c:v>
                </c:pt>
                <c:pt idx="4141">
                  <c:v>771.52499999999998</c:v>
                </c:pt>
                <c:pt idx="4142">
                  <c:v>0</c:v>
                </c:pt>
                <c:pt idx="4143">
                  <c:v>0</c:v>
                </c:pt>
                <c:pt idx="4144">
                  <c:v>1092.8</c:v>
                </c:pt>
                <c:pt idx="4145">
                  <c:v>0</c:v>
                </c:pt>
                <c:pt idx="4146">
                  <c:v>0</c:v>
                </c:pt>
                <c:pt idx="4147">
                  <c:v>1508.825</c:v>
                </c:pt>
                <c:pt idx="4148">
                  <c:v>1483.85</c:v>
                </c:pt>
                <c:pt idx="4149">
                  <c:v>1662.7750000000001</c:v>
                </c:pt>
                <c:pt idx="4150">
                  <c:v>2105.9</c:v>
                </c:pt>
                <c:pt idx="4151">
                  <c:v>2091.7249999999999</c:v>
                </c:pt>
                <c:pt idx="4152">
                  <c:v>0</c:v>
                </c:pt>
                <c:pt idx="4153">
                  <c:v>1681.9749999999999</c:v>
                </c:pt>
                <c:pt idx="4154">
                  <c:v>2075.2249999999999</c:v>
                </c:pt>
                <c:pt idx="4155">
                  <c:v>1831.075</c:v>
                </c:pt>
                <c:pt idx="4156">
                  <c:v>1638</c:v>
                </c:pt>
                <c:pt idx="4157">
                  <c:v>2084.25</c:v>
                </c:pt>
                <c:pt idx="4158">
                  <c:v>0</c:v>
                </c:pt>
                <c:pt idx="4159">
                  <c:v>0</c:v>
                </c:pt>
                <c:pt idx="4160">
                  <c:v>1569.55312990828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182.97499999999999</c:v>
                </c:pt>
                <c:pt idx="4166">
                  <c:v>0</c:v>
                </c:pt>
                <c:pt idx="4167">
                  <c:v>0</c:v>
                </c:pt>
                <c:pt idx="4168">
                  <c:v>414.42500000000001</c:v>
                </c:pt>
                <c:pt idx="4169">
                  <c:v>0</c:v>
                </c:pt>
                <c:pt idx="4170">
                  <c:v>0</c:v>
                </c:pt>
                <c:pt idx="4171">
                  <c:v>682.15</c:v>
                </c:pt>
                <c:pt idx="4172">
                  <c:v>0</c:v>
                </c:pt>
                <c:pt idx="4173">
                  <c:v>0</c:v>
                </c:pt>
                <c:pt idx="4174">
                  <c:v>824.57500000000005</c:v>
                </c:pt>
                <c:pt idx="4175">
                  <c:v>0</c:v>
                </c:pt>
                <c:pt idx="4176">
                  <c:v>0</c:v>
                </c:pt>
                <c:pt idx="4177">
                  <c:v>1647.4749999999999</c:v>
                </c:pt>
                <c:pt idx="4178">
                  <c:v>1689.175</c:v>
                </c:pt>
                <c:pt idx="4179">
                  <c:v>1701.4749999999999</c:v>
                </c:pt>
                <c:pt idx="4180">
                  <c:v>2266.4250000000002</c:v>
                </c:pt>
                <c:pt idx="4181">
                  <c:v>2056</c:v>
                </c:pt>
                <c:pt idx="4182">
                  <c:v>0</c:v>
                </c:pt>
                <c:pt idx="4183">
                  <c:v>1863.675</c:v>
                </c:pt>
                <c:pt idx="4184">
                  <c:v>1831.4</c:v>
                </c:pt>
                <c:pt idx="4185">
                  <c:v>2186.3000000000002</c:v>
                </c:pt>
                <c:pt idx="4186">
                  <c:v>2068.9</c:v>
                </c:pt>
                <c:pt idx="4187">
                  <c:v>2813</c:v>
                </c:pt>
                <c:pt idx="4188">
                  <c:v>0</c:v>
                </c:pt>
                <c:pt idx="4189">
                  <c:v>0</c:v>
                </c:pt>
                <c:pt idx="4190">
                  <c:v>1952.1901740426199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250.8</c:v>
                </c:pt>
                <c:pt idx="4196">
                  <c:v>0</c:v>
                </c:pt>
                <c:pt idx="4197">
                  <c:v>0</c:v>
                </c:pt>
                <c:pt idx="4198">
                  <c:v>438.07499999999999</c:v>
                </c:pt>
                <c:pt idx="4199">
                  <c:v>0</c:v>
                </c:pt>
                <c:pt idx="4200">
                  <c:v>0</c:v>
                </c:pt>
                <c:pt idx="4201">
                  <c:v>573.20000000000005</c:v>
                </c:pt>
                <c:pt idx="4202">
                  <c:v>0</c:v>
                </c:pt>
                <c:pt idx="4203">
                  <c:v>0</c:v>
                </c:pt>
                <c:pt idx="4204">
                  <c:v>874.25</c:v>
                </c:pt>
                <c:pt idx="4205">
                  <c:v>0</c:v>
                </c:pt>
                <c:pt idx="4206">
                  <c:v>0</c:v>
                </c:pt>
                <c:pt idx="4207">
                  <c:v>1575.0250000000001</c:v>
                </c:pt>
                <c:pt idx="4208">
                  <c:v>1622.85</c:v>
                </c:pt>
                <c:pt idx="4209">
                  <c:v>2028.4749999999999</c:v>
                </c:pt>
                <c:pt idx="4210">
                  <c:v>2044.325</c:v>
                </c:pt>
                <c:pt idx="4211">
                  <c:v>1968.425</c:v>
                </c:pt>
                <c:pt idx="4212">
                  <c:v>0</c:v>
                </c:pt>
                <c:pt idx="4213">
                  <c:v>2257.625</c:v>
                </c:pt>
                <c:pt idx="4214">
                  <c:v>1932.675</c:v>
                </c:pt>
                <c:pt idx="4215">
                  <c:v>2030.425</c:v>
                </c:pt>
                <c:pt idx="4216">
                  <c:v>1944.2750000000001</c:v>
                </c:pt>
                <c:pt idx="4217">
                  <c:v>2470.65</c:v>
                </c:pt>
                <c:pt idx="4218">
                  <c:v>0</c:v>
                </c:pt>
                <c:pt idx="4219">
                  <c:v>2184</c:v>
                </c:pt>
                <c:pt idx="4220">
                  <c:v>2179.6248573955399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187.52500000000001</c:v>
                </c:pt>
                <c:pt idx="4226">
                  <c:v>0</c:v>
                </c:pt>
                <c:pt idx="4227">
                  <c:v>0</c:v>
                </c:pt>
                <c:pt idx="4228">
                  <c:v>399</c:v>
                </c:pt>
                <c:pt idx="4229">
                  <c:v>0</c:v>
                </c:pt>
                <c:pt idx="4230">
                  <c:v>0</c:v>
                </c:pt>
                <c:pt idx="4231">
                  <c:v>676.3</c:v>
                </c:pt>
                <c:pt idx="4232">
                  <c:v>0</c:v>
                </c:pt>
                <c:pt idx="4233">
                  <c:v>0</c:v>
                </c:pt>
                <c:pt idx="4234">
                  <c:v>1088.4000000000001</c:v>
                </c:pt>
                <c:pt idx="4235">
                  <c:v>0</c:v>
                </c:pt>
                <c:pt idx="4236">
                  <c:v>0</c:v>
                </c:pt>
                <c:pt idx="4237">
                  <c:v>1266.175</c:v>
                </c:pt>
                <c:pt idx="4238">
                  <c:v>1751.7750000000001</c:v>
                </c:pt>
                <c:pt idx="4239">
                  <c:v>1984.3</c:v>
                </c:pt>
                <c:pt idx="4240">
                  <c:v>2140</c:v>
                </c:pt>
                <c:pt idx="4241">
                  <c:v>2301.6750000000002</c:v>
                </c:pt>
                <c:pt idx="4242">
                  <c:v>0</c:v>
                </c:pt>
                <c:pt idx="4243">
                  <c:v>2140.4499999999998</c:v>
                </c:pt>
                <c:pt idx="4244">
                  <c:v>2174.8249999999998</c:v>
                </c:pt>
                <c:pt idx="4245">
                  <c:v>2112</c:v>
                </c:pt>
                <c:pt idx="4246">
                  <c:v>2391.8249999999998</c:v>
                </c:pt>
                <c:pt idx="4247">
                  <c:v>2747.95</c:v>
                </c:pt>
                <c:pt idx="4248">
                  <c:v>0</c:v>
                </c:pt>
                <c:pt idx="4249">
                  <c:v>2511.25</c:v>
                </c:pt>
                <c:pt idx="4250">
                  <c:v>2117.05108928149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164.82499999999999</c:v>
                </c:pt>
                <c:pt idx="4256">
                  <c:v>0</c:v>
                </c:pt>
                <c:pt idx="4257">
                  <c:v>0</c:v>
                </c:pt>
                <c:pt idx="4258">
                  <c:v>395.75</c:v>
                </c:pt>
                <c:pt idx="4259">
                  <c:v>0</c:v>
                </c:pt>
                <c:pt idx="4260">
                  <c:v>0</c:v>
                </c:pt>
                <c:pt idx="4261">
                  <c:v>569.77499999999998</c:v>
                </c:pt>
                <c:pt idx="4262">
                  <c:v>0</c:v>
                </c:pt>
                <c:pt idx="4263">
                  <c:v>0</c:v>
                </c:pt>
                <c:pt idx="4264">
                  <c:v>818.52499999999998</c:v>
                </c:pt>
                <c:pt idx="4265">
                  <c:v>0</c:v>
                </c:pt>
                <c:pt idx="4266">
                  <c:v>0</c:v>
                </c:pt>
                <c:pt idx="4267">
                  <c:v>1024.25</c:v>
                </c:pt>
                <c:pt idx="4268">
                  <c:v>1055.425</c:v>
                </c:pt>
                <c:pt idx="4269">
                  <c:v>1266.675</c:v>
                </c:pt>
                <c:pt idx="4270">
                  <c:v>1387.15</c:v>
                </c:pt>
                <c:pt idx="4271">
                  <c:v>1231.425</c:v>
                </c:pt>
                <c:pt idx="4272">
                  <c:v>0</c:v>
                </c:pt>
                <c:pt idx="4273">
                  <c:v>1455.9749999999999</c:v>
                </c:pt>
                <c:pt idx="4274">
                  <c:v>1439.9</c:v>
                </c:pt>
                <c:pt idx="4275">
                  <c:v>1572.5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969.87855784618205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263.75</c:v>
                </c:pt>
                <c:pt idx="4286">
                  <c:v>0</c:v>
                </c:pt>
                <c:pt idx="4287">
                  <c:v>0</c:v>
                </c:pt>
                <c:pt idx="4288">
                  <c:v>450.5</c:v>
                </c:pt>
                <c:pt idx="4289">
                  <c:v>0</c:v>
                </c:pt>
                <c:pt idx="4290">
                  <c:v>0</c:v>
                </c:pt>
                <c:pt idx="4291">
                  <c:v>735.55</c:v>
                </c:pt>
                <c:pt idx="4292">
                  <c:v>0</c:v>
                </c:pt>
                <c:pt idx="4293">
                  <c:v>0</c:v>
                </c:pt>
                <c:pt idx="4294">
                  <c:v>1057.875</c:v>
                </c:pt>
                <c:pt idx="4295">
                  <c:v>0</c:v>
                </c:pt>
                <c:pt idx="4296">
                  <c:v>0</c:v>
                </c:pt>
                <c:pt idx="4297">
                  <c:v>1591.55</c:v>
                </c:pt>
                <c:pt idx="4298">
                  <c:v>1047.2249999999999</c:v>
                </c:pt>
                <c:pt idx="4299">
                  <c:v>1591.6</c:v>
                </c:pt>
                <c:pt idx="4300">
                  <c:v>2155.3000000000002</c:v>
                </c:pt>
                <c:pt idx="4301">
                  <c:v>2204.6999999999998</c:v>
                </c:pt>
                <c:pt idx="4302">
                  <c:v>0</c:v>
                </c:pt>
                <c:pt idx="4303">
                  <c:v>1912.625</c:v>
                </c:pt>
                <c:pt idx="4304">
                  <c:v>2238.625</c:v>
                </c:pt>
                <c:pt idx="4305">
                  <c:v>2452.4</c:v>
                </c:pt>
                <c:pt idx="4306">
                  <c:v>2308.2750000000001</c:v>
                </c:pt>
                <c:pt idx="4307">
                  <c:v>2427.6750000000002</c:v>
                </c:pt>
                <c:pt idx="4308">
                  <c:v>0</c:v>
                </c:pt>
                <c:pt idx="4309">
                  <c:v>2466</c:v>
                </c:pt>
                <c:pt idx="4310">
                  <c:v>1962.8623815778601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41.257399999999997</c:v>
                </c:pt>
                <c:pt idx="4354">
                  <c:v>100.196</c:v>
                </c:pt>
                <c:pt idx="4355">
                  <c:v>235.756</c:v>
                </c:pt>
                <c:pt idx="4356">
                  <c:v>0</c:v>
                </c:pt>
                <c:pt idx="4357">
                  <c:v>0</c:v>
                </c:pt>
                <c:pt idx="4358">
                  <c:v>259.33199999999999</c:v>
                </c:pt>
                <c:pt idx="4359">
                  <c:v>394.892</c:v>
                </c:pt>
                <c:pt idx="4360">
                  <c:v>506.87599999999998</c:v>
                </c:pt>
                <c:pt idx="4361">
                  <c:v>666.01199999999994</c:v>
                </c:pt>
                <c:pt idx="4362">
                  <c:v>854.61699999999996</c:v>
                </c:pt>
                <c:pt idx="4363">
                  <c:v>1113.95</c:v>
                </c:pt>
                <c:pt idx="4364">
                  <c:v>1119.8399999999999</c:v>
                </c:pt>
                <c:pt idx="4365">
                  <c:v>0</c:v>
                </c:pt>
                <c:pt idx="4366">
                  <c:v>1408.64</c:v>
                </c:pt>
                <c:pt idx="4367">
                  <c:v>1532.42</c:v>
                </c:pt>
                <c:pt idx="4368">
                  <c:v>0</c:v>
                </c:pt>
                <c:pt idx="4369">
                  <c:v>1732.81</c:v>
                </c:pt>
                <c:pt idx="4370">
                  <c:v>2056.9699999999998</c:v>
                </c:pt>
                <c:pt idx="4371">
                  <c:v>2068.7600000000002</c:v>
                </c:pt>
                <c:pt idx="4372">
                  <c:v>2068.7600000000002</c:v>
                </c:pt>
                <c:pt idx="4373">
                  <c:v>2186.64</c:v>
                </c:pt>
                <c:pt idx="4374">
                  <c:v>0</c:v>
                </c:pt>
                <c:pt idx="4375">
                  <c:v>1998.04</c:v>
                </c:pt>
                <c:pt idx="4376">
                  <c:v>0</c:v>
                </c:pt>
                <c:pt idx="4377">
                  <c:v>1962.67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715</c:v>
                </c:pt>
                <c:pt idx="4402">
                  <c:v>482</c:v>
                </c:pt>
                <c:pt idx="4403">
                  <c:v>502</c:v>
                </c:pt>
                <c:pt idx="4404">
                  <c:v>593</c:v>
                </c:pt>
                <c:pt idx="4405">
                  <c:v>735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218</c:v>
                </c:pt>
                <c:pt idx="4757">
                  <c:v>984</c:v>
                </c:pt>
                <c:pt idx="4758">
                  <c:v>1086</c:v>
                </c:pt>
                <c:pt idx="4759">
                  <c:v>316</c:v>
                </c:pt>
                <c:pt idx="4760">
                  <c:v>1092</c:v>
                </c:pt>
                <c:pt idx="4761">
                  <c:v>1163</c:v>
                </c:pt>
                <c:pt idx="4762">
                  <c:v>0</c:v>
                </c:pt>
                <c:pt idx="4763">
                  <c:v>0</c:v>
                </c:pt>
                <c:pt idx="4764">
                  <c:v>1132</c:v>
                </c:pt>
                <c:pt idx="4765">
                  <c:v>0</c:v>
                </c:pt>
                <c:pt idx="4766">
                  <c:v>1097</c:v>
                </c:pt>
                <c:pt idx="4767">
                  <c:v>1106</c:v>
                </c:pt>
                <c:pt idx="4768">
                  <c:v>286</c:v>
                </c:pt>
                <c:pt idx="4769">
                  <c:v>0</c:v>
                </c:pt>
                <c:pt idx="4770">
                  <c:v>1158</c:v>
                </c:pt>
                <c:pt idx="4771">
                  <c:v>291</c:v>
                </c:pt>
                <c:pt idx="4772">
                  <c:v>1075</c:v>
                </c:pt>
                <c:pt idx="4773">
                  <c:v>1148</c:v>
                </c:pt>
                <c:pt idx="4774">
                  <c:v>554</c:v>
                </c:pt>
                <c:pt idx="4775">
                  <c:v>994</c:v>
                </c:pt>
                <c:pt idx="4776">
                  <c:v>610</c:v>
                </c:pt>
                <c:pt idx="4777">
                  <c:v>787</c:v>
                </c:pt>
                <c:pt idx="4778">
                  <c:v>1437</c:v>
                </c:pt>
                <c:pt idx="4779">
                  <c:v>1784</c:v>
                </c:pt>
                <c:pt idx="4780">
                  <c:v>1392</c:v>
                </c:pt>
                <c:pt idx="4781">
                  <c:v>1408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641.5</c:v>
                </c:pt>
                <c:pt idx="4804">
                  <c:v>521.70000000000005</c:v>
                </c:pt>
                <c:pt idx="4805">
                  <c:v>624</c:v>
                </c:pt>
                <c:pt idx="4806">
                  <c:v>690</c:v>
                </c:pt>
                <c:pt idx="4807">
                  <c:v>735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388</c:v>
                </c:pt>
                <c:pt idx="4817">
                  <c:v>0</c:v>
                </c:pt>
                <c:pt idx="4818">
                  <c:v>773.7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45</c:v>
                </c:pt>
                <c:pt idx="4824">
                  <c:v>480</c:v>
                </c:pt>
                <c:pt idx="4825">
                  <c:v>590</c:v>
                </c:pt>
                <c:pt idx="4826">
                  <c:v>65</c:v>
                </c:pt>
                <c:pt idx="4827">
                  <c:v>590</c:v>
                </c:pt>
                <c:pt idx="4828">
                  <c:v>580</c:v>
                </c:pt>
                <c:pt idx="4829">
                  <c:v>200</c:v>
                </c:pt>
                <c:pt idx="4830">
                  <c:v>870</c:v>
                </c:pt>
                <c:pt idx="4831">
                  <c:v>820</c:v>
                </c:pt>
                <c:pt idx="4832">
                  <c:v>115</c:v>
                </c:pt>
                <c:pt idx="4833">
                  <c:v>670</c:v>
                </c:pt>
                <c:pt idx="4834">
                  <c:v>730</c:v>
                </c:pt>
                <c:pt idx="4835">
                  <c:v>125</c:v>
                </c:pt>
                <c:pt idx="4836">
                  <c:v>820</c:v>
                </c:pt>
                <c:pt idx="4837">
                  <c:v>750</c:v>
                </c:pt>
                <c:pt idx="4838">
                  <c:v>20</c:v>
                </c:pt>
                <c:pt idx="4839">
                  <c:v>230</c:v>
                </c:pt>
                <c:pt idx="4840">
                  <c:v>240</c:v>
                </c:pt>
                <c:pt idx="4841">
                  <c:v>35</c:v>
                </c:pt>
                <c:pt idx="4842">
                  <c:v>360</c:v>
                </c:pt>
                <c:pt idx="4843">
                  <c:v>320</c:v>
                </c:pt>
                <c:pt idx="4844">
                  <c:v>105</c:v>
                </c:pt>
                <c:pt idx="4845">
                  <c:v>640</c:v>
                </c:pt>
                <c:pt idx="4846">
                  <c:v>600</c:v>
                </c:pt>
                <c:pt idx="4847">
                  <c:v>50</c:v>
                </c:pt>
                <c:pt idx="4848">
                  <c:v>440</c:v>
                </c:pt>
                <c:pt idx="4849">
                  <c:v>390</c:v>
                </c:pt>
                <c:pt idx="4850">
                  <c:v>65</c:v>
                </c:pt>
                <c:pt idx="4851">
                  <c:v>470</c:v>
                </c:pt>
                <c:pt idx="4852">
                  <c:v>520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9.5756172839506206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76.3888888888889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608.66319444444503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809.05478395061698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1469.52932098765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57.62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86.63</c:v>
                </c:pt>
                <c:pt idx="5036">
                  <c:v>0</c:v>
                </c:pt>
                <c:pt idx="5037">
                  <c:v>225.99</c:v>
                </c:pt>
                <c:pt idx="5038">
                  <c:v>0</c:v>
                </c:pt>
                <c:pt idx="5039">
                  <c:v>312.01</c:v>
                </c:pt>
                <c:pt idx="5040">
                  <c:v>0</c:v>
                </c:pt>
                <c:pt idx="5041">
                  <c:v>416.98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546.79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797.05</c:v>
                </c:pt>
                <c:pt idx="5052">
                  <c:v>0</c:v>
                </c:pt>
                <c:pt idx="5053">
                  <c:v>1128.73</c:v>
                </c:pt>
                <c:pt idx="5054">
                  <c:v>0</c:v>
                </c:pt>
                <c:pt idx="5055">
                  <c:v>1279.8</c:v>
                </c:pt>
                <c:pt idx="5056">
                  <c:v>0</c:v>
                </c:pt>
                <c:pt idx="5057">
                  <c:v>922.8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57.25</c:v>
                </c:pt>
                <c:pt idx="5107">
                  <c:v>0</c:v>
                </c:pt>
                <c:pt idx="5108">
                  <c:v>93.29</c:v>
                </c:pt>
                <c:pt idx="5109">
                  <c:v>0</c:v>
                </c:pt>
                <c:pt idx="5110">
                  <c:v>151.34</c:v>
                </c:pt>
                <c:pt idx="5111">
                  <c:v>140.99</c:v>
                </c:pt>
                <c:pt idx="5112">
                  <c:v>0</c:v>
                </c:pt>
                <c:pt idx="5113">
                  <c:v>296.70999999999998</c:v>
                </c:pt>
                <c:pt idx="5114">
                  <c:v>0</c:v>
                </c:pt>
                <c:pt idx="5115">
                  <c:v>500.95</c:v>
                </c:pt>
                <c:pt idx="5116">
                  <c:v>0</c:v>
                </c:pt>
                <c:pt idx="5117">
                  <c:v>0</c:v>
                </c:pt>
                <c:pt idx="5118">
                  <c:v>539.75</c:v>
                </c:pt>
                <c:pt idx="5119">
                  <c:v>0</c:v>
                </c:pt>
                <c:pt idx="5120">
                  <c:v>758</c:v>
                </c:pt>
                <c:pt idx="5121">
                  <c:v>0</c:v>
                </c:pt>
                <c:pt idx="5122">
                  <c:v>896.59</c:v>
                </c:pt>
                <c:pt idx="5123">
                  <c:v>0</c:v>
                </c:pt>
                <c:pt idx="5124">
                  <c:v>1194.78</c:v>
                </c:pt>
                <c:pt idx="5125">
                  <c:v>0</c:v>
                </c:pt>
                <c:pt idx="5126">
                  <c:v>0</c:v>
                </c:pt>
                <c:pt idx="5127">
                  <c:v>1302.02</c:v>
                </c:pt>
                <c:pt idx="5128">
                  <c:v>0</c:v>
                </c:pt>
                <c:pt idx="5129">
                  <c:v>1100.03</c:v>
                </c:pt>
                <c:pt idx="5130">
                  <c:v>0</c:v>
                </c:pt>
                <c:pt idx="5131">
                  <c:v>1581.04</c:v>
                </c:pt>
                <c:pt idx="5132">
                  <c:v>0</c:v>
                </c:pt>
                <c:pt idx="5133">
                  <c:v>1638.43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90.97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104.09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150.13</c:v>
                </c:pt>
                <c:pt idx="5177">
                  <c:v>0</c:v>
                </c:pt>
                <c:pt idx="5178">
                  <c:v>188.15</c:v>
                </c:pt>
                <c:pt idx="5179">
                  <c:v>0</c:v>
                </c:pt>
                <c:pt idx="5180">
                  <c:v>0</c:v>
                </c:pt>
                <c:pt idx="5181">
                  <c:v>236.97</c:v>
                </c:pt>
                <c:pt idx="5182">
                  <c:v>0</c:v>
                </c:pt>
                <c:pt idx="5183">
                  <c:v>408</c:v>
                </c:pt>
                <c:pt idx="5184">
                  <c:v>0</c:v>
                </c:pt>
                <c:pt idx="5185">
                  <c:v>373.73</c:v>
                </c:pt>
                <c:pt idx="5186">
                  <c:v>0</c:v>
                </c:pt>
                <c:pt idx="5187">
                  <c:v>819.46</c:v>
                </c:pt>
                <c:pt idx="5188">
                  <c:v>0</c:v>
                </c:pt>
                <c:pt idx="5189">
                  <c:v>1322.84</c:v>
                </c:pt>
                <c:pt idx="5190">
                  <c:v>0</c:v>
                </c:pt>
                <c:pt idx="5191">
                  <c:v>0</c:v>
                </c:pt>
                <c:pt idx="5192">
                  <c:v>986.53</c:v>
                </c:pt>
                <c:pt idx="5193">
                  <c:v>0</c:v>
                </c:pt>
                <c:pt idx="5194">
                  <c:v>0</c:v>
                </c:pt>
                <c:pt idx="5195">
                  <c:v>1662.99</c:v>
                </c:pt>
                <c:pt idx="5196">
                  <c:v>0</c:v>
                </c:pt>
                <c:pt idx="5197">
                  <c:v>1478.89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</c:numCache>
            </c:numRef>
          </c:xVal>
          <c:yVal>
            <c:numRef>
              <c:f>Sheet3!$I$5:$I$5207</c:f>
              <c:numCache>
                <c:formatCode>General</c:formatCode>
                <c:ptCount val="52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17.3660505540328</c:v>
                </c:pt>
                <c:pt idx="13">
                  <c:v>132.72760466418299</c:v>
                </c:pt>
                <c:pt idx="14">
                  <c:v>136.59324186704399</c:v>
                </c:pt>
                <c:pt idx="15">
                  <c:v>0</c:v>
                </c:pt>
                <c:pt idx="16">
                  <c:v>0</c:v>
                </c:pt>
                <c:pt idx="17">
                  <c:v>11.4675990675991</c:v>
                </c:pt>
                <c:pt idx="18">
                  <c:v>96.168016947591397</c:v>
                </c:pt>
                <c:pt idx="19">
                  <c:v>178.56374127193499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28.034466205837202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290.74191540199098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343.96275730579202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25.4293700819841</c:v>
                </c:pt>
                <c:pt idx="44">
                  <c:v>217.66350111786701</c:v>
                </c:pt>
                <c:pt idx="45">
                  <c:v>416.09956102031498</c:v>
                </c:pt>
                <c:pt idx="46">
                  <c:v>0</c:v>
                </c:pt>
                <c:pt idx="47">
                  <c:v>0</c:v>
                </c:pt>
                <c:pt idx="48">
                  <c:v>23.0653615900383</c:v>
                </c:pt>
                <c:pt idx="49">
                  <c:v>218.87291612812101</c:v>
                </c:pt>
                <c:pt idx="50">
                  <c:v>241.030551903267</c:v>
                </c:pt>
                <c:pt idx="51">
                  <c:v>0</c:v>
                </c:pt>
                <c:pt idx="52">
                  <c:v>16.847638888888898</c:v>
                </c:pt>
                <c:pt idx="53">
                  <c:v>191.66439338225501</c:v>
                </c:pt>
                <c:pt idx="54">
                  <c:v>356.98248392948699</c:v>
                </c:pt>
                <c:pt idx="55">
                  <c:v>0</c:v>
                </c:pt>
                <c:pt idx="56">
                  <c:v>24.556250100367699</c:v>
                </c:pt>
                <c:pt idx="57">
                  <c:v>260.50483218699497</c:v>
                </c:pt>
                <c:pt idx="58">
                  <c:v>351.41965924779402</c:v>
                </c:pt>
                <c:pt idx="59">
                  <c:v>0</c:v>
                </c:pt>
                <c:pt idx="60">
                  <c:v>16.634101229008401</c:v>
                </c:pt>
                <c:pt idx="61">
                  <c:v>240.07869899783501</c:v>
                </c:pt>
                <c:pt idx="62">
                  <c:v>418.47981486554602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4.5999999999999996</c:v>
                </c:pt>
                <c:pt idx="85">
                  <c:v>0</c:v>
                </c:pt>
                <c:pt idx="86">
                  <c:v>25.9</c:v>
                </c:pt>
                <c:pt idx="87">
                  <c:v>36.5</c:v>
                </c:pt>
                <c:pt idx="88">
                  <c:v>65.5</c:v>
                </c:pt>
                <c:pt idx="89">
                  <c:v>62.6</c:v>
                </c:pt>
                <c:pt idx="90">
                  <c:v>61</c:v>
                </c:pt>
                <c:pt idx="91">
                  <c:v>2.4</c:v>
                </c:pt>
                <c:pt idx="92">
                  <c:v>0</c:v>
                </c:pt>
                <c:pt idx="93">
                  <c:v>17.7</c:v>
                </c:pt>
                <c:pt idx="94">
                  <c:v>0</c:v>
                </c:pt>
                <c:pt idx="95">
                  <c:v>211.7</c:v>
                </c:pt>
                <c:pt idx="96">
                  <c:v>371.8</c:v>
                </c:pt>
                <c:pt idx="97">
                  <c:v>616.20000000000005</c:v>
                </c:pt>
                <c:pt idx="98">
                  <c:v>615.20000000000005</c:v>
                </c:pt>
                <c:pt idx="99">
                  <c:v>407.6</c:v>
                </c:pt>
                <c:pt idx="100">
                  <c:v>1.8</c:v>
                </c:pt>
                <c:pt idx="101">
                  <c:v>0</c:v>
                </c:pt>
                <c:pt idx="102">
                  <c:v>15.7</c:v>
                </c:pt>
                <c:pt idx="103">
                  <c:v>0</c:v>
                </c:pt>
                <c:pt idx="104">
                  <c:v>174.3</c:v>
                </c:pt>
                <c:pt idx="105">
                  <c:v>357</c:v>
                </c:pt>
                <c:pt idx="106">
                  <c:v>622.29999999999995</c:v>
                </c:pt>
                <c:pt idx="107">
                  <c:v>662.3</c:v>
                </c:pt>
                <c:pt idx="108">
                  <c:v>556</c:v>
                </c:pt>
                <c:pt idx="109">
                  <c:v>2.2000000000000002</c:v>
                </c:pt>
                <c:pt idx="110">
                  <c:v>0</c:v>
                </c:pt>
                <c:pt idx="111">
                  <c:v>22</c:v>
                </c:pt>
                <c:pt idx="112">
                  <c:v>0</c:v>
                </c:pt>
                <c:pt idx="113">
                  <c:v>212.7</c:v>
                </c:pt>
                <c:pt idx="114">
                  <c:v>395.4</c:v>
                </c:pt>
                <c:pt idx="115">
                  <c:v>711.9</c:v>
                </c:pt>
                <c:pt idx="116">
                  <c:v>716</c:v>
                </c:pt>
                <c:pt idx="117">
                  <c:v>617.70000000000005</c:v>
                </c:pt>
                <c:pt idx="118">
                  <c:v>1.7</c:v>
                </c:pt>
                <c:pt idx="119">
                  <c:v>0</c:v>
                </c:pt>
                <c:pt idx="120">
                  <c:v>13.4</c:v>
                </c:pt>
                <c:pt idx="121">
                  <c:v>0</c:v>
                </c:pt>
                <c:pt idx="122">
                  <c:v>133.1</c:v>
                </c:pt>
                <c:pt idx="123">
                  <c:v>212.1</c:v>
                </c:pt>
                <c:pt idx="124">
                  <c:v>298.3</c:v>
                </c:pt>
                <c:pt idx="125">
                  <c:v>277.8</c:v>
                </c:pt>
                <c:pt idx="126">
                  <c:v>220.1</c:v>
                </c:pt>
                <c:pt idx="127">
                  <c:v>1.7</c:v>
                </c:pt>
                <c:pt idx="128">
                  <c:v>0</c:v>
                </c:pt>
                <c:pt idx="129">
                  <c:v>19.5</c:v>
                </c:pt>
                <c:pt idx="130">
                  <c:v>0</c:v>
                </c:pt>
                <c:pt idx="131">
                  <c:v>195.8</c:v>
                </c:pt>
                <c:pt idx="132">
                  <c:v>298.5</c:v>
                </c:pt>
                <c:pt idx="133">
                  <c:v>597.1</c:v>
                </c:pt>
                <c:pt idx="134">
                  <c:v>620.20000000000005</c:v>
                </c:pt>
                <c:pt idx="135">
                  <c:v>431.7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26.5</c:v>
                </c:pt>
                <c:pt idx="1930">
                  <c:v>51.8</c:v>
                </c:pt>
                <c:pt idx="1931">
                  <c:v>244.2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13.2</c:v>
                </c:pt>
                <c:pt idx="1936">
                  <c:v>38.4</c:v>
                </c:pt>
                <c:pt idx="1937">
                  <c:v>190.3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632</c:v>
                </c:pt>
                <c:pt idx="1942">
                  <c:v>0</c:v>
                </c:pt>
                <c:pt idx="1943">
                  <c:v>662</c:v>
                </c:pt>
                <c:pt idx="1944">
                  <c:v>0</c:v>
                </c:pt>
                <c:pt idx="1945">
                  <c:v>665</c:v>
                </c:pt>
                <c:pt idx="1946">
                  <c:v>0</c:v>
                </c:pt>
                <c:pt idx="1947">
                  <c:v>681</c:v>
                </c:pt>
                <c:pt idx="1948">
                  <c:v>0</c:v>
                </c:pt>
                <c:pt idx="1949">
                  <c:v>664</c:v>
                </c:pt>
                <c:pt idx="1950">
                  <c:v>0</c:v>
                </c:pt>
                <c:pt idx="1951">
                  <c:v>667</c:v>
                </c:pt>
                <c:pt idx="1952">
                  <c:v>0</c:v>
                </c:pt>
                <c:pt idx="1953">
                  <c:v>706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21.673999999999999</c:v>
                </c:pt>
                <c:pt idx="2168">
                  <c:v>62.683</c:v>
                </c:pt>
                <c:pt idx="2169">
                  <c:v>159.37700000000001</c:v>
                </c:pt>
                <c:pt idx="2170">
                  <c:v>0</c:v>
                </c:pt>
                <c:pt idx="2171">
                  <c:v>333.15899999999999</c:v>
                </c:pt>
                <c:pt idx="2172">
                  <c:v>379.31099999999998</c:v>
                </c:pt>
                <c:pt idx="2173">
                  <c:v>0</c:v>
                </c:pt>
                <c:pt idx="2174">
                  <c:v>520.09699999999998</c:v>
                </c:pt>
                <c:pt idx="2175">
                  <c:v>447.68099999999998</c:v>
                </c:pt>
                <c:pt idx="2176">
                  <c:v>362.43900000000002</c:v>
                </c:pt>
                <c:pt idx="2177">
                  <c:v>336.613</c:v>
                </c:pt>
                <c:pt idx="2178">
                  <c:v>333.15100000000001</c:v>
                </c:pt>
                <c:pt idx="2179">
                  <c:v>239.35900000000001</c:v>
                </c:pt>
                <c:pt idx="2180">
                  <c:v>281.12599999999998</c:v>
                </c:pt>
                <c:pt idx="2181">
                  <c:v>274.61700000000002</c:v>
                </c:pt>
                <c:pt idx="2182">
                  <c:v>0</c:v>
                </c:pt>
                <c:pt idx="2183">
                  <c:v>39.948999999999998</c:v>
                </c:pt>
                <c:pt idx="2184">
                  <c:v>115.41</c:v>
                </c:pt>
                <c:pt idx="2185">
                  <c:v>371.29899999999998</c:v>
                </c:pt>
                <c:pt idx="2186">
                  <c:v>0</c:v>
                </c:pt>
                <c:pt idx="2187">
                  <c:v>662.18200000000002</c:v>
                </c:pt>
                <c:pt idx="2188">
                  <c:v>766.87800000000004</c:v>
                </c:pt>
                <c:pt idx="2189">
                  <c:v>851.38699999999994</c:v>
                </c:pt>
                <c:pt idx="2190">
                  <c:v>730.00699999999995</c:v>
                </c:pt>
                <c:pt idx="2191">
                  <c:v>971.53</c:v>
                </c:pt>
                <c:pt idx="2192">
                  <c:v>667.10199999999998</c:v>
                </c:pt>
                <c:pt idx="2193">
                  <c:v>692.76900000000001</c:v>
                </c:pt>
                <c:pt idx="2194">
                  <c:v>562.41300000000001</c:v>
                </c:pt>
                <c:pt idx="2195">
                  <c:v>482.16500000000002</c:v>
                </c:pt>
                <c:pt idx="2196">
                  <c:v>601.03499999999997</c:v>
                </c:pt>
                <c:pt idx="2197">
                  <c:v>0</c:v>
                </c:pt>
                <c:pt idx="2198">
                  <c:v>41.293999999999997</c:v>
                </c:pt>
                <c:pt idx="2199">
                  <c:v>125.679</c:v>
                </c:pt>
                <c:pt idx="2200">
                  <c:v>381.54399999999998</c:v>
                </c:pt>
                <c:pt idx="2201">
                  <c:v>0</c:v>
                </c:pt>
                <c:pt idx="2202">
                  <c:v>721.375</c:v>
                </c:pt>
                <c:pt idx="2203">
                  <c:v>785.82399999999996</c:v>
                </c:pt>
                <c:pt idx="2204">
                  <c:v>984.70699999999999</c:v>
                </c:pt>
                <c:pt idx="2205">
                  <c:v>872.29399999999998</c:v>
                </c:pt>
                <c:pt idx="2206">
                  <c:v>891.46699999999998</c:v>
                </c:pt>
                <c:pt idx="2207">
                  <c:v>798.84699999999998</c:v>
                </c:pt>
                <c:pt idx="2208">
                  <c:v>789.35799999999995</c:v>
                </c:pt>
                <c:pt idx="2209">
                  <c:v>807.44500000000005</c:v>
                </c:pt>
                <c:pt idx="2210">
                  <c:v>490.22399999999999</c:v>
                </c:pt>
                <c:pt idx="2211">
                  <c:v>640.48500000000001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46.652999999999999</c:v>
                </c:pt>
                <c:pt idx="2217">
                  <c:v>0</c:v>
                </c:pt>
                <c:pt idx="2218">
                  <c:v>96.495999999999995</c:v>
                </c:pt>
                <c:pt idx="2219">
                  <c:v>0</c:v>
                </c:pt>
                <c:pt idx="2220">
                  <c:v>0</c:v>
                </c:pt>
                <c:pt idx="2221">
                  <c:v>334.20800000000003</c:v>
                </c:pt>
                <c:pt idx="2222">
                  <c:v>0</c:v>
                </c:pt>
                <c:pt idx="2223">
                  <c:v>811.221</c:v>
                </c:pt>
                <c:pt idx="2224">
                  <c:v>646.75900000000001</c:v>
                </c:pt>
                <c:pt idx="2225">
                  <c:v>994.399</c:v>
                </c:pt>
                <c:pt idx="2226">
                  <c:v>751.11400000000003</c:v>
                </c:pt>
                <c:pt idx="2227">
                  <c:v>849.53899999999999</c:v>
                </c:pt>
                <c:pt idx="2228">
                  <c:v>817.01400000000001</c:v>
                </c:pt>
                <c:pt idx="2229">
                  <c:v>0</c:v>
                </c:pt>
                <c:pt idx="2230">
                  <c:v>763.04700000000003</c:v>
                </c:pt>
                <c:pt idx="2231">
                  <c:v>591.52700000000004</c:v>
                </c:pt>
                <c:pt idx="2232">
                  <c:v>533.58699999999999</c:v>
                </c:pt>
                <c:pt idx="2233">
                  <c:v>625.73900000000003</c:v>
                </c:pt>
                <c:pt idx="2234">
                  <c:v>0</c:v>
                </c:pt>
                <c:pt idx="2235">
                  <c:v>26.234999999999999</c:v>
                </c:pt>
                <c:pt idx="2236">
                  <c:v>70.686000000000007</c:v>
                </c:pt>
                <c:pt idx="2237">
                  <c:v>188.39</c:v>
                </c:pt>
                <c:pt idx="2238">
                  <c:v>0</c:v>
                </c:pt>
                <c:pt idx="2239">
                  <c:v>335.48500000000001</c:v>
                </c:pt>
                <c:pt idx="2240">
                  <c:v>285.654</c:v>
                </c:pt>
                <c:pt idx="2241">
                  <c:v>393.33800000000002</c:v>
                </c:pt>
                <c:pt idx="2242">
                  <c:v>361.738</c:v>
                </c:pt>
                <c:pt idx="2243">
                  <c:v>333.27600000000001</c:v>
                </c:pt>
                <c:pt idx="2244">
                  <c:v>306.57400000000001</c:v>
                </c:pt>
                <c:pt idx="2245">
                  <c:v>250.65299999999999</c:v>
                </c:pt>
                <c:pt idx="2246">
                  <c:v>346.245</c:v>
                </c:pt>
                <c:pt idx="2247">
                  <c:v>215.03299999999999</c:v>
                </c:pt>
                <c:pt idx="2248">
                  <c:v>261.17399999999998</c:v>
                </c:pt>
                <c:pt idx="2249">
                  <c:v>0</c:v>
                </c:pt>
                <c:pt idx="2250">
                  <c:v>51.634999999999998</c:v>
                </c:pt>
                <c:pt idx="2251">
                  <c:v>113.166</c:v>
                </c:pt>
                <c:pt idx="2252">
                  <c:v>351.80900000000003</c:v>
                </c:pt>
                <c:pt idx="2253">
                  <c:v>0</c:v>
                </c:pt>
                <c:pt idx="2254">
                  <c:v>658.65899999999999</c:v>
                </c:pt>
                <c:pt idx="2255">
                  <c:v>732.29499999999996</c:v>
                </c:pt>
                <c:pt idx="2256">
                  <c:v>721.68499999999995</c:v>
                </c:pt>
                <c:pt idx="2257">
                  <c:v>845.53899999999999</c:v>
                </c:pt>
                <c:pt idx="2258">
                  <c:v>742.50400000000002</c:v>
                </c:pt>
                <c:pt idx="2259">
                  <c:v>622.06600000000003</c:v>
                </c:pt>
                <c:pt idx="2260">
                  <c:v>630.08199999999999</c:v>
                </c:pt>
                <c:pt idx="2261">
                  <c:v>561.53800000000001</c:v>
                </c:pt>
                <c:pt idx="2262">
                  <c:v>491.70100000000002</c:v>
                </c:pt>
                <c:pt idx="2263">
                  <c:v>570.15200000000004</c:v>
                </c:pt>
                <c:pt idx="2264">
                  <c:v>0</c:v>
                </c:pt>
                <c:pt idx="2265">
                  <c:v>48.098999999999997</c:v>
                </c:pt>
                <c:pt idx="2266">
                  <c:v>103.726</c:v>
                </c:pt>
                <c:pt idx="2267">
                  <c:v>362.72800000000001</c:v>
                </c:pt>
                <c:pt idx="2268">
                  <c:v>0</c:v>
                </c:pt>
                <c:pt idx="2269">
                  <c:v>756.70899999999995</c:v>
                </c:pt>
                <c:pt idx="2270">
                  <c:v>725.48800000000006</c:v>
                </c:pt>
                <c:pt idx="2271">
                  <c:v>818.255</c:v>
                </c:pt>
                <c:pt idx="2272">
                  <c:v>958.93799999999999</c:v>
                </c:pt>
                <c:pt idx="2273">
                  <c:v>866.98099999999999</c:v>
                </c:pt>
                <c:pt idx="2274">
                  <c:v>872.55100000000004</c:v>
                </c:pt>
                <c:pt idx="2275">
                  <c:v>770.93200000000002</c:v>
                </c:pt>
                <c:pt idx="2276">
                  <c:v>716.649</c:v>
                </c:pt>
                <c:pt idx="2277">
                  <c:v>522.38699999999994</c:v>
                </c:pt>
                <c:pt idx="2278">
                  <c:v>659.71100000000001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35.701000000000001</c:v>
                </c:pt>
                <c:pt idx="2284">
                  <c:v>0</c:v>
                </c:pt>
                <c:pt idx="2285">
                  <c:v>78.221999999999994</c:v>
                </c:pt>
                <c:pt idx="2286">
                  <c:v>0</c:v>
                </c:pt>
                <c:pt idx="2287">
                  <c:v>0</c:v>
                </c:pt>
                <c:pt idx="2288">
                  <c:v>335.00799999999998</c:v>
                </c:pt>
                <c:pt idx="2289">
                  <c:v>0</c:v>
                </c:pt>
                <c:pt idx="2290">
                  <c:v>709.899</c:v>
                </c:pt>
                <c:pt idx="2291">
                  <c:v>844.30100000000004</c:v>
                </c:pt>
                <c:pt idx="2292">
                  <c:v>803.76400000000001</c:v>
                </c:pt>
                <c:pt idx="2293">
                  <c:v>1037.3620000000001</c:v>
                </c:pt>
                <c:pt idx="2294">
                  <c:v>988.86400000000003</c:v>
                </c:pt>
                <c:pt idx="2295">
                  <c:v>907.91200000000003</c:v>
                </c:pt>
                <c:pt idx="2296">
                  <c:v>0</c:v>
                </c:pt>
                <c:pt idx="2297">
                  <c:v>726.56600000000003</c:v>
                </c:pt>
                <c:pt idx="2298">
                  <c:v>634.87599999999998</c:v>
                </c:pt>
                <c:pt idx="2299">
                  <c:v>549.50099999999998</c:v>
                </c:pt>
                <c:pt idx="2300">
                  <c:v>632.93700000000001</c:v>
                </c:pt>
                <c:pt idx="2301">
                  <c:v>0</c:v>
                </c:pt>
                <c:pt idx="2302">
                  <c:v>0</c:v>
                </c:pt>
                <c:pt idx="2303">
                  <c:v>227.87899999999999</c:v>
                </c:pt>
                <c:pt idx="2304">
                  <c:v>365.23200000000003</c:v>
                </c:pt>
                <c:pt idx="2305">
                  <c:v>703.55899999999997</c:v>
                </c:pt>
                <c:pt idx="2306">
                  <c:v>627.63199999999995</c:v>
                </c:pt>
                <c:pt idx="2307">
                  <c:v>0</c:v>
                </c:pt>
                <c:pt idx="2308">
                  <c:v>678.08699999999999</c:v>
                </c:pt>
                <c:pt idx="2309">
                  <c:v>705.48099999999999</c:v>
                </c:pt>
                <c:pt idx="2310">
                  <c:v>667.37599999999998</c:v>
                </c:pt>
                <c:pt idx="2311">
                  <c:v>660.39499999999998</c:v>
                </c:pt>
                <c:pt idx="2312">
                  <c:v>545.98199999999997</c:v>
                </c:pt>
                <c:pt idx="2313">
                  <c:v>606.84699999999998</c:v>
                </c:pt>
                <c:pt idx="2314">
                  <c:v>504.61500000000001</c:v>
                </c:pt>
                <c:pt idx="2315">
                  <c:v>507.07900000000001</c:v>
                </c:pt>
                <c:pt idx="2316">
                  <c:v>0</c:v>
                </c:pt>
                <c:pt idx="2317">
                  <c:v>496.51</c:v>
                </c:pt>
                <c:pt idx="2318">
                  <c:v>0</c:v>
                </c:pt>
                <c:pt idx="2319">
                  <c:v>332.84100000000001</c:v>
                </c:pt>
                <c:pt idx="2320">
                  <c:v>509.125</c:v>
                </c:pt>
                <c:pt idx="2321">
                  <c:v>995.89</c:v>
                </c:pt>
                <c:pt idx="2322">
                  <c:v>830.404</c:v>
                </c:pt>
                <c:pt idx="2323">
                  <c:v>882.04700000000003</c:v>
                </c:pt>
                <c:pt idx="2324">
                  <c:v>785.29300000000001</c:v>
                </c:pt>
                <c:pt idx="2325">
                  <c:v>883.07</c:v>
                </c:pt>
                <c:pt idx="2326">
                  <c:v>903.96100000000001</c:v>
                </c:pt>
                <c:pt idx="2327">
                  <c:v>851.48</c:v>
                </c:pt>
                <c:pt idx="2328">
                  <c:v>798.33699999999999</c:v>
                </c:pt>
                <c:pt idx="2329">
                  <c:v>805.90499999999997</c:v>
                </c:pt>
                <c:pt idx="2330">
                  <c:v>716.31799999999998</c:v>
                </c:pt>
                <c:pt idx="2331">
                  <c:v>0</c:v>
                </c:pt>
                <c:pt idx="2332">
                  <c:v>806.32500000000005</c:v>
                </c:pt>
                <c:pt idx="2333">
                  <c:v>0</c:v>
                </c:pt>
                <c:pt idx="2334">
                  <c:v>200.399</c:v>
                </c:pt>
                <c:pt idx="2335">
                  <c:v>388.86700000000002</c:v>
                </c:pt>
                <c:pt idx="2336">
                  <c:v>964.44100000000003</c:v>
                </c:pt>
                <c:pt idx="2337">
                  <c:v>826.61900000000003</c:v>
                </c:pt>
                <c:pt idx="2338">
                  <c:v>1131.153</c:v>
                </c:pt>
                <c:pt idx="2339">
                  <c:v>990.30499999999995</c:v>
                </c:pt>
                <c:pt idx="2340">
                  <c:v>1007.0359999999999</c:v>
                </c:pt>
                <c:pt idx="2341">
                  <c:v>1069.316</c:v>
                </c:pt>
                <c:pt idx="2342">
                  <c:v>930.53399999999999</c:v>
                </c:pt>
                <c:pt idx="2343">
                  <c:v>941.33799999999997</c:v>
                </c:pt>
                <c:pt idx="2344">
                  <c:v>735.74599999999998</c:v>
                </c:pt>
                <c:pt idx="2345">
                  <c:v>743.03200000000004</c:v>
                </c:pt>
                <c:pt idx="2346">
                  <c:v>0</c:v>
                </c:pt>
                <c:pt idx="2347">
                  <c:v>809.32299999999998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336</c:v>
                </c:pt>
                <c:pt idx="2357">
                  <c:v>0</c:v>
                </c:pt>
                <c:pt idx="2358">
                  <c:v>631.03099999999995</c:v>
                </c:pt>
                <c:pt idx="2359">
                  <c:v>0</c:v>
                </c:pt>
                <c:pt idx="2360">
                  <c:v>0</c:v>
                </c:pt>
                <c:pt idx="2361">
                  <c:v>737.83299999999997</c:v>
                </c:pt>
                <c:pt idx="2362">
                  <c:v>904.98699999999997</c:v>
                </c:pt>
                <c:pt idx="2363">
                  <c:v>899.50199999999995</c:v>
                </c:pt>
                <c:pt idx="2364">
                  <c:v>1180.6400000000001</c:v>
                </c:pt>
                <c:pt idx="2365">
                  <c:v>1143.338</c:v>
                </c:pt>
                <c:pt idx="2366">
                  <c:v>1152.106</c:v>
                </c:pt>
                <c:pt idx="2367">
                  <c:v>864.30399999999997</c:v>
                </c:pt>
                <c:pt idx="2368">
                  <c:v>928.99099999999999</c:v>
                </c:pt>
                <c:pt idx="2369">
                  <c:v>0</c:v>
                </c:pt>
                <c:pt idx="2370">
                  <c:v>779.84199999999998</c:v>
                </c:pt>
                <c:pt idx="2371">
                  <c:v>736.60799999999995</c:v>
                </c:pt>
                <c:pt idx="2372">
                  <c:v>0</c:v>
                </c:pt>
                <c:pt idx="2373">
                  <c:v>813.14499999999998</c:v>
                </c:pt>
                <c:pt idx="2374">
                  <c:v>106.959</c:v>
                </c:pt>
                <c:pt idx="2375">
                  <c:v>186.577</c:v>
                </c:pt>
                <c:pt idx="2376">
                  <c:v>345.73399999999998</c:v>
                </c:pt>
                <c:pt idx="2377">
                  <c:v>517.33199999999999</c:v>
                </c:pt>
                <c:pt idx="2378">
                  <c:v>494.80599999999998</c:v>
                </c:pt>
                <c:pt idx="2379">
                  <c:v>659.86500000000001</c:v>
                </c:pt>
                <c:pt idx="2380">
                  <c:v>656.46199999999999</c:v>
                </c:pt>
                <c:pt idx="2381">
                  <c:v>611.20299999999997</c:v>
                </c:pt>
                <c:pt idx="2382">
                  <c:v>565.89200000000005</c:v>
                </c:pt>
                <c:pt idx="2383">
                  <c:v>481.31599999999997</c:v>
                </c:pt>
                <c:pt idx="2384">
                  <c:v>447.274</c:v>
                </c:pt>
                <c:pt idx="2385">
                  <c:v>370.43900000000002</c:v>
                </c:pt>
                <c:pt idx="2386">
                  <c:v>397.03399999999999</c:v>
                </c:pt>
                <c:pt idx="2387">
                  <c:v>0</c:v>
                </c:pt>
                <c:pt idx="2388">
                  <c:v>387.06900000000002</c:v>
                </c:pt>
                <c:pt idx="2389">
                  <c:v>374.45</c:v>
                </c:pt>
                <c:pt idx="2390">
                  <c:v>318.11</c:v>
                </c:pt>
                <c:pt idx="2391">
                  <c:v>523.89700000000005</c:v>
                </c:pt>
                <c:pt idx="2392">
                  <c:v>883.75</c:v>
                </c:pt>
                <c:pt idx="2393">
                  <c:v>688.18799999999999</c:v>
                </c:pt>
                <c:pt idx="2394">
                  <c:v>1000.5170000000001</c:v>
                </c:pt>
                <c:pt idx="2395">
                  <c:v>955.79899999999998</c:v>
                </c:pt>
                <c:pt idx="2396">
                  <c:v>922.44399999999996</c:v>
                </c:pt>
                <c:pt idx="2397">
                  <c:v>914.29600000000005</c:v>
                </c:pt>
                <c:pt idx="2398">
                  <c:v>881.42899999999997</c:v>
                </c:pt>
                <c:pt idx="2399">
                  <c:v>649.86099999999999</c:v>
                </c:pt>
                <c:pt idx="2400">
                  <c:v>701.34799999999996</c:v>
                </c:pt>
                <c:pt idx="2401">
                  <c:v>630.32899999999995</c:v>
                </c:pt>
                <c:pt idx="2402">
                  <c:v>0</c:v>
                </c:pt>
                <c:pt idx="2403">
                  <c:v>656.35699999999997</c:v>
                </c:pt>
                <c:pt idx="2404">
                  <c:v>0</c:v>
                </c:pt>
                <c:pt idx="2405">
                  <c:v>235.928</c:v>
                </c:pt>
                <c:pt idx="2406">
                  <c:v>485.35500000000002</c:v>
                </c:pt>
                <c:pt idx="2407">
                  <c:v>782.64400000000001</c:v>
                </c:pt>
                <c:pt idx="2408">
                  <c:v>919.09500000000003</c:v>
                </c:pt>
                <c:pt idx="2409">
                  <c:v>898.59500000000003</c:v>
                </c:pt>
                <c:pt idx="2410">
                  <c:v>1065.5219999999999</c:v>
                </c:pt>
                <c:pt idx="2411">
                  <c:v>1103.037</c:v>
                </c:pt>
                <c:pt idx="2412">
                  <c:v>1019.7910000000001</c:v>
                </c:pt>
                <c:pt idx="2413">
                  <c:v>888.55399999999997</c:v>
                </c:pt>
                <c:pt idx="2414">
                  <c:v>793.02599999999995</c:v>
                </c:pt>
                <c:pt idx="2415">
                  <c:v>662.26400000000001</c:v>
                </c:pt>
                <c:pt idx="2416">
                  <c:v>685.69899999999996</c:v>
                </c:pt>
                <c:pt idx="2417">
                  <c:v>0</c:v>
                </c:pt>
                <c:pt idx="2418">
                  <c:v>861.21699999999998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194.10499999999999</c:v>
                </c:pt>
                <c:pt idx="2426">
                  <c:v>0</c:v>
                </c:pt>
                <c:pt idx="2427">
                  <c:v>287.12299999999999</c:v>
                </c:pt>
                <c:pt idx="2428">
                  <c:v>0</c:v>
                </c:pt>
                <c:pt idx="2429">
                  <c:v>516.40899999999999</c:v>
                </c:pt>
                <c:pt idx="2430">
                  <c:v>0</c:v>
                </c:pt>
                <c:pt idx="2431">
                  <c:v>0</c:v>
                </c:pt>
                <c:pt idx="2432">
                  <c:v>850.76900000000001</c:v>
                </c:pt>
                <c:pt idx="2433">
                  <c:v>816.70600000000002</c:v>
                </c:pt>
                <c:pt idx="2434">
                  <c:v>1068.2170000000001</c:v>
                </c:pt>
                <c:pt idx="2435">
                  <c:v>1173.7650000000001</c:v>
                </c:pt>
                <c:pt idx="2436">
                  <c:v>1150.8910000000001</c:v>
                </c:pt>
                <c:pt idx="2437">
                  <c:v>1160.6020000000001</c:v>
                </c:pt>
                <c:pt idx="2438">
                  <c:v>943.72199999999998</c:v>
                </c:pt>
                <c:pt idx="2439">
                  <c:v>896.59</c:v>
                </c:pt>
                <c:pt idx="2440">
                  <c:v>0</c:v>
                </c:pt>
                <c:pt idx="2441">
                  <c:v>767.66800000000001</c:v>
                </c:pt>
                <c:pt idx="2442">
                  <c:v>743.60199999999998</c:v>
                </c:pt>
                <c:pt idx="2443">
                  <c:v>0</c:v>
                </c:pt>
                <c:pt idx="2444">
                  <c:v>795.27499999999998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87.521968837896694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242.824571926402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497.235739478325</c:v>
                </c:pt>
                <c:pt idx="2460">
                  <c:v>0</c:v>
                </c:pt>
                <c:pt idx="2461">
                  <c:v>459.335829802322</c:v>
                </c:pt>
                <c:pt idx="2462">
                  <c:v>0</c:v>
                </c:pt>
                <c:pt idx="2463">
                  <c:v>399.49190819999097</c:v>
                </c:pt>
                <c:pt idx="2464">
                  <c:v>0</c:v>
                </c:pt>
                <c:pt idx="2465">
                  <c:v>344.28802585002001</c:v>
                </c:pt>
                <c:pt idx="2466">
                  <c:v>0</c:v>
                </c:pt>
                <c:pt idx="2467">
                  <c:v>317.56784169047899</c:v>
                </c:pt>
                <c:pt idx="2468">
                  <c:v>0</c:v>
                </c:pt>
                <c:pt idx="2469">
                  <c:v>288.57481251621698</c:v>
                </c:pt>
                <c:pt idx="2470">
                  <c:v>0</c:v>
                </c:pt>
                <c:pt idx="2471">
                  <c:v>301.95463971644898</c:v>
                </c:pt>
                <c:pt idx="2472">
                  <c:v>0</c:v>
                </c:pt>
                <c:pt idx="2473">
                  <c:v>0</c:v>
                </c:pt>
                <c:pt idx="2474">
                  <c:v>389.91941909870701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61.683956410157499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270.08310053786698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594.02996150315096</c:v>
                </c:pt>
                <c:pt idx="2490">
                  <c:v>0</c:v>
                </c:pt>
                <c:pt idx="2491">
                  <c:v>460.78496364431498</c:v>
                </c:pt>
                <c:pt idx="2492">
                  <c:v>0</c:v>
                </c:pt>
                <c:pt idx="2493">
                  <c:v>324.49929909695999</c:v>
                </c:pt>
                <c:pt idx="2494">
                  <c:v>0</c:v>
                </c:pt>
                <c:pt idx="2495">
                  <c:v>286.18009183385101</c:v>
                </c:pt>
                <c:pt idx="2496">
                  <c:v>0</c:v>
                </c:pt>
                <c:pt idx="2497">
                  <c:v>271.31271331994299</c:v>
                </c:pt>
                <c:pt idx="2498">
                  <c:v>0</c:v>
                </c:pt>
                <c:pt idx="2499">
                  <c:v>256.37921034842299</c:v>
                </c:pt>
                <c:pt idx="2500">
                  <c:v>0</c:v>
                </c:pt>
                <c:pt idx="2501">
                  <c:v>257.354505056937</c:v>
                </c:pt>
                <c:pt idx="2502">
                  <c:v>0</c:v>
                </c:pt>
                <c:pt idx="2503">
                  <c:v>0</c:v>
                </c:pt>
                <c:pt idx="2504">
                  <c:v>379.46651019441401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70.943452888065707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250.038540227781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557.34416030218097</c:v>
                </c:pt>
                <c:pt idx="2520">
                  <c:v>0</c:v>
                </c:pt>
                <c:pt idx="2521">
                  <c:v>349.45065685332702</c:v>
                </c:pt>
                <c:pt idx="2522">
                  <c:v>0</c:v>
                </c:pt>
                <c:pt idx="2523">
                  <c:v>267.59958345233298</c:v>
                </c:pt>
                <c:pt idx="2524">
                  <c:v>0</c:v>
                </c:pt>
                <c:pt idx="2525">
                  <c:v>240.45605087617599</c:v>
                </c:pt>
                <c:pt idx="2526">
                  <c:v>0</c:v>
                </c:pt>
                <c:pt idx="2527">
                  <c:v>243.30016482092199</c:v>
                </c:pt>
                <c:pt idx="2528">
                  <c:v>0</c:v>
                </c:pt>
                <c:pt idx="2529">
                  <c:v>262.96336110739799</c:v>
                </c:pt>
                <c:pt idx="2530">
                  <c:v>0</c:v>
                </c:pt>
                <c:pt idx="2531">
                  <c:v>249.337910368705</c:v>
                </c:pt>
                <c:pt idx="2532">
                  <c:v>0</c:v>
                </c:pt>
                <c:pt idx="2533">
                  <c:v>0</c:v>
                </c:pt>
                <c:pt idx="2534">
                  <c:v>337.77435308014799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81.371768453902106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218.974522363571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415.777534072874</c:v>
                </c:pt>
                <c:pt idx="2550">
                  <c:v>0</c:v>
                </c:pt>
                <c:pt idx="2551">
                  <c:v>249.02682424461801</c:v>
                </c:pt>
                <c:pt idx="2552">
                  <c:v>0</c:v>
                </c:pt>
                <c:pt idx="2553">
                  <c:v>177.99792016377401</c:v>
                </c:pt>
                <c:pt idx="2554">
                  <c:v>0</c:v>
                </c:pt>
                <c:pt idx="2555">
                  <c:v>169.52820256552499</c:v>
                </c:pt>
                <c:pt idx="2556">
                  <c:v>0</c:v>
                </c:pt>
                <c:pt idx="2557">
                  <c:v>196.045921931642</c:v>
                </c:pt>
                <c:pt idx="2558">
                  <c:v>0</c:v>
                </c:pt>
                <c:pt idx="2559">
                  <c:v>191.35409934382801</c:v>
                </c:pt>
                <c:pt idx="2560">
                  <c:v>0</c:v>
                </c:pt>
                <c:pt idx="2561">
                  <c:v>168.30107008813201</c:v>
                </c:pt>
                <c:pt idx="2562">
                  <c:v>0</c:v>
                </c:pt>
                <c:pt idx="2563">
                  <c:v>0</c:v>
                </c:pt>
                <c:pt idx="2564">
                  <c:v>253.28948633398801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164.54514952237199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536.88044988284901</c:v>
                </c:pt>
                <c:pt idx="2580">
                  <c:v>0</c:v>
                </c:pt>
                <c:pt idx="2581">
                  <c:v>447.44895473914602</c:v>
                </c:pt>
                <c:pt idx="2582">
                  <c:v>0</c:v>
                </c:pt>
                <c:pt idx="2583">
                  <c:v>450.57699380992301</c:v>
                </c:pt>
                <c:pt idx="2584">
                  <c:v>0</c:v>
                </c:pt>
                <c:pt idx="2585">
                  <c:v>402.65002756080997</c:v>
                </c:pt>
                <c:pt idx="2586">
                  <c:v>0</c:v>
                </c:pt>
                <c:pt idx="2587">
                  <c:v>466.32578412114901</c:v>
                </c:pt>
                <c:pt idx="2588">
                  <c:v>0</c:v>
                </c:pt>
                <c:pt idx="2589">
                  <c:v>321.99600116568598</c:v>
                </c:pt>
                <c:pt idx="2590">
                  <c:v>0</c:v>
                </c:pt>
                <c:pt idx="2591">
                  <c:v>315.76092629508599</c:v>
                </c:pt>
                <c:pt idx="2592">
                  <c:v>0</c:v>
                </c:pt>
                <c:pt idx="2593">
                  <c:v>0</c:v>
                </c:pt>
                <c:pt idx="2594">
                  <c:v>474.83369276840199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170.18600221794699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343.20171081907603</c:v>
                </c:pt>
                <c:pt idx="2610">
                  <c:v>0</c:v>
                </c:pt>
                <c:pt idx="2611">
                  <c:v>368.42085765194901</c:v>
                </c:pt>
                <c:pt idx="2612">
                  <c:v>0</c:v>
                </c:pt>
                <c:pt idx="2613">
                  <c:v>293.96002928171902</c:v>
                </c:pt>
                <c:pt idx="2614">
                  <c:v>0</c:v>
                </c:pt>
                <c:pt idx="2615">
                  <c:v>281.45314028458699</c:v>
                </c:pt>
                <c:pt idx="2616">
                  <c:v>0</c:v>
                </c:pt>
                <c:pt idx="2617">
                  <c:v>286.54483899148698</c:v>
                </c:pt>
                <c:pt idx="2618">
                  <c:v>0</c:v>
                </c:pt>
                <c:pt idx="2619">
                  <c:v>237.580498842884</c:v>
                </c:pt>
                <c:pt idx="2620">
                  <c:v>0</c:v>
                </c:pt>
                <c:pt idx="2621">
                  <c:v>227.19270370498199</c:v>
                </c:pt>
                <c:pt idx="2622">
                  <c:v>0</c:v>
                </c:pt>
                <c:pt idx="2623">
                  <c:v>0</c:v>
                </c:pt>
                <c:pt idx="2624">
                  <c:v>287.910909427658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164.62999501376501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386.03119466952899</c:v>
                </c:pt>
                <c:pt idx="2640">
                  <c:v>0</c:v>
                </c:pt>
                <c:pt idx="2641">
                  <c:v>392.62531578429099</c:v>
                </c:pt>
                <c:pt idx="2642">
                  <c:v>0</c:v>
                </c:pt>
                <c:pt idx="2643">
                  <c:v>306.33003544402499</c:v>
                </c:pt>
                <c:pt idx="2644">
                  <c:v>0</c:v>
                </c:pt>
                <c:pt idx="2645">
                  <c:v>259.81041820343501</c:v>
                </c:pt>
                <c:pt idx="2646">
                  <c:v>0</c:v>
                </c:pt>
                <c:pt idx="2647">
                  <c:v>316.26623106335597</c:v>
                </c:pt>
                <c:pt idx="2648">
                  <c:v>0</c:v>
                </c:pt>
                <c:pt idx="2649">
                  <c:v>225.11186789350799</c:v>
                </c:pt>
                <c:pt idx="2650">
                  <c:v>0</c:v>
                </c:pt>
                <c:pt idx="2651">
                  <c:v>254.965584975181</c:v>
                </c:pt>
                <c:pt idx="2652">
                  <c:v>0</c:v>
                </c:pt>
                <c:pt idx="2653">
                  <c:v>0</c:v>
                </c:pt>
                <c:pt idx="2654">
                  <c:v>348.06300493528897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186.79884011524101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404.78565205168002</c:v>
                </c:pt>
                <c:pt idx="2670">
                  <c:v>0</c:v>
                </c:pt>
                <c:pt idx="2671">
                  <c:v>283.457786541259</c:v>
                </c:pt>
                <c:pt idx="2672">
                  <c:v>0</c:v>
                </c:pt>
                <c:pt idx="2673">
                  <c:v>195.375790612841</c:v>
                </c:pt>
                <c:pt idx="2674">
                  <c:v>0</c:v>
                </c:pt>
                <c:pt idx="2675">
                  <c:v>195.51518032893</c:v>
                </c:pt>
                <c:pt idx="2676">
                  <c:v>0</c:v>
                </c:pt>
                <c:pt idx="2677">
                  <c:v>200.56021169812399</c:v>
                </c:pt>
                <c:pt idx="2678">
                  <c:v>0</c:v>
                </c:pt>
                <c:pt idx="2679">
                  <c:v>168.85650323668301</c:v>
                </c:pt>
                <c:pt idx="2680">
                  <c:v>0</c:v>
                </c:pt>
                <c:pt idx="2681">
                  <c:v>169.37502502592599</c:v>
                </c:pt>
                <c:pt idx="2682">
                  <c:v>0</c:v>
                </c:pt>
                <c:pt idx="2683">
                  <c:v>0</c:v>
                </c:pt>
                <c:pt idx="2684">
                  <c:v>205.10307660091499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90.947203141502399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231.56315159475099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663.07911529926503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1050.7165636970799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1189.5752537958499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1143.95313909269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1050.3398931735101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798.82365915335595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98.299934840037807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249.20648265765399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728.99710777442704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1036.15995630004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1066.4044347543499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1211.27741418294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1253.0901519885499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883.743501876148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93.276816757288699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234.40687718707699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797.92490397196298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1104.7312211712799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1157.28567939085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1278.14167123737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1163.2402463178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901.35902355859503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97.645493562774803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263.65939342966101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700.42154623567399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1100.8654925005601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1086.19962866012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1141.18628684283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1078.1491087546499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820.25531414114505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87.534178137118005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254.253211849108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774.78903753974203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968.93367032483002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1078.18005071273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1104.23025375682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965.17603000641395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734.85205635114403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96.235808744906095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233.92020932238299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740.75388452105904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1006.0240635934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1102.3813742232601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1103.5933025454101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1131.7014462442501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780.86968134003996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16.139749999999999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143.9265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218.87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299.42325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169.2715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114.37125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11.7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126.508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180.75075000000001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205.72174999999999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108.9205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83.231999999999999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12.64725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178.066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353.82350000000002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521.87324999999998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552.00125000000003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352.60050000000001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14.280250000000001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196.56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299.988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389.57100000000003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291.70650000000001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219.24825000000001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8.6120000000000001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122.82474999999999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252.75475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350.7525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299.798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200.24424999999999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9.4614999999999991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124.87275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185.35149999999999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228.893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150.52000000000001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128.76849999999999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68.924757031048401</c:v>
                </c:pt>
                <c:pt idx="3956">
                  <c:v>0</c:v>
                </c:pt>
                <c:pt idx="3957">
                  <c:v>0</c:v>
                </c:pt>
                <c:pt idx="3958">
                  <c:v>185.597781385281</c:v>
                </c:pt>
                <c:pt idx="3959">
                  <c:v>0</c:v>
                </c:pt>
                <c:pt idx="3960">
                  <c:v>0</c:v>
                </c:pt>
                <c:pt idx="3961">
                  <c:v>302.02374857466799</c:v>
                </c:pt>
                <c:pt idx="3962">
                  <c:v>0</c:v>
                </c:pt>
                <c:pt idx="3963">
                  <c:v>0</c:v>
                </c:pt>
                <c:pt idx="3964">
                  <c:v>596.71267685494001</c:v>
                </c:pt>
                <c:pt idx="3965">
                  <c:v>0</c:v>
                </c:pt>
                <c:pt idx="3966">
                  <c:v>0</c:v>
                </c:pt>
                <c:pt idx="3967">
                  <c:v>797.23812200254201</c:v>
                </c:pt>
                <c:pt idx="3968">
                  <c:v>1024.0432372810101</c:v>
                </c:pt>
                <c:pt idx="3969">
                  <c:v>1166.9222783983901</c:v>
                </c:pt>
                <c:pt idx="3970">
                  <c:v>1496.7334737503199</c:v>
                </c:pt>
                <c:pt idx="3971">
                  <c:v>1497.04167134307</c:v>
                </c:pt>
                <c:pt idx="3972">
                  <c:v>0</c:v>
                </c:pt>
                <c:pt idx="3973">
                  <c:v>1366.5921874564201</c:v>
                </c:pt>
                <c:pt idx="3974">
                  <c:v>1344.8832956687099</c:v>
                </c:pt>
                <c:pt idx="3975">
                  <c:v>1260.47053324018</c:v>
                </c:pt>
                <c:pt idx="3976">
                  <c:v>1257.9380588241499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72.189225486196094</c:v>
                </c:pt>
                <c:pt idx="3986">
                  <c:v>0</c:v>
                </c:pt>
                <c:pt idx="3987">
                  <c:v>0</c:v>
                </c:pt>
                <c:pt idx="3988">
                  <c:v>182.167100694444</c:v>
                </c:pt>
                <c:pt idx="3989">
                  <c:v>0</c:v>
                </c:pt>
                <c:pt idx="3990">
                  <c:v>0</c:v>
                </c:pt>
                <c:pt idx="3991">
                  <c:v>360.02139739622999</c:v>
                </c:pt>
                <c:pt idx="3992">
                  <c:v>0</c:v>
                </c:pt>
                <c:pt idx="3993">
                  <c:v>0</c:v>
                </c:pt>
                <c:pt idx="3994">
                  <c:v>614.85697004266899</c:v>
                </c:pt>
                <c:pt idx="3995">
                  <c:v>0</c:v>
                </c:pt>
                <c:pt idx="3996">
                  <c:v>0</c:v>
                </c:pt>
                <c:pt idx="3997">
                  <c:v>987.77211987293595</c:v>
                </c:pt>
                <c:pt idx="3998">
                  <c:v>1137.4411916321401</c:v>
                </c:pt>
                <c:pt idx="3999">
                  <c:v>1109.3768049067401</c:v>
                </c:pt>
                <c:pt idx="4000">
                  <c:v>1315.2837108844501</c:v>
                </c:pt>
                <c:pt idx="4001">
                  <c:v>1045.4651927467</c:v>
                </c:pt>
                <c:pt idx="4002">
                  <c:v>0</c:v>
                </c:pt>
                <c:pt idx="4003">
                  <c:v>1213.93426065636</c:v>
                </c:pt>
                <c:pt idx="4004">
                  <c:v>1336.1328506369</c:v>
                </c:pt>
                <c:pt idx="4005">
                  <c:v>1224.18026785086</c:v>
                </c:pt>
                <c:pt idx="4006">
                  <c:v>1207.63415159345</c:v>
                </c:pt>
                <c:pt idx="4007">
                  <c:v>982.25799187853704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84.154870129870105</c:v>
                </c:pt>
                <c:pt idx="4016">
                  <c:v>0</c:v>
                </c:pt>
                <c:pt idx="4017">
                  <c:v>0</c:v>
                </c:pt>
                <c:pt idx="4018">
                  <c:v>246.88831932773101</c:v>
                </c:pt>
                <c:pt idx="4019">
                  <c:v>0</c:v>
                </c:pt>
                <c:pt idx="4020">
                  <c:v>0</c:v>
                </c:pt>
                <c:pt idx="4021">
                  <c:v>476.66660066325397</c:v>
                </c:pt>
                <c:pt idx="4022">
                  <c:v>0</c:v>
                </c:pt>
                <c:pt idx="4023">
                  <c:v>0</c:v>
                </c:pt>
                <c:pt idx="4024">
                  <c:v>584.21821010668805</c:v>
                </c:pt>
                <c:pt idx="4025">
                  <c:v>0</c:v>
                </c:pt>
                <c:pt idx="4026">
                  <c:v>0</c:v>
                </c:pt>
                <c:pt idx="4027">
                  <c:v>1016.11001414345</c:v>
                </c:pt>
                <c:pt idx="4028">
                  <c:v>943.58560640420899</c:v>
                </c:pt>
                <c:pt idx="4029">
                  <c:v>1397.0619267198399</c:v>
                </c:pt>
                <c:pt idx="4030">
                  <c:v>1222.2352008456701</c:v>
                </c:pt>
                <c:pt idx="4031">
                  <c:v>1388.40505310558</c:v>
                </c:pt>
                <c:pt idx="4032">
                  <c:v>0</c:v>
                </c:pt>
                <c:pt idx="4033">
                  <c:v>1288.1296015530099</c:v>
                </c:pt>
                <c:pt idx="4034">
                  <c:v>1263.07203550394</c:v>
                </c:pt>
                <c:pt idx="4035">
                  <c:v>856.38852370309803</c:v>
                </c:pt>
                <c:pt idx="4036">
                  <c:v>966.80010080019895</c:v>
                </c:pt>
                <c:pt idx="4037">
                  <c:v>1079.52040598291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96.666535411978998</c:v>
                </c:pt>
                <c:pt idx="4046">
                  <c:v>0</c:v>
                </c:pt>
                <c:pt idx="4047">
                  <c:v>0</c:v>
                </c:pt>
                <c:pt idx="4048">
                  <c:v>265.09245917387102</c:v>
                </c:pt>
                <c:pt idx="4049">
                  <c:v>0</c:v>
                </c:pt>
                <c:pt idx="4050">
                  <c:v>0</c:v>
                </c:pt>
                <c:pt idx="4051">
                  <c:v>496.67635939333098</c:v>
                </c:pt>
                <c:pt idx="4052">
                  <c:v>0</c:v>
                </c:pt>
                <c:pt idx="4053">
                  <c:v>0</c:v>
                </c:pt>
                <c:pt idx="4054">
                  <c:v>805.61213570712403</c:v>
                </c:pt>
                <c:pt idx="4055">
                  <c:v>0</c:v>
                </c:pt>
                <c:pt idx="4056">
                  <c:v>0</c:v>
                </c:pt>
                <c:pt idx="4057">
                  <c:v>811.08533821478397</c:v>
                </c:pt>
                <c:pt idx="4058">
                  <c:v>1129.93435130895</c:v>
                </c:pt>
                <c:pt idx="4059">
                  <c:v>858.86293163889798</c:v>
                </c:pt>
                <c:pt idx="4060">
                  <c:v>1176.21563084391</c:v>
                </c:pt>
                <c:pt idx="4061">
                  <c:v>1027.8902916586801</c:v>
                </c:pt>
                <c:pt idx="4062">
                  <c:v>0</c:v>
                </c:pt>
                <c:pt idx="4063">
                  <c:v>1002.01246703893</c:v>
                </c:pt>
                <c:pt idx="4064">
                  <c:v>1020.42921881916</c:v>
                </c:pt>
                <c:pt idx="4065">
                  <c:v>897.39826486380002</c:v>
                </c:pt>
                <c:pt idx="4066">
                  <c:v>949.96679236362002</c:v>
                </c:pt>
                <c:pt idx="4067">
                  <c:v>1002.80850138543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100.00476190476201</c:v>
                </c:pt>
                <c:pt idx="4076">
                  <c:v>0</c:v>
                </c:pt>
                <c:pt idx="4077">
                  <c:v>0</c:v>
                </c:pt>
                <c:pt idx="4078">
                  <c:v>239.58691931540301</c:v>
                </c:pt>
                <c:pt idx="4079">
                  <c:v>0</c:v>
                </c:pt>
                <c:pt idx="4080">
                  <c:v>0</c:v>
                </c:pt>
                <c:pt idx="4081">
                  <c:v>403.95192127805501</c:v>
                </c:pt>
                <c:pt idx="4082">
                  <c:v>0</c:v>
                </c:pt>
                <c:pt idx="4083">
                  <c:v>0</c:v>
                </c:pt>
                <c:pt idx="4084">
                  <c:v>627.135751406493</c:v>
                </c:pt>
                <c:pt idx="4085">
                  <c:v>0</c:v>
                </c:pt>
                <c:pt idx="4086">
                  <c:v>0</c:v>
                </c:pt>
                <c:pt idx="4087">
                  <c:v>764.84517571682295</c:v>
                </c:pt>
                <c:pt idx="4088">
                  <c:v>861.54201043148396</c:v>
                </c:pt>
                <c:pt idx="4089">
                  <c:v>962.45957702688304</c:v>
                </c:pt>
                <c:pt idx="4090">
                  <c:v>1018.2668978017</c:v>
                </c:pt>
                <c:pt idx="4091">
                  <c:v>873.860191080356</c:v>
                </c:pt>
                <c:pt idx="4092">
                  <c:v>0</c:v>
                </c:pt>
                <c:pt idx="4093">
                  <c:v>938.31186792967105</c:v>
                </c:pt>
                <c:pt idx="4094">
                  <c:v>835.99930912392801</c:v>
                </c:pt>
                <c:pt idx="4095">
                  <c:v>980.02657894736797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86.208283230747199</c:v>
                </c:pt>
                <c:pt idx="4106">
                  <c:v>0</c:v>
                </c:pt>
                <c:pt idx="4107">
                  <c:v>0</c:v>
                </c:pt>
                <c:pt idx="4108">
                  <c:v>215.83789242672199</c:v>
                </c:pt>
                <c:pt idx="4109">
                  <c:v>0</c:v>
                </c:pt>
                <c:pt idx="4110">
                  <c:v>0</c:v>
                </c:pt>
                <c:pt idx="4111">
                  <c:v>354.70431647674002</c:v>
                </c:pt>
                <c:pt idx="4112">
                  <c:v>0</c:v>
                </c:pt>
                <c:pt idx="4113">
                  <c:v>0</c:v>
                </c:pt>
                <c:pt idx="4114">
                  <c:v>504.19051901145002</c:v>
                </c:pt>
                <c:pt idx="4115">
                  <c:v>0</c:v>
                </c:pt>
                <c:pt idx="4116">
                  <c:v>0</c:v>
                </c:pt>
                <c:pt idx="4117">
                  <c:v>852.22262352207701</c:v>
                </c:pt>
                <c:pt idx="4118">
                  <c:v>894.06958973993198</c:v>
                </c:pt>
                <c:pt idx="4119">
                  <c:v>977.26238355773705</c:v>
                </c:pt>
                <c:pt idx="4120">
                  <c:v>1068.9332167832199</c:v>
                </c:pt>
                <c:pt idx="4121">
                  <c:v>1032.0630958123299</c:v>
                </c:pt>
                <c:pt idx="4122">
                  <c:v>0</c:v>
                </c:pt>
                <c:pt idx="4123">
                  <c:v>898.72654266107804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79.209179474665206</c:v>
                </c:pt>
                <c:pt idx="4136">
                  <c:v>0</c:v>
                </c:pt>
                <c:pt idx="4137">
                  <c:v>0</c:v>
                </c:pt>
                <c:pt idx="4138">
                  <c:v>184.13995260355799</c:v>
                </c:pt>
                <c:pt idx="4139">
                  <c:v>0</c:v>
                </c:pt>
                <c:pt idx="4140">
                  <c:v>0</c:v>
                </c:pt>
                <c:pt idx="4141">
                  <c:v>401.79712725546102</c:v>
                </c:pt>
                <c:pt idx="4142">
                  <c:v>0</c:v>
                </c:pt>
                <c:pt idx="4143">
                  <c:v>0</c:v>
                </c:pt>
                <c:pt idx="4144">
                  <c:v>691.85643252766101</c:v>
                </c:pt>
                <c:pt idx="4145">
                  <c:v>0</c:v>
                </c:pt>
                <c:pt idx="4146">
                  <c:v>0</c:v>
                </c:pt>
                <c:pt idx="4147">
                  <c:v>959.14583037342595</c:v>
                </c:pt>
                <c:pt idx="4148">
                  <c:v>977.30962627406598</c:v>
                </c:pt>
                <c:pt idx="4149">
                  <c:v>1109.9428980937901</c:v>
                </c:pt>
                <c:pt idx="4150">
                  <c:v>1398.32378923584</c:v>
                </c:pt>
                <c:pt idx="4151">
                  <c:v>1351.4467854213599</c:v>
                </c:pt>
                <c:pt idx="4152">
                  <c:v>0</c:v>
                </c:pt>
                <c:pt idx="4153">
                  <c:v>1057.59091175189</c:v>
                </c:pt>
                <c:pt idx="4154">
                  <c:v>1285.82385258571</c:v>
                </c:pt>
                <c:pt idx="4155">
                  <c:v>1014.01801688889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68.859546330355599</c:v>
                </c:pt>
                <c:pt idx="4166">
                  <c:v>0</c:v>
                </c:pt>
                <c:pt idx="4167">
                  <c:v>0</c:v>
                </c:pt>
                <c:pt idx="4168">
                  <c:v>181.24907223326699</c:v>
                </c:pt>
                <c:pt idx="4169">
                  <c:v>0</c:v>
                </c:pt>
                <c:pt idx="4170">
                  <c:v>0</c:v>
                </c:pt>
                <c:pt idx="4171">
                  <c:v>363.386316912788</c:v>
                </c:pt>
                <c:pt idx="4172">
                  <c:v>0</c:v>
                </c:pt>
                <c:pt idx="4173">
                  <c:v>0</c:v>
                </c:pt>
                <c:pt idx="4174">
                  <c:v>518.45517931416202</c:v>
                </c:pt>
                <c:pt idx="4175">
                  <c:v>0</c:v>
                </c:pt>
                <c:pt idx="4176">
                  <c:v>0</c:v>
                </c:pt>
                <c:pt idx="4177">
                  <c:v>1069.51327436371</c:v>
                </c:pt>
                <c:pt idx="4178">
                  <c:v>1129.96171787768</c:v>
                </c:pt>
                <c:pt idx="4179">
                  <c:v>1135.56943414684</c:v>
                </c:pt>
                <c:pt idx="4180">
                  <c:v>1567.6986102133201</c:v>
                </c:pt>
                <c:pt idx="4181">
                  <c:v>1365.4862593924399</c:v>
                </c:pt>
                <c:pt idx="4182">
                  <c:v>0</c:v>
                </c:pt>
                <c:pt idx="4183">
                  <c:v>1177.7692162343001</c:v>
                </c:pt>
                <c:pt idx="4184">
                  <c:v>1097.60564480991</c:v>
                </c:pt>
                <c:pt idx="4185">
                  <c:v>1233.9385294684</c:v>
                </c:pt>
                <c:pt idx="4186">
                  <c:v>1068.2085153922501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94.576718142146206</c:v>
                </c:pt>
                <c:pt idx="4196">
                  <c:v>0</c:v>
                </c:pt>
                <c:pt idx="4197">
                  <c:v>0</c:v>
                </c:pt>
                <c:pt idx="4198">
                  <c:v>193.49277465354501</c:v>
                </c:pt>
                <c:pt idx="4199">
                  <c:v>0</c:v>
                </c:pt>
                <c:pt idx="4200">
                  <c:v>0</c:v>
                </c:pt>
                <c:pt idx="4201">
                  <c:v>284.20155967450302</c:v>
                </c:pt>
                <c:pt idx="4202">
                  <c:v>0</c:v>
                </c:pt>
                <c:pt idx="4203">
                  <c:v>0</c:v>
                </c:pt>
                <c:pt idx="4204">
                  <c:v>568.32247200437803</c:v>
                </c:pt>
                <c:pt idx="4205">
                  <c:v>0</c:v>
                </c:pt>
                <c:pt idx="4206">
                  <c:v>0</c:v>
                </c:pt>
                <c:pt idx="4207">
                  <c:v>1008.58639890573</c:v>
                </c:pt>
                <c:pt idx="4208">
                  <c:v>1090.6992951761299</c:v>
                </c:pt>
                <c:pt idx="4209">
                  <c:v>1436.1802705414</c:v>
                </c:pt>
                <c:pt idx="4210">
                  <c:v>1356.6674289484799</c:v>
                </c:pt>
                <c:pt idx="4211">
                  <c:v>1302.7957039652499</c:v>
                </c:pt>
                <c:pt idx="4212">
                  <c:v>0</c:v>
                </c:pt>
                <c:pt idx="4213">
                  <c:v>1407.78382920685</c:v>
                </c:pt>
                <c:pt idx="4214">
                  <c:v>1185.91220389916</c:v>
                </c:pt>
                <c:pt idx="4215">
                  <c:v>1203.57576476291</c:v>
                </c:pt>
                <c:pt idx="4216">
                  <c:v>1055.71097962668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70.137681595262293</c:v>
                </c:pt>
                <c:pt idx="4226">
                  <c:v>0</c:v>
                </c:pt>
                <c:pt idx="4227">
                  <c:v>0</c:v>
                </c:pt>
                <c:pt idx="4228">
                  <c:v>168.938881519398</c:v>
                </c:pt>
                <c:pt idx="4229">
                  <c:v>0</c:v>
                </c:pt>
                <c:pt idx="4230">
                  <c:v>0</c:v>
                </c:pt>
                <c:pt idx="4231">
                  <c:v>350.059781257439</c:v>
                </c:pt>
                <c:pt idx="4232">
                  <c:v>0</c:v>
                </c:pt>
                <c:pt idx="4233">
                  <c:v>0</c:v>
                </c:pt>
                <c:pt idx="4234">
                  <c:v>699.07442238889598</c:v>
                </c:pt>
                <c:pt idx="4235">
                  <c:v>0</c:v>
                </c:pt>
                <c:pt idx="4236">
                  <c:v>0</c:v>
                </c:pt>
                <c:pt idx="4237">
                  <c:v>807.97899848599798</c:v>
                </c:pt>
                <c:pt idx="4238">
                  <c:v>1124.5975907070101</c:v>
                </c:pt>
                <c:pt idx="4239">
                  <c:v>1359.63186555737</c:v>
                </c:pt>
                <c:pt idx="4240">
                  <c:v>1465.0252335656</c:v>
                </c:pt>
                <c:pt idx="4241">
                  <c:v>1497.6373487406599</c:v>
                </c:pt>
                <c:pt idx="4242">
                  <c:v>0</c:v>
                </c:pt>
                <c:pt idx="4243">
                  <c:v>1385.35343945048</c:v>
                </c:pt>
                <c:pt idx="4244">
                  <c:v>1306.7289254432001</c:v>
                </c:pt>
                <c:pt idx="4245">
                  <c:v>1191.36156488908</c:v>
                </c:pt>
                <c:pt idx="4246">
                  <c:v>1224.8170037871701</c:v>
                </c:pt>
                <c:pt idx="4247">
                  <c:v>1347.2377451397299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67.339176754699196</c:v>
                </c:pt>
                <c:pt idx="4256">
                  <c:v>0</c:v>
                </c:pt>
                <c:pt idx="4257">
                  <c:v>0</c:v>
                </c:pt>
                <c:pt idx="4258">
                  <c:v>210.43603673482099</c:v>
                </c:pt>
                <c:pt idx="4259">
                  <c:v>0</c:v>
                </c:pt>
                <c:pt idx="4260">
                  <c:v>0</c:v>
                </c:pt>
                <c:pt idx="4261">
                  <c:v>325.13525963669503</c:v>
                </c:pt>
                <c:pt idx="4262">
                  <c:v>0</c:v>
                </c:pt>
                <c:pt idx="4263">
                  <c:v>0</c:v>
                </c:pt>
                <c:pt idx="4264">
                  <c:v>592.2798766528</c:v>
                </c:pt>
                <c:pt idx="4265">
                  <c:v>0</c:v>
                </c:pt>
                <c:pt idx="4266">
                  <c:v>0</c:v>
                </c:pt>
                <c:pt idx="4267">
                  <c:v>657.65378405157696</c:v>
                </c:pt>
                <c:pt idx="4268">
                  <c:v>708.871809830394</c:v>
                </c:pt>
                <c:pt idx="4269">
                  <c:v>848.49556701279903</c:v>
                </c:pt>
                <c:pt idx="4270">
                  <c:v>936.46397812009695</c:v>
                </c:pt>
                <c:pt idx="4271">
                  <c:v>818.96118695693303</c:v>
                </c:pt>
                <c:pt idx="4272">
                  <c:v>0</c:v>
                </c:pt>
                <c:pt idx="4273">
                  <c:v>943.98578135479499</c:v>
                </c:pt>
                <c:pt idx="4274">
                  <c:v>860.78976360337094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109.13227708179799</c:v>
                </c:pt>
                <c:pt idx="4286">
                  <c:v>0</c:v>
                </c:pt>
                <c:pt idx="4287">
                  <c:v>0</c:v>
                </c:pt>
                <c:pt idx="4288">
                  <c:v>221.232698272043</c:v>
                </c:pt>
                <c:pt idx="4289">
                  <c:v>0</c:v>
                </c:pt>
                <c:pt idx="4290">
                  <c:v>0</c:v>
                </c:pt>
                <c:pt idx="4291">
                  <c:v>417.53914293179997</c:v>
                </c:pt>
                <c:pt idx="4292">
                  <c:v>0</c:v>
                </c:pt>
                <c:pt idx="4293">
                  <c:v>0</c:v>
                </c:pt>
                <c:pt idx="4294">
                  <c:v>746.03187827640397</c:v>
                </c:pt>
                <c:pt idx="4295">
                  <c:v>0</c:v>
                </c:pt>
                <c:pt idx="4296">
                  <c:v>0</c:v>
                </c:pt>
                <c:pt idx="4297">
                  <c:v>1040.40929188009</c:v>
                </c:pt>
                <c:pt idx="4298">
                  <c:v>701.72379420166203</c:v>
                </c:pt>
                <c:pt idx="4299">
                  <c:v>1053.27920352109</c:v>
                </c:pt>
                <c:pt idx="4300">
                  <c:v>1431.36596543049</c:v>
                </c:pt>
                <c:pt idx="4301">
                  <c:v>1414.6273636777</c:v>
                </c:pt>
                <c:pt idx="4302">
                  <c:v>0</c:v>
                </c:pt>
                <c:pt idx="4303">
                  <c:v>1195.09568090125</c:v>
                </c:pt>
                <c:pt idx="4304">
                  <c:v>1329.2453847624499</c:v>
                </c:pt>
                <c:pt idx="4305">
                  <c:v>1324.2076620247999</c:v>
                </c:pt>
                <c:pt idx="4306">
                  <c:v>1202.7606674107999</c:v>
                </c:pt>
                <c:pt idx="4307">
                  <c:v>1177.9374063637199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76.620800000000003</c:v>
                </c:pt>
                <c:pt idx="4356">
                  <c:v>0</c:v>
                </c:pt>
                <c:pt idx="4357">
                  <c:v>0</c:v>
                </c:pt>
                <c:pt idx="4358">
                  <c:v>141.45400000000001</c:v>
                </c:pt>
                <c:pt idx="4359">
                  <c:v>200.393</c:v>
                </c:pt>
                <c:pt idx="4360">
                  <c:v>300.589</c:v>
                </c:pt>
                <c:pt idx="4361">
                  <c:v>412.57400000000001</c:v>
                </c:pt>
                <c:pt idx="4362">
                  <c:v>618.86099999999999</c:v>
                </c:pt>
                <c:pt idx="4363">
                  <c:v>548.13400000000001</c:v>
                </c:pt>
                <c:pt idx="4364">
                  <c:v>719.05700000000002</c:v>
                </c:pt>
                <c:pt idx="4365">
                  <c:v>0</c:v>
                </c:pt>
                <c:pt idx="4366">
                  <c:v>795.678</c:v>
                </c:pt>
                <c:pt idx="4367">
                  <c:v>760.31399999999996</c:v>
                </c:pt>
                <c:pt idx="4368">
                  <c:v>0</c:v>
                </c:pt>
                <c:pt idx="4369">
                  <c:v>736.73900000000003</c:v>
                </c:pt>
                <c:pt idx="4370">
                  <c:v>583.49699999999996</c:v>
                </c:pt>
                <c:pt idx="4371">
                  <c:v>559.92100000000005</c:v>
                </c:pt>
                <c:pt idx="4372">
                  <c:v>506.87599999999998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617</c:v>
                </c:pt>
                <c:pt idx="4758">
                  <c:v>423</c:v>
                </c:pt>
                <c:pt idx="4759">
                  <c:v>0</c:v>
                </c:pt>
                <c:pt idx="4760">
                  <c:v>604</c:v>
                </c:pt>
                <c:pt idx="4761">
                  <c:v>474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581</c:v>
                </c:pt>
                <c:pt idx="4767">
                  <c:v>468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614</c:v>
                </c:pt>
                <c:pt idx="4773">
                  <c:v>465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C-411F-86F1-F231878D5BA6}"/>
            </c:ext>
          </c:extLst>
        </c:ser>
        <c:ser>
          <c:idx val="1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Sheet3!$K$5:$K$29</c:f>
              <c:numCache>
                <c:formatCode>General</c:formatCode>
                <c:ptCount val="25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</c:numCache>
            </c:numRef>
          </c:xVal>
          <c:yVal>
            <c:numRef>
              <c:f>Sheet3!$L$5:$L$29</c:f>
              <c:numCache>
                <c:formatCode>General</c:formatCode>
                <c:ptCount val="25"/>
                <c:pt idx="0">
                  <c:v>0</c:v>
                </c:pt>
                <c:pt idx="1">
                  <c:v>47.546795773833459</c:v>
                </c:pt>
                <c:pt idx="2">
                  <c:v>101.91878787805489</c:v>
                </c:pt>
                <c:pt idx="3">
                  <c:v>159.20424184269831</c:v>
                </c:pt>
                <c:pt idx="4">
                  <c:v>218.46770436312971</c:v>
                </c:pt>
                <c:pt idx="5">
                  <c:v>279.2468349954105</c:v>
                </c:pt>
                <c:pt idx="6">
                  <c:v>341.26176306042839</c:v>
                </c:pt>
                <c:pt idx="7">
                  <c:v>404.32360678577123</c:v>
                </c:pt>
                <c:pt idx="8">
                  <c:v>468.29577591525361</c:v>
                </c:pt>
                <c:pt idx="9">
                  <c:v>533.07463117540169</c:v>
                </c:pt>
                <c:pt idx="10">
                  <c:v>598.57869449066413</c:v>
                </c:pt>
                <c:pt idx="11">
                  <c:v>664.74213619762816</c:v>
                </c:pt>
                <c:pt idx="12">
                  <c:v>731.51060285303151</c:v>
                </c:pt>
                <c:pt idx="13">
                  <c:v>798.83841675504436</c:v>
                </c:pt>
                <c:pt idx="14">
                  <c:v>866.68662405989755</c:v>
                </c:pt>
                <c:pt idx="15">
                  <c:v>935.02159144199834</c:v>
                </c:pt>
                <c:pt idx="16">
                  <c:v>1003.813970487623</c:v>
                </c:pt>
                <c:pt idx="17">
                  <c:v>1073.0379162967304</c:v>
                </c:pt>
                <c:pt idx="18">
                  <c:v>1142.6704864902354</c:v>
                </c:pt>
                <c:pt idx="19">
                  <c:v>1212.691171189656</c:v>
                </c:pt>
                <c:pt idx="20">
                  <c:v>1283.0815199894253</c:v>
                </c:pt>
                <c:pt idx="21">
                  <c:v>1353.8248420277137</c:v>
                </c:pt>
                <c:pt idx="22">
                  <c:v>1424.9059620126084</c:v>
                </c:pt>
                <c:pt idx="23">
                  <c:v>1496.3110196820653</c:v>
                </c:pt>
                <c:pt idx="24">
                  <c:v>1568.0273034036084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D-437F-A3BC-6587431D9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630864"/>
        <c:axId val="686314064"/>
      </c:scatterChart>
      <c:valAx>
        <c:axId val="77463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14064"/>
        <c:crosses val="autoZero"/>
        <c:crossBetween val="midCat"/>
      </c:valAx>
      <c:valAx>
        <c:axId val="6863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6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2409825</xdr:colOff>
      <xdr:row>5</xdr:row>
      <xdr:rowOff>97154</xdr:rowOff>
    </xdr:from>
    <xdr:to>
      <xdr:col>4</xdr:col>
      <xdr:colOff>1543050</xdr:colOff>
      <xdr:row>33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A7AA49-6DE0-829E-415A-D255DDC36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ish Brown" refreshedDate="45373.40523877315" createdVersion="8" refreshedVersion="8" minRefreshableVersion="3" recordCount="5416" xr:uid="{738AD9EA-1EB1-44F0-AB00-82E03605255E}">
  <cacheSource type="worksheet">
    <worksheetSource ref="A1:BM1048576" sheet="Observed"/>
  </cacheSource>
  <cacheFields count="68">
    <cacheField name="SimulationName" numFmtId="0">
      <sharedItems containsBlank="1" count="1076">
        <s v="APS14StubbleBareNRate000"/>
        <s v="APS14StubbleBareNRate040"/>
        <s v="APS14StubbleBareNRate080"/>
        <s v="APS14StubbleBareNRate200"/>
        <s v="APS14StubbleLucerneNRate000"/>
        <s v="APS14StubbleLucerneNRate040"/>
        <s v="APS14StubbleLucerneNRate080"/>
        <s v="APS14StubbleLucerneNRate200"/>
        <s v="APS14StubbleStrawNRate000"/>
        <s v="APS14StubbleStrawNRate040"/>
        <s v="APS14StubbleStrawNRate080"/>
        <s v="APS14StubbleStrawNRate200"/>
        <s v="APS26NRate0WaterDry"/>
        <s v="APS26NRate0WaterWet"/>
        <s v="APS26NRate160WaterDry"/>
        <s v="APS26NRate160WaterWet"/>
        <s v="APS26NRate40WaterDry"/>
        <s v="APS26NRate40WaterWet"/>
        <s v="APS26NRate80WaterDry"/>
        <s v="APS26NRate80WaterWet"/>
        <s v="APS2TOS1"/>
        <s v="APS2TOS2"/>
        <s v="APS6NRate0"/>
        <s v="APS6NRate120"/>
        <s v="APS6NRate160"/>
        <s v="APS6NRate360"/>
        <s v="APS6NRate40"/>
        <s v="APS6NRate80"/>
        <s v="ArizonaFACE92CO2HighIrrDry"/>
        <s v="ArizonaFACE92CO2HighIrrWet"/>
        <s v="ArizonaFACE92CO2NormalIrrDry"/>
        <s v="ArizonaFACE92CO2NormalIrrWet"/>
        <s v="ArizonaFACE93CO2HighIrrDry"/>
        <s v="ArizonaFACE93CO2HighIrrWet"/>
        <s v="ArizonaFACE93CO2NormalIrrDry"/>
        <s v="ArizonaFACE93CO2NormalIrrWet"/>
        <s v="Biloela1996CvBataviaTOS11-Apr"/>
        <s v="Biloela1996CvBataviaTOS13-Jun"/>
        <s v="Biloela1996CvBataviaTOS15-May"/>
        <s v="Biloela1996CvBataviaTOS16-Jul"/>
        <s v="Biloela1996CvBataviaTOS29-Apr"/>
        <s v="Biloela1996CvCunninghamTOS11-Apr"/>
        <s v="Biloela1996CvCunninghamTOS13-Jun"/>
        <s v="Biloela1996CvCunninghamTOS15-May"/>
        <s v="Biloela1996CvCunninghamTOS16-Jul"/>
        <s v="Biloela1996CvCunninghamTOS29-Apr"/>
        <s v="Biloela1996CvHartogTOS11-Apr"/>
        <s v="Biloela1996CvHartogTOS13-Jun"/>
        <s v="Biloela1996CvHartogTOS15-May"/>
        <s v="Biloela1996CvHartogTOS16-Jul"/>
        <s v="Biloela1996CvHartogTOS29-Apr"/>
        <s v="Biloela1996CvJanzTOS11-Apr"/>
        <s v="Biloela1996CvJanzTOS13-Jun"/>
        <s v="Biloela1996CvJanzTOS15-May"/>
        <s v="Biloela1996CvJanzTOS16-Jul"/>
        <s v="Biloela1996CvJanzTOS29-Apr"/>
        <s v="Biloela1996CvSunbriTOS11-Apr"/>
        <s v="Biloela1996CvSunbriTOS13-Jun"/>
        <s v="Biloela1996CvSunbriTOS15-May"/>
        <s v="Biloela1996CvSunbriTOS16-Jul"/>
        <s v="Biloela1996CvSunbriTOS29-Apr"/>
        <s v="Biloela1996CvSunecaTOS11-Apr"/>
        <s v="Biloela1996CvSunecaTOS13-Jun"/>
        <s v="Biloela1996CvSunecaTOS15-May"/>
        <s v="Biloela1996CvSunecaTOS16-Jul"/>
        <s v="Biloela1996CvSunecaTOS29-Apr"/>
        <s v="Birchip2011TOS1CvAxe"/>
        <s v="Birchip2011TOS1CvBolac"/>
        <s v="Birchip2011TOS1CvDerrimut"/>
        <s v="Birchip2011TOS1CvEaglehawk"/>
        <s v="Birchip2011TOS1CvGregory"/>
        <s v="Birchip2011TOS1CvLincoln"/>
        <s v="Birchip2011TOS1CvMace"/>
        <s v="Birchip2011TOS1CvScout"/>
        <s v="Birchip2011TOS2CvAxe"/>
        <s v="Birchip2011TOS2CvBolac"/>
        <s v="Birchip2011TOS2CvDerrimut"/>
        <s v="Birchip2011TOS2CvEaglehawk"/>
        <s v="Birchip2011TOS2CvGregory"/>
        <s v="Birchip2011TOS2CvLincoln"/>
        <s v="Birchip2011TOS2CvMace"/>
        <s v="Birchip2011TOS2CvScout"/>
        <s v="Bungunya2012CvGregoryTOS10-May"/>
        <s v="Bungunya2012CvGregoryTOS22-May"/>
        <s v="Bungunya2012CvGregoryTOS23-Jun"/>
        <s v="Bungunya2012CvJanzTOS10-May"/>
        <s v="Bungunya2012CvJanzTOS22-May"/>
        <s v="Bungunya2012CvJanzTOS23-Jun"/>
        <s v="Bungunya2012CvLangTOS10-May"/>
        <s v="Bungunya2012CvLangTOS22-May"/>
        <s v="Bungunya2012CvLangTOS23-Jun"/>
        <s v="CPTCultAlbericSow2002-05-15"/>
        <s v="CPTCultAlbericSow2002-09-09"/>
        <s v="CPTCultAlbericSow2003-03-14"/>
        <s v="CPTCultAlbericSow2003-05-21"/>
        <s v="CPTCultAlbericSow2003-09-02"/>
        <s v="CPTCultAlbericSow2004-03-23"/>
        <s v="CPTCultAlbericSow2004-05-28"/>
        <s v="CPTCultAlbericSow2004-09-06"/>
        <s v="CPTCultAlbericSow2005-04-04"/>
        <s v="CPTCultAlbericSow2005-05-27"/>
        <s v="CPTCultAlbericSow2005-09-05"/>
        <s v="CPTCultAmarokSow2001-04-09"/>
        <s v="CPTCultAmarokSow2001-06-15"/>
        <s v="CPTCultAmarokSow2002-03-07"/>
        <s v="CPTCultAmarokSow2002-05-15"/>
        <s v="CPTCultAmarokSow2003-03-14"/>
        <s v="CPTCultAmarokSow2003-05-21"/>
        <s v="CPTCultAmarokSow2004-03-23"/>
        <s v="CPTCultAmarokSow2004-05-28"/>
        <s v="CPTCultAmarokSow2005-04-04"/>
        <s v="CPTCultAmarokSow2005-05-27"/>
        <s v="CPTCultAmarokSow2006-03-13"/>
        <s v="CPTCultAmarokSow2006-05-10"/>
        <s v="CPTCultAmarokSow2007-04-24"/>
        <s v="CPTCultAmarokSow2007-06-28"/>
        <s v="CPTCultAmarokSow2008-04-11"/>
        <s v="CPTCultAmarokSow2008-06-06"/>
        <s v="CPTCultAmarokSow2009-03-20"/>
        <s v="CPTCultAmarokSow2009-06-05"/>
        <s v="CPTCultAmarokSow2009-08-24"/>
        <s v="CPTCultAmarokSow2010-03-30"/>
        <s v="CPTCultAmarokSow2010-07-06"/>
        <s v="CPTCultAmarokSow2011-03-30"/>
        <s v="CPTCultAmarokSow2011-05-11"/>
        <s v="CPTCultAmarokSow2012-04-05"/>
        <s v="CPTCultAmarokSow2012-06-28"/>
        <s v="CPTCultAspiringSow2005-05-27"/>
        <s v="CPTCultAspiringSow2006-03-13"/>
        <s v="CPTCultAspiringSow2006-05-10"/>
        <s v="CPTCultAspiringSow2007-04-24"/>
        <s v="CPTCultAspiringSow2007-06-28"/>
        <s v="CPTCultAspiringSow2008-04-11"/>
        <s v="CPTCultAspiringSow2008-06-06"/>
        <s v="CPTCultBattenSpringSow2009-03-20"/>
        <s v="CPTCultBattenSpringSow2009-06-05"/>
        <s v="CPTCultBattenSpringSow2009-08-24"/>
        <s v="CPTCultBattenSpringSow2010-03-30"/>
        <s v="CPTCultBattenSpringSow2010-07-06"/>
        <s v="CPTCultBattenSpringSow2010-10-04"/>
        <s v="CPTCultBattenSpringSow2010-11-30"/>
        <s v="CPTCultBattenSpringSow2011-03-30"/>
        <s v="CPTCultBattenSpringSow2011-05-11"/>
        <s v="CPTCultBattenSpringSow2011-09-09"/>
        <s v="CPTCultBattenSpringSow2012-04-05"/>
        <s v="CPTCultBattenSpringSow2012-06-28"/>
        <s v="CPTCultBattenSpringSow2012-09-25"/>
        <s v="CPTCultBattenWinterSow2009-03-20"/>
        <s v="CPTCultBattenWinterSow2009-06-05"/>
        <s v="CPTCultBattenWinterSow2009-08-24"/>
        <s v="CPTCultBattenWinterSow2010-03-30"/>
        <s v="CPTCultBattenWinterSow2010-07-06"/>
        <s v="CPTCultBattenWinterSow2011-03-30"/>
        <s v="CPTCultBattenWinterSow2011-05-11"/>
        <s v="CPTCultBattenWinterSow2011-09-09"/>
        <s v="CPTCultBattenWinterSow2012-04-05"/>
        <s v="CPTCultBattenWinterSow2012-06-28"/>
        <s v="CPTCultBattenWinterSow2012-09-25"/>
        <s v="CPTCultCentaurSow2000-03-03"/>
        <s v="CPTCultCentaurSow2000-05-15"/>
        <s v="CPTCultCentaurSow2001-04-09"/>
        <s v="CPTCultCentaurSow2001-06-15"/>
        <s v="CPTCultCentaurSow2002-03-07"/>
        <s v="CPTCultCentaurSow2002-05-15"/>
        <s v="CPTCultCentaurSow2003-03-14"/>
        <s v="CPTCultCentaurSow2003-05-21"/>
        <s v="CPTCultCentaurSow2004-03-23"/>
        <s v="CPTCultCentaurSow2004-05-28"/>
        <s v="CPTCultClaireSow2000-03-03"/>
        <s v="CPTCultClaireSow2000-05-15"/>
        <s v="CPTCultClaireSow2001-04-09"/>
        <s v="CPTCultClaireSow2001-06-15"/>
        <s v="CPTCultClaireSow2001-08-09"/>
        <s v="CPTCultClaireSow2002-03-07"/>
        <s v="CPTCultClaireSow2002-05-15"/>
        <s v="CPTCultClaireSow2002-09-09"/>
        <s v="CPTCultClaireSow2003-03-14"/>
        <s v="CPTCultClaireSow2003-05-21"/>
        <s v="CPTCultClaireSow2003-09-02"/>
        <s v="CPTCultClaireSow2004-03-23"/>
        <s v="CPTCultClaireSow2004-05-28"/>
        <s v="CPTCultClaireSow2004-09-06"/>
        <s v="CPTCultClaireSow2005-04-04"/>
        <s v="CPTCultClaireSow2005-05-27"/>
        <s v="CPTCultClaireSow2005-09-05"/>
        <s v="CPTCultClaireSow2006-03-13"/>
        <s v="CPTCultClaireSow2006-05-10"/>
        <s v="CPTCultClaireSow2007-04-24"/>
        <s v="CPTCultClaireSow2007-06-28"/>
        <s v="CPTCultClaireSow2007-09-13"/>
        <s v="CPTCultClaireSow2008-04-11"/>
        <s v="CPTCultClaireSow2008-06-06"/>
        <s v="CPTCultClaireSow2008-09-11"/>
        <s v="CPTCultClaireSow2009-03-20"/>
        <s v="CPTCultClaireSow2009-06-05"/>
        <s v="CPTCultClaireSow2009-08-24"/>
        <s v="CPTCultClaireSow2010-03-30"/>
        <s v="CPTCultClaireSow2010-07-06"/>
        <s v="CPTCultClaireSow2011-03-30"/>
        <s v="CPTCultClaireSow2011-05-11"/>
        <s v="CPTCultClaireSow2011-09-09"/>
        <s v="CPTCultClaireSow2012-04-05"/>
        <s v="CPTCultClaireSow2012-06-28"/>
        <s v="CPTCultConquestSow2004-05-28"/>
        <s v="CPTCultConquestSow2004-09-06"/>
        <s v="CPTCultConquestSow2005-05-27"/>
        <s v="CPTCultConquestSow2005-09-05"/>
        <s v="CPTCultConquestSow2006-05-10"/>
        <s v="CPTCultConquestSow2006-10-11"/>
        <s v="CPTCultConquestSow2007-04-24"/>
        <s v="CPTCultConquestSow2007-06-28"/>
        <s v="CPTCultConquestSow2007-09-13"/>
        <s v="CPTCultConquestSow2008-04-11"/>
        <s v="CPTCultConquestSow2008-06-06"/>
        <s v="CPTCultConquestSow2008-09-11"/>
        <s v="CPTCultConsortSow2000-05-15"/>
        <s v="CPTCultConsortSow2001-04-09"/>
        <s v="CPTCultConsortSow2001-06-15"/>
        <s v="CPTCultConsortSow2002-03-07"/>
        <s v="CPTCultConsortSow2002-05-15"/>
        <s v="CPTCultConsortSow2003-03-14"/>
        <s v="CPTCultConsortSow2003-05-21"/>
        <s v="CPTCultEinsteinSow2004-03-23"/>
        <s v="CPTCultEinsteinSow2004-05-28"/>
        <s v="CPTCultEinsteinSow2005-04-04"/>
        <s v="CPTCultEinsteinSow2005-05-27"/>
        <s v="CPTCultEinsteinSow2006-03-13"/>
        <s v="CPTCultEinsteinSow2006-05-10"/>
        <s v="CPTCultEquinoxSow2000-05-15"/>
        <s v="CPTCultEquinoxSow2001-04-09"/>
        <s v="CPTCultEquinoxSow2001-06-15"/>
        <s v="CPTCultEquinoxSow2002-03-07"/>
        <s v="CPTCultEquinoxSow2002-05-15"/>
        <s v="CPTCultEquinoxSow2003-03-14"/>
        <s v="CPTCultEquinoxSow2003-05-21"/>
        <s v="CPTCultEquinoxSow2004-03-23"/>
        <s v="CPTCultEquinoxSow2004-05-28"/>
        <s v="CPTCultExcedeSow2005-04-04"/>
        <s v="CPTCultExcedeSow2005-05-27"/>
        <s v="CPTCultExcedeSow2006-03-13"/>
        <s v="CPTCultExcedeSow2006-05-10"/>
        <s v="CPTCultExcedeSow2007-04-24"/>
        <s v="CPTCultExcedeSow2007-06-28"/>
        <s v="CPTCultH45Sow2009-03-20"/>
        <s v="CPTCultH45Sow2009-06-05"/>
        <s v="CPTCultH45Sow2009-08-24"/>
        <s v="CPTCultH45Sow2010-03-30"/>
        <s v="CPTCultH45Sow2010-07-06"/>
        <s v="CPTCultH45Sow2010-10-04"/>
        <s v="CPTCultH45Sow2010-11-30"/>
        <s v="CPTCultH45Sow2011-03-30"/>
        <s v="CPTCultH45Sow2011-05-11"/>
        <s v="CPTCultH45Sow2011-09-09"/>
        <s v="CPTCultH45Sow2012-04-05"/>
        <s v="CPTCultH45Sow2012-06-28"/>
        <s v="CPTCultH45Sow2012-09-25"/>
        <s v="CPTCultJanzSow2009-03-20CvJanz"/>
        <s v="CPTCultJanzSow2009-06-05CvJanz"/>
        <s v="CPTCultJanzSow2009-08-24CvJanz"/>
        <s v="CPTCultJanzSow2010-03-30CvJanz"/>
        <s v="CPTCultJanzSow2010-07-06CvJanz"/>
        <s v="CPTCultJanzSow2010-10-04CvJanz"/>
        <s v="CPTCultJanzSow2010-11-30CvJanz"/>
        <s v="CPTCultJanzSow2011-03-30CvJanz"/>
        <s v="CPTCultJanzSow2011-05-11CvJanz"/>
        <s v="CPTCultJanzSow2011-09-09CvJanz"/>
        <s v="CPTCultJanzSow2012-04-05CvJanz"/>
        <s v="CPTCultJanzSow2012-06-28CvJanz"/>
        <s v="CPTCultJanzSow2012-09-25CvJanz"/>
        <s v="CPTCultLangSow2009-03-20"/>
        <s v="CPTCultLangSow2009-06-05"/>
        <s v="CPTCultLangSow2009-08-24"/>
        <s v="CPTCultLangSow2010-03-30"/>
        <s v="CPTCultLangSow2010-07-06"/>
        <s v="CPTCultLangSow2010-10-04"/>
        <s v="CPTCultLangSow2010-11-30"/>
        <s v="CPTCultLangSow2011-03-30"/>
        <s v="CPTCultLangSow2011-05-11"/>
        <s v="CPTCultLangSow2011-09-09"/>
        <s v="CPTCultLangSow2012-04-05"/>
        <s v="CPTCultLangSow2012-06-28"/>
        <s v="CPTCultLangSow2012-09-25"/>
        <s v="CPTCultMacKellarSow2009-03-20"/>
        <s v="CPTCultMacKellarSow2009-06-05"/>
        <s v="CPTCultMacKellarSow2009-08-24"/>
        <s v="CPTCultMacKellarSow2010-03-30"/>
        <s v="CPTCultMacKellarSow2010-07-06"/>
        <s v="CPTCultMacKellarSow2011-03-30"/>
        <s v="CPTCultMacKellarSow2011-05-11"/>
        <s v="CPTCultMacKellarSow2012-04-05"/>
        <s v="CPTCultMacKellarSow2012-06-28"/>
        <s v="CPTCultMajesticSow2009-03-20"/>
        <s v="CPTCultMajesticSow2009-06-05"/>
        <s v="CPTCultMajesticSow2009-08-24"/>
        <s v="CPTCultMajesticSow2010-03-30"/>
        <s v="CPTCultMajesticSow2010-07-06"/>
        <s v="CPTCultMajesticSow2010-10-04"/>
        <s v="CPTCultMajesticSow2010-11-30"/>
        <s v="CPTCultMajesticSow2011-03-30"/>
        <s v="CPTCultMajesticSow2011-05-11"/>
        <s v="CPTCultMajesticSow2011-09-09"/>
        <s v="CPTCultMcCubbinSow2009-03-20"/>
        <s v="CPTCultMcCubbinSow2009-06-05"/>
        <s v="CPTCultMcCubbinSow2009-08-24"/>
        <s v="CPTCultMcCubbinSow2010-03-30"/>
        <s v="CPTCultMcCubbinSow2010-07-06"/>
        <s v="CPTCultMcCubbinSow2010-10-04"/>
        <s v="CPTCultMcCubbinSow2010-11-30"/>
        <s v="CPTCultMcCubbinSow2011-03-30"/>
        <s v="CPTCultMcCubbinSow2011-05-11"/>
        <s v="CPTCultMcCubbinSow2011-09-09"/>
        <s v="CPTCultMcCubbinSow2012-04-05"/>
        <s v="CPTCultMcCubbinSow2012-06-28"/>
        <s v="CPTCultMcCubbinSow2012-09-25"/>
        <s v="CPTCultOptionSow2002-05-15"/>
        <s v="CPTCultOptionSow2002-09-09"/>
        <s v="CPTCultOptionSow2003-03-14"/>
        <s v="CPTCultOptionSow2003-05-21"/>
        <s v="CPTCultOptionSow2003-09-02"/>
        <s v="CPTCultOptionSow2004-03-23"/>
        <s v="CPTCultOptionSow2004-05-28"/>
        <s v="CPTCultOptionSow2004-09-06"/>
        <s v="CPTCultOptionSow2005-04-04"/>
        <s v="CPTCultOptionSow2005-05-27"/>
        <s v="CPTCultOptionSow2005-09-05"/>
        <s v="CPTCultOtaneSow2000-05-15"/>
        <s v="CPTCultOtaneSow2000-09-20"/>
        <s v="CPTCultOtaneSow2002-05-15"/>
        <s v="CPTCultOtaneSow2002-09-09"/>
        <s v="CPTCultOtaneSow2003-05-21"/>
        <s v="CPTCultOtaneSow2003-09-02"/>
        <s v="CPTCultOtaneSow2004-05-28"/>
        <s v="CPTCultOtaneSow2004-09-06"/>
        <s v="CPTCultOtaneSow2005-04-04"/>
        <s v="CPTCultOtaneSow2005-05-27"/>
        <s v="CPTCultOtaneSow2005-09-05"/>
        <s v="CPTCultOtaneSow2006-05-10"/>
        <s v="CPTCultOtaneSow2006-10-11"/>
        <s v="CPTCultOtaneSow2007-04-24"/>
        <s v="CPTCultOtaneSow2007-06-28"/>
        <s v="CPTCultOtaneSow2007-09-13"/>
        <s v="CPTCultOtaneSow2008-04-11"/>
        <s v="CPTCultOtaneSow2008-06-06"/>
        <s v="CPTCultOtaneSow2008-09-11"/>
        <s v="CPTCultOtaneSow2009-03-20"/>
        <s v="CPTCultOtaneSow2009-06-05"/>
        <s v="CPTCultOtaneSow2009-08-24"/>
        <s v="CPTCultOtaneSow2010-03-30"/>
        <s v="CPTCultOtaneSow2010-07-06"/>
        <s v="CPTCultOtaneSow2010-10-04"/>
        <s v="CPTCultOtaneSow2010-11-30"/>
        <s v="CPTCultOtaneSow2011-03-30"/>
        <s v="CPTCultOtaneSow2011-05-11"/>
        <s v="CPTCultOtaneSow2011-09-09"/>
        <s v="CPTCultOtaneSow2012-04-05"/>
        <s v="CPTCultOtaneSow2012-06-28"/>
        <s v="CPTCultOtaneSow2012-09-25"/>
        <s v="CPTCultPennantSow2003-05-21"/>
        <s v="CPTCultPennantSow2004-03-23"/>
        <s v="CPTCultPennantSow2004-05-28"/>
        <s v="CPTCultPennantSow2005-04-04"/>
        <s v="CPTCultPennantSow2005-05-27"/>
        <s v="CPTCultPennantSow2006-03-13"/>
        <s v="CPTCultPennantSow2006-05-10"/>
        <s v="CPTCultRegencySow2000-03-03"/>
        <s v="CPTCultRegencySow2000-05-15"/>
        <s v="CPTCultRegencySow2001-04-09"/>
        <s v="CPTCultRegencySow2001-06-15"/>
        <s v="CPTCultRegencySow2001-08-09"/>
        <s v="CPTCultRegencySow2002-03-07"/>
        <s v="CPTCultRegencySow2002-05-15"/>
        <s v="CPTCultRegencySow2003-03-14"/>
        <s v="CPTCultRegencySow2003-05-21"/>
        <s v="CPTCultRegencySow2004-03-23"/>
        <s v="CPTCultRegencySow2004-05-28"/>
        <s v="CPTCultRichmondSow2007-04-24"/>
        <s v="CPTCultRichmondSow2007-06-28"/>
        <s v="CPTCultRichmondSow2008-04-11"/>
        <s v="CPTCultRichmondSow2008-06-06"/>
        <s v="CPTCultRichmondSow2009-03-20"/>
        <s v="CPTCultRichmondSow2009-06-05"/>
        <s v="CPTCultRobigusSow2007-04-24"/>
        <s v="CPTCultRobigusSow2007-06-28"/>
        <s v="CPTCultRobigusSow2007-09-13"/>
        <s v="CPTCultRobigusSow2008-04-11"/>
        <s v="CPTCultRobigusSow2008-06-06"/>
        <s v="CPTCultRobigusSow2008-09-11"/>
        <s v="CPTCultRobigusSow2009-03-20"/>
        <s v="CPTCultRobigusSow2009-06-05"/>
        <s v="CPTCultRobigusSow2009-08-24"/>
        <s v="CPTCultRubricSow2009-03-20"/>
        <s v="CPTCultRubricSow2009-06-05"/>
        <s v="CPTCultRubricSow2009-08-24"/>
        <s v="CPTCultRubricSow2010-03-30"/>
        <s v="CPTCultRubricSow2010-07-06"/>
        <s v="CPTCultRubricSow2010-10-04"/>
        <s v="CPTCultRubricSow2010-11-30"/>
        <s v="CPTCultRubricSow2011-03-30"/>
        <s v="CPTCultRubricSow2011-05-11"/>
        <s v="CPTCultRubricSow2011-09-09"/>
        <s v="CPTCultRubricSow2012-04-05"/>
        <s v="CPTCultRubricSow2012-06-28"/>
        <s v="CPTCultRubricSow2012-09-25"/>
        <s v="CPTCultSageSow2005-05-27"/>
        <s v="CPTCultSageSow2005-09-05"/>
        <s v="CPTCultSageSow2006-10-11"/>
        <s v="CPTCultSageSow2007-09-13"/>
        <s v="CPTCultSageSow2010-03-30"/>
        <s v="CPTCultSageSow2010-07-06"/>
        <s v="CPTCultSageSow2010-10-04"/>
        <s v="CPTCultSageSow2010-11-30"/>
        <s v="CPTCultSageSow2011-03-30"/>
        <s v="CPTCultSageSow2011-05-11"/>
        <s v="CPTCultSageSow2011-09-09"/>
        <s v="CPTCultSaracenSow2008-04-11"/>
        <s v="CPTCultSaracenSow2008-06-06"/>
        <s v="CPTCultSaracenSow2008-09-11"/>
        <s v="CPTCultSaracenSow2009-03-20"/>
        <s v="CPTCultSaracenSow2009-06-05"/>
        <s v="CPTCultSaracenSow2009-08-24"/>
        <s v="CPTCultSaracenSow2010-03-30"/>
        <s v="CPTCultSaracenSow2010-07-06"/>
        <s v="CPTCultSaracenSow2010-10-04"/>
        <s v="CPTCultSaracenSow2010-11-30"/>
        <s v="CPTCultSavannahSow2000-05-15"/>
        <s v="CPTCultSavannahSow2001-04-09"/>
        <s v="CPTCultSavannahSow2001-06-15"/>
        <s v="CPTCultSavannahSow2002-03-07"/>
        <s v="CPTCultSavannahSow2002-05-15"/>
        <s v="CPTCultSavannahSow2003-03-14"/>
        <s v="CPTCultSavannahSow2003-05-21"/>
        <s v="CPTCultSavannahSow2004-03-23"/>
        <s v="CPTCultSavannahSow2004-05-28"/>
        <s v="CPTCultSolsticeSow2003-05-21"/>
        <s v="CPTCultSolsticeSow2004-03-23"/>
        <s v="CPTCultSolsticeSow2004-05-28"/>
        <s v="CPTCultSolsticeSow2005-04-04"/>
        <s v="CPTCultSolsticeSow2005-05-27"/>
        <s v="CPTCultSolsticeSow2006-03-13"/>
        <s v="CPTCultSolsticeSow2006-05-10"/>
        <s v="CPTCultSuncoSow2009-03-20"/>
        <s v="CPTCultSuncoSow2009-06-05"/>
        <s v="CPTCultSuncoSow2009-08-24"/>
        <s v="CPTCultSuncoSow2010-03-30"/>
        <s v="CPTCultSuncoSow2010-07-06"/>
        <s v="CPTCultSuncoSow2010-10-04"/>
        <s v="CPTCultSuncoSow2010-11-30"/>
        <s v="CPTCultSuncoSow2011-03-30"/>
        <s v="CPTCultSuncoSow2011-05-11"/>
        <s v="CPTCultSuncoSow2011-09-09"/>
        <s v="CPTCultSuncoSow2012-04-05"/>
        <s v="CPTCultSuncoSow2012-06-28"/>
        <s v="CPTCultSuncoSow2012-09-25"/>
        <s v="CPTCultTankerSow2000-05-15"/>
        <s v="CPTCultTankerSow2001-04-09"/>
        <s v="CPTCultTankerSow2001-06-15"/>
        <s v="CPTCultTankerSow2002-03-07"/>
        <s v="CPTCultTankerSow2002-05-15"/>
        <s v="CPTCultTankerSow2003-03-14"/>
        <s v="CPTCultTankerSow2003-05-21"/>
        <s v="CPTCultTankerSow2004-03-23"/>
        <s v="CPTCultTankerSow2004-05-28"/>
        <s v="CPTCultTributeSow2002-05-15"/>
        <s v="CPTCultTributeSow2002-09-09"/>
        <s v="CPTCultTributeSow2003-05-21"/>
        <s v="CPTCultTributeSow2003-09-02"/>
        <s v="CPTCultTributeSow2004-05-28"/>
        <s v="CPTCultTributeSow2004-09-06"/>
        <s v="CPTCultTributeSow2009-03-20"/>
        <s v="CPTCultTributeSow2009-06-05"/>
        <s v="CPTCultTributeSow2009-08-24"/>
        <s v="CPTCultTributeSow2010-03-30"/>
        <s v="CPTCultTributeSow2010-07-06"/>
        <s v="CPTCultTributeSow2010-10-04"/>
        <s v="CPTCultTributeSow2010-11-30"/>
        <s v="CPTCultTributeSow2011-03-30"/>
        <s v="CPTCultTributeSow2011-05-11"/>
        <s v="CPTCultTributeSow2011-09-09"/>
        <s v="CPTCultTributeSow2012-04-05"/>
        <s v="CPTCultTributeSow2012-06-28"/>
        <s v="CPTCultTributeSow2012-09-25"/>
        <s v="CPTCultWakanuiSow2005-04-04"/>
        <s v="CPTCultWakanuiSow2005-05-27"/>
        <s v="CPTCultWakanuiSow2006-03-13"/>
        <s v="CPTCultWakanuiSow2006-05-10"/>
        <s v="CPTCultWakanuiSow2008-04-11"/>
        <s v="CPTCultWakanuiSow2008-06-06"/>
        <s v="CPTCultWestonSow2000-03-03"/>
        <s v="CPTCultWestonSow2000-05-15"/>
        <s v="CPTCultWestonSow2001-04-09"/>
        <s v="CPTCultWestonSow2001-06-15"/>
        <s v="CPTCultWestonSow2002-03-07"/>
        <s v="CPTCultWestonSow2002-05-15"/>
        <s v="CPTCultWestonSow2003-03-14"/>
        <s v="CPTCultWestonSow2003-05-21"/>
        <s v="CPTCultWestonSow2004-03-23"/>
        <s v="CPTCultWestonSow2004-05-28"/>
        <s v="CPTCultYitpiSow2009-03-20CvYitpi"/>
        <s v="CPTCultYitpiSow2009-06-05CvYitpi"/>
        <s v="CPTCultYitpiSow2009-08-24CvYitpi"/>
        <s v="CPTCultYitpiSow2010-03-30CvYitpi"/>
        <s v="CPTCultYitpiSow2010-07-06CvYitpi"/>
        <s v="CPTCultYitpiSow2010-10-04CvYitpi"/>
        <s v="CPTCultYitpiSow2010-11-30CvYitpi"/>
        <s v="CPTCultYitpiSow2011-03-30CvYitpi"/>
        <s v="CPTCultYitpiSow2011-05-11CvYitpi"/>
        <s v="CPTCultYitpiSow2011-09-09CvYitpi"/>
        <s v="CPTCultYitpiSow2012-04-05CvYitpi"/>
        <s v="CPTCultYitpiSow2012-06-28CvYitpi"/>
        <s v="CPTCultYitpiSow2012-09-25CvYitpi"/>
        <s v="Cunderdin97SowSpearEarlySowN0TopN0IrrDry"/>
        <s v="Cunderdin97SowSpearEarlySowN0TopN0IrrWet"/>
        <s v="Cunderdin97SowSpearEarlySowN0TopN30IrrDry"/>
        <s v="Cunderdin97SowSpearEarlySowN0TopN30IrrWet"/>
        <s v="Cunderdin97SowSpearEarlySowN50TopN0IrrDry"/>
        <s v="Cunderdin97SowSpearEarlySowN50TopN0IrrWet"/>
        <s v="Cunderdin97SowSpearEarlySowN50TopN30IrrDry"/>
        <s v="Cunderdin97SowSpearEarlySowN50TopN30IrrWet"/>
        <s v="Cunderdin97SowSpearMidSowN0TopN0IrrDry"/>
        <s v="Cunderdin97SowSpearMidSowN0TopN0IrrWet"/>
        <s v="Cunderdin97SowSpearMidSowN0TopN30IrrDry"/>
        <s v="Cunderdin97SowSpearMidSowN0TopN30IrrWet"/>
        <s v="Cunderdin97SowSpearMidSowN50TopN0IrrDry"/>
        <s v="Cunderdin97SowSpearMidSowN50TopN0IrrWet"/>
        <s v="Cunderdin97SowSpearMidSowN50TopN30IrrDry"/>
        <s v="Cunderdin97SowSpearMidSowN50TopN30IrrWet"/>
        <s v="Cunderdin97SowWilgoyneEarlySowN0TopN0IrrDry"/>
        <s v="Cunderdin97SowWilgoyneEarlySowN0TopN0IrrWet"/>
        <s v="Cunderdin97SowWilgoyneEarlySowN0TopN30IrrDry"/>
        <s v="Cunderdin97SowWilgoyneEarlySowN0TopN30IrrWet"/>
        <s v="Cunderdin97SowWilgoyneEarlySowN50TopN0IrrDry"/>
        <s v="Cunderdin97SowWilgoyneEarlySowN50TopN0IrrWet"/>
        <s v="Cunderdin97SowWilgoyneEarlySowN50TopN30IrrDry"/>
        <s v="Cunderdin97SowWilgoyneEarlySowN50TopN30IrrWet"/>
        <s v="Cunderdin97SowWilgoyneLateSowN0TopN0IrrDry"/>
        <s v="Cunderdin97SowWilgoyneLateSowN0TopN0IrrWet"/>
        <s v="Cunderdin97SowWilgoyneMidSowN0TopN0IrrDry"/>
        <s v="Cunderdin97SowWilgoyneMidSowN0TopN0IrrWet"/>
        <s v="Cunderdin97SowWilgoyneMidSowN0TopN30IrrDry"/>
        <s v="Cunderdin97SowWilgoyneMidSowN0TopN30IrrWet"/>
        <s v="Cunderdin97SowWilgoyneMidSowN50TopN0IrrDry"/>
        <s v="Cunderdin97SowWilgoyneMidSowN50TopN0IrrWet"/>
        <s v="Cunderdin97SowWilgoyneMidSowN50TopN30IrrDry"/>
        <s v="Cunderdin97SowWilgoyneMidSowN50TopN30IrrWet"/>
        <s v="Emerald1996CvBataviaTOS11-Apr"/>
        <s v="Emerald1996CvBataviaTOS16-Jun"/>
        <s v="Emerald1996CvBataviaTOS21-May"/>
        <s v="Emerald1996CvBataviaTOS6-May"/>
        <s v="Emerald1996CvCunninghamTOS11-Apr"/>
        <s v="Emerald1996CvCunninghamTOS16-Jun"/>
        <s v="Emerald1996CvCunninghamTOS21-May"/>
        <s v="Emerald1996CvCunninghamTOS6-May"/>
        <s v="Emerald1996CvHartogTOS11-Apr"/>
        <s v="Emerald1996CvHartogTOS16-Jun"/>
        <s v="Emerald1996CvHartogTOS21-May"/>
        <s v="Emerald1996CvHartogTOS6-May"/>
        <s v="Emerald1996CvJanzTOS11-Apr"/>
        <s v="Emerald1996CvJanzTOS16-Jun"/>
        <s v="Emerald1996CvJanzTOS21-May"/>
        <s v="Emerald1996CvJanzTOS6-May"/>
        <s v="Emerald1996CvSunbriTOS11-Apr"/>
        <s v="Emerald1996CvSunbriTOS16-Jun"/>
        <s v="Emerald1996CvSunbriTOS21-May"/>
        <s v="Emerald1996CvSunbriTOS6-May"/>
        <s v="Emerald1996CvSunecaTOS11-Apr"/>
        <s v="Emerald1996CvSunecaTOS16-Jun"/>
        <s v="Emerald1996CvSunecaTOS21-May"/>
        <s v="Emerald1996CvSunecaTOS6-May"/>
        <s v="Gatton2009TOS1CvBolac"/>
        <s v="Gatton2009TOS1CvDerrimut"/>
        <s v="Gatton2009TOS1CvGladius"/>
        <s v="Gatton2009TOS1CvGregory"/>
        <s v="Gatton2009TOS1CvH46"/>
        <s v="Gatton2009TOS1CvHartog"/>
        <s v="Gatton2009TOS1CvJanz"/>
        <s v="Gatton2009TOS1CvKelallac"/>
        <s v="Gatton2009TOS1CvMckellar"/>
        <s v="Gatton2009TOS1CvRuby"/>
        <s v="Gatton2009TOS1CvVentura"/>
        <s v="Gatton2009TOS1CvWedgetail"/>
        <s v="Gatton2009TOS1CvWyalkatchem"/>
        <s v="Gatton2009TOS1CvYitpi"/>
        <s v="Gatton2009TOS1CvYoung"/>
        <s v="Gatton2009TOS2CvBolac"/>
        <s v="Gatton2009TOS2CvDerrimut"/>
        <s v="Gatton2009TOS2CvGladius"/>
        <s v="Gatton2009TOS2CvGregory"/>
        <s v="Gatton2009TOS2CvH46"/>
        <s v="Gatton2009TOS2CvHartog"/>
        <s v="Gatton2009TOS2CvJanz"/>
        <s v="Gatton2009TOS2CvKelallac"/>
        <s v="Gatton2009TOS2CvKennedy"/>
        <s v="Gatton2009TOS2CvMckellar"/>
        <s v="Gatton2009TOS2CvRuby"/>
        <s v="Gatton2009TOS2CvVentura"/>
        <s v="Gatton2009TOS2CvWedgetail"/>
        <s v="Gatton2009TOS2CvWyalkatchem"/>
        <s v="Gatton2009TOS2CvYitpi"/>
        <s v="Gatton2009TOS2CvYoung"/>
        <s v="Gatton2009TOS3CvBolac"/>
        <s v="Gatton2009TOS3CvDerrimut"/>
        <s v="Gatton2009TOS3CvGladius"/>
        <s v="Gatton2009TOS3CvGregory"/>
        <s v="Gatton2009TOS3CvH46"/>
        <s v="Gatton2009TOS3CvHartog"/>
        <s v="Gatton2009TOS3CvJanz"/>
        <s v="Gatton2009TOS3CvKelallac"/>
        <s v="Gatton2009TOS3CvKennedy"/>
        <s v="Gatton2009TOS3CvMckellar"/>
        <s v="Gatton2009TOS3CvRuby"/>
        <s v="Gatton2009TOS3CvVentura"/>
        <s v="Gatton2009TOS3CvWedgetail"/>
        <s v="Gatton2009TOS3CvWyalkatchem"/>
        <s v="Gatton2009TOS3CvYitpi"/>
        <s v="Gatton2009TOS3CvYoung"/>
        <s v="Gatton2011TOS1CvAxe"/>
        <s v="Gatton2011TOS1CvBolac"/>
        <s v="Gatton2011TOS1CvDerrimut"/>
        <s v="Gatton2011TOS1CvEaglehawk"/>
        <s v="Gatton2011TOS1CvGregory"/>
        <s v="Gatton2011TOS1CvLincoln"/>
        <s v="Gatton2011TOS1CvMace"/>
        <s v="Gatton2011TOS1CvScout"/>
        <s v="Gatton2011TOS2CvAxe"/>
        <s v="Gatton2011TOS2CvBolac"/>
        <s v="Gatton2011TOS2CvDerrimut"/>
        <s v="Gatton2011TOS2CvEaglehawk"/>
        <s v="Gatton2011TOS2CvGregory"/>
        <s v="Gatton2011TOS2CvLincoln"/>
        <s v="Gatton2011TOS2CvMace"/>
        <s v="Gatton2011TOS2CvScout"/>
        <s v="Gatton94CvBataviaTOS10-Jun"/>
        <s v="Gatton94CvBataviaTOS15-Aug"/>
        <s v="Gatton94CvBataviaTOS20-May"/>
        <s v="Gatton94CvBataviaTOS22-Jul"/>
        <s v="Gatton94CvBataviaTOS29-Apr"/>
        <s v="Gatton94CvBataviaTOS4_Jul"/>
        <s v="Gatton94CvHartogTOS10-Jun"/>
        <s v="Gatton94CvHartogTOS15-Aug"/>
        <s v="Gatton94CvHartogTOS20-May"/>
        <s v="Gatton94CvHartogTOS22-Jul"/>
        <s v="Gatton94CvHartogTOS29-Apr"/>
        <s v="Gatton94CvHartogTOS4_Jul"/>
        <s v="GattonRowSpacingRowSpace25cm"/>
        <s v="GattonRowSpacingRowSpace50cm"/>
        <s v="GattonRowSpacingRowSpaceN0"/>
        <s v="Ginninderra1991N0CvJanz"/>
        <s v="Ginninderra1991N120CvJanz"/>
        <s v="Ginninderra1991N160CvJanz"/>
        <s v="Ginninderra1991N200CvJanz"/>
        <s v="Ginninderra1991N240CvJanz"/>
        <s v="Ginninderra1991N40CvJanz"/>
        <s v="Ginninderra1991N80CvJanz"/>
        <s v="Goondiwindi1996CvBataviaTOS16-Apr"/>
        <s v="Goondiwindi1996CvBataviaTOS24-May"/>
        <s v="Goondiwindi1996CvBataviaTOS30-Jun"/>
        <s v="Goondiwindi1996CvCunninghamTOS16-Apr"/>
        <s v="Goondiwindi1996CvCunninghamTOS24-May"/>
        <s v="Goondiwindi1996CvCunninghamTOS30-Jun"/>
        <s v="Goondiwindi1996CvHartogTOS16-Apr"/>
        <s v="Goondiwindi1996CvHartogTOS24-May"/>
        <s v="Goondiwindi1996CvHartogTOS30-Jun"/>
        <s v="Goondiwindi1996CvJanzTOS16-Apr"/>
        <s v="Goondiwindi1996CvJanzTOS24-May"/>
        <s v="Goondiwindi1996CvJanzTOS30-Jun"/>
        <s v="Goondiwindi1996CvSunbriTOS16-Apr"/>
        <s v="Goondiwindi1996CvSunbriTOS24-May"/>
        <s v="Goondiwindi1996CvSunbriTOS30-Jun"/>
        <s v="Goondiwindi1996CvSunecaTOS16-Apr"/>
        <s v="Goondiwindi1996CvSunecaTOS24-May"/>
        <s v="Goondiwindi1996CvSunecaTOS30-Jun"/>
        <s v="Goondiwindi2011CvGregoryTOS19-May"/>
        <s v="Goondiwindi2011CvGregoryTOS28-Jun"/>
        <s v="Goondiwindi2011CvGregoryTOS9-Jun"/>
        <s v="Goondiwindi2011CvJanzTOS19-May"/>
        <s v="Goondiwindi2011CvJanzTOS28-Jun"/>
        <s v="Goondiwindi2011CvJanzTOS9-Jun"/>
        <s v="Goondiwindi2011CvLangTOS19-May"/>
        <s v="Goondiwindi2011CvLangTOS28-Jun"/>
        <s v="Goondiwindi2011CvLangTOS9-Jun"/>
        <s v="Gorgan05"/>
        <s v="Griffith1983CVEgretTOS11-Aug"/>
        <s v="Griffith1983CVEgretTOS12-May"/>
        <s v="Griffith1983CVEgretTOS15-Apr"/>
        <s v="Griffith1983CVEgretTOS17-Jun"/>
        <s v="Griffith1983CVEgretTOS23-Sep"/>
        <s v="Griffith1983CVUQ189TOS11-Aug"/>
        <s v="Griffith1983CVUQ189TOS12-May"/>
        <s v="Griffith1983CVUQ189TOS15-Apr"/>
        <s v="Griffith1983CVUQ189TOS17-Jun"/>
        <s v="Griffith1983CVUQ189TOS23-Sep"/>
        <s v="Griffith1983CVWW33GTOS11-Aug"/>
        <s v="Griffith1983CVWW33GTOS12-May"/>
        <s v="Griffith1983CVWW33GTOS15-Apr"/>
        <s v="Griffith1983CVWW33GTOS17-Jun"/>
        <s v="Griffith1983CVWW33GTOS23-Sep"/>
        <s v="Griffith1983CVYecoraTOS11-Aug"/>
        <s v="Griffith1983CVYecoraTOS12-May"/>
        <s v="Griffith1983CVYecoraTOS15-Apr"/>
        <s v="Griffith1983CVYecoraTOS17-Jun"/>
        <s v="Griffith1983CVYecoraTOS23-Sep"/>
        <s v="Griffith1984CVEgretTOS18-May"/>
        <s v="Griffith1984CVEgretTOS3-Jul"/>
        <s v="Griffith1984CVHartogTOS18-May"/>
        <s v="Griffith1984CVHartogTOS3-Jul"/>
        <s v="Griffith1984CVYecoraTOS18-May"/>
        <s v="Griffith1984CVYecoraTOS3-Jul"/>
        <s v="JammaNRate0NUSG"/>
        <s v="JammaNRate23NUSG"/>
        <s v="JammaNRate46NUC"/>
        <s v="JammaNRate46NUSG"/>
        <s v="JammaNRate69NUSG"/>
        <s v="Konya09WaterAAA"/>
        <s v="Konya09WaterAAB"/>
        <s v="Konya09WaterAAC"/>
        <s v="Konya09WaterAAD"/>
        <s v="Konya09WaterABA"/>
        <s v="Konya09WaterABB"/>
        <s v="Konya09WaterACA"/>
        <s v="Konya09WaterACC"/>
        <s v="Konya09WaterADA"/>
        <s v="Konya09WaterADD"/>
        <s v="Konya09WaterBAA"/>
        <s v="Konya09WaterBAB"/>
        <s v="Konya09WaterBBA"/>
        <s v="Konya09WaterBBB"/>
        <s v="Konya09WaterCAA"/>
        <s v="Konya09WaterCAC"/>
        <s v="Konya09WaterCCA"/>
        <s v="Konya09WaterCCC"/>
        <s v="Konya09WaterDAA"/>
        <s v="Konya09WaterDAD"/>
        <s v="Konya09WaterDDA"/>
        <s v="Konya09WaterDDD"/>
        <s v="Konya11WaterAAA"/>
        <s v="Konya11WaterAAB"/>
        <s v="Konya11WaterAAC"/>
        <s v="Konya11WaterAAD"/>
        <s v="Konya11WaterABA"/>
        <s v="Konya11WaterABB"/>
        <s v="Konya11WaterACA"/>
        <s v="Konya11WaterACC"/>
        <s v="Konya11WaterADA"/>
        <s v="Konya11WaterADD"/>
        <s v="Konya11WaterBAA"/>
        <s v="Konya11WaterBAB"/>
        <s v="Konya11WaterBBA"/>
        <s v="Konya11WaterBBB"/>
        <s v="Konya11WaterCAA"/>
        <s v="Konya11WaterCAC"/>
        <s v="Konya11WaterCCA"/>
        <s v="Konya11WaterCCC"/>
        <s v="Konya11WaterDAA"/>
        <s v="Konya11WaterDAD"/>
        <s v="Konya11WaterDDA"/>
        <s v="Konya11WaterDDD"/>
        <s v="Lincoln1992Sow5AugIrrNilNit0"/>
        <s v="Lincoln1992Sow5AugIrrNilNit1"/>
        <s v="Lincoln1992Sow5AugIrrNilNit2"/>
        <s v="Lincoln1992Sow5AugIrrNilNit3"/>
        <s v="Lincoln1992Sow5AugIrrSomeNit0"/>
        <s v="Lincoln1992Sow5AugIrrSomeNit1"/>
        <s v="Lincoln1992Sow5AugIrrSomeNit2"/>
        <s v="Lincoln1992Sow5AugIrrSomeNit3"/>
        <s v="Lincoln1992Sow5MayIrrNilNit0"/>
        <s v="Lincoln1992Sow5MayIrrNilNit1"/>
        <s v="Lincoln1992Sow5MayIrrNilNit2"/>
        <s v="Lincoln1992Sow5MayIrrNilNit3"/>
        <s v="Lincoln1992Sow5MayIrrSomeNit0"/>
        <s v="Lincoln1992Sow5MayIrrSomeNit1"/>
        <s v="Lincoln1992Sow5MayIrrSomeNit2"/>
        <s v="Lincoln1992Sow5MayIrrSomeNit3"/>
        <s v="Lincoln2010Sow27AugIrrFull"/>
        <s v="Lincoln2010Sow27AugIrrHalf"/>
        <s v="Lincoln2010Sow27AugIrrHalf2"/>
        <s v="Lincoln2010Sow27AugIrrNil"/>
        <s v="Lincoln2010Sow27SepIrrFull"/>
        <s v="Lincoln2010Sow27SepIrrHalf"/>
        <s v="Lincoln2010Sow27SepIrrHalf2"/>
        <s v="Lincoln2010Sow27SepIrrNil"/>
        <s v="Lincoln2014IrrigEarly"/>
        <s v="Lincoln2014IrrigFull"/>
        <s v="Lincoln2014IrrigLate"/>
        <s v="Lincoln2014IrrigMiddle"/>
        <s v="Lincoln2014IrrigNil"/>
        <s v="Lincoln2014IrrigVeryEarly"/>
        <s v="Lincoln2015Nit0IrrFull"/>
        <s v="Lincoln2015Nit0IrrNil"/>
        <s v="Lincoln2015Nit250IrrFull"/>
        <s v="Lincoln2015Nit250IrrNil"/>
        <s v="Lincoln2015Nit50IrrFull"/>
        <s v="Lincoln2015Nit50IrrNil"/>
        <s v="Lincoln9192Irrig01"/>
        <s v="Lincoln9192Irrig02"/>
        <s v="Lincoln9192Irrig03"/>
        <s v="Lincoln9192Irrig04"/>
        <s v="Lincoln9192Irrig05"/>
        <s v="Lincoln9192Irrig06"/>
        <s v="Lincoln9192Irrig07"/>
        <s v="Lincoln9192Irrig08"/>
        <s v="Lincoln9192Irrig09"/>
        <s v="Lincoln9192Irrig10"/>
        <s v="Lincoln9192Irrig11"/>
        <s v="Lincoln9192Irrig12"/>
        <s v="Lincoln9192Irrig13"/>
        <s v="Lincoln9192Irrig14"/>
        <s v="Lonzee04"/>
        <s v="Lonzee06"/>
        <s v="Lonzee08"/>
        <s v="Mer73NRate0WaterDry"/>
        <s v="Mer73NRate15Water150"/>
        <s v="Mer73NRate15Water40"/>
        <s v="Mer73NRate15WaterDry"/>
        <s v="Mer86NRate15WaterDry"/>
        <s v="Mer86NRate15WaterWet"/>
        <s v="Mer86NRate60WaterDry"/>
        <s v="Mer86NRate60WaterWet"/>
        <s v="Miles1996CvBataviaTOS11-May"/>
        <s v="Miles1996CvBataviaTOS16-Jul"/>
        <s v="Miles1996CvBataviaTOS18-Apr"/>
        <s v="Miles1996CvBataviaTOS1-Jun"/>
        <s v="Miles1996CvBataviaTOS21-Jun"/>
        <s v="Miles1996CvCunninghamTOS11-May"/>
        <s v="Miles1996CvCunninghamTOS16-Jul"/>
        <s v="Miles1996CvCunninghamTOS18-Apr"/>
        <s v="Miles1996CvCunninghamTOS1-Jun"/>
        <s v="Miles1996CvCunninghamTOS21-Jun"/>
        <s v="Miles1996CvHartogTOS11-May"/>
        <s v="Miles1996CvHartogTOS16-Jul"/>
        <s v="Miles1996CvHartogTOS18-Apr"/>
        <s v="Miles1996CvHartogTOS1-Jun"/>
        <s v="Miles1996CvHartogTOS21-Jun"/>
        <s v="Miles1996CvJanzTOS11-May"/>
        <s v="Miles1996CvJanzTOS16-Jul"/>
        <s v="Miles1996CvJanzTOS18-Apr"/>
        <s v="Miles1996CvJanzTOS1-Jun"/>
        <s v="Miles1996CvJanzTOS21-Jun"/>
        <s v="Miles1996CvSunbriTOS11-May"/>
        <s v="Miles1996CvSunbriTOS16-Jul"/>
        <s v="Miles1996CvSunbriTOS18-Apr"/>
        <s v="Miles1996CvSunbriTOS1-Jun"/>
        <s v="Miles1996CvSunbriTOS21-Jun"/>
        <s v="Miles1996CvSunecaTOS11-May"/>
        <s v="Miles1996CvSunecaTOS16-Jul"/>
        <s v="Miles1996CvSunecaTOS18-Apr"/>
        <s v="Miles1996CvSunecaTOS1-Jun"/>
        <s v="Miles1996CvSunecaTOS21-Jun"/>
        <s v="Minnipa2012CvAxeTOS25-Jun"/>
        <s v="Minnipa2012CvAxeTOS25-May"/>
        <s v="Minnipa2012CvAxeTOS8-Jun"/>
        <s v="Minnipa2012CvGregoryTOS25-Jun"/>
        <s v="Minnipa2012CvGregoryTOS25-May"/>
        <s v="Minnipa2012CvGregoryTOS8-Jun"/>
        <s v="Minnipa2012CvJanzTOS25-Jun"/>
        <s v="Minnipa2012CvJanzTOS25-May"/>
        <s v="Minnipa2012CvJanzTOS8-Jun"/>
        <s v="Moree1996CvBataviaTOS16-May"/>
        <s v="Moree1996CvBataviaTOS18-Jul"/>
        <s v="Moree1996CvBataviaTOS7-May"/>
        <s v="Moree1996CvCunninghamTOS16-May"/>
        <s v="Moree1996CvCunninghamTOS18-Jul"/>
        <s v="Moree1996CvCunninghamTOS7-May"/>
        <s v="Moree1996CvHartogTOS16-May"/>
        <s v="Moree1996CvHartogTOS18-Jul"/>
        <s v="Moree1996CvHartogTOS7-May"/>
        <s v="Moree1996CvJanzTOS16-May"/>
        <s v="Moree1996CvJanzTOS18-Jul"/>
        <s v="Moree1996CvJanzTOS7-May"/>
        <s v="Moree1996CvSunbriTOS16-May"/>
        <s v="Moree1996CvSunbriTOS18-Jul"/>
        <s v="Moree1996CvSunbriTOS7-May"/>
        <s v="Moree1996CvSunecaTOS16-May"/>
        <s v="Moree1996CvSunecaTOS18-Jul"/>
        <s v="Moree1996CvSunecaTOS7-May"/>
        <s v="MouseRemoval0.00Date2002-09-10"/>
        <s v="MouseRemoval0.05Date2002-09-10"/>
        <s v="MouseRemoval0.05Date2002-10-11"/>
        <s v="MouseRemoval0.05Date2002-10-31"/>
        <s v="MouseRemoval0.05Date2002-12-13"/>
        <s v="MouseRemoval0.10Date2002-09-10"/>
        <s v="MouseRemoval0.10Date2002-10-11"/>
        <s v="MouseRemoval0.10Date2002-10-31"/>
        <s v="MouseRemoval0.10Date2002-12-13"/>
        <s v="MouseRemoval0.25Date2002-09-10"/>
        <s v="MouseRemoval0.25Date2002-10-11"/>
        <s v="MouseRemoval0.25Date2002-10-31"/>
        <s v="MouseRemoval0.25Date2002-12-13"/>
        <s v="MouseRemoval0.50Date2002-09-10"/>
        <s v="MouseRemoval0.50Date2002-10-11"/>
        <s v="MouseRemoval0.50Date2002-10-31"/>
        <s v="MouseRemoval0.50Date2002-12-13"/>
        <s v="Nagwee2012CvGregoryTOS17-May"/>
        <s v="Nagwee2012CvGregoryTOS23-Jun"/>
        <s v="Nagwee2012CvGregoryTOS31-May"/>
        <s v="Nagwee2012CvJanzTOS17-May"/>
        <s v="Nagwee2012CvJanzTOS23-Jun"/>
        <s v="Nagwee2012CvJanzTOS31-May"/>
        <s v="Nagwee2012CvLangTOS17-May"/>
        <s v="Nagwee2012CvLangTOS23-Jun"/>
        <s v="Nagwee2012CvLangTOS31-May"/>
        <s v="Nangwee2012CultJanzTOS1"/>
        <s v="Nangwee2012CultJanzTOS2"/>
        <s v="Nangwee2012CultJanzTOS3"/>
        <s v="Nangwee2012CultLangTOS1"/>
        <s v="Nangwee2012CultLangTOS2"/>
        <s v="Nangwee2012CultLangTOS3"/>
        <s v="Tamworth1992CvBataviaTOS10-May"/>
        <s v="Tamworth1992CvBataviaTOS12-Jul"/>
        <s v="Tamworth1992CvBataviaTOS14-Jun"/>
        <s v="Tamworth1992CvBataviaTOS17-May"/>
        <s v="Tamworth1992CvBataviaTOS19-Apr"/>
        <s v="Tamworth1992CvBataviaTOS19-Jul"/>
        <s v="Tamworth1992CvBataviaTOS21-Jun"/>
        <s v="Tamworth1992CvBataviaTOS24-May"/>
        <s v="Tamworth1992CvBataviaTOS26-Apr"/>
        <s v="Tamworth1992CvBataviaTOS26-Jul"/>
        <s v="Tamworth1992CvBataviaTOS28-Jun"/>
        <s v="Tamworth1992CvBataviaTOS31-May"/>
        <s v="Tamworth1992CvBataviaTOS3-May"/>
        <s v="Tamworth1992CvBataviaTOS5-Jul"/>
        <s v="Tamworth1992CvBataviaTOS7-Jun"/>
        <s v="Tamworth1992CvHartogTOS10-May"/>
        <s v="Tamworth1992CvHartogTOS12-Jul"/>
        <s v="Tamworth1992CvHartogTOS14-Jun"/>
        <s v="Tamworth1992CvHartogTOS17-May"/>
        <s v="Tamworth1992CvHartogTOS19-Apr"/>
        <s v="Tamworth1992CvHartogTOS19-Jul"/>
        <s v="Tamworth1992CvHartogTOS21-Jun"/>
        <s v="Tamworth1992CvHartogTOS24-May"/>
        <s v="Tamworth1992CvHartogTOS26-Apr"/>
        <s v="Tamworth1992CvHartogTOS26-Jul"/>
        <s v="Tamworth1992CvHartogTOS28-Jun"/>
        <s v="Tamworth1992CvHartogTOS31-May"/>
        <s v="Tamworth1992CvHartogTOS3-May"/>
        <s v="Tamworth1992CvHartogTOS5-Jul"/>
        <s v="Tamworth1992CvHartogTOS7-Jun"/>
        <s v="Tamworth1992CvSunbriTOS10-May"/>
        <s v="Tamworth1992CvSunbriTOS12-Jul"/>
        <s v="Tamworth1992CvSunbriTOS14-Jun"/>
        <s v="Tamworth1992CvSunbriTOS17-May"/>
        <s v="Tamworth1992CvSunbriTOS19-Apr"/>
        <s v="Tamworth1992CvSunbriTOS19-Jul"/>
        <s v="Tamworth1992CvSunbriTOS21-Jun"/>
        <s v="Tamworth1992CvSunbriTOS24-May"/>
        <s v="Tamworth1992CvSunbriTOS26-Apr"/>
        <s v="Tamworth1992CvSunbriTOS26-Jul"/>
        <s v="Tamworth1992CvSunbriTOS28-Jun"/>
        <s v="Tamworth1992CvSunbriTOS31-May"/>
        <s v="Tamworth1992CvSunbriTOS3-May"/>
        <s v="Tamworth1992CvSunbriTOS5-Jul"/>
        <s v="Tamworth1992CvSunbriTOS7-Jun"/>
        <s v="Tamworth1992CvSuncoTOS10-May"/>
        <s v="Tamworth1992CvSuncoTOS12-Jul"/>
        <s v="Tamworth1992CvSuncoTOS14-Jun"/>
        <s v="Tamworth1992CvSuncoTOS17-May"/>
        <s v="Tamworth1992CvSuncoTOS19-Apr"/>
        <s v="Tamworth1992CvSuncoTOS19-Jul"/>
        <s v="Tamworth1992CvSuncoTOS21-Jun"/>
        <s v="Tamworth1992CvSuncoTOS24-May"/>
        <s v="Tamworth1992CvSuncoTOS26-Apr"/>
        <s v="Tamworth1992CvSuncoTOS26-Jul"/>
        <s v="Tamworth1992CvSuncoTOS28-Jun"/>
        <s v="Tamworth1992CvSuncoTOS31-May"/>
        <s v="Tamworth1992CvSuncoTOS3-May"/>
        <s v="Tamworth1992CvSuncoTOS5-Jul"/>
        <s v="Tamworth1992CvSuncoTOS7-Jun"/>
        <s v="Tamworth1992CvSunecaTOS10-May"/>
        <s v="Tamworth1992CvSunecaTOS12-Jul"/>
        <s v="Tamworth1992CvSunecaTOS14-Jun"/>
        <s v="Tamworth1992CvSunecaTOS17-May"/>
        <s v="Tamworth1992CvSunecaTOS19-Apr"/>
        <s v="Tamworth1992CvSunecaTOS19-Jul"/>
        <s v="Tamworth1992CvSunecaTOS21-Jun"/>
        <s v="Tamworth1992CvSunecaTOS24-May"/>
        <s v="Tamworth1992CvSunecaTOS26-Apr"/>
        <s v="Tamworth1992CvSunecaTOS26-Jul"/>
        <s v="Tamworth1992CvSunecaTOS28-Jun"/>
        <s v="Tamworth1992CvSunecaTOS31-May"/>
        <s v="Tamworth1992CvSunecaTOS3-May"/>
        <s v="Tamworth1992CvSunecaTOS5-Jul"/>
        <s v="Tamworth1992CvSunecaTOS7-Jun"/>
        <s v="Tarlee2011TOS1CvAxe"/>
        <s v="Tarlee2011TOS1CvBolac"/>
        <s v="Tarlee2011TOS1CvDerrimut"/>
        <s v="Tarlee2011TOS1CvEaglehawk"/>
        <s v="Tarlee2011TOS1CvGregory"/>
        <s v="Tarlee2011TOS1CvLincoln"/>
        <s v="Tarlee2011TOS1CvMace"/>
        <s v="Tarlee2011TOS1CvScout"/>
        <s v="Tarlee2011TOS2CvAxe"/>
        <s v="Tarlee2011TOS2CvBolac"/>
        <s v="Tarlee2011TOS2CvDerrimut"/>
        <s v="Tarlee2011TOS2CvEaglehawk"/>
        <s v="Tarlee2011TOS2CvGregory"/>
        <s v="Tarlee2011TOS2CvLincoln"/>
        <s v="Tarlee2011TOS2CvMace"/>
        <s v="Tarlee2011TOS2CvScout"/>
        <s v="Temora2012CvAxeTOS23-May"/>
        <s v="Temora2012CvAxeTOS25-Jun"/>
        <s v="Temora2012CvAxeTOS5-May"/>
        <s v="Temora2012CvGregoryTOS23-May"/>
        <s v="Temora2012CvGregoryTOS25-Jun"/>
        <s v="Temora2012CvGregoryTOS5-May"/>
        <s v="Temora2012CvJanzTOS23-May"/>
        <s v="Temora2012CvJanzTOS25-Jun"/>
        <s v="Temora2012CvJanzTOS5-May"/>
        <s v="Wagga1991N0"/>
        <s v="Wagga1991N120"/>
        <s v="Wagga1991N160"/>
        <s v="Wagga1991N200"/>
        <s v="Wagga1991N40"/>
        <s v="Wagga1991N80"/>
        <s v="Wagga2013CvGregoryWaterDry"/>
        <s v="Wagga2013CvGregoryWaterWet"/>
        <s v="Wagga2013CvLivingstonWaterDry"/>
        <s v="Wagga2013CvLivingstonWaterWet"/>
        <s v="Wagga2014CvGregoryWaterDry"/>
        <s v="Wagga2014CvGregoryWaterWet"/>
        <s v="Wagga2014CvLivingstonWaterDry"/>
        <s v="Wagga2014CvLivingstonWaterWet"/>
        <s v="Walpeup2011CvAxeTOS1-Jul"/>
        <s v="Walpeup2011CvAxeTOS29-Apr"/>
        <s v="Walpeup2011CvAxeTOS31-May"/>
        <s v="Walpeup2011CvGregoryTOS1-Jul"/>
        <s v="Walpeup2011CvGregoryTOS29-Apr"/>
        <s v="Walpeup2011CvGregoryTOS31-May"/>
        <s v="Walpeup2011CvJanzTOS1-Jul"/>
        <s v="Walpeup2011CvJanzTOS29-Apr"/>
        <s v="Walpeup2011CvJanzTOS31-May"/>
        <s v="Walpeup2011CvYitpiTOS1-Jul"/>
        <s v="Walpeup2011CvYitpiTOS29-Apr"/>
        <s v="Walpeup2011CvYitpiTOS31-May"/>
        <s v="Walpeup2012CvGregoryTOS18-Jul"/>
        <s v="Walpeup2012CvGregoryTOS27-Apr"/>
        <s v="Walpeup2012CvGregoryTOS4-Jun"/>
        <s v="Walpeup2012CvJanzTOS18-Jul"/>
        <s v="Walpeup2012CvJanzTOS27-Apr"/>
        <s v="Walpeup2012CvJanzTOS4-Jun"/>
        <s v="Walpeup2012CvYitpiTOS18-Jul"/>
        <s v="Walpeup2012CvYitpiTOS27-Apr"/>
        <s v="Walpeup2012CvYitpiTOS4-Jun"/>
        <s v="Wheat_Beverley90_Early"/>
        <s v="Wheat_Beverley90_Late"/>
        <s v="Wheat_Beverley90_n15"/>
        <s v="Wheat_Beverley90_n30"/>
        <s v="Wheat_Beverley90_n60"/>
        <s v="Wheat_Corrigin_10mmBasal"/>
        <s v="Wheat_Corrigin_10mmBasalTopDress"/>
        <s v="Wheat_Corrigin_40mmBasal"/>
        <s v="Wheat_Corrigin_40mmBasalTopDress"/>
        <s v="Wheat_Corrigin_DryBasal"/>
        <s v="Wheat_Corrigin_DryBasalTopDress"/>
        <s v="Wheat_Moora94_N0"/>
        <s v="Wheat_Moora94_N50"/>
        <s v="Wheat_Moora95_N0"/>
        <s v="Wheat_Moora95_N80"/>
        <s v="Wheat_Wongan83_Single"/>
        <s v="Wheat_Wongan84_N000"/>
        <s v="Wheat_Wongan84_N050"/>
        <s v="Wheat_Wongan84_N300"/>
        <s v="Wheat_Wongan84_N325"/>
        <s v="Wongan83SoilRippedN0"/>
        <s v="Wongan83SoilRippedN10"/>
        <s v="Wongan83SoilRippedN100"/>
        <s v="Wongan83SoilRippedN25"/>
        <s v="Wongan83SoilRippedN50"/>
        <s v="Wongan83SoilUnrippedN0"/>
        <s v="Wongan83SoilUnrippedN10"/>
        <s v="Wongan83SoilUnrippedN100"/>
        <s v="Wongan83SoilUnrippedN25"/>
        <s v="Wongan83SoilUnrippedN50"/>
        <s v="YarrabahCreek"/>
        <s v="Yucheng02"/>
        <s v="Yucheng03"/>
        <s v="Yucheng04"/>
        <m/>
      </sharedItems>
    </cacheField>
    <cacheField name="Simulation.Name" numFmtId="0">
      <sharedItems containsBlank="1"/>
    </cacheField>
    <cacheField name="Clock.Today" numFmtId="0">
      <sharedItems containsNonDate="0" containsDate="1" containsString="0" containsBlank="1" minDate="1983-04-22T00:44:26" maxDate="2016-02-17T00:00:00" count="1078">
        <m/>
        <d v="1995-08-01T00:00:00"/>
        <d v="1995-08-31T00:00:00"/>
        <d v="1995-09-20T00:00:00"/>
        <d v="1995-09-22T00:00:00"/>
        <d v="1995-10-19T00:00:00"/>
        <d v="1995-06-14T00:00:00"/>
        <d v="1995-06-29T00:00:00"/>
        <d v="1995-07-05T00:00:00"/>
        <d v="1995-07-14T00:00:00"/>
        <d v="1995-07-21T00:00:00"/>
        <d v="1995-07-28T00:00:00"/>
        <d v="1995-08-04T00:00:00"/>
        <d v="1995-08-10T00:00:00"/>
        <d v="1995-08-18T00:00:00"/>
        <d v="1995-08-25T00:00:00"/>
        <d v="1995-09-01T00:00:00"/>
        <d v="1995-09-06T00:00:00"/>
        <d v="1995-09-15T00:00:00"/>
        <d v="1995-09-29T00:00:00"/>
        <d v="1995-10-09T00:00:00"/>
        <d v="1995-10-16T00:00:00"/>
        <d v="1991-07-01T00:00:00"/>
        <d v="1991-07-04T00:00:00"/>
        <d v="1991-07-15T00:00:00"/>
        <d v="1991-07-23T00:00:00"/>
        <d v="1991-07-30T00:00:00"/>
        <d v="1991-08-16T00:00:00"/>
        <d v="1991-08-30T00:00:00"/>
        <d v="1991-09-10T00:00:00"/>
        <d v="1991-10-02T00:00:00"/>
        <d v="1991-10-18T00:00:00"/>
        <d v="1991-09-02T00:00:00"/>
        <d v="1991-09-06T00:00:00"/>
        <d v="1991-09-25T00:00:00"/>
        <d v="1991-09-26T00:00:00"/>
        <d v="1991-10-07T00:00:00"/>
        <d v="1991-10-24T00:00:00"/>
        <d v="1991-10-30T00:00:00"/>
        <d v="1991-11-12T00:00:00"/>
        <d v="1992-07-12T00:00:00"/>
        <d v="1992-07-13T00:00:00"/>
        <d v="1992-07-27T00:00:00"/>
        <d v="1992-07-28T00:00:00"/>
        <d v="1992-08-24T00:00:00"/>
        <d v="1992-09-09T00:00:00"/>
        <d v="1992-09-30T00:00:00"/>
        <d v="1992-10-12T00:00:00"/>
        <d v="1992-10-30T00:00:00"/>
        <d v="1992-12-17T00:00:00"/>
        <d v="1992-12-30T00:00:00"/>
        <d v="1993-01-12T00:00:00"/>
        <d v="1993-01-16T00:00:00"/>
        <d v="1993-01-22T00:00:00"/>
        <d v="1993-01-27T00:00:00"/>
        <d v="1993-02-01T00:00:00"/>
        <d v="1993-02-03T00:00:00"/>
        <d v="1993-02-09T00:00:00"/>
        <d v="1993-02-12T00:00:00"/>
        <d v="1993-02-16T00:00:00"/>
        <d v="1993-02-17T00:00:00"/>
        <d v="1993-02-23T00:00:00"/>
        <d v="1993-02-27T00:00:00"/>
        <d v="1993-03-02T00:00:00"/>
        <d v="1993-03-04T00:00:00"/>
        <d v="1993-03-09T00:00:00"/>
        <d v="1993-03-11T00:00:00"/>
        <d v="1993-03-12T00:00:00"/>
        <d v="1993-03-16T00:00:00"/>
        <d v="1993-03-19T00:00:00"/>
        <d v="1993-03-21T00:00:00"/>
        <d v="1993-03-23T00:00:00"/>
        <d v="1993-03-26T00:00:00"/>
        <d v="1993-03-27T00:00:00"/>
        <d v="1993-03-31T00:00:00"/>
        <d v="1993-04-01T00:00:00"/>
        <d v="1993-04-02T00:00:00"/>
        <d v="1993-04-05T00:00:00"/>
        <d v="1993-04-07T00:00:00"/>
        <d v="1993-04-08T00:00:00"/>
        <d v="1993-04-12T00:00:00"/>
        <d v="1993-04-14T00:00:00"/>
        <d v="1993-04-15T00:00:00"/>
        <d v="1993-04-18T00:00:00"/>
        <d v="1993-04-20T00:00:00"/>
        <d v="1993-04-21T00:00:00"/>
        <d v="1993-04-22T00:00:00"/>
        <d v="1993-04-24T00:00:00"/>
        <d v="1993-04-27T00:00:00"/>
        <d v="1993-04-28T00:00:00"/>
        <d v="1993-04-29T00:00:00"/>
        <d v="1993-05-01T00:00:00"/>
        <d v="1993-05-04T00:00:00"/>
        <d v="1993-05-05T00:00:00"/>
        <d v="1993-05-08T00:00:00"/>
        <d v="1993-05-11T00:00:00"/>
        <d v="1993-05-12T00:00:00"/>
        <d v="1993-05-13T00:00:00"/>
        <d v="1993-05-15T00:00:00"/>
        <d v="1993-05-18T00:00:00"/>
        <d v="1993-05-19T00:00:00"/>
        <d v="1993-05-22T00:00:00"/>
        <d v="1992-12-18T00:00:00"/>
        <d v="1993-02-11T00:00:00"/>
        <d v="1993-03-13T00:00:00"/>
        <d v="1993-03-28T00:00:00"/>
        <d v="1993-04-03T00:00:00"/>
        <d v="1993-04-06T00:00:00"/>
        <d v="1993-04-13T00:00:00"/>
        <d v="1993-03-05T00:00:00"/>
        <d v="1993-04-23T00:00:00"/>
        <d v="1993-05-06T00:00:00"/>
        <d v="1992-12-31T00:00:00"/>
        <d v="1993-02-18T00:00:00"/>
        <d v="1993-12-09T00:00:00"/>
        <d v="1993-12-15T00:00:00"/>
        <d v="1993-12-20T00:00:00"/>
        <d v="1994-01-04T00:00:00"/>
        <d v="1994-01-11T00:00:00"/>
        <d v="1994-01-18T00:00:00"/>
        <d v="1994-01-19T00:00:00"/>
        <d v="1994-01-23T00:00:00"/>
        <d v="1994-01-25T00:00:00"/>
        <d v="1994-01-27T00:00:00"/>
        <d v="1994-02-01T00:00:00"/>
        <d v="1994-02-03T00:00:00"/>
        <d v="1994-02-05T00:00:00"/>
        <d v="1994-02-08T00:00:00"/>
        <d v="1994-02-11T00:00:00"/>
        <d v="1994-02-15T00:00:00"/>
        <d v="1994-02-16T00:00:00"/>
        <d v="1994-02-22T00:00:00"/>
        <d v="1994-02-23T00:00:00"/>
        <d v="1994-02-25T00:00:00"/>
        <d v="1994-03-01T00:00:00"/>
        <d v="1994-03-02T00:00:00"/>
        <d v="1994-03-04T00:00:00"/>
        <d v="1994-03-07T00:00:00"/>
        <d v="1994-03-08T00:00:00"/>
        <d v="1994-03-11T00:00:00"/>
        <d v="1994-03-15T00:00:00"/>
        <d v="1994-03-17T00:00:00"/>
        <d v="1994-03-18T00:00:00"/>
        <d v="1994-03-22T00:00:00"/>
        <d v="1994-03-24T00:00:00"/>
        <d v="1994-03-28T00:00:00"/>
        <d v="1994-03-29T00:00:00"/>
        <d v="1994-03-31T00:00:00"/>
        <d v="1994-04-04T00:00:00"/>
        <d v="1994-04-05T00:00:00"/>
        <d v="1994-04-06T00:00:00"/>
        <d v="1994-04-09T00:00:00"/>
        <d v="1994-04-12T00:00:00"/>
        <d v="1994-04-15T00:00:00"/>
        <d v="1994-04-17T00:00:00"/>
        <d v="1994-04-20T00:00:00"/>
        <d v="1994-04-22T00:00:00"/>
        <d v="1994-04-25T00:00:00"/>
        <d v="1994-04-26T00:00:00"/>
        <d v="1994-04-28T00:00:00"/>
        <d v="1994-05-01T00:00:00"/>
        <d v="1994-05-03T00:00:00"/>
        <d v="1994-05-04T00:00:00"/>
        <d v="1994-05-05T00:00:00"/>
        <d v="1994-05-07T00:00:00"/>
        <d v="1994-05-10T00:00:00"/>
        <d v="1994-05-11T00:00:00"/>
        <d v="1994-05-13T00:00:00"/>
        <d v="1994-05-17T00:00:00"/>
        <d v="1994-05-18T00:00:00"/>
        <d v="1994-05-19T00:00:00"/>
        <d v="1994-05-21T00:00:00"/>
        <d v="1994-05-25T00:00:00"/>
        <d v="1994-05-27T00:00:00"/>
        <d v="1993-12-08T00:00:00"/>
        <d v="1994-02-26T00:00:00"/>
        <d v="1994-03-06T00:00:00"/>
        <d v="1994-03-16T00:00:00"/>
        <d v="1994-03-19T00:00:00"/>
        <d v="1994-04-16T00:00:00"/>
        <d v="1994-04-21T00:00:00"/>
        <d v="1994-04-27T00:00:00"/>
        <d v="1994-05-02T00:00:00"/>
        <d v="1994-05-12T00:00:00"/>
        <d v="1994-05-26T00:00:00"/>
        <d v="1994-05-30T00:00:00"/>
        <d v="1994-03-14T00:00:00"/>
        <d v="1994-04-08T00:00:00"/>
        <d v="1994-04-30T00:00:00"/>
        <d v="1994-01-03T00:00:00"/>
        <d v="1994-02-04T00:00:00"/>
        <d v="1994-03-05T00:00:00"/>
        <d v="2011-06-09T00:00:00"/>
        <d v="2011-06-15T00:00:00"/>
        <d v="2011-06-22T00:00:00"/>
        <d v="2011-07-01T00:00:00"/>
        <d v="2011-07-12T00:00:00"/>
        <d v="2011-07-22T00:00:00"/>
        <d v="2011-08-01T00:00:00"/>
        <d v="2011-08-10T00:00:00"/>
        <d v="2011-08-18T00:00:00"/>
        <d v="2011-08-29T00:00:00"/>
        <d v="2011-09-08T00:00:00"/>
        <d v="2011-09-21T00:00:00"/>
        <d v="2011-10-03T00:00:00"/>
        <d v="2011-10-10T00:00:00"/>
        <d v="2011-10-17T00:00:00"/>
        <d v="2011-10-25T00:00:00"/>
        <d v="2011-11-03T00:00:00"/>
        <d v="2011-11-10T00:00:00"/>
        <d v="2011-11-18T00:00:00"/>
        <d v="2011-11-24T00:00:00"/>
        <d v="2011-09-19T00:00:00"/>
        <d v="2011-12-01T00:00:00"/>
        <d v="2009-06-09T00:00:00"/>
        <d v="2009-07-06T00:00:00"/>
        <d v="2009-08-06T00:00:00"/>
        <d v="2009-08-14T00:00:00"/>
        <d v="2009-08-24T00:00:00"/>
        <d v="2009-09-14T00:00:00"/>
        <d v="2009-10-01T00:00:00"/>
        <d v="2009-07-07T00:00:00"/>
        <d v="2009-07-24T00:00:00"/>
        <d v="2009-09-15T00:00:00"/>
        <d v="2009-10-20T00:00:00"/>
        <d v="2009-10-21T00:00:00"/>
        <d v="2009-11-16T00:00:00"/>
        <d v="2011-06-16T00:00:00"/>
        <d v="2011-06-29T00:00:00"/>
        <d v="2011-07-06T00:00:00"/>
        <d v="2011-07-13T00:00:00"/>
        <d v="2011-07-28T00:00:00"/>
        <d v="2011-08-04T00:00:00"/>
        <d v="2011-08-17T00:00:00"/>
        <d v="2011-08-26T00:00:00"/>
        <d v="2011-09-06T00:00:00"/>
        <d v="2011-09-20T00:00:00"/>
        <d v="2011-10-12T00:00:00"/>
        <d v="2011-10-18T00:00:00"/>
        <d v="2011-11-01T00:00:00"/>
        <d v="2011-11-08T00:00:00"/>
        <d v="2011-08-03T00:00:00"/>
        <d v="2011-08-09T00:00:00"/>
        <d v="2011-07-21T00:00:00"/>
        <d v="2011-09-02T00:00:00"/>
        <d v="2011-11-04T00:00:00"/>
        <d v="1991-11-05T00:00:00"/>
        <d v="1991-12-20T00:00:00"/>
        <d v="2006-02-14T00:00:00"/>
        <d v="2006-02-24T00:00:00"/>
        <d v="2006-03-05T00:00:00"/>
        <d v="2006-03-17T00:00:00"/>
        <d v="2006-03-26T00:00:00"/>
        <d v="2006-04-05T00:00:00"/>
        <d v="2006-04-15T00:00:00"/>
        <d v="2006-04-23T00:00:00"/>
        <d v="2006-04-30T00:00:00"/>
        <d v="2006-05-06T00:00:00"/>
        <d v="2006-05-14T00:00:00"/>
        <d v="2006-05-20T00:00:00"/>
        <d v="2006-05-28T00:00:00"/>
        <d v="2006-06-03T00:00:00"/>
        <d v="1983-08-23T20:04:49"/>
        <d v="1983-08-29T20:31:13"/>
        <d v="1983-09-16T09:33:58"/>
        <d v="1983-09-27T03:43:17"/>
        <d v="1983-10-05T17:20:18"/>
        <d v="1983-10-13T17:23:50"/>
        <d v="1983-10-21T01:09:46"/>
        <d v="1983-05-22T06:58:35"/>
        <d v="1983-06-03T12:40:01"/>
        <d v="1983-06-10T11:54:13"/>
        <d v="1983-06-17T06:36:10"/>
        <d v="1983-06-30T15:34:23"/>
        <d v="1983-07-21T13:51:23"/>
        <d v="1983-08-03T23:24:00"/>
        <d v="1983-08-18T10:25:16"/>
        <d v="1983-08-29T01:48:49"/>
        <d v="1983-09-07T10:09:13"/>
        <d v="1983-04-22T00:44:26"/>
        <d v="1983-04-28T05:25:04"/>
        <d v="1983-05-05T12:15:19"/>
        <d v="1983-05-12T19:21:56"/>
        <d v="1983-05-19T09:03:47"/>
        <d v="1983-05-26T21:13:47"/>
        <d v="1983-06-01T18:10:11"/>
        <d v="1983-06-09T02:15:47"/>
        <d v="1983-06-23T05:36:05"/>
        <d v="1983-07-07T17:42:53"/>
        <d v="1983-07-20T23:17:38"/>
        <d v="1983-08-04T07:34:46"/>
        <d v="1983-08-18T07:10:20"/>
        <d v="1983-07-02T01:39:02"/>
        <d v="1983-07-21T11:56:04"/>
        <d v="1983-08-05T08:18:12"/>
        <d v="1983-08-18T20:57:53"/>
        <d v="1983-08-28T18:28:49"/>
        <d v="1983-09-07T11:27:31"/>
        <d v="1983-09-16T01:52:01"/>
        <d v="1983-09-26T08:09:26"/>
        <d v="1983-10-03T14:43:38"/>
        <d v="1983-10-09T05:31:08"/>
        <d v="1983-10-17T14:37:32"/>
        <d v="1983-10-27T19:42:53"/>
        <d v="1983-11-04T02:54:25"/>
        <d v="1983-11-10T07:36:41"/>
        <d v="1983-11-17T14:59:42"/>
        <d v="1983-11-24T17:19:20"/>
        <d v="1983-08-23T15:39:07"/>
        <d v="1983-08-29T11:30:00"/>
        <d v="1983-09-16T04:56:48"/>
        <d v="1983-09-27T03:59:40"/>
        <d v="1983-10-05T17:43:14"/>
        <d v="1983-10-13T23:39:17"/>
        <d v="1983-05-21T22:10:28"/>
        <d v="1983-06-02T10:00:56"/>
        <d v="1983-06-09T18:08:10"/>
        <d v="1983-06-16T21:44:47"/>
        <d v="1983-06-30T11:25:04"/>
        <d v="1983-07-21T14:01:13"/>
        <d v="1983-08-03T23:43:39"/>
        <d v="1983-08-17T18:19:07"/>
        <d v="1983-08-29T04:14:36"/>
        <d v="1983-04-22T00:46:04"/>
        <d v="1983-04-28T14:19:44"/>
        <d v="1983-05-05T16:41:00"/>
        <d v="1983-05-12T19:20:18"/>
        <d v="1983-05-19T08:49:03"/>
        <d v="1983-05-26T21:00:41"/>
        <d v="1983-06-01T22:44:05"/>
        <d v="1983-06-09T11:21:55"/>
        <d v="1983-06-23T06:21:57"/>
        <d v="1983-07-07T06:15:32"/>
        <d v="1983-07-02T01:37:24"/>
        <d v="1983-07-21T20:40:54"/>
        <d v="1983-08-03T16:18:45"/>
        <d v="1983-08-17T23:04:09"/>
        <d v="1983-08-28T18:48:29"/>
        <d v="1983-09-07T12:08:28"/>
        <d v="1983-09-15T23:07:53"/>
        <d v="1983-10-03T10:19:34"/>
        <d v="1983-10-09T18:51:30"/>
        <d v="1983-10-17T23:24:01"/>
        <d v="1983-10-27T14:59:10"/>
        <d v="1983-11-03T22:04:09"/>
        <d v="1983-11-11T05:50:05"/>
        <d v="2011-11-20T00:00:00"/>
        <d v="2011-07-25T00:00:00"/>
        <d v="2011-07-31T00:00:00"/>
        <d v="2010-04-09T00:00:00"/>
        <d v="2010-05-06T00:00:00"/>
        <d v="2010-05-26T00:00:00"/>
        <d v="2010-07-13T00:00:00"/>
        <d v="2012-04-16T00:00:00"/>
        <d v="2012-05-21T00:00:00"/>
        <d v="2012-06-08T00:00:00"/>
        <d v="2012-07-15T00:00:00"/>
        <d v="1992-08-18T00:00:00"/>
        <d v="1992-10-07T00:00:00"/>
        <d v="1992-10-20T00:00:00"/>
        <d v="1992-11-03T00:00:00"/>
        <d v="1992-11-17T00:00:00"/>
        <d v="1992-11-24T00:00:00"/>
        <d v="1992-12-01T00:00:00"/>
        <d v="1992-12-08T00:00:00"/>
        <d v="1992-12-12T00:00:00"/>
        <d v="1992-12-15T00:00:00"/>
        <d v="1992-12-21T00:00:00"/>
        <d v="1992-12-29T00:00:00"/>
        <d v="1993-01-05T00:00:00"/>
        <d v="1993-01-19T00:00:00"/>
        <d v="1992-10-01T00:00:00"/>
        <d v="1992-10-06T00:00:00"/>
        <d v="1992-10-14T00:00:00"/>
        <d v="1992-10-27T00:00:00"/>
        <d v="1992-11-04T00:00:00"/>
        <d v="1992-11-11T00:00:00"/>
        <d v="1993-01-07T00:00:00"/>
        <d v="1992-05-29T00:00:00"/>
        <d v="1992-11-26T00:00:00"/>
        <d v="1992-08-25T00:00:00"/>
        <d v="1992-09-14T00:00:00"/>
        <d v="1992-09-23T00:00:00"/>
        <d v="2010-09-30T00:00:00"/>
        <d v="2010-10-04T00:00:00"/>
        <d v="2010-10-12T00:00:00"/>
        <d v="2010-10-22T00:00:00"/>
        <d v="2010-10-28T00:00:00"/>
        <d v="2010-11-02T00:00:00"/>
        <d v="2010-11-04T00:00:00"/>
        <d v="2010-11-08T00:00:00"/>
        <d v="2010-11-10T00:00:00"/>
        <d v="2010-11-15T00:00:00"/>
        <d v="2010-11-24T00:00:00"/>
        <d v="2010-12-01T00:00:00"/>
        <d v="2010-12-03T00:00:00"/>
        <d v="2010-12-08T00:00:00"/>
        <d v="2010-12-09T00:00:00"/>
        <d v="2010-12-15T00:00:00"/>
        <d v="2010-12-22T00:00:00"/>
        <d v="2010-12-29T00:00:00"/>
        <d v="2010-12-30T00:00:00"/>
        <d v="2011-01-06T00:00:00"/>
        <d v="2011-01-07T00:00:00"/>
        <d v="2011-01-12T00:00:00"/>
        <d v="2011-01-14T00:00:00"/>
        <d v="2011-01-19T00:00:00"/>
        <d v="2011-01-20T00:00:00"/>
        <d v="2011-01-26T00:00:00"/>
        <d v="2011-01-28T00:00:00"/>
        <d v="2011-02-02T00:00:00"/>
        <d v="2011-02-09T00:00:00"/>
        <d v="2011-02-10T00:00:00"/>
        <d v="2013-04-05T00:00:00"/>
        <d v="2013-04-16T00:00:00"/>
        <d v="2013-04-22T00:00:00"/>
        <d v="2013-04-23T00:00:00"/>
        <d v="2013-04-26T00:00:00"/>
        <d v="2013-04-30T00:00:00"/>
        <d v="2013-05-02T00:00:00"/>
        <d v="2013-05-03T00:00:00"/>
        <d v="2013-05-05T00:00:00"/>
        <d v="2013-05-14T00:00:00"/>
        <d v="2013-05-16T00:00:00"/>
        <d v="2013-05-19T00:00:00"/>
        <d v="2013-05-29T00:00:00"/>
        <d v="2013-05-31T00:00:00"/>
        <d v="2013-06-01T00:00:00"/>
        <d v="2013-06-11T00:00:00"/>
        <d v="2013-06-13T00:00:00"/>
        <d v="2013-06-23T00:00:00"/>
        <d v="2013-06-25T00:00:00"/>
        <d v="2013-07-02T00:00:00"/>
        <d v="2013-07-04T00:00:00"/>
        <d v="2013-07-10T00:00:00"/>
        <d v="2013-07-11T00:00:00"/>
        <d v="2013-07-16T00:00:00"/>
        <d v="2013-07-26T00:00:00"/>
        <d v="2013-07-29T00:00:00"/>
        <d v="2013-07-30T00:00:00"/>
        <d v="2013-08-04T00:00:00"/>
        <d v="2013-08-09T00:00:00"/>
        <d v="2013-08-14T00:00:00"/>
        <d v="2013-08-21T00:00:00"/>
        <d v="2013-08-29T00:00:00"/>
        <d v="2013-08-30T00:00:00"/>
        <d v="2013-09-03T00:00:00"/>
        <d v="2013-09-08T00:00:00"/>
        <d v="2013-09-09T00:00:00"/>
        <d v="2013-09-10T00:00:00"/>
        <d v="2013-09-13T00:00:00"/>
        <d v="2013-09-16T00:00:00"/>
        <d v="2013-09-23T00:00:00"/>
        <d v="2013-09-25T00:00:00"/>
        <d v="2013-09-27T00:00:00"/>
        <d v="2013-10-01T00:00:00"/>
        <d v="2013-10-07T00:00:00"/>
        <d v="2013-10-08T00:00:00"/>
        <d v="2013-10-11T00:00:00"/>
        <d v="2013-10-15T00:00:00"/>
        <d v="2013-10-16T00:00:00"/>
        <d v="2013-10-20T00:00:00"/>
        <d v="2013-10-22T00:00:00"/>
        <d v="2013-10-23T00:00:00"/>
        <d v="2013-10-29T00:00:00"/>
        <d v="2013-10-30T00:00:00"/>
        <d v="2013-11-04T00:00:00"/>
        <d v="2013-11-05T00:00:00"/>
        <d v="2013-11-08T00:00:00"/>
        <d v="2013-11-12T00:00:00"/>
        <d v="2013-11-18T00:00:00"/>
        <d v="2013-11-19T00:00:00"/>
        <d v="2013-11-21T00:00:00"/>
        <d v="2013-11-26T00:00:00"/>
        <d v="2013-11-29T00:00:00"/>
        <d v="2013-12-02T00:00:00"/>
        <d v="2013-12-03T00:00:00"/>
        <d v="2013-12-05T00:00:00"/>
        <d v="2013-12-10T00:00:00"/>
        <d v="2013-12-12T00:00:00"/>
        <d v="2013-12-17T00:00:00"/>
        <d v="2013-12-19T00:00:00"/>
        <d v="2013-12-20T00:00:00"/>
        <d v="2013-12-24T00:00:00"/>
        <d v="2013-12-30T00:00:00"/>
        <d v="2013-12-31T00:00:00"/>
        <d v="2014-01-06T00:00:00"/>
        <d v="2014-01-07T00:00:00"/>
        <d v="2014-01-13T00:00:00"/>
        <d v="2014-01-14T00:00:00"/>
        <d v="2014-01-21T00:00:00"/>
        <d v="2014-01-23T00:00:00"/>
        <d v="2014-01-25T00:00:00"/>
        <d v="2014-01-28T00:00:00"/>
        <d v="2015-10-07T00:00:00"/>
        <d v="2015-10-09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1991-09-16T00:00:00"/>
        <d v="1991-09-23T00:00:00"/>
        <d v="1991-09-24T00:00:00"/>
        <d v="1991-10-01T00:00:00"/>
        <d v="1991-10-08T00:00:00"/>
        <d v="1991-10-10T00:00:00"/>
        <d v="1991-10-14T00:00:00"/>
        <d v="1991-10-21T00:00:00"/>
        <d v="1991-10-22T00:00:00"/>
        <d v="1991-10-29T00:00:00"/>
        <d v="1991-11-04T00:00:00"/>
        <d v="1991-11-11T00:00:00"/>
        <d v="1991-11-18T00:00:00"/>
        <d v="1991-11-19T00:00:00"/>
        <d v="1991-11-26T00:00:00"/>
        <d v="1991-12-02T00:00:00"/>
        <d v="1991-12-09T00:00:00"/>
        <d v="1991-12-13T00:00:00"/>
        <d v="1991-12-16T00:00:00"/>
        <d v="1991-12-18T00:00:00"/>
        <d v="1991-12-23T00:00:00"/>
        <d v="1991-12-30T00:00:00"/>
        <d v="1992-01-06T00:00:00"/>
        <d v="1992-01-10T00:00:00"/>
        <d v="1992-01-13T00:00:00"/>
        <d v="1992-01-15T00:00:00"/>
        <d v="1992-01-20T00:00:00"/>
        <d v="2004-10-14T00:00:00"/>
        <d v="2005-03-07T00:00:00"/>
        <d v="2005-03-14T00:00:00"/>
        <d v="2005-03-27T00:00:00"/>
        <d v="2005-04-10T00:00:00"/>
        <d v="2005-04-12T00:00:00"/>
        <d v="2005-04-15T00:00:00"/>
        <d v="2005-04-17T00:00:00"/>
        <d v="2005-04-23T00:00:00"/>
        <d v="2005-04-30T00:00:00"/>
        <d v="2005-05-08T00:00:00"/>
        <d v="2005-05-14T00:00:00"/>
        <d v="2005-05-20T00:00:00"/>
        <d v="2005-05-28T00:00:00"/>
        <d v="2005-06-01T00:00:00"/>
        <d v="2005-06-03T00:00:00"/>
        <d v="2005-06-10T00:00:00"/>
        <d v="2005-06-14T00:00:00"/>
        <d v="2005-06-17T00:00:00"/>
        <d v="2005-06-23T00:00:00"/>
        <d v="2005-06-30T00:00:00"/>
        <d v="2005-07-07T00:00:00"/>
        <d v="2005-07-14T00:00:00"/>
        <d v="2005-07-15T00:00:00"/>
        <d v="2005-07-20T00:00:00"/>
        <d v="2005-07-30T00:00:00"/>
        <d v="2005-08-03T00:00:00"/>
        <d v="2006-10-13T00:00:00"/>
        <d v="2007-01-07T00:00:00"/>
        <d v="2007-03-26T00:00:00"/>
        <d v="2007-04-07T00:00:00"/>
        <d v="2007-05-10T00:00:00"/>
        <d v="2007-05-22T00:00:00"/>
        <d v="2007-06-01T00:00:00"/>
        <d v="2007-06-19T00:00:00"/>
        <d v="2007-06-30T00:00:00"/>
        <d v="2007-08-05T00:00:00"/>
        <d v="2008-11-13T00:00:00"/>
        <d v="2008-12-16T00:00:00"/>
        <d v="2009-03-17T00:00:00"/>
        <d v="2009-04-24T00:00:00"/>
        <d v="2009-06-02T00:00:00"/>
        <d v="2009-06-11T00:00:00"/>
        <d v="2009-06-19T00:00:00"/>
        <d v="2009-07-15T00:00:00"/>
        <d v="2009-08-07T00:00:00"/>
        <d v="2012-07-26T00:00:00"/>
        <d v="2012-08-07T00:00:00"/>
        <d v="2012-08-15T00:00:00"/>
        <d v="2012-07-13T00:00:00"/>
        <d v="2012-07-20T00:00:00"/>
        <d v="2002-07-11T00:00:00"/>
        <d v="2002-09-05T00:00:00"/>
        <d v="2002-10-31T00:00:00"/>
        <d v="2002-11-08T00:00:00"/>
        <d v="2002-11-10T00:00:00"/>
        <d v="2002-11-22T00:00:00"/>
        <d v="2002-12-27T00:00:00"/>
        <d v="2012-07-09T00:00:00"/>
        <d v="2012-07-19T00:00:00"/>
        <d v="2012-07-29T00:00:00"/>
        <d v="2012-08-08T00:00:00"/>
        <d v="2012-08-21T00:00:00"/>
        <d v="2011-07-11T00:00:00"/>
        <d v="2011-07-29T00:00:00"/>
        <d v="2011-08-16T00:00:00"/>
        <d v="2011-08-27T00:00:00"/>
        <d v="2011-09-07T00:00:00"/>
        <d v="2011-09-24T00:00:00"/>
        <d v="2011-10-20T00:00:00"/>
        <d v="2012-06-21T00:00:00"/>
        <d v="2012-07-18T00:00:00"/>
        <d v="2012-07-27T00:00:00"/>
        <d v="2012-08-03T00:00:00"/>
        <d v="2012-08-13T00:00:00"/>
        <d v="2012-08-27T00:00:00"/>
        <d v="2012-09-06T00:00:00"/>
        <d v="2012-09-12T00:00:00"/>
        <d v="1991-07-31T00:00:00"/>
        <d v="1991-12-01T00:00:00"/>
        <d v="2014-12-31T00:00:00"/>
        <d v="1983-09-07T00:00:00"/>
        <d v="1983-10-21T00:00:00"/>
        <d v="1983-11-30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3-01-04T00:00:00"/>
        <d v="2003-01-14T00:00:00"/>
        <d v="2003-01-23T00:00:00"/>
        <d v="2003-02-04T00:00:00"/>
        <d v="2003-02-24T00:00:00"/>
        <d v="2003-03-06T00:00:00"/>
        <d v="2003-03-11T00:00:00"/>
        <d v="2003-03-16T00:00:00"/>
        <d v="2003-03-19T00:00:00"/>
        <d v="2003-03-21T00:00:00"/>
        <d v="2003-03-25T00:00:00"/>
        <d v="2003-03-26T00:00:00"/>
        <d v="2003-03-27T00:00:00"/>
        <d v="2003-03-31T00:00:00"/>
        <d v="2003-04-04T00:00:00"/>
        <d v="2003-04-06T00:00:00"/>
        <d v="2003-04-10T00:00:00"/>
        <d v="2003-04-11T00:00:00"/>
        <d v="2003-04-15T00:00:00"/>
        <d v="2003-04-16T00:00:00"/>
        <d v="2003-04-20T00:00:00"/>
        <d v="2003-04-21T00:00:00"/>
        <d v="2003-04-23T00:00:00"/>
        <d v="2003-04-25T00:00:00"/>
        <d v="2003-04-26T00:00:00"/>
        <d v="2003-04-28T00:00:00"/>
        <d v="2003-04-29T00:00:00"/>
        <d v="2003-04-30T00:00:00"/>
        <d v="2003-05-05T00:00:00"/>
        <d v="2003-05-10T00:00:00"/>
        <d v="2003-05-15T00:00:00"/>
        <d v="2003-05-20T00:00:00"/>
        <d v="2003-05-25T00:00:00"/>
        <d v="2003-05-30T00:00:00"/>
        <d v="2003-06-04T00:00:00"/>
        <d v="2003-06-05T00:00:00"/>
        <d v="2003-06-10T00:00:00"/>
        <d v="2003-06-14T00:00:00"/>
        <d v="2003-06-19T00:00:00"/>
        <d v="2003-06-24T00:00:00"/>
        <d v="2003-06-30T00:00:00"/>
        <d v="2003-07-05T00:00:00"/>
        <d v="2003-07-10T00:00:00"/>
        <d v="2003-07-15T00:00:00"/>
        <d v="2003-07-21T00:00:00"/>
        <d v="2003-07-26T00:00:00"/>
        <d v="2003-07-31T00:00:00"/>
        <d v="2003-08-05T00:00:00"/>
        <d v="2003-08-11T00:00:00"/>
        <d v="2003-08-18T00:00:00"/>
        <d v="2003-08-23T00:00:00"/>
        <d v="2003-08-30T00:00:00"/>
        <d v="2003-09-05T00:00:00"/>
        <d v="2003-09-10T00:00:00"/>
        <d v="2003-09-15T00:00:00"/>
        <d v="2003-09-20T00:00:00"/>
        <d v="2003-09-25T00:00:00"/>
        <d v="2003-10-02T00:00:00"/>
        <d v="2003-10-07T00:00:00"/>
        <d v="2003-10-14T00:00:00"/>
        <d v="2003-10-20T00:00:00"/>
        <d v="2003-10-25T00:00:00"/>
        <d v="2003-10-30T00:00:00"/>
        <d v="2003-11-04T00:00:00"/>
        <d v="2003-11-09T00:00:00"/>
        <d v="2003-11-14T00:00:00"/>
        <d v="2003-12-06T00:00:00"/>
        <d v="2003-12-11T00:00:00"/>
        <d v="2003-12-15T00:00:00"/>
        <d v="2003-12-20T00:00:00"/>
        <d v="2003-12-31T00:00:00"/>
        <d v="2004-01-05T00:00:00"/>
        <d v="2004-01-09T00:00:00"/>
        <d v="2004-01-14T00:00:00"/>
        <d v="2004-01-19T00:00:00"/>
        <d v="2004-01-25T00:00:00"/>
        <d v="2004-01-29T00:00:00"/>
        <d v="2004-02-03T00:00:00"/>
        <d v="2004-02-09T00:00:00"/>
        <d v="2004-02-13T00:00:00"/>
        <d v="2004-02-19T00:00:00"/>
        <d v="2004-02-24T00:00:00"/>
        <d v="2004-02-28T00:00:00"/>
        <d v="2004-03-04T00:00:00"/>
        <d v="2004-03-09T00:00:00"/>
        <d v="2004-03-11T00:00:00"/>
        <d v="2004-03-15T00:00:00"/>
        <d v="2004-03-20T00:00:00"/>
        <d v="2004-03-25T00:00:00"/>
        <d v="2004-03-30T00:00:00"/>
        <d v="2004-03-31T00:00:00"/>
        <d v="2004-04-04T00:00:00"/>
        <d v="2004-04-08T00:00:00"/>
        <d v="2004-04-09T00:00:00"/>
        <d v="2004-04-14T00:00:00"/>
        <d v="2004-04-16T00:00:00"/>
        <d v="2004-04-20T00:00:00"/>
        <d v="2004-04-23T00:00:00"/>
        <d v="2004-04-25T00:00:00"/>
        <d v="2004-04-30T00:00:00"/>
        <d v="2004-05-05T00:00:00"/>
        <d v="2004-05-07T00:00:00"/>
        <d v="2004-05-10T00:00:00"/>
        <d v="2004-05-12T00:00:00"/>
        <d v="2004-05-13T00:00:00"/>
        <d v="2004-05-17T00:00:00"/>
        <d v="2004-05-20T00:00:00"/>
        <d v="2004-05-22T00:00:00"/>
        <d v="2004-05-28T00:00:00"/>
        <d v="2004-06-02T00:00:00"/>
        <d v="2004-06-04T00:00:00"/>
        <d v="2004-06-07T00:00:00"/>
        <d v="2004-06-12T00:00:00"/>
        <d v="2004-06-22T00:00:00"/>
        <d v="2004-06-26T00:00:00"/>
        <d v="2004-07-03T00:00:00"/>
        <d v="2004-07-20T00:00:00"/>
        <d v="2004-07-25T00:00:00"/>
        <d v="2004-08-01T00:00:00"/>
        <d v="2004-08-05T00:00:00"/>
        <d v="2004-08-13T00:00:00"/>
        <d v="2004-08-18T00:00:00"/>
        <d v="2004-08-23T00:00:00"/>
        <d v="2004-08-30T00:00:00"/>
        <d v="2004-09-02T00:00:00"/>
        <d v="2004-09-04T00:00:00"/>
        <d v="2004-09-09T00:00:00"/>
        <d v="2004-09-15T00:00:00"/>
        <d v="2004-09-20T00:00:00"/>
        <d v="2004-09-25T00:00:00"/>
        <d v="2004-10-02T00:00:00"/>
        <d v="2004-10-08T00:00:00"/>
        <d v="2004-10-13T00:00:00"/>
        <d v="2004-10-18T00:00:00"/>
        <d v="2004-10-23T00:00:00"/>
        <d v="2004-10-28T00:00:00"/>
        <d v="2004-11-12T00:00:00"/>
        <d v="2004-11-17T00:00:00"/>
        <d v="2004-12-01T00:00:00"/>
        <d v="2004-12-10T00:00:00"/>
        <d v="2004-12-20T00:00:00"/>
        <d v="2004-12-30T00:00:00"/>
        <d v="2005-01-09T00:00:00"/>
        <d v="2005-01-21T00:00:00"/>
        <d v="2005-01-25T00:00:00"/>
        <d v="2005-01-30T00:00:00"/>
        <d v="2005-02-11T00:00:00"/>
        <d v="2005-02-20T00:00:00"/>
        <d v="2005-02-28T00:00:00"/>
        <d v="2005-03-01T00:00:00"/>
        <d v="2005-03-06T00:00:00"/>
        <d v="2005-03-11T00:00:00"/>
        <d v="2005-03-16T00:00:00"/>
        <d v="2005-03-20T00:00:00"/>
        <d v="2005-03-21T00:00:00"/>
        <d v="2005-03-25T00:00:00"/>
        <d v="2005-03-26T00:00:00"/>
        <d v="2005-03-30T00:00:00"/>
        <d v="2005-04-06T00:00:00"/>
        <d v="2005-04-20T00:00:00"/>
        <d v="2005-04-25T00:00:00"/>
        <d v="2005-05-06T00:00:00"/>
        <d v="2005-05-10T00:00:00"/>
        <d v="2005-05-11T00:00:00"/>
        <d v="2005-05-16T00:00:00"/>
        <d v="2005-05-21T00:00:00"/>
        <d v="2005-05-26T00:00:00"/>
        <d v="2005-05-30T00:00:00"/>
        <d v="2005-05-31T00:00:00"/>
        <d v="2005-06-05T00:00:00"/>
        <d v="2005-06-07T00:00:00"/>
        <d v="2005-06-08T00:00:00"/>
        <d v="2005-06-11T00:00:00"/>
        <d v="2005-06-22T00:00:00"/>
      </sharedItems>
      <fieldGroup par="67"/>
    </cacheField>
    <cacheField name="Wheat.SowingDate" numFmtId="0">
      <sharedItems containsNonDate="0" containsDate="1" containsString="0" containsBlank="1" minDate="1983-04-15T00:00:00" maxDate="2012-09-26T00:00:00"/>
    </cacheField>
    <cacheField name="Wheat.SowingDate.DayOfYear" numFmtId="0">
      <sharedItems containsString="0" containsBlank="1" containsNumber="1" containsInteger="1" minValue="63" maxValue="334"/>
    </cacheField>
    <cacheField name="Wheat.SowingData.Cultivar" numFmtId="0">
      <sharedItems containsBlank="1"/>
    </cacheField>
    <cacheField name="ET" numFmtId="0">
      <sharedItems containsString="0" containsBlank="1" containsNumber="1" minValue="0.65535460649241595" maxValue="6.1227761769600502"/>
    </cacheField>
    <cacheField name="ProfileWater" numFmtId="0">
      <sharedItems containsString="0" containsBlank="1" containsNumber="1" minValue="10.9" maxValue="936.55537238603995"/>
    </cacheField>
    <cacheField name="Soil.Water.Volumetric(1)" numFmtId="0">
      <sharedItems containsString="0" containsBlank="1" containsNumber="1" minValue="5.3249999999999999E-2" maxValue="0.34798750000000001"/>
    </cacheField>
    <cacheField name="Soil.Water.Volumetric(2)" numFmtId="0">
      <sharedItems containsString="0" containsBlank="1" containsNumber="1" minValue="7.3050000000000004E-2" maxValue="0.51961580866143997"/>
    </cacheField>
    <cacheField name="Soil.Water.Volumetric(3)" numFmtId="0">
      <sharedItems containsString="0" containsBlank="1" containsNumber="1" minValue="5.985E-2" maxValue="0.54321630929966003"/>
    </cacheField>
    <cacheField name="Soil.Water.Volumetric(4)" numFmtId="0">
      <sharedItems containsString="0" containsBlank="1" containsNumber="1" minValue="4.8500000000000001E-2" maxValue="0.550913907041642"/>
    </cacheField>
    <cacheField name="Soil.Water.Volumetric(5)" numFmtId="0">
      <sharedItems containsString="0" containsBlank="1" containsNumber="1" minValue="5.3749999999999999E-2" maxValue="0.53493614691175795"/>
    </cacheField>
    <cacheField name="Soil.Water.Volumetric(6)" numFmtId="0">
      <sharedItems containsString="0" containsBlank="1" containsNumber="1" minValue="6.0999999999999999E-2" maxValue="0.52735824922219199"/>
    </cacheField>
    <cacheField name="Soil.Water.Volumetric(7)" numFmtId="0">
      <sharedItems containsString="0" containsBlank="1" containsNumber="1" minValue="8.8499999999999995E-2" maxValue="0.55307697682190504"/>
    </cacheField>
    <cacheField name="Soil.Water.Volumetric(8)" numFmtId="0">
      <sharedItems containsString="0" containsBlank="1" containsNumber="1" minValue="5.7666666666666699E-2" maxValue="0.54361362746165698"/>
    </cacheField>
    <cacheField name="Soil.Water.Volumetric(9)" numFmtId="0">
      <sharedItems containsString="0" containsBlank="1" containsNumber="1" minValue="0.43591572858981598" maxValue="0.48395772090924"/>
    </cacheField>
    <cacheField name="Soil.Water.Volumetric(10)" numFmtId="0">
      <sharedItems containsString="0" containsBlank="1" containsNumber="1" minValue="0.42102193287514" maxValue="0.43771263480557798"/>
    </cacheField>
    <cacheField name="Wheat.TillerNumber" numFmtId="0">
      <sharedItems containsString="0" containsBlank="1" containsNumber="1" minValue="1.4" maxValue="11.266666666666699"/>
    </cacheField>
    <cacheField name="Wheat.AboveGround.N" numFmtId="0">
      <sharedItems containsString="0" containsBlank="1" containsNumber="1" minValue="0.16" maxValue="32.709666313272997"/>
    </cacheField>
    <cacheField name="Wheat.AboveGround.Wt" numFmtId="0">
      <sharedItems containsString="0" containsBlank="1" containsNumber="1" minValue="0" maxValue="2993.4587204772702"/>
    </cacheField>
    <cacheField name="Wheat.Ear.Wt" numFmtId="0">
      <sharedItems containsString="0" containsBlank="1" containsNumber="1" minValue="0" maxValue="1428"/>
    </cacheField>
    <cacheField name="Wheat.Ear.Nconc" numFmtId="0">
      <sharedItems containsString="0" containsBlank="1" containsNumber="1" minValue="1.0999999999999999E-2" maxValue="2.8199999999999999E-2"/>
    </cacheField>
    <cacheField name="Wheat.Ear.N" numFmtId="0">
      <sharedItems containsString="0" containsBlank="1" containsNumber="1" minValue="0.71" maxValue="34.467775000000003"/>
    </cacheField>
    <cacheField name="Wheat.Grain.NConc" numFmtId="0">
      <sharedItems containsString="0" containsBlank="1" containsNumber="1" minValue="1.2500000000000001E-2" maxValue="3.2800000000000003E-2"/>
    </cacheField>
    <cacheField name="Wheat.Grain.Size" numFmtId="0">
      <sharedItems containsString="0" containsBlank="1" containsNumber="1" minValue="1.7490729295426454E-2" maxValue="53"/>
    </cacheField>
    <cacheField name="Wheat.Grain.N" numFmtId="0">
      <sharedItems containsString="0" containsBlank="1" containsNumber="1" minValue="1.66" maxValue="19.779331124999999"/>
    </cacheField>
    <cacheField name="Wheat.Grain.Number" numFmtId="0">
      <sharedItems containsString="0" containsBlank="1" containsNumber="1" minValue="2102.69" maxValue="28433.773147215801"/>
    </cacheField>
    <cacheField name="Wheat.Grain.Protein" numFmtId="0">
      <sharedItems containsString="0" containsBlank="1" containsNumber="1" minValue="6.9" maxValue="18.7"/>
    </cacheField>
    <cacheField name="Wheat.Grain.Wt" numFmtId="0">
      <sharedItems containsBlank="1" containsMixedTypes="1" containsNumber="1" minValue="0.285493871282893" maxValue="1164.4823763335801"/>
    </cacheField>
    <cacheField name="Wheat.Structure.LeafTipsAppeared" numFmtId="0">
      <sharedItems containsString="0" containsBlank="1" containsNumber="1" minValue="2" maxValue="14.45"/>
    </cacheField>
    <cacheField name="Wheat.Leaf.Canopy.CoverTotal" numFmtId="0">
      <sharedItems containsString="0" containsBlank="1" containsNumber="1" minValue="0" maxValue="0.99411820843969601"/>
    </cacheField>
    <cacheField name="Wheat.Leaf.Canopy.CoverGreen" numFmtId="0">
      <sharedItems containsString="0" containsBlank="1" containsNumber="1" minValue="0" maxValue="0.87740006192626896"/>
    </cacheField>
    <cacheField name="Wheat.Leaf.Dead.NConc" numFmtId="0">
      <sharedItems containsString="0" containsBlank="1" containsNumber="1" minValue="3.2397408207343399E-3" maxValue="1.4950000000000001"/>
    </cacheField>
    <cacheField name="Wheat.Leaf.Dead.N" numFmtId="0">
      <sharedItems containsString="0" containsBlank="1" containsNumber="1" minValue="0" maxValue="1.43"/>
    </cacheField>
    <cacheField name="Wheat.Leaf.Dead.Wt" numFmtId="0">
      <sharedItems containsString="0" containsBlank="1" containsNumber="1" minValue="0" maxValue="530.23660973935489"/>
    </cacheField>
    <cacheField name="Wheat.TillerNumber.DeadTillers" numFmtId="0">
      <sharedItems containsString="0" containsBlank="1" containsNumber="1" minValue="0" maxValue="15"/>
    </cacheField>
    <cacheField name="Wheat.Leaf.ExpandedCohortNo" numFmtId="0">
      <sharedItems containsString="0" containsBlank="1" containsNumber="1" minValue="1" maxValue="14.45"/>
    </cacheField>
    <cacheField name="Wheat.Leaf.Canopy.LAI" numFmtId="0">
      <sharedItems containsString="0" containsBlank="1" containsNumber="1" minValue="0" maxValue="10.418043180476101"/>
    </cacheField>
    <cacheField name="Wheat.Leaf.Live.NConc" numFmtId="0">
      <sharedItems containsString="0" containsBlank="1" containsNumber="1" minValue="8.8607594936708899E-3" maxValue="6.5714285714285697E-2"/>
    </cacheField>
    <cacheField name="Wheat.Leaf.Live.N" numFmtId="0">
      <sharedItems containsString="0" containsBlank="1" containsNumber="1" minValue="8.1000000000000003E-2" maxValue="12.396000000000001"/>
    </cacheField>
    <cacheField name="Wheat.Leaf.Live.Wt" numFmtId="0">
      <sharedItems containsString="0" containsBlank="1" containsNumber="1" minValue="0" maxValue="475.11077022929601"/>
    </cacheField>
    <cacheField name="Wheat.Leaf.NonStructural.Wt" numFmtId="0">
      <sharedItems containsString="0" containsBlank="1" containsNumber="1" minValue="10" maxValue="13.2"/>
    </cacheField>
    <cacheField name="Wheat.Leaf.Wt" numFmtId="0">
      <sharedItems containsString="0" containsBlank="1" containsNumber="1" containsInteger="1" minValue="118" maxValue="311"/>
    </cacheField>
    <cacheField name="Wheat.Leaf.Canopy.SpecificArea" numFmtId="0">
      <sharedItems containsString="0" containsBlank="1" containsNumber="1" minValue="4.6563009999999998E-3" maxValue="4.9133333000000001E-2"/>
    </cacheField>
    <cacheField name="Wheat.Phenology.CurrentStageName" numFmtId="0">
      <sharedItems containsBlank="1" count="3">
        <s v="HarvestRipe"/>
        <m/>
        <s v="Flowering"/>
      </sharedItems>
    </cacheField>
    <cacheField name="Wheat.Phenology.TerminalSpikeletDAS" numFmtId="0">
      <sharedItems containsString="0" containsBlank="1" containsNumber="1" containsInteger="1" minValue="32" maxValue="93"/>
    </cacheField>
    <cacheField name="DC31" numFmtId="0">
      <sharedItems containsString="0" containsBlank="1" containsNumber="1" containsInteger="1" minValue="40" maxValue="108"/>
    </cacheField>
    <cacheField name="Wheat.Phenology.FlagLeafDAS" numFmtId="0">
      <sharedItems containsString="0" containsBlank="1" containsNumber="1" containsInteger="1" minValue="46" maxValue="225"/>
    </cacheField>
    <cacheField name="Wheat.Phenology.HeadingDAS" numFmtId="0">
      <sharedItems containsString="0" containsBlank="1" containsNumber="1" containsInteger="1" minValue="52" maxValue="159"/>
    </cacheField>
    <cacheField name="Wheat.Phenology.FloweringDAS" numFmtId="0">
      <sharedItems containsString="0" containsBlank="1" containsNumber="1" containsInteger="1" minValue="56" maxValue="256"/>
    </cacheField>
    <cacheField name="Wheat.Phenology.ReadyForHarvestDAS" numFmtId="0">
      <sharedItems containsString="0" containsBlank="1" containsNumber="1" containsInteger="1" minValue="92" maxValue="300"/>
    </cacheField>
    <cacheField name="Wheat.Phenology.Zadok.Stage" numFmtId="0">
      <sharedItems containsString="0" containsBlank="1" containsNumber="1" minValue="0" maxValue="93"/>
    </cacheField>
    <cacheField name="Wheat.SowingData.Population" numFmtId="0">
      <sharedItems containsString="0" containsBlank="1" containsNumber="1" minValue="134.52380952381" maxValue="342.5"/>
    </cacheField>
    <cacheField name="Wheat.Spike.N" numFmtId="0">
      <sharedItems containsString="0" containsBlank="1" containsNumber="1" minValue="0.55410760000000003" maxValue="5.6634793999999999"/>
    </cacheField>
    <cacheField name="Wheat.Spike.NonStructural.Wt" numFmtId="0">
      <sharedItems containsString="0" containsBlank="1" containsNumber="1" minValue="22.6" maxValue="29.6"/>
    </cacheField>
    <cacheField name="Wheat.Spike.Wt" numFmtId="0">
      <sharedItems containsString="0" containsBlank="1" containsNumber="1" minValue="0" maxValue="347.64007714398502"/>
    </cacheField>
    <cacheField name="Wheat.Spike.NConc" numFmtId="0">
      <sharedItems containsString="0" containsBlank="1" containsNumber="1" minValue="7.7588719614652196E-3" maxValue="2.4045225561916898E-2"/>
    </cacheField>
    <cacheField name="Wheat.Stem.NConc" numFmtId="0">
      <sharedItems containsString="0" containsBlank="1" containsNumber="1" minValue="0" maxValue="5.8823529411764698E-2"/>
    </cacheField>
    <cacheField name="Wheat.Stem.N" numFmtId="0">
      <sharedItems containsString="0" containsBlank="1" containsNumber="1" minValue="0" maxValue="11.8395434982487"/>
    </cacheField>
    <cacheField name="Wheat.Stem.NonStructural.Wt" numFmtId="0">
      <sharedItems containsString="0" containsBlank="1" containsNumber="1" minValue="82.4" maxValue="204.7"/>
    </cacheField>
    <cacheField name="Wheat.Stem.Wt" numFmtId="0">
      <sharedItems containsString="0" containsBlank="1" containsNumber="1" minValue="0" maxValue="1567.6986102133201"/>
    </cacheField>
    <cacheField name="Wheat.StemPopulation" numFmtId="0">
      <sharedItems containsString="0" containsBlank="1" containsNumber="1" minValue="100.416667938232" maxValue="1530"/>
    </cacheField>
    <cacheField name="Wheat.Leaf.HaunStage" numFmtId="0">
      <sharedItems containsString="0" containsBlank="1" containsNumber="1" minValue="1" maxValue="14.45"/>
    </cacheField>
    <cacheField name="Wheat.Leaf.FinalLeafNumber" numFmtId="0">
      <sharedItems containsString="0" containsBlank="1" containsNumber="1" minValue="7.9545577961242602" maxValue="12.0855608464518"/>
    </cacheField>
    <cacheField name="Months (Clock.Today)" numFmtId="0" databaseField="0">
      <fieldGroup base="2">
        <rangePr groupBy="months" startDate="1983-04-22T00:44:26" endDate="2016-02-17T00:00:00"/>
        <groupItems count="14">
          <s v="&lt;22/04/198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/02/2016"/>
        </groupItems>
      </fieldGroup>
    </cacheField>
    <cacheField name="Quarters (Clock.Today)" numFmtId="0" databaseField="0">
      <fieldGroup base="2">
        <rangePr groupBy="quarters" startDate="1983-04-22T00:44:26" endDate="2016-02-17T00:00:00"/>
        <groupItems count="6">
          <s v="&lt;22/04/1983"/>
          <s v="Qtr1"/>
          <s v="Qtr2"/>
          <s v="Qtr3"/>
          <s v="Qtr4"/>
          <s v="&gt;17/02/2016"/>
        </groupItems>
      </fieldGroup>
    </cacheField>
    <cacheField name="Years (Clock.Today)" numFmtId="0" databaseField="0">
      <fieldGroup base="2">
        <rangePr groupBy="years" startDate="1983-04-22T00:44:26" endDate="2016-02-17T00:00:00"/>
        <groupItems count="36">
          <s v="&lt;22/04/1983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17/02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6">
  <r>
    <x v="0"/>
    <s v="APS14StubbleBareNRate000"/>
    <x v="0"/>
    <m/>
    <m/>
    <m/>
    <m/>
    <m/>
    <m/>
    <m/>
    <m/>
    <m/>
    <m/>
    <m/>
    <m/>
    <m/>
    <m/>
    <m/>
    <m/>
    <n v="2.9830000000000001"/>
    <n v="346.221"/>
    <m/>
    <m/>
    <m/>
    <n v="2.0199999999999999E-2"/>
    <m/>
    <n v="2.544"/>
    <m/>
    <m/>
    <n v="125.98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"/>
    <s v="APS14StubbleBareNRate040"/>
    <x v="0"/>
    <m/>
    <m/>
    <m/>
    <m/>
    <m/>
    <m/>
    <m/>
    <m/>
    <m/>
    <m/>
    <m/>
    <m/>
    <m/>
    <m/>
    <m/>
    <m/>
    <n v="5.6619999999999999"/>
    <n v="734.98099999999999"/>
    <m/>
    <m/>
    <m/>
    <n v="1.72E-2"/>
    <m/>
    <n v="4.8310000000000004"/>
    <m/>
    <m/>
    <n v="280.9669999999999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2"/>
    <s v="APS14StubbleBareNRate080"/>
    <x v="0"/>
    <m/>
    <m/>
    <m/>
    <m/>
    <m/>
    <m/>
    <m/>
    <m/>
    <m/>
    <m/>
    <m/>
    <m/>
    <m/>
    <m/>
    <m/>
    <m/>
    <n v="7.4859999999999998"/>
    <n v="1034.248"/>
    <m/>
    <m/>
    <m/>
    <n v="1.61E-2"/>
    <m/>
    <n v="6.1210000000000004"/>
    <m/>
    <m/>
    <n v="379.0330000000000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3"/>
    <s v="APS14StubbleBareNRate200"/>
    <x v="0"/>
    <m/>
    <m/>
    <m/>
    <m/>
    <m/>
    <m/>
    <m/>
    <m/>
    <m/>
    <m/>
    <m/>
    <m/>
    <m/>
    <m/>
    <m/>
    <m/>
    <n v="14.121"/>
    <n v="1371.894"/>
    <m/>
    <m/>
    <m/>
    <n v="2.12E-2"/>
    <m/>
    <n v="10.96"/>
    <m/>
    <m/>
    <n v="516.482999999999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4"/>
    <s v="APS14StubbleLucerneNRate000"/>
    <x v="0"/>
    <m/>
    <m/>
    <m/>
    <m/>
    <m/>
    <m/>
    <m/>
    <m/>
    <m/>
    <m/>
    <m/>
    <m/>
    <m/>
    <m/>
    <m/>
    <m/>
    <n v="6.8559999999999999"/>
    <n v="911.28300000000002"/>
    <m/>
    <m/>
    <m/>
    <n v="1.6299999999999999E-2"/>
    <m/>
    <n v="5.7670000000000003"/>
    <m/>
    <m/>
    <n v="352.9169999999999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"/>
    <s v="APS14StubbleLucerneNRate040"/>
    <x v="0"/>
    <m/>
    <m/>
    <m/>
    <m/>
    <m/>
    <m/>
    <m/>
    <m/>
    <m/>
    <m/>
    <m/>
    <m/>
    <m/>
    <m/>
    <m/>
    <m/>
    <n v="9.81"/>
    <n v="1196.74"/>
    <m/>
    <m/>
    <m/>
    <n v="1.7000000000000001E-2"/>
    <m/>
    <n v="8.2219999999999995"/>
    <m/>
    <m/>
    <n v="484.01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6"/>
    <s v="APS14StubbleLucerneNRate080"/>
    <x v="0"/>
    <m/>
    <m/>
    <m/>
    <m/>
    <m/>
    <m/>
    <m/>
    <m/>
    <m/>
    <m/>
    <m/>
    <m/>
    <m/>
    <m/>
    <m/>
    <m/>
    <n v="11.769"/>
    <n v="1273.463"/>
    <m/>
    <m/>
    <m/>
    <n v="1.8100000000000002E-2"/>
    <m/>
    <n v="9.6199999999999992"/>
    <m/>
    <m/>
    <n v="531.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"/>
    <s v="APS14StubbleLucerneNRate200"/>
    <x v="0"/>
    <m/>
    <m/>
    <m/>
    <m/>
    <m/>
    <m/>
    <m/>
    <m/>
    <m/>
    <m/>
    <m/>
    <m/>
    <m/>
    <m/>
    <m/>
    <m/>
    <n v="19.905000000000001"/>
    <n v="1559.067"/>
    <m/>
    <m/>
    <m/>
    <n v="2.4400000000000002E-2"/>
    <m/>
    <n v="14.659000000000001"/>
    <m/>
    <m/>
    <n v="600.1829999999999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"/>
    <s v="APS14StubbleStrawNRate000"/>
    <x v="0"/>
    <m/>
    <m/>
    <m/>
    <m/>
    <m/>
    <m/>
    <m/>
    <m/>
    <m/>
    <m/>
    <m/>
    <m/>
    <m/>
    <m/>
    <m/>
    <m/>
    <n v="2.3769999999999998"/>
    <n v="237.78299999999999"/>
    <m/>
    <m/>
    <m/>
    <n v="2.3400000000000001E-2"/>
    <m/>
    <n v="1.9079999999999999"/>
    <m/>
    <m/>
    <n v="81.4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9"/>
    <s v="APS14StubbleStrawNRate040"/>
    <x v="0"/>
    <m/>
    <m/>
    <m/>
    <m/>
    <m/>
    <m/>
    <m/>
    <m/>
    <m/>
    <m/>
    <m/>
    <m/>
    <m/>
    <m/>
    <m/>
    <m/>
    <n v="4.2850000000000001"/>
    <n v="547.74599999999998"/>
    <m/>
    <m/>
    <m/>
    <n v="1.7299999999999999E-2"/>
    <m/>
    <n v="3.653"/>
    <m/>
    <m/>
    <n v="210.6819999999999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"/>
    <s v="APS14StubbleStrawNRate080"/>
    <x v="0"/>
    <m/>
    <m/>
    <m/>
    <m/>
    <m/>
    <m/>
    <m/>
    <m/>
    <m/>
    <m/>
    <m/>
    <m/>
    <m/>
    <m/>
    <m/>
    <m/>
    <n v="7.1130000000000004"/>
    <n v="966.14099999999996"/>
    <m/>
    <m/>
    <m/>
    <n v="1.6199999999999999E-2"/>
    <m/>
    <n v="6.0519999999999996"/>
    <m/>
    <m/>
    <n v="374.2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1"/>
    <s v="APS14StubbleStrawNRate200"/>
    <x v="0"/>
    <m/>
    <m/>
    <m/>
    <m/>
    <m/>
    <m/>
    <m/>
    <m/>
    <m/>
    <m/>
    <m/>
    <m/>
    <m/>
    <m/>
    <m/>
    <m/>
    <n v="14.515000000000001"/>
    <n v="1401.587"/>
    <m/>
    <m/>
    <m/>
    <n v="1.9900000000000001E-2"/>
    <m/>
    <n v="11.95"/>
    <m/>
    <m/>
    <n v="600.3329999999999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2"/>
    <s v="APS26NRate0WaterDry"/>
    <x v="1"/>
    <m/>
    <m/>
    <m/>
    <m/>
    <m/>
    <m/>
    <m/>
    <m/>
    <m/>
    <m/>
    <m/>
    <m/>
    <m/>
    <m/>
    <m/>
    <m/>
    <n v="2"/>
    <n v="52.7"/>
    <m/>
    <m/>
    <m/>
    <m/>
    <m/>
    <m/>
    <m/>
    <m/>
    <m/>
    <m/>
    <m/>
    <m/>
    <m/>
    <n v="0"/>
    <n v="0"/>
    <m/>
    <m/>
    <n v="0.46"/>
    <m/>
    <n v="1.4686472940239399"/>
    <n v="35.300616112633797"/>
    <m/>
    <m/>
    <n v="1.3030933999999999E-2"/>
    <x v="1"/>
    <m/>
    <m/>
    <m/>
    <m/>
    <m/>
    <m/>
    <m/>
    <m/>
    <m/>
    <m/>
    <m/>
    <m/>
    <m/>
    <n v="0.50900917469018703"/>
    <m/>
    <n v="17.3660505540328"/>
    <m/>
    <m/>
    <m/>
  </r>
  <r>
    <x v="12"/>
    <s v="APS26NRate0WaterDry"/>
    <x v="2"/>
    <m/>
    <m/>
    <m/>
    <m/>
    <m/>
    <m/>
    <m/>
    <m/>
    <m/>
    <m/>
    <m/>
    <m/>
    <m/>
    <m/>
    <m/>
    <m/>
    <n v="1.8"/>
    <n v="187.2"/>
    <m/>
    <m/>
    <m/>
    <m/>
    <m/>
    <m/>
    <m/>
    <m/>
    <m/>
    <m/>
    <m/>
    <m/>
    <m/>
    <n v="9.5479569885218302E-2"/>
    <n v="12.3966494085729"/>
    <m/>
    <m/>
    <n v="0.81"/>
    <m/>
    <n v="0.93854187800729405"/>
    <n v="42.042412593910399"/>
    <m/>
    <m/>
    <n v="1.9266259000000001E-2"/>
    <x v="1"/>
    <m/>
    <m/>
    <m/>
    <m/>
    <m/>
    <m/>
    <m/>
    <m/>
    <m/>
    <m/>
    <m/>
    <m/>
    <m/>
    <n v="0.79487311724022003"/>
    <m/>
    <n v="132.72760466418299"/>
    <m/>
    <m/>
    <m/>
  </r>
  <r>
    <x v="12"/>
    <s v="APS26NRate0WaterDry"/>
    <x v="3"/>
    <m/>
    <m/>
    <m/>
    <m/>
    <m/>
    <m/>
    <m/>
    <m/>
    <m/>
    <m/>
    <m/>
    <m/>
    <m/>
    <m/>
    <m/>
    <m/>
    <n v="2"/>
    <n v="258.7"/>
    <n v="72.041876473361597"/>
    <m/>
    <n v="0.90885708910891105"/>
    <m/>
    <m/>
    <m/>
    <m/>
    <m/>
    <m/>
    <m/>
    <m/>
    <m/>
    <m/>
    <n v="7.8137798019802002E-2"/>
    <n v="22.515155115511501"/>
    <m/>
    <m/>
    <n v="0.31"/>
    <m/>
    <n v="0.43029220839226801"/>
    <n v="27.516393210749602"/>
    <m/>
    <m/>
    <n v="1.1266010999999999E-2"/>
    <x v="1"/>
    <m/>
    <m/>
    <m/>
    <m/>
    <m/>
    <m/>
    <m/>
    <m/>
    <m/>
    <m/>
    <m/>
    <m/>
    <m/>
    <n v="0.59097306496935398"/>
    <m/>
    <n v="136.59324186704399"/>
    <m/>
    <m/>
    <m/>
  </r>
  <r>
    <x v="12"/>
    <s v="APS26NRate0WaterDry"/>
    <x v="4"/>
    <m/>
    <m/>
    <m/>
    <m/>
    <n v="443.23677883604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2"/>
    <s v="APS26NRate0WaterDry"/>
    <x v="5"/>
    <m/>
    <m/>
    <m/>
    <m/>
    <n v="430.37541025726898"/>
    <m/>
    <m/>
    <m/>
    <m/>
    <m/>
    <m/>
    <m/>
    <m/>
    <m/>
    <m/>
    <m/>
    <n v="2.5"/>
    <n v="320.3"/>
    <n v="190.3"/>
    <m/>
    <m/>
    <n v="1.5575984902099573E-2"/>
    <n v="4.07E-2"/>
    <n v="2.20088666666667"/>
    <n v="3468.9"/>
    <m/>
    <n v="141.30000000000001"/>
    <m/>
    <m/>
    <m/>
    <m/>
    <m/>
    <m/>
    <m/>
    <m/>
    <n v="0"/>
    <m/>
    <m/>
    <m/>
    <m/>
    <m/>
    <m/>
    <x v="0"/>
    <m/>
    <m/>
    <m/>
    <m/>
    <n v="88"/>
    <n v="120"/>
    <n v="90"/>
    <m/>
    <m/>
    <m/>
    <m/>
    <m/>
    <m/>
    <m/>
    <m/>
    <m/>
    <m/>
    <m/>
    <m/>
  </r>
  <r>
    <x v="13"/>
    <s v="APS26NRate0WaterWet"/>
    <x v="1"/>
    <m/>
    <m/>
    <m/>
    <m/>
    <m/>
    <m/>
    <m/>
    <m/>
    <m/>
    <m/>
    <m/>
    <m/>
    <m/>
    <m/>
    <m/>
    <m/>
    <n v="1.5"/>
    <n v="35.1"/>
    <m/>
    <m/>
    <m/>
    <m/>
    <m/>
    <m/>
    <m/>
    <m/>
    <m/>
    <m/>
    <m/>
    <m/>
    <m/>
    <n v="0"/>
    <n v="0"/>
    <m/>
    <m/>
    <n v="0.39"/>
    <m/>
    <n v="1.09921421911422"/>
    <n v="23.632400932400898"/>
    <m/>
    <m/>
    <n v="1.6502767000000002E-2"/>
    <x v="1"/>
    <m/>
    <m/>
    <m/>
    <m/>
    <m/>
    <m/>
    <m/>
    <m/>
    <m/>
    <m/>
    <m/>
    <m/>
    <m/>
    <n v="0.361778694638695"/>
    <m/>
    <n v="11.4675990675991"/>
    <m/>
    <m/>
    <m/>
  </r>
  <r>
    <x v="13"/>
    <s v="APS26NRate0WaterWet"/>
    <x v="2"/>
    <m/>
    <m/>
    <m/>
    <m/>
    <m/>
    <m/>
    <m/>
    <m/>
    <m/>
    <m/>
    <m/>
    <m/>
    <m/>
    <m/>
    <m/>
    <m/>
    <n v="1.8"/>
    <n v="162.19999999999999"/>
    <m/>
    <m/>
    <m/>
    <m/>
    <m/>
    <m/>
    <m/>
    <m/>
    <m/>
    <m/>
    <m/>
    <m/>
    <m/>
    <n v="0.112993507414571"/>
    <n v="14.0313990973565"/>
    <m/>
    <m/>
    <n v="1"/>
    <m/>
    <n v="1.1474180526849"/>
    <n v="51.967250621718698"/>
    <m/>
    <m/>
    <n v="1.9242888E-2"/>
    <x v="1"/>
    <m/>
    <m/>
    <m/>
    <m/>
    <m/>
    <m/>
    <m/>
    <m/>
    <m/>
    <m/>
    <m/>
    <m/>
    <m/>
    <n v="0.49874572275951001"/>
    <m/>
    <n v="96.168016947591397"/>
    <m/>
    <m/>
    <m/>
  </r>
  <r>
    <x v="13"/>
    <s v="APS26NRate0WaterWet"/>
    <x v="3"/>
    <m/>
    <m/>
    <m/>
    <m/>
    <m/>
    <m/>
    <m/>
    <m/>
    <m/>
    <m/>
    <m/>
    <m/>
    <m/>
    <m/>
    <m/>
    <m/>
    <n v="2.4"/>
    <n v="299.39999999999998"/>
    <n v="58.491272714798498"/>
    <m/>
    <n v="0.81886072858252201"/>
    <m/>
    <m/>
    <m/>
    <m/>
    <m/>
    <m/>
    <m/>
    <m/>
    <m/>
    <m/>
    <n v="0.12783276165171301"/>
    <n v="24.980945234998899"/>
    <m/>
    <m/>
    <n v="0.78"/>
    <m/>
    <n v="0.69750344513364604"/>
    <n v="37.364040778267402"/>
    <m/>
    <m/>
    <n v="2.0875686000000001E-2"/>
    <x v="1"/>
    <m/>
    <m/>
    <m/>
    <m/>
    <m/>
    <m/>
    <m/>
    <m/>
    <m/>
    <m/>
    <m/>
    <m/>
    <m/>
    <n v="0.74623844800583805"/>
    <m/>
    <n v="178.56374127193499"/>
    <m/>
    <m/>
    <m/>
  </r>
  <r>
    <x v="13"/>
    <s v="APS26NRate0WaterWet"/>
    <x v="4"/>
    <m/>
    <m/>
    <m/>
    <m/>
    <n v="566.214515678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3"/>
    <s v="APS26NRate0WaterWet"/>
    <x v="5"/>
    <m/>
    <m/>
    <m/>
    <m/>
    <m/>
    <m/>
    <m/>
    <m/>
    <m/>
    <m/>
    <m/>
    <m/>
    <m/>
    <m/>
    <m/>
    <m/>
    <n v="4.5999999999999996"/>
    <n v="467.7"/>
    <n v="265.066666666667"/>
    <m/>
    <m/>
    <n v="1.9300000000000001E-2"/>
    <n v="3.8100000000000002E-2"/>
    <n v="3.9"/>
    <n v="5295.7"/>
    <m/>
    <n v="201.8"/>
    <m/>
    <m/>
    <m/>
    <m/>
    <m/>
    <m/>
    <m/>
    <m/>
    <m/>
    <m/>
    <m/>
    <m/>
    <m/>
    <m/>
    <m/>
    <x v="0"/>
    <m/>
    <m/>
    <m/>
    <m/>
    <n v="90"/>
    <n v="126"/>
    <n v="90"/>
    <m/>
    <m/>
    <m/>
    <m/>
    <m/>
    <m/>
    <m/>
    <m/>
    <m/>
    <m/>
    <m/>
    <m/>
  </r>
  <r>
    <x v="14"/>
    <s v="APS26NRate160WaterDry"/>
    <x v="6"/>
    <m/>
    <m/>
    <m/>
    <m/>
    <n v="516.59275781389795"/>
    <n v="0.32744924271650899"/>
    <n v="0.34294956238945101"/>
    <n v="0.33403789108434701"/>
    <n v="0.33034410475322701"/>
    <n v="0.31063222100162002"/>
    <n v="0.30604032268599601"/>
    <n v="0.26944653865974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7"/>
    <m/>
    <m/>
    <m/>
    <m/>
    <n v="521.71251254502999"/>
    <m/>
    <n v="0.34946910024931999"/>
    <n v="0.33703618122311002"/>
    <n v="0.32992573868735298"/>
    <n v="0.32238133468491398"/>
    <n v="0.30733028472244101"/>
    <n v="0.267633619040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8"/>
    <m/>
    <m/>
    <m/>
    <m/>
    <n v="518.919919055322"/>
    <m/>
    <n v="0.34451843513647801"/>
    <n v="0.33076069023499999"/>
    <n v="0.32901927887795901"/>
    <n v="0.317151758861489"/>
    <n v="0.30774865078831498"/>
    <n v="0.27279346718673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9"/>
    <m/>
    <m/>
    <m/>
    <m/>
    <n v="537.84052438447202"/>
    <m/>
    <n v="0.35630241265859502"/>
    <n v="0.34188225481948298"/>
    <n v="0.31639856922409398"/>
    <n v="0.34807598389734001"/>
    <n v="0.307295420883618"/>
    <n v="0.3009983127944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0"/>
    <m/>
    <m/>
    <m/>
    <m/>
    <n v="520.00767082659399"/>
    <m/>
    <n v="0.34716808688701301"/>
    <n v="0.33313143127495298"/>
    <n v="0.33525990602724598"/>
    <n v="0.31446724327213099"/>
    <n v="0.30551736510365302"/>
    <n v="0.271398913633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1"/>
    <m/>
    <m/>
    <m/>
    <m/>
    <n v="515.59913840744696"/>
    <m/>
    <n v="0.33046830809087702"/>
    <n v="0.33316629511377599"/>
    <n v="0.331634066789671"/>
    <n v="0.31446724327213099"/>
    <n v="0.30635409723540102"/>
    <n v="0.2678079382350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"/>
    <m/>
    <m/>
    <m/>
    <m/>
    <m/>
    <m/>
    <m/>
    <m/>
    <m/>
    <m/>
    <m/>
    <m/>
    <m/>
    <m/>
    <m/>
    <m/>
    <n v="4.5999999999999996"/>
    <n v="88.3"/>
    <m/>
    <m/>
    <m/>
    <m/>
    <m/>
    <m/>
    <m/>
    <m/>
    <m/>
    <m/>
    <m/>
    <m/>
    <m/>
    <n v="0"/>
    <n v="0"/>
    <m/>
    <m/>
    <n v="0.87"/>
    <m/>
    <n v="3.3747505472350201"/>
    <n v="60.298867127496202"/>
    <m/>
    <m/>
    <n v="1.4428132E-2"/>
    <x v="1"/>
    <m/>
    <m/>
    <m/>
    <m/>
    <m/>
    <m/>
    <m/>
    <m/>
    <m/>
    <m/>
    <m/>
    <m/>
    <m/>
    <n v="1.2278411194316401"/>
    <m/>
    <n v="28.034466205837202"/>
    <m/>
    <m/>
    <m/>
  </r>
  <r>
    <x v="14"/>
    <s v="APS26NRate160WaterDry"/>
    <x v="12"/>
    <m/>
    <m/>
    <m/>
    <m/>
    <n v="507.04878193614798"/>
    <m/>
    <n v="0.31537226588059197"/>
    <n v="0.31970885332816301"/>
    <n v="0.32316215395572401"/>
    <n v="0.312898370525104"/>
    <n v="0.30816701685418901"/>
    <n v="0.26854007885035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3"/>
    <m/>
    <m/>
    <m/>
    <m/>
    <n v="498.880184499959"/>
    <m/>
    <n v="0.299822993765609"/>
    <n v="0.31050479987893598"/>
    <n v="0.32030331917225202"/>
    <n v="0.30962116967575798"/>
    <n v="0.30346039861310597"/>
    <n v="0.26913276411033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4"/>
    <m/>
    <m/>
    <m/>
    <m/>
    <n v="488.30598218499398"/>
    <m/>
    <n v="0.28678391804587"/>
    <n v="0.28909840284171801"/>
    <n v="0.31001848671951598"/>
    <n v="0.308644982188719"/>
    <n v="0.307853242304783"/>
    <n v="0.268679534205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5"/>
    <m/>
    <m/>
    <m/>
    <m/>
    <n v="470.04953298541898"/>
    <m/>
    <n v="0.27845146056721398"/>
    <n v="0.269923291489161"/>
    <n v="0.29405084853865998"/>
    <n v="0.29787205599246402"/>
    <n v="0.30032265311905199"/>
    <n v="0.26543719719511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2"/>
    <m/>
    <m/>
    <m/>
    <m/>
    <m/>
    <m/>
    <m/>
    <m/>
    <m/>
    <m/>
    <m/>
    <m/>
    <m/>
    <m/>
    <m/>
    <m/>
    <n v="7.4"/>
    <n v="447.7"/>
    <m/>
    <m/>
    <m/>
    <m/>
    <m/>
    <m/>
    <m/>
    <m/>
    <m/>
    <m/>
    <m/>
    <m/>
    <m/>
    <n v="0.17438514232414401"/>
    <n v="14.988954464131799"/>
    <m/>
    <m/>
    <n v="2.83"/>
    <m/>
    <n v="4.7530630432093597"/>
    <n v="141.969130133878"/>
    <m/>
    <m/>
    <n v="1.9933910999999999E-2"/>
    <x v="1"/>
    <m/>
    <m/>
    <m/>
    <m/>
    <m/>
    <m/>
    <m/>
    <m/>
    <m/>
    <m/>
    <m/>
    <m/>
    <m/>
    <n v="2.42533004518249"/>
    <m/>
    <n v="290.74191540199098"/>
    <m/>
    <m/>
    <m/>
  </r>
  <r>
    <x v="14"/>
    <s v="APS26NRate160WaterDry"/>
    <x v="16"/>
    <m/>
    <m/>
    <m/>
    <m/>
    <n v="447.24335281946401"/>
    <m/>
    <n v="0.26795744508154201"/>
    <n v="0.25196841449540303"/>
    <n v="0.27529410325197701"/>
    <n v="0.27827857857403299"/>
    <n v="0.29097914431453298"/>
    <n v="0.26031221288816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7"/>
    <m/>
    <m/>
    <m/>
    <m/>
    <n v="431.67490559312898"/>
    <m/>
    <n v="0.26645830001215998"/>
    <n v="0.25005090336014701"/>
    <n v="0.27271417917908802"/>
    <n v="0.27608215672819503"/>
    <n v="0.25186191715531703"/>
    <n v="0.2549780455482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8"/>
    <m/>
    <m/>
    <m/>
    <m/>
    <n v="422.38717893072698"/>
    <m/>
    <n v="0.26136817954402702"/>
    <n v="0.24248545033559299"/>
    <n v="0.26375417260161999"/>
    <n v="0.25749973063562598"/>
    <n v="0.27257103741607802"/>
    <n v="0.2409627823414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3"/>
    <m/>
    <m/>
    <m/>
    <m/>
    <m/>
    <m/>
    <m/>
    <m/>
    <m/>
    <m/>
    <m/>
    <m/>
    <m/>
    <m/>
    <m/>
    <m/>
    <n v="10.9"/>
    <n v="742.5"/>
    <n v="240.20508757621101"/>
    <m/>
    <n v="4.3865285870584998"/>
    <m/>
    <m/>
    <m/>
    <m/>
    <m/>
    <m/>
    <m/>
    <m/>
    <m/>
    <m/>
    <n v="0.36119436151765999"/>
    <n v="49.867126965731103"/>
    <m/>
    <m/>
    <n v="1.74"/>
    <m/>
    <n v="3.4057704935745798"/>
    <n v="108.46502815226501"/>
    <m/>
    <m/>
    <n v="1.6042036999999999E-2"/>
    <x v="1"/>
    <m/>
    <m/>
    <m/>
    <m/>
    <m/>
    <m/>
    <m/>
    <m/>
    <m/>
    <m/>
    <m/>
    <m/>
    <m/>
    <n v="2.7445608816067502"/>
    <m/>
    <n v="343.96275730579202"/>
    <m/>
    <m/>
    <m/>
  </r>
  <r>
    <x v="14"/>
    <s v="APS26NRate160WaterDry"/>
    <x v="4"/>
    <m/>
    <m/>
    <m/>
    <m/>
    <n v="401.25446302826799"/>
    <n v="0.20843729735721001"/>
    <n v="0.25261735599949597"/>
    <n v="0.22993446835937401"/>
    <n v="0.25566576199472302"/>
    <n v="0.247493808893473"/>
    <n v="0.25635935236346202"/>
    <n v="0.221752807150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19"/>
    <m/>
    <m/>
    <m/>
    <m/>
    <n v="389.23689778603801"/>
    <m/>
    <n v="0.25024661495954398"/>
    <n v="0.22850505096763801"/>
    <n v="0.248553538874866"/>
    <n v="0.24038158577361601"/>
    <n v="0.24562129000603"/>
    <n v="0.2092715528515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20"/>
    <m/>
    <m/>
    <m/>
    <m/>
    <n v="374.07112789810702"/>
    <m/>
    <n v="0.24710886946548899"/>
    <n v="0.221671738558363"/>
    <n v="0.24290559698556699"/>
    <n v="0.235152009950191"/>
    <n v="0.23143170760513801"/>
    <n v="0.1921882718283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21"/>
    <m/>
    <m/>
    <m/>
    <m/>
    <n v="371.79626241491701"/>
    <m/>
    <n v="0.245818907429044"/>
    <n v="0.22076527874897001"/>
    <n v="0.242173456370288"/>
    <n v="0.23159589839026301"/>
    <n v="0.23042065627927599"/>
    <n v="0.19145613121307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4"/>
    <s v="APS26NRate160WaterDry"/>
    <x v="5"/>
    <m/>
    <m/>
    <m/>
    <m/>
    <n v="372.21462848079102"/>
    <n v="0.207104383352366"/>
    <n v="0.24484271994200499"/>
    <n v="0.220486368038387"/>
    <n v="0.244300150538481"/>
    <n v="0.23281613274906199"/>
    <n v="0.23195466518748101"/>
    <n v="0.18873675178489199"/>
    <m/>
    <m/>
    <m/>
    <m/>
    <n v="12.8"/>
    <n v="1039.4000000000001"/>
    <n v="635.33333333333303"/>
    <m/>
    <m/>
    <n v="2.1299999999999999E-2"/>
    <n v="3.8899999999999997E-2"/>
    <n v="10.5"/>
    <n v="12634.6"/>
    <m/>
    <n v="491.1"/>
    <m/>
    <m/>
    <m/>
    <m/>
    <m/>
    <m/>
    <m/>
    <m/>
    <m/>
    <m/>
    <m/>
    <m/>
    <m/>
    <m/>
    <m/>
    <x v="0"/>
    <m/>
    <m/>
    <m/>
    <m/>
    <n v="85"/>
    <n v="122"/>
    <n v="90"/>
    <m/>
    <m/>
    <m/>
    <m/>
    <m/>
    <m/>
    <m/>
    <m/>
    <m/>
    <m/>
    <m/>
    <m/>
  </r>
  <r>
    <x v="15"/>
    <s v="APS26NRate160WaterWet"/>
    <x v="1"/>
    <m/>
    <m/>
    <m/>
    <m/>
    <m/>
    <m/>
    <m/>
    <m/>
    <m/>
    <m/>
    <m/>
    <m/>
    <m/>
    <m/>
    <m/>
    <m/>
    <n v="4.3"/>
    <n v="73.3"/>
    <m/>
    <m/>
    <m/>
    <m/>
    <m/>
    <m/>
    <m/>
    <m/>
    <m/>
    <m/>
    <m/>
    <m/>
    <m/>
    <n v="0"/>
    <n v="0"/>
    <m/>
    <m/>
    <n v="0.76"/>
    <m/>
    <n v="2.9606295575330601"/>
    <n v="47.837296584682598"/>
    <m/>
    <m/>
    <n v="1.5887185000000002E-2"/>
    <x v="1"/>
    <m/>
    <m/>
    <m/>
    <m/>
    <m/>
    <m/>
    <m/>
    <m/>
    <m/>
    <m/>
    <m/>
    <m/>
    <m/>
    <n v="1.3386125332674199"/>
    <m/>
    <n v="25.4293700819841"/>
    <m/>
    <m/>
    <m/>
  </r>
  <r>
    <x v="15"/>
    <s v="APS26NRate160WaterWet"/>
    <x v="2"/>
    <m/>
    <m/>
    <m/>
    <m/>
    <m/>
    <m/>
    <m/>
    <m/>
    <m/>
    <m/>
    <m/>
    <m/>
    <m/>
    <m/>
    <m/>
    <m/>
    <n v="11.7"/>
    <n v="464.6"/>
    <m/>
    <m/>
    <m/>
    <m/>
    <m/>
    <m/>
    <m/>
    <m/>
    <m/>
    <m/>
    <m/>
    <m/>
    <m/>
    <n v="0.50386382670970997"/>
    <n v="26.340301197266999"/>
    <m/>
    <m/>
    <n v="5.97"/>
    <m/>
    <n v="8.4400262135126098"/>
    <n v="220.629531018199"/>
    <m/>
    <m/>
    <n v="2.7058934E-2"/>
    <x v="1"/>
    <m/>
    <m/>
    <m/>
    <m/>
    <m/>
    <m/>
    <m/>
    <m/>
    <m/>
    <m/>
    <m/>
    <m/>
    <m/>
    <n v="2.7888138563279599"/>
    <m/>
    <n v="217.66350111786701"/>
    <m/>
    <m/>
    <m/>
  </r>
  <r>
    <x v="15"/>
    <s v="APS26NRate160WaterWet"/>
    <x v="3"/>
    <m/>
    <m/>
    <m/>
    <m/>
    <m/>
    <m/>
    <m/>
    <m/>
    <m/>
    <m/>
    <m/>
    <m/>
    <m/>
    <m/>
    <m/>
    <m/>
    <n v="14.2"/>
    <n v="823.9"/>
    <n v="143.76297570345201"/>
    <m/>
    <n v="2.5179405849545402"/>
    <m/>
    <m/>
    <m/>
    <m/>
    <m/>
    <m/>
    <m/>
    <m/>
    <m/>
    <m/>
    <n v="0.87112324587202306"/>
    <n v="76.968996966156197"/>
    <m/>
    <m/>
    <n v="4.4000000000000004"/>
    <m/>
    <n v="5.8282870345528899"/>
    <n v="187.03513297674399"/>
    <m/>
    <m/>
    <n v="2.3524992000000002E-2"/>
    <x v="1"/>
    <m/>
    <m/>
    <m/>
    <m/>
    <m/>
    <m/>
    <m/>
    <m/>
    <m/>
    <m/>
    <m/>
    <m/>
    <m/>
    <n v="5.0244621979166197"/>
    <m/>
    <n v="416.09956102031498"/>
    <m/>
    <m/>
    <m/>
  </r>
  <r>
    <x v="15"/>
    <s v="APS26NRate160WaterWet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5"/>
    <s v="APS26NRate160WaterWet"/>
    <x v="5"/>
    <m/>
    <m/>
    <m/>
    <m/>
    <m/>
    <m/>
    <m/>
    <m/>
    <m/>
    <m/>
    <m/>
    <m/>
    <m/>
    <m/>
    <m/>
    <m/>
    <n v="15.6"/>
    <n v="1282"/>
    <n v="692.76666666666699"/>
    <m/>
    <m/>
    <n v="2.1700000000000001E-2"/>
    <n v="4.0599999999999997E-2"/>
    <n v="11.8"/>
    <n v="13360.7"/>
    <m/>
    <n v="542"/>
    <m/>
    <m/>
    <m/>
    <m/>
    <m/>
    <m/>
    <m/>
    <m/>
    <m/>
    <m/>
    <m/>
    <m/>
    <m/>
    <m/>
    <m/>
    <x v="0"/>
    <m/>
    <m/>
    <m/>
    <m/>
    <n v="92"/>
    <n v="130"/>
    <n v="90"/>
    <m/>
    <m/>
    <m/>
    <m/>
    <m/>
    <m/>
    <m/>
    <m/>
    <m/>
    <m/>
    <m/>
    <m/>
  </r>
  <r>
    <x v="16"/>
    <s v="APS26NRate40WaterDry"/>
    <x v="1"/>
    <m/>
    <m/>
    <m/>
    <m/>
    <m/>
    <m/>
    <m/>
    <m/>
    <m/>
    <m/>
    <m/>
    <m/>
    <m/>
    <m/>
    <m/>
    <m/>
    <n v="2"/>
    <n v="66.900000000000006"/>
    <m/>
    <m/>
    <m/>
    <m/>
    <m/>
    <m/>
    <m/>
    <m/>
    <m/>
    <m/>
    <m/>
    <m/>
    <m/>
    <n v="0"/>
    <n v="0"/>
    <m/>
    <m/>
    <n v="0.64"/>
    <m/>
    <n v="1.38906514008621"/>
    <n v="43.834638409961698"/>
    <m/>
    <m/>
    <n v="1.4600326E-2"/>
    <x v="1"/>
    <m/>
    <m/>
    <m/>
    <m/>
    <m/>
    <m/>
    <m/>
    <m/>
    <m/>
    <m/>
    <m/>
    <m/>
    <m/>
    <n v="0.57257536637930995"/>
    <m/>
    <n v="23.0653615900383"/>
    <m/>
    <m/>
    <m/>
  </r>
  <r>
    <x v="16"/>
    <s v="APS26NRate40WaterDry"/>
    <x v="2"/>
    <m/>
    <m/>
    <m/>
    <m/>
    <m/>
    <m/>
    <m/>
    <m/>
    <m/>
    <m/>
    <m/>
    <m/>
    <m/>
    <m/>
    <m/>
    <m/>
    <n v="3.4"/>
    <n v="310.8"/>
    <m/>
    <m/>
    <m/>
    <m/>
    <m/>
    <m/>
    <m/>
    <m/>
    <m/>
    <m/>
    <m/>
    <m/>
    <m/>
    <n v="0.14605272776234299"/>
    <n v="17.837918845081902"/>
    <m/>
    <m/>
    <n v="1.46"/>
    <m/>
    <n v="1.856164973829"/>
    <n v="74.089165026797502"/>
    <m/>
    <m/>
    <n v="1.9705984999999999E-2"/>
    <x v="1"/>
    <m/>
    <m/>
    <m/>
    <m/>
    <m/>
    <m/>
    <m/>
    <m/>
    <m/>
    <m/>
    <m/>
    <m/>
    <m/>
    <n v="1.35276590276092"/>
    <m/>
    <n v="218.87291612812101"/>
    <m/>
    <m/>
    <m/>
  </r>
  <r>
    <x v="16"/>
    <s v="APS26NRate40WaterDry"/>
    <x v="3"/>
    <m/>
    <m/>
    <m/>
    <m/>
    <m/>
    <m/>
    <m/>
    <m/>
    <m/>
    <m/>
    <m/>
    <m/>
    <m/>
    <m/>
    <m/>
    <m/>
    <n v="4.4000000000000004"/>
    <n v="464.2"/>
    <n v="144.24940137214901"/>
    <m/>
    <n v="2.0932200779582102"/>
    <m/>
    <m/>
    <m/>
    <m/>
    <m/>
    <m/>
    <m/>
    <m/>
    <m/>
    <m/>
    <n v="0.14745796851526499"/>
    <n v="33.010776683481097"/>
    <m/>
    <m/>
    <n v="0.69"/>
    <m/>
    <n v="0.95245196315991398"/>
    <n v="45.875936707770002"/>
    <m/>
    <m/>
    <n v="1.5040565000000001E-2"/>
    <x v="1"/>
    <m/>
    <m/>
    <m/>
    <m/>
    <m/>
    <m/>
    <m/>
    <m/>
    <m/>
    <m/>
    <m/>
    <m/>
    <m/>
    <n v="1.25306313204977"/>
    <m/>
    <n v="241.030551903267"/>
    <m/>
    <m/>
    <m/>
  </r>
  <r>
    <x v="16"/>
    <s v="APS26NRate40WaterDry"/>
    <x v="5"/>
    <m/>
    <m/>
    <m/>
    <m/>
    <m/>
    <m/>
    <m/>
    <m/>
    <m/>
    <m/>
    <m/>
    <m/>
    <m/>
    <m/>
    <m/>
    <m/>
    <n v="5.9"/>
    <n v="699.4"/>
    <n v="428.73333333333301"/>
    <m/>
    <m/>
    <n v="1.6E-2"/>
    <n v="4.36E-2"/>
    <n v="5.2"/>
    <n v="7412.1"/>
    <m/>
    <n v="323.2"/>
    <m/>
    <m/>
    <m/>
    <m/>
    <m/>
    <m/>
    <m/>
    <m/>
    <m/>
    <m/>
    <m/>
    <m/>
    <m/>
    <m/>
    <m/>
    <x v="0"/>
    <m/>
    <m/>
    <m/>
    <m/>
    <n v="84"/>
    <n v="117"/>
    <n v="90"/>
    <m/>
    <m/>
    <m/>
    <m/>
    <m/>
    <m/>
    <m/>
    <m/>
    <m/>
    <m/>
    <m/>
    <m/>
  </r>
  <r>
    <x v="17"/>
    <s v="APS26NRate40WaterWet"/>
    <x v="1"/>
    <m/>
    <m/>
    <m/>
    <m/>
    <m/>
    <m/>
    <m/>
    <m/>
    <m/>
    <m/>
    <m/>
    <m/>
    <m/>
    <m/>
    <m/>
    <m/>
    <n v="2.5"/>
    <n v="50.4"/>
    <m/>
    <m/>
    <m/>
    <m/>
    <m/>
    <m/>
    <m/>
    <m/>
    <m/>
    <m/>
    <m/>
    <m/>
    <m/>
    <n v="0"/>
    <n v="0"/>
    <m/>
    <m/>
    <n v="0.51"/>
    <m/>
    <n v="1.8275997638888899"/>
    <n v="33.552361111111097"/>
    <m/>
    <m/>
    <n v="1.5200122999999999E-2"/>
    <x v="1"/>
    <m/>
    <m/>
    <m/>
    <m/>
    <m/>
    <m/>
    <m/>
    <m/>
    <m/>
    <m/>
    <m/>
    <m/>
    <m/>
    <n v="0.63913538888888899"/>
    <m/>
    <n v="16.847638888888898"/>
    <m/>
    <m/>
    <m/>
  </r>
  <r>
    <x v="17"/>
    <s v="APS26NRate40WaterWet"/>
    <x v="2"/>
    <m/>
    <m/>
    <m/>
    <m/>
    <m/>
    <m/>
    <m/>
    <m/>
    <m/>
    <m/>
    <m/>
    <m/>
    <m/>
    <m/>
    <m/>
    <m/>
    <n v="3.7"/>
    <n v="310.7"/>
    <m/>
    <m/>
    <m/>
    <m/>
    <m/>
    <m/>
    <m/>
    <m/>
    <m/>
    <m/>
    <m/>
    <m/>
    <m/>
    <n v="0.134281404822747"/>
    <n v="19.989660281642401"/>
    <m/>
    <m/>
    <n v="2.1"/>
    <m/>
    <n v="2.3513809878313898"/>
    <n v="99.012613002769598"/>
    <m/>
    <m/>
    <n v="2.1209419E-2"/>
    <x v="1"/>
    <m/>
    <m/>
    <m/>
    <m/>
    <m/>
    <m/>
    <m/>
    <m/>
    <m/>
    <m/>
    <m/>
    <m/>
    <m/>
    <n v="1.17798225299404"/>
    <m/>
    <n v="191.66439338225501"/>
    <m/>
    <m/>
    <m/>
  </r>
  <r>
    <x v="17"/>
    <s v="APS26NRate40WaterWet"/>
    <x v="3"/>
    <m/>
    <m/>
    <m/>
    <m/>
    <m/>
    <m/>
    <m/>
    <m/>
    <m/>
    <m/>
    <m/>
    <m/>
    <m/>
    <m/>
    <m/>
    <m/>
    <n v="4.9000000000000004"/>
    <n v="611"/>
    <n v="103.453697497749"/>
    <m/>
    <n v="1.4452792372782499"/>
    <m/>
    <m/>
    <m/>
    <m/>
    <m/>
    <m/>
    <m/>
    <m/>
    <m/>
    <m/>
    <n v="0.273513476205127"/>
    <n v="61.908431109444997"/>
    <m/>
    <m/>
    <n v="1.64"/>
    <m/>
    <n v="1.66614455240336"/>
    <n v="88.6553874633194"/>
    <m/>
    <m/>
    <n v="1.8498594E-2"/>
    <x v="1"/>
    <m/>
    <m/>
    <m/>
    <m/>
    <m/>
    <m/>
    <m/>
    <m/>
    <m/>
    <m/>
    <m/>
    <m/>
    <m/>
    <n v="1.5626995692662999"/>
    <m/>
    <n v="356.98248392948699"/>
    <m/>
    <m/>
    <m/>
  </r>
  <r>
    <x v="17"/>
    <s v="APS26NRate40WaterWet"/>
    <x v="5"/>
    <m/>
    <m/>
    <m/>
    <m/>
    <m/>
    <m/>
    <m/>
    <m/>
    <m/>
    <m/>
    <m/>
    <m/>
    <m/>
    <m/>
    <m/>
    <m/>
    <n v="8.3000000000000007"/>
    <n v="928.4"/>
    <n v="530.1"/>
    <m/>
    <m/>
    <n v="1.7399999999999999E-2"/>
    <n v="3.9399999999999998E-2"/>
    <n v="7.1"/>
    <n v="10383.200000000001"/>
    <m/>
    <n v="409.1"/>
    <m/>
    <m/>
    <m/>
    <m/>
    <m/>
    <m/>
    <m/>
    <m/>
    <m/>
    <m/>
    <m/>
    <m/>
    <m/>
    <m/>
    <m/>
    <x v="0"/>
    <m/>
    <m/>
    <m/>
    <m/>
    <n v="92"/>
    <n v="126"/>
    <n v="90"/>
    <m/>
    <m/>
    <m/>
    <m/>
    <m/>
    <m/>
    <m/>
    <m/>
    <m/>
    <m/>
    <m/>
    <m/>
  </r>
  <r>
    <x v="18"/>
    <s v="APS26NRate80WaterDry"/>
    <x v="1"/>
    <m/>
    <m/>
    <m/>
    <m/>
    <m/>
    <m/>
    <m/>
    <m/>
    <m/>
    <m/>
    <m/>
    <m/>
    <m/>
    <m/>
    <m/>
    <m/>
    <n v="3.3"/>
    <n v="70.2"/>
    <m/>
    <m/>
    <m/>
    <m/>
    <m/>
    <m/>
    <m/>
    <m/>
    <m/>
    <m/>
    <m/>
    <m/>
    <m/>
    <n v="0"/>
    <n v="0"/>
    <m/>
    <m/>
    <n v="0.57999999999999996"/>
    <m/>
    <n v="2.35101326564532"/>
    <n v="45.610416566298902"/>
    <m/>
    <m/>
    <n v="1.2716392999999999E-2"/>
    <x v="1"/>
    <m/>
    <m/>
    <m/>
    <m/>
    <m/>
    <m/>
    <m/>
    <m/>
    <m/>
    <m/>
    <m/>
    <m/>
    <m/>
    <n v="0.96695577331341998"/>
    <m/>
    <n v="24.556250100367699"/>
    <m/>
    <m/>
    <m/>
  </r>
  <r>
    <x v="18"/>
    <s v="APS26NRate80WaterDry"/>
    <x v="2"/>
    <m/>
    <m/>
    <m/>
    <m/>
    <m/>
    <m/>
    <m/>
    <m/>
    <m/>
    <m/>
    <m/>
    <m/>
    <m/>
    <m/>
    <m/>
    <m/>
    <n v="4.8"/>
    <n v="374.7"/>
    <m/>
    <m/>
    <m/>
    <m/>
    <m/>
    <m/>
    <m/>
    <m/>
    <m/>
    <m/>
    <m/>
    <m/>
    <m/>
    <n v="0.14853606184089199"/>
    <n v="16.006104639229399"/>
    <m/>
    <m/>
    <n v="1.89"/>
    <m/>
    <n v="2.6159992558207898"/>
    <n v="98.189063173775907"/>
    <m/>
    <m/>
    <n v="1.9248580000000001E-2"/>
    <x v="1"/>
    <m/>
    <m/>
    <m/>
    <m/>
    <m/>
    <m/>
    <m/>
    <m/>
    <m/>
    <m/>
    <m/>
    <m/>
    <m/>
    <n v="2.0089032285571502"/>
    <m/>
    <n v="260.50483218699497"/>
    <m/>
    <m/>
    <m/>
  </r>
  <r>
    <x v="18"/>
    <s v="APS26NRate80WaterDry"/>
    <x v="3"/>
    <m/>
    <m/>
    <m/>
    <m/>
    <m/>
    <m/>
    <m/>
    <m/>
    <m/>
    <m/>
    <m/>
    <m/>
    <m/>
    <m/>
    <m/>
    <m/>
    <n v="8.6999999999999993"/>
    <n v="710.7"/>
    <n v="216.72175761999199"/>
    <m/>
    <n v="3.4011871697204898"/>
    <m/>
    <m/>
    <m/>
    <m/>
    <m/>
    <m/>
    <m/>
    <m/>
    <m/>
    <m/>
    <n v="0.279037886741204"/>
    <n v="48.717354820636402"/>
    <m/>
    <m/>
    <n v="1.8"/>
    <m/>
    <n v="2.4336294896920099"/>
    <n v="93.874561644911395"/>
    <m/>
    <m/>
    <n v="1.9174523999999998E-2"/>
    <x v="1"/>
    <m/>
    <m/>
    <m/>
    <m/>
    <m/>
    <m/>
    <m/>
    <m/>
    <m/>
    <m/>
    <m/>
    <m/>
    <m/>
    <n v="2.5645340278739099"/>
    <m/>
    <n v="351.41965924779402"/>
    <m/>
    <m/>
    <m/>
  </r>
  <r>
    <x v="18"/>
    <s v="APS26NRate80WaterDry"/>
    <x v="5"/>
    <m/>
    <m/>
    <m/>
    <m/>
    <n v="395.47191224766101"/>
    <m/>
    <m/>
    <m/>
    <m/>
    <m/>
    <m/>
    <m/>
    <m/>
    <m/>
    <m/>
    <m/>
    <n v="9.4"/>
    <n v="912.4"/>
    <n v="544.36666666666702"/>
    <m/>
    <m/>
    <n v="1.8800000000000001E-2"/>
    <n v="4.0899999999999999E-2"/>
    <n v="7.6"/>
    <n v="9886.7000000000007"/>
    <m/>
    <n v="404.4"/>
    <m/>
    <m/>
    <m/>
    <m/>
    <m/>
    <m/>
    <m/>
    <m/>
    <m/>
    <m/>
    <m/>
    <m/>
    <m/>
    <m/>
    <m/>
    <x v="0"/>
    <m/>
    <m/>
    <m/>
    <m/>
    <n v="85"/>
    <n v="124"/>
    <n v="90"/>
    <m/>
    <m/>
    <m/>
    <m/>
    <m/>
    <m/>
    <m/>
    <m/>
    <m/>
    <m/>
    <m/>
    <m/>
  </r>
  <r>
    <x v="19"/>
    <s v="APS26NRate80WaterWet"/>
    <x v="1"/>
    <m/>
    <m/>
    <m/>
    <m/>
    <m/>
    <m/>
    <m/>
    <m/>
    <m/>
    <m/>
    <m/>
    <m/>
    <m/>
    <m/>
    <m/>
    <m/>
    <n v="3.6"/>
    <n v="63.2"/>
    <m/>
    <m/>
    <m/>
    <m/>
    <m/>
    <m/>
    <m/>
    <m/>
    <m/>
    <m/>
    <m/>
    <m/>
    <m/>
    <n v="0"/>
    <n v="0"/>
    <m/>
    <m/>
    <n v="0.66"/>
    <m/>
    <n v="2.1410860237358098"/>
    <n v="35.582565437658303"/>
    <m/>
    <m/>
    <n v="1.8548410000000001E-2"/>
    <x v="1"/>
    <m/>
    <m/>
    <m/>
    <m/>
    <m/>
    <m/>
    <m/>
    <m/>
    <m/>
    <m/>
    <m/>
    <m/>
    <m/>
    <n v="0.79601701421334103"/>
    <m/>
    <n v="16.634101229008401"/>
    <m/>
    <m/>
    <m/>
  </r>
  <r>
    <x v="19"/>
    <s v="APS26NRate80WaterWet"/>
    <x v="2"/>
    <m/>
    <m/>
    <m/>
    <m/>
    <m/>
    <m/>
    <m/>
    <m/>
    <m/>
    <m/>
    <m/>
    <m/>
    <m/>
    <m/>
    <m/>
    <m/>
    <n v="7.4"/>
    <n v="423.6"/>
    <m/>
    <m/>
    <m/>
    <m/>
    <m/>
    <m/>
    <m/>
    <m/>
    <m/>
    <m/>
    <m/>
    <m/>
    <m/>
    <n v="0.217258129252479"/>
    <n v="23.0355725252806"/>
    <m/>
    <m/>
    <n v="3.91"/>
    <m/>
    <n v="4.4670311482934304"/>
    <n v="151.58572847688399"/>
    <m/>
    <m/>
    <n v="2.5793984999999998E-2"/>
    <x v="1"/>
    <m/>
    <m/>
    <m/>
    <m/>
    <m/>
    <m/>
    <m/>
    <m/>
    <m/>
    <m/>
    <m/>
    <m/>
    <m/>
    <n v="1.9947933156425199"/>
    <m/>
    <n v="240.07869899783501"/>
    <m/>
    <m/>
    <m/>
  </r>
  <r>
    <x v="19"/>
    <s v="APS26NRate80WaterWet"/>
    <x v="3"/>
    <m/>
    <m/>
    <m/>
    <m/>
    <m/>
    <m/>
    <m/>
    <m/>
    <m/>
    <m/>
    <m/>
    <m/>
    <m/>
    <m/>
    <m/>
    <m/>
    <n v="8.5"/>
    <n v="716.7"/>
    <n v="147.935705601954"/>
    <m/>
    <n v="2.2986820865401301"/>
    <m/>
    <m/>
    <m/>
    <m/>
    <m/>
    <m/>
    <m/>
    <m/>
    <m/>
    <m/>
    <n v="0.30763956315612301"/>
    <n v="52.022277459213498"/>
    <m/>
    <m/>
    <n v="2.82"/>
    <m/>
    <n v="2.6663939054548198"/>
    <n v="114.21220207328599"/>
    <m/>
    <m/>
    <n v="2.4690882000000001E-2"/>
    <x v="1"/>
    <m/>
    <m/>
    <m/>
    <m/>
    <m/>
    <m/>
    <m/>
    <m/>
    <m/>
    <m/>
    <m/>
    <m/>
    <m/>
    <n v="2.5660428426219202"/>
    <m/>
    <n v="418.47981486554602"/>
    <m/>
    <m/>
    <m/>
  </r>
  <r>
    <x v="19"/>
    <s v="APS26NRate80WaterWet"/>
    <x v="5"/>
    <m/>
    <m/>
    <m/>
    <m/>
    <m/>
    <m/>
    <m/>
    <m/>
    <m/>
    <m/>
    <m/>
    <m/>
    <m/>
    <m/>
    <m/>
    <m/>
    <n v="12.1"/>
    <n v="1106.0999999999999"/>
    <n v="594.83333333333303"/>
    <m/>
    <m/>
    <n v="1.9300000000000001E-2"/>
    <n v="4.2000000000000003E-2"/>
    <n v="9.1999999999999993"/>
    <n v="11395.6"/>
    <m/>
    <n v="478.2"/>
    <m/>
    <m/>
    <m/>
    <m/>
    <m/>
    <m/>
    <m/>
    <m/>
    <m/>
    <m/>
    <m/>
    <m/>
    <m/>
    <m/>
    <m/>
    <x v="0"/>
    <m/>
    <m/>
    <m/>
    <m/>
    <n v="95"/>
    <n v="128"/>
    <n v="90"/>
    <m/>
    <m/>
    <m/>
    <m/>
    <m/>
    <m/>
    <m/>
    <m/>
    <m/>
    <m/>
    <m/>
    <m/>
  </r>
  <r>
    <x v="20"/>
    <s v="APS2TOS1"/>
    <x v="22"/>
    <m/>
    <m/>
    <m/>
    <m/>
    <m/>
    <m/>
    <m/>
    <m/>
    <m/>
    <m/>
    <m/>
    <m/>
    <m/>
    <m/>
    <m/>
    <n v="6.1333333333333302"/>
    <m/>
    <m/>
    <m/>
    <m/>
    <m/>
    <m/>
    <m/>
    <m/>
    <m/>
    <m/>
    <m/>
    <n v="5.8571428571428603"/>
    <m/>
    <m/>
    <m/>
    <m/>
    <m/>
    <n v="0"/>
    <m/>
    <m/>
    <m/>
    <m/>
    <m/>
    <m/>
    <m/>
    <m/>
    <x v="1"/>
    <m/>
    <m/>
    <m/>
    <m/>
    <m/>
    <m/>
    <m/>
    <m/>
    <m/>
    <m/>
    <m/>
    <m/>
    <m/>
    <m/>
    <m/>
    <m/>
    <n v="367.99999999999983"/>
    <n v="5.8571428570000004"/>
    <m/>
  </r>
  <r>
    <x v="20"/>
    <s v="APS2TOS1"/>
    <x v="23"/>
    <m/>
    <m/>
    <m/>
    <m/>
    <m/>
    <m/>
    <m/>
    <m/>
    <m/>
    <m/>
    <m/>
    <m/>
    <m/>
    <m/>
    <m/>
    <m/>
    <n v="2.2424918618860099"/>
    <n v="35.313913161281597"/>
    <m/>
    <m/>
    <m/>
    <m/>
    <m/>
    <m/>
    <m/>
    <m/>
    <m/>
    <m/>
    <m/>
    <m/>
    <m/>
    <m/>
    <m/>
    <m/>
    <m/>
    <n v="0.68653969189475805"/>
    <m/>
    <m/>
    <m/>
    <m/>
    <m/>
    <m/>
    <x v="1"/>
    <m/>
    <m/>
    <m/>
    <m/>
    <m/>
    <m/>
    <m/>
    <m/>
    <m/>
    <m/>
    <m/>
    <m/>
    <m/>
    <m/>
    <m/>
    <m/>
    <m/>
    <m/>
    <m/>
  </r>
  <r>
    <x v="20"/>
    <s v="APS2TOS1"/>
    <x v="24"/>
    <m/>
    <m/>
    <m/>
    <m/>
    <m/>
    <m/>
    <m/>
    <m/>
    <m/>
    <m/>
    <m/>
    <m/>
    <m/>
    <m/>
    <m/>
    <n v="11.266666666666699"/>
    <m/>
    <m/>
    <m/>
    <m/>
    <m/>
    <m/>
    <m/>
    <m/>
    <m/>
    <m/>
    <m/>
    <n v="7.93333333333333"/>
    <m/>
    <m/>
    <m/>
    <m/>
    <m/>
    <n v="1.6"/>
    <n v="6"/>
    <m/>
    <m/>
    <m/>
    <m/>
    <m/>
    <m/>
    <m/>
    <x v="1"/>
    <m/>
    <m/>
    <m/>
    <m/>
    <m/>
    <m/>
    <m/>
    <m/>
    <m/>
    <m/>
    <m/>
    <m/>
    <m/>
    <m/>
    <m/>
    <m/>
    <n v="676.00000000000193"/>
    <n v="7.9333333330000002"/>
    <m/>
  </r>
  <r>
    <x v="20"/>
    <s v="APS2TOS1"/>
    <x v="25"/>
    <m/>
    <m/>
    <m/>
    <m/>
    <m/>
    <m/>
    <m/>
    <m/>
    <m/>
    <m/>
    <m/>
    <m/>
    <m/>
    <m/>
    <m/>
    <m/>
    <n v="9.4329815227589595"/>
    <n v="182.431848383485"/>
    <m/>
    <m/>
    <m/>
    <m/>
    <m/>
    <m/>
    <m/>
    <m/>
    <m/>
    <m/>
    <m/>
    <m/>
    <m/>
    <m/>
    <m/>
    <m/>
    <m/>
    <n v="2.7445178577371498"/>
    <m/>
    <m/>
    <m/>
    <m/>
    <m/>
    <m/>
    <x v="1"/>
    <m/>
    <m/>
    <m/>
    <m/>
    <m/>
    <m/>
    <m/>
    <m/>
    <m/>
    <m/>
    <m/>
    <m/>
    <m/>
    <m/>
    <m/>
    <m/>
    <m/>
    <m/>
    <m/>
  </r>
  <r>
    <x v="20"/>
    <s v="APS2TOS1"/>
    <x v="26"/>
    <m/>
    <m/>
    <m/>
    <m/>
    <m/>
    <m/>
    <m/>
    <m/>
    <m/>
    <m/>
    <m/>
    <m/>
    <m/>
    <m/>
    <m/>
    <n v="10.7"/>
    <m/>
    <m/>
    <m/>
    <m/>
    <m/>
    <m/>
    <m/>
    <m/>
    <m/>
    <m/>
    <m/>
    <n v="9.0526315789474001"/>
    <m/>
    <m/>
    <m/>
    <m/>
    <m/>
    <n v="3.2631578947368398"/>
    <n v="7.6315789473684204"/>
    <m/>
    <m/>
    <m/>
    <m/>
    <m/>
    <m/>
    <m/>
    <x v="1"/>
    <m/>
    <m/>
    <m/>
    <m/>
    <m/>
    <m/>
    <m/>
    <m/>
    <m/>
    <m/>
    <m/>
    <m/>
    <m/>
    <m/>
    <m/>
    <m/>
    <n v="642"/>
    <n v="9.0526315789999998"/>
    <m/>
  </r>
  <r>
    <x v="20"/>
    <s v="APS2TOS1"/>
    <x v="27"/>
    <m/>
    <m/>
    <m/>
    <m/>
    <m/>
    <m/>
    <m/>
    <m/>
    <m/>
    <m/>
    <m/>
    <m/>
    <m/>
    <m/>
    <m/>
    <n v="9.4"/>
    <n v="18.498999702466399"/>
    <n v="670.20951505517098"/>
    <m/>
    <m/>
    <m/>
    <m/>
    <m/>
    <m/>
    <m/>
    <m/>
    <m/>
    <n v="10.6666666666667"/>
    <m/>
    <m/>
    <m/>
    <m/>
    <m/>
    <n v="5.8"/>
    <n v="10.533333333333299"/>
    <n v="5.5488860835139704"/>
    <m/>
    <m/>
    <m/>
    <m/>
    <m/>
    <m/>
    <x v="1"/>
    <m/>
    <m/>
    <m/>
    <m/>
    <m/>
    <m/>
    <m/>
    <m/>
    <m/>
    <m/>
    <m/>
    <m/>
    <m/>
    <m/>
    <m/>
    <m/>
    <n v="564"/>
    <n v="10.66666667"/>
    <m/>
  </r>
  <r>
    <x v="20"/>
    <s v="APS2TOS1"/>
    <x v="28"/>
    <m/>
    <m/>
    <m/>
    <m/>
    <m/>
    <m/>
    <m/>
    <m/>
    <m/>
    <m/>
    <m/>
    <m/>
    <m/>
    <m/>
    <m/>
    <n v="6.7333333333333298"/>
    <m/>
    <m/>
    <m/>
    <m/>
    <m/>
    <m/>
    <m/>
    <m/>
    <m/>
    <m/>
    <m/>
    <n v="10.6666666666667"/>
    <m/>
    <m/>
    <m/>
    <m/>
    <m/>
    <n v="6.3333333333333304"/>
    <n v="10.6666666666667"/>
    <m/>
    <m/>
    <m/>
    <m/>
    <m/>
    <m/>
    <m/>
    <x v="1"/>
    <m/>
    <m/>
    <m/>
    <m/>
    <m/>
    <m/>
    <m/>
    <m/>
    <m/>
    <m/>
    <m/>
    <m/>
    <m/>
    <m/>
    <m/>
    <m/>
    <n v="403.99999999999977"/>
    <n v="10.66666667"/>
    <m/>
  </r>
  <r>
    <x v="20"/>
    <s v="APS2TOS1"/>
    <x v="29"/>
    <m/>
    <m/>
    <m/>
    <m/>
    <m/>
    <m/>
    <m/>
    <m/>
    <m/>
    <m/>
    <m/>
    <m/>
    <m/>
    <m/>
    <m/>
    <n v="5"/>
    <n v="14.8452921871404"/>
    <n v="924.10003844885898"/>
    <m/>
    <m/>
    <m/>
    <m/>
    <m/>
    <m/>
    <m/>
    <m/>
    <m/>
    <n v="10.6666666666667"/>
    <m/>
    <m/>
    <m/>
    <m/>
    <m/>
    <n v="6.6666666666666696"/>
    <n v="10.6666666666667"/>
    <n v="3.5856666666666701"/>
    <m/>
    <m/>
    <m/>
    <m/>
    <m/>
    <m/>
    <x v="1"/>
    <m/>
    <m/>
    <m/>
    <m/>
    <m/>
    <m/>
    <m/>
    <m/>
    <m/>
    <m/>
    <m/>
    <m/>
    <m/>
    <m/>
    <m/>
    <m/>
    <n v="300"/>
    <n v="10.66666667"/>
    <m/>
  </r>
  <r>
    <x v="20"/>
    <s v="APS2TOS1"/>
    <x v="30"/>
    <m/>
    <m/>
    <m/>
    <m/>
    <m/>
    <m/>
    <m/>
    <m/>
    <m/>
    <m/>
    <m/>
    <m/>
    <m/>
    <m/>
    <m/>
    <m/>
    <n v="18.2339951272244"/>
    <n v="1298.4713931264"/>
    <m/>
    <m/>
    <m/>
    <m/>
    <m/>
    <m/>
    <m/>
    <m/>
    <m/>
    <m/>
    <m/>
    <m/>
    <m/>
    <m/>
    <m/>
    <m/>
    <m/>
    <n v="1.71"/>
    <m/>
    <m/>
    <m/>
    <m/>
    <m/>
    <m/>
    <x v="1"/>
    <m/>
    <m/>
    <m/>
    <m/>
    <m/>
    <m/>
    <m/>
    <m/>
    <m/>
    <m/>
    <m/>
    <m/>
    <m/>
    <m/>
    <m/>
    <m/>
    <m/>
    <m/>
    <m/>
  </r>
  <r>
    <x v="20"/>
    <s v="APS2TOS1"/>
    <x v="31"/>
    <m/>
    <m/>
    <m/>
    <m/>
    <m/>
    <m/>
    <m/>
    <m/>
    <m/>
    <m/>
    <m/>
    <m/>
    <m/>
    <m/>
    <m/>
    <m/>
    <n v="18.644127998804599"/>
    <n v="1604.4136276852"/>
    <m/>
    <m/>
    <m/>
    <m/>
    <n v="4.0899999999999999E-2"/>
    <m/>
    <n v="17741.658403475802"/>
    <m/>
    <n v="725.23290576948204"/>
    <m/>
    <m/>
    <m/>
    <m/>
    <m/>
    <m/>
    <m/>
    <m/>
    <n v="0"/>
    <m/>
    <m/>
    <m/>
    <m/>
    <m/>
    <m/>
    <x v="0"/>
    <m/>
    <m/>
    <m/>
    <m/>
    <m/>
    <m/>
    <n v="90"/>
    <m/>
    <m/>
    <m/>
    <m/>
    <m/>
    <m/>
    <m/>
    <m/>
    <m/>
    <m/>
    <m/>
    <m/>
  </r>
  <r>
    <x v="21"/>
    <s v="APS2TOS2"/>
    <x v="32"/>
    <m/>
    <m/>
    <m/>
    <m/>
    <m/>
    <m/>
    <m/>
    <m/>
    <m/>
    <m/>
    <m/>
    <m/>
    <m/>
    <m/>
    <m/>
    <n v="5.6"/>
    <m/>
    <m/>
    <m/>
    <m/>
    <m/>
    <m/>
    <m/>
    <m/>
    <m/>
    <m/>
    <m/>
    <n v="5.9285714285714297"/>
    <m/>
    <m/>
    <m/>
    <m/>
    <m/>
    <n v="2"/>
    <n v="4.21428571428571"/>
    <m/>
    <m/>
    <m/>
    <m/>
    <m/>
    <m/>
    <m/>
    <x v="1"/>
    <m/>
    <m/>
    <m/>
    <m/>
    <m/>
    <m/>
    <m/>
    <m/>
    <m/>
    <m/>
    <m/>
    <m/>
    <m/>
    <m/>
    <m/>
    <m/>
    <n v="336"/>
    <n v="5.9285714289999998"/>
    <m/>
  </r>
  <r>
    <x v="21"/>
    <s v="APS2TOS2"/>
    <x v="33"/>
    <m/>
    <m/>
    <m/>
    <m/>
    <m/>
    <m/>
    <m/>
    <m/>
    <m/>
    <m/>
    <m/>
    <m/>
    <m/>
    <m/>
    <m/>
    <m/>
    <n v="2.7294763765373902"/>
    <n v="43.749995654063397"/>
    <m/>
    <m/>
    <m/>
    <m/>
    <m/>
    <m/>
    <m/>
    <m/>
    <m/>
    <m/>
    <m/>
    <m/>
    <m/>
    <m/>
    <m/>
    <m/>
    <m/>
    <n v="0.62"/>
    <m/>
    <m/>
    <m/>
    <m/>
    <m/>
    <m/>
    <x v="1"/>
    <m/>
    <m/>
    <m/>
    <m/>
    <m/>
    <m/>
    <m/>
    <m/>
    <m/>
    <m/>
    <m/>
    <m/>
    <m/>
    <m/>
    <m/>
    <m/>
    <m/>
    <m/>
    <m/>
  </r>
  <r>
    <x v="21"/>
    <s v="APS2TOS2"/>
    <x v="34"/>
    <m/>
    <m/>
    <m/>
    <m/>
    <m/>
    <m/>
    <m/>
    <m/>
    <m/>
    <m/>
    <m/>
    <m/>
    <m/>
    <m/>
    <m/>
    <m/>
    <n v="11.4253567865458"/>
    <n v="277.06931765688699"/>
    <m/>
    <m/>
    <m/>
    <m/>
    <m/>
    <m/>
    <m/>
    <m/>
    <m/>
    <m/>
    <m/>
    <m/>
    <m/>
    <m/>
    <m/>
    <m/>
    <m/>
    <n v="3.7066666666666701"/>
    <m/>
    <m/>
    <m/>
    <m/>
    <m/>
    <m/>
    <x v="1"/>
    <m/>
    <m/>
    <m/>
    <m/>
    <m/>
    <m/>
    <m/>
    <m/>
    <m/>
    <m/>
    <m/>
    <m/>
    <m/>
    <m/>
    <m/>
    <m/>
    <m/>
    <m/>
    <m/>
  </r>
  <r>
    <x v="21"/>
    <s v="APS2TOS2"/>
    <x v="35"/>
    <m/>
    <m/>
    <m/>
    <m/>
    <m/>
    <m/>
    <m/>
    <m/>
    <m/>
    <m/>
    <m/>
    <m/>
    <m/>
    <m/>
    <m/>
    <n v="11.1666666666667"/>
    <m/>
    <m/>
    <m/>
    <m/>
    <m/>
    <m/>
    <m/>
    <m/>
    <m/>
    <m/>
    <m/>
    <n v="10"/>
    <m/>
    <m/>
    <m/>
    <m/>
    <m/>
    <n v="5"/>
    <n v="9"/>
    <m/>
    <m/>
    <m/>
    <m/>
    <m/>
    <m/>
    <m/>
    <x v="1"/>
    <m/>
    <m/>
    <m/>
    <m/>
    <m/>
    <m/>
    <m/>
    <m/>
    <m/>
    <m/>
    <m/>
    <m/>
    <m/>
    <m/>
    <m/>
    <m/>
    <n v="670.00000000000205"/>
    <n v="10"/>
    <m/>
  </r>
  <r>
    <x v="21"/>
    <s v="APS2TOS2"/>
    <x v="36"/>
    <m/>
    <m/>
    <m/>
    <m/>
    <m/>
    <m/>
    <m/>
    <m/>
    <m/>
    <m/>
    <m/>
    <m/>
    <m/>
    <m/>
    <m/>
    <n v="11.2"/>
    <m/>
    <m/>
    <m/>
    <m/>
    <m/>
    <m/>
    <m/>
    <m/>
    <m/>
    <m/>
    <m/>
    <n v="9.5"/>
    <m/>
    <m/>
    <m/>
    <m/>
    <m/>
    <n v="5.5"/>
    <n v="9.5"/>
    <m/>
    <m/>
    <m/>
    <m/>
    <m/>
    <m/>
    <m/>
    <x v="1"/>
    <m/>
    <m/>
    <m/>
    <m/>
    <m/>
    <m/>
    <m/>
    <m/>
    <m/>
    <m/>
    <m/>
    <m/>
    <m/>
    <m/>
    <m/>
    <m/>
    <n v="672"/>
    <n v="9.5"/>
    <m/>
  </r>
  <r>
    <x v="21"/>
    <s v="APS2TOS2"/>
    <x v="37"/>
    <m/>
    <m/>
    <m/>
    <m/>
    <m/>
    <m/>
    <m/>
    <m/>
    <m/>
    <m/>
    <m/>
    <m/>
    <m/>
    <m/>
    <m/>
    <m/>
    <n v="18.097752757724901"/>
    <n v="1068.9052750845501"/>
    <m/>
    <m/>
    <m/>
    <m/>
    <m/>
    <m/>
    <m/>
    <m/>
    <m/>
    <m/>
    <m/>
    <m/>
    <m/>
    <m/>
    <m/>
    <m/>
    <m/>
    <n v="3.9766666666666701"/>
    <m/>
    <m/>
    <m/>
    <m/>
    <m/>
    <m/>
    <x v="1"/>
    <m/>
    <m/>
    <m/>
    <m/>
    <m/>
    <m/>
    <m/>
    <m/>
    <m/>
    <m/>
    <m/>
    <m/>
    <m/>
    <m/>
    <m/>
    <m/>
    <m/>
    <m/>
    <m/>
  </r>
  <r>
    <x v="21"/>
    <s v="APS2TOS2"/>
    <x v="38"/>
    <m/>
    <m/>
    <m/>
    <m/>
    <m/>
    <m/>
    <m/>
    <m/>
    <m/>
    <m/>
    <m/>
    <m/>
    <m/>
    <m/>
    <m/>
    <n v="5.8888888888888902"/>
    <m/>
    <m/>
    <m/>
    <m/>
    <m/>
    <m/>
    <m/>
    <m/>
    <m/>
    <m/>
    <m/>
    <n v="9.6999999999999993"/>
    <m/>
    <m/>
    <m/>
    <m/>
    <m/>
    <n v="7.3"/>
    <n v="9.6999999999999993"/>
    <m/>
    <m/>
    <m/>
    <m/>
    <m/>
    <m/>
    <m/>
    <x v="1"/>
    <m/>
    <m/>
    <m/>
    <m/>
    <m/>
    <m/>
    <m/>
    <m/>
    <m/>
    <m/>
    <m/>
    <m/>
    <m/>
    <m/>
    <m/>
    <m/>
    <n v="353.33333333333343"/>
    <n v="9.6999999999999993"/>
    <m/>
  </r>
  <r>
    <x v="21"/>
    <s v="APS2TOS2"/>
    <x v="39"/>
    <m/>
    <m/>
    <m/>
    <m/>
    <m/>
    <m/>
    <m/>
    <m/>
    <m/>
    <m/>
    <m/>
    <m/>
    <m/>
    <m/>
    <m/>
    <m/>
    <n v="16.353745439800502"/>
    <n v="1164.5275665177801"/>
    <m/>
    <m/>
    <m/>
    <m/>
    <n v="2.87E-2"/>
    <m/>
    <n v="16295.3319298855"/>
    <m/>
    <n v="468.44832234248503"/>
    <m/>
    <m/>
    <m/>
    <m/>
    <m/>
    <m/>
    <m/>
    <m/>
    <n v="0"/>
    <m/>
    <m/>
    <m/>
    <m/>
    <m/>
    <m/>
    <x v="0"/>
    <m/>
    <m/>
    <m/>
    <m/>
    <m/>
    <m/>
    <n v="90"/>
    <m/>
    <m/>
    <m/>
    <m/>
    <m/>
    <m/>
    <m/>
    <m/>
    <m/>
    <m/>
    <m/>
    <m/>
  </r>
  <r>
    <x v="22"/>
    <s v="APS6NRate0"/>
    <x v="40"/>
    <m/>
    <m/>
    <m/>
    <m/>
    <m/>
    <m/>
    <m/>
    <m/>
    <m/>
    <m/>
    <m/>
    <m/>
    <m/>
    <m/>
    <m/>
    <m/>
    <n v="0.16"/>
    <n v="4.0999999999999996"/>
    <m/>
    <m/>
    <m/>
    <m/>
    <m/>
    <m/>
    <m/>
    <m/>
    <m/>
    <m/>
    <m/>
    <m/>
    <m/>
    <m/>
    <m/>
    <m/>
    <m/>
    <n v="0.06"/>
    <n v="4.1935483870967703E-2"/>
    <n v="0.13"/>
    <n v="3.1"/>
    <m/>
    <m/>
    <n v="1.9354838999999999E-2"/>
    <x v="1"/>
    <m/>
    <m/>
    <m/>
    <m/>
    <m/>
    <m/>
    <m/>
    <m/>
    <m/>
    <m/>
    <m/>
    <m/>
    <n v="0.03"/>
    <n v="0.03"/>
    <m/>
    <n v="1"/>
    <m/>
    <m/>
    <m/>
  </r>
  <r>
    <x v="22"/>
    <s v="APS6NRate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27.499996185303"/>
    <m/>
    <m/>
  </r>
  <r>
    <x v="22"/>
    <s v="APS6NRate0"/>
    <x v="42"/>
    <m/>
    <m/>
    <m/>
    <m/>
    <m/>
    <m/>
    <m/>
    <m/>
    <m/>
    <m/>
    <m/>
    <m/>
    <m/>
    <m/>
    <m/>
    <m/>
    <n v="0.43"/>
    <n v="15.02"/>
    <m/>
    <m/>
    <m/>
    <m/>
    <m/>
    <m/>
    <m/>
    <m/>
    <m/>
    <m/>
    <m/>
    <m/>
    <m/>
    <m/>
    <m/>
    <m/>
    <m/>
    <n v="0.17"/>
    <n v="3.3333333333333298E-2"/>
    <n v="0.35"/>
    <n v="10.5"/>
    <m/>
    <m/>
    <n v="1.6190475999999999E-2"/>
    <x v="1"/>
    <m/>
    <m/>
    <m/>
    <m/>
    <m/>
    <m/>
    <m/>
    <m/>
    <m/>
    <m/>
    <m/>
    <m/>
    <n v="1.9565217391304301E-2"/>
    <n v="0.09"/>
    <m/>
    <n v="4.5999999999999996"/>
    <m/>
    <m/>
    <m/>
  </r>
  <r>
    <x v="22"/>
    <s v="APS6NRate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06.666667938232"/>
    <m/>
    <m/>
  </r>
  <r>
    <x v="22"/>
    <s v="APS6NRate0"/>
    <x v="44"/>
    <m/>
    <m/>
    <m/>
    <m/>
    <m/>
    <m/>
    <m/>
    <m/>
    <m/>
    <m/>
    <m/>
    <m/>
    <m/>
    <m/>
    <m/>
    <m/>
    <n v="0.59"/>
    <n v="48.6"/>
    <m/>
    <m/>
    <m/>
    <m/>
    <m/>
    <m/>
    <m/>
    <m/>
    <m/>
    <m/>
    <m/>
    <m/>
    <n v="6.1224489795918399E-3"/>
    <n v="0.03"/>
    <n v="4.9000000000000004"/>
    <m/>
    <m/>
    <n v="0.35"/>
    <n v="1.9774011299434999E-2"/>
    <n v="0.35"/>
    <n v="17.7"/>
    <m/>
    <m/>
    <n v="1.9774011000000001E-2"/>
    <x v="1"/>
    <m/>
    <m/>
    <m/>
    <m/>
    <m/>
    <m/>
    <m/>
    <m/>
    <m/>
    <m/>
    <m/>
    <m/>
    <n v="8.1081081081081103E-3"/>
    <n v="0.21"/>
    <m/>
    <n v="25.9"/>
    <n v="243.58333587646499"/>
    <m/>
    <m/>
  </r>
  <r>
    <x v="22"/>
    <s v="APS6NRate0"/>
    <x v="45"/>
    <m/>
    <m/>
    <m/>
    <m/>
    <m/>
    <m/>
    <m/>
    <m/>
    <m/>
    <m/>
    <m/>
    <m/>
    <m/>
    <m/>
    <m/>
    <m/>
    <n v="0.56999999999999995"/>
    <n v="65.27"/>
    <m/>
    <m/>
    <m/>
    <m/>
    <m/>
    <m/>
    <m/>
    <m/>
    <m/>
    <m/>
    <m/>
    <m/>
    <n v="4.3859649122806998E-3"/>
    <n v="0.05"/>
    <n v="11.4"/>
    <m/>
    <m/>
    <n v="0.22"/>
    <n v="1.7699115044247801E-2"/>
    <n v="0.2"/>
    <n v="11.3"/>
    <m/>
    <m/>
    <n v="1.9469027E-2"/>
    <x v="1"/>
    <m/>
    <m/>
    <m/>
    <m/>
    <m/>
    <m/>
    <m/>
    <m/>
    <m/>
    <m/>
    <m/>
    <m/>
    <n v="6.3013698630136998E-3"/>
    <n v="0.23"/>
    <m/>
    <n v="36.5"/>
    <n v="161.875"/>
    <m/>
    <m/>
  </r>
  <r>
    <x v="22"/>
    <s v="APS6NRate0"/>
    <x v="46"/>
    <m/>
    <m/>
    <m/>
    <m/>
    <m/>
    <m/>
    <m/>
    <m/>
    <m/>
    <m/>
    <m/>
    <m/>
    <m/>
    <m/>
    <m/>
    <m/>
    <n v="1.2"/>
    <n v="128.74"/>
    <m/>
    <m/>
    <m/>
    <m/>
    <m/>
    <m/>
    <m/>
    <m/>
    <m/>
    <m/>
    <m/>
    <m/>
    <n v="4.7999999999999996E-3"/>
    <n v="0.06"/>
    <n v="12.5"/>
    <m/>
    <m/>
    <n v="0.11"/>
    <n v="1.6494845360824701E-2"/>
    <n v="0.16"/>
    <n v="9.6999999999999993"/>
    <m/>
    <m/>
    <n v="1.1340206E-2"/>
    <x v="1"/>
    <m/>
    <m/>
    <m/>
    <m/>
    <m/>
    <m/>
    <m/>
    <m/>
    <m/>
    <m/>
    <m/>
    <m/>
    <n v="5.8015267175572502E-3"/>
    <n v="0.38"/>
    <m/>
    <n v="65.5"/>
    <n v="130.902912139893"/>
    <m/>
    <m/>
  </r>
  <r>
    <x v="22"/>
    <s v="APS6NRate0"/>
    <x v="47"/>
    <m/>
    <m/>
    <m/>
    <m/>
    <m/>
    <m/>
    <m/>
    <m/>
    <m/>
    <m/>
    <m/>
    <m/>
    <m/>
    <m/>
    <m/>
    <m/>
    <n v="1.74"/>
    <n v="162.91999999999999"/>
    <m/>
    <m/>
    <m/>
    <m/>
    <m/>
    <m/>
    <m/>
    <m/>
    <n v="48.75"/>
    <m/>
    <m/>
    <m/>
    <n v="4.5801526717557297E-3"/>
    <n v="0.06"/>
    <n v="13.1"/>
    <m/>
    <m/>
    <n v="0.11"/>
    <n v="1.2987012987013E-2"/>
    <n v="0.1"/>
    <n v="7.7"/>
    <m/>
    <m/>
    <n v="1.4285714E-2"/>
    <x v="1"/>
    <m/>
    <m/>
    <m/>
    <m/>
    <m/>
    <m/>
    <m/>
    <m/>
    <m/>
    <m/>
    <m/>
    <m/>
    <n v="4.6325878594249198E-3"/>
    <n v="0.28999999999999998"/>
    <m/>
    <n v="62.6"/>
    <n v="125.541667938232"/>
    <m/>
    <m/>
  </r>
  <r>
    <x v="22"/>
    <s v="APS6NRate0"/>
    <x v="48"/>
    <m/>
    <m/>
    <m/>
    <m/>
    <m/>
    <m/>
    <m/>
    <m/>
    <m/>
    <m/>
    <m/>
    <m/>
    <m/>
    <m/>
    <m/>
    <m/>
    <n v="1.97"/>
    <n v="198.73"/>
    <m/>
    <m/>
    <m/>
    <n v="1.9300000000000001E-2"/>
    <n v="4.07E-2"/>
    <n v="1.66"/>
    <n v="2102.69"/>
    <n v="11"/>
    <n v="85.9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n v="61"/>
    <n v="135"/>
    <m/>
    <m/>
  </r>
  <r>
    <x v="23"/>
    <s v="APS6NRate120"/>
    <x v="40"/>
    <m/>
    <m/>
    <m/>
    <m/>
    <m/>
    <m/>
    <m/>
    <m/>
    <m/>
    <m/>
    <m/>
    <m/>
    <m/>
    <m/>
    <m/>
    <m/>
    <n v="0.53"/>
    <n v="8.9499999999999993"/>
    <m/>
    <m/>
    <m/>
    <m/>
    <m/>
    <m/>
    <m/>
    <m/>
    <m/>
    <m/>
    <m/>
    <m/>
    <m/>
    <m/>
    <m/>
    <m/>
    <m/>
    <n v="0.13"/>
    <n v="6.30769230769231E-2"/>
    <n v="0.41"/>
    <n v="6.5"/>
    <m/>
    <m/>
    <n v="0.02"/>
    <x v="1"/>
    <m/>
    <m/>
    <m/>
    <m/>
    <m/>
    <m/>
    <m/>
    <m/>
    <m/>
    <m/>
    <m/>
    <m/>
    <n v="0.05"/>
    <n v="0.12"/>
    <m/>
    <n v="2.4"/>
    <m/>
    <m/>
    <m/>
  </r>
  <r>
    <x v="23"/>
    <s v="APS6NRate12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8.75"/>
    <m/>
    <m/>
  </r>
  <r>
    <x v="23"/>
    <s v="APS6NRate120"/>
    <x v="42"/>
    <m/>
    <m/>
    <m/>
    <m/>
    <m/>
    <m/>
    <m/>
    <m/>
    <m/>
    <m/>
    <m/>
    <m/>
    <m/>
    <m/>
    <m/>
    <m/>
    <n v="2.44"/>
    <n v="52.61"/>
    <m/>
    <m/>
    <m/>
    <m/>
    <m/>
    <m/>
    <m/>
    <m/>
    <m/>
    <m/>
    <m/>
    <m/>
    <m/>
    <m/>
    <m/>
    <m/>
    <m/>
    <n v="0.79"/>
    <n v="5.1862464183381099E-2"/>
    <n v="1.81"/>
    <n v="34.9"/>
    <m/>
    <m/>
    <n v="2.2636103000000001E-2"/>
    <x v="1"/>
    <m/>
    <m/>
    <m/>
    <m/>
    <m/>
    <m/>
    <m/>
    <m/>
    <m/>
    <m/>
    <m/>
    <m/>
    <n v="3.55932203389831E-2"/>
    <n v="0.63"/>
    <m/>
    <n v="17.7"/>
    <m/>
    <m/>
    <m/>
  </r>
  <r>
    <x v="23"/>
    <s v="APS6NRate12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2.5"/>
    <m/>
    <m/>
  </r>
  <r>
    <x v="23"/>
    <s v="APS6NRate120"/>
    <x v="44"/>
    <m/>
    <m/>
    <m/>
    <m/>
    <m/>
    <m/>
    <m/>
    <m/>
    <m/>
    <m/>
    <m/>
    <m/>
    <m/>
    <m/>
    <m/>
    <m/>
    <n v="6.6"/>
    <n v="360.62"/>
    <m/>
    <m/>
    <m/>
    <m/>
    <m/>
    <m/>
    <m/>
    <m/>
    <m/>
    <m/>
    <m/>
    <m/>
    <n v="8.3333333333333297E-3"/>
    <n v="0.13"/>
    <n v="15.6"/>
    <m/>
    <m/>
    <n v="3.27"/>
    <n v="3.1057764441110299E-2"/>
    <n v="4.1399999999999997"/>
    <n v="133.30000000000001"/>
    <m/>
    <m/>
    <n v="2.4531133E-2"/>
    <x v="1"/>
    <m/>
    <m/>
    <m/>
    <m/>
    <m/>
    <m/>
    <m/>
    <m/>
    <m/>
    <m/>
    <m/>
    <m/>
    <n v="1.1006140765233799E-2"/>
    <n v="2.33"/>
    <m/>
    <n v="211.7"/>
    <n v="523.5"/>
    <m/>
    <m/>
  </r>
  <r>
    <x v="23"/>
    <s v="APS6NRate120"/>
    <x v="45"/>
    <m/>
    <m/>
    <m/>
    <m/>
    <m/>
    <m/>
    <m/>
    <m/>
    <m/>
    <m/>
    <m/>
    <m/>
    <m/>
    <m/>
    <m/>
    <m/>
    <n v="6.93"/>
    <n v="604.07000000000005"/>
    <m/>
    <m/>
    <m/>
    <m/>
    <m/>
    <m/>
    <m/>
    <m/>
    <m/>
    <m/>
    <m/>
    <m/>
    <n v="5.9322033898305104E-3"/>
    <n v="0.21"/>
    <n v="35.4"/>
    <m/>
    <m/>
    <n v="3.6"/>
    <n v="2.48627450980392E-2"/>
    <n v="3.17"/>
    <n v="127.5"/>
    <m/>
    <m/>
    <n v="2.8235294000000001E-2"/>
    <x v="1"/>
    <m/>
    <m/>
    <m/>
    <m/>
    <m/>
    <m/>
    <m/>
    <m/>
    <m/>
    <m/>
    <m/>
    <m/>
    <n v="6.18612157073695E-3"/>
    <n v="2.2999999999999998"/>
    <m/>
    <n v="371.8"/>
    <n v="501.52915954589798"/>
    <m/>
    <m/>
  </r>
  <r>
    <x v="23"/>
    <s v="APS6NRate120"/>
    <x v="46"/>
    <m/>
    <m/>
    <m/>
    <m/>
    <m/>
    <m/>
    <m/>
    <m/>
    <m/>
    <m/>
    <m/>
    <m/>
    <m/>
    <m/>
    <m/>
    <m/>
    <n v="8.07"/>
    <n v="1070.5899999999999"/>
    <m/>
    <m/>
    <m/>
    <m/>
    <m/>
    <m/>
    <m/>
    <m/>
    <m/>
    <m/>
    <m/>
    <m/>
    <n v="4.6742209631728104E-3"/>
    <n v="0.33"/>
    <n v="70.599999999999994"/>
    <m/>
    <m/>
    <n v="2.2799999999999998"/>
    <n v="1.53434433541481E-2"/>
    <n v="1.72"/>
    <n v="112.1"/>
    <m/>
    <m/>
    <n v="2.0338983000000001E-2"/>
    <x v="1"/>
    <m/>
    <m/>
    <m/>
    <m/>
    <m/>
    <m/>
    <m/>
    <m/>
    <m/>
    <m/>
    <m/>
    <m/>
    <n v="3.7487828627069098E-3"/>
    <n v="2.31"/>
    <m/>
    <n v="616.20000000000005"/>
    <n v="369.16665649414102"/>
    <m/>
    <m/>
  </r>
  <r>
    <x v="23"/>
    <s v="APS6NRate120"/>
    <x v="47"/>
    <m/>
    <m/>
    <m/>
    <m/>
    <m/>
    <m/>
    <m/>
    <m/>
    <m/>
    <m/>
    <m/>
    <m/>
    <m/>
    <m/>
    <m/>
    <m/>
    <n v="10.15"/>
    <n v="1294.04"/>
    <m/>
    <m/>
    <m/>
    <m/>
    <m/>
    <m/>
    <m/>
    <m/>
    <n v="332.07"/>
    <m/>
    <m/>
    <m/>
    <n v="4.9836601307189504E-3"/>
    <n v="0.61"/>
    <n v="122.4"/>
    <m/>
    <m/>
    <n v="1.06"/>
    <n v="9.7069597069597106E-3"/>
    <n v="0.53"/>
    <n v="54.6"/>
    <m/>
    <m/>
    <n v="1.9413919000000002E-2"/>
    <x v="1"/>
    <m/>
    <m/>
    <m/>
    <m/>
    <m/>
    <m/>
    <m/>
    <m/>
    <m/>
    <m/>
    <m/>
    <m/>
    <n v="2.8446033810143002E-3"/>
    <n v="1.75"/>
    <m/>
    <n v="615.20000000000005"/>
    <n v="351.59709167480497"/>
    <m/>
    <m/>
  </r>
  <r>
    <x v="23"/>
    <s v="APS6NRate120"/>
    <x v="48"/>
    <m/>
    <m/>
    <m/>
    <m/>
    <m/>
    <m/>
    <m/>
    <m/>
    <m/>
    <m/>
    <m/>
    <m/>
    <m/>
    <m/>
    <m/>
    <m/>
    <n v="8.41"/>
    <n v="1202.75"/>
    <m/>
    <m/>
    <m/>
    <n v="1.43E-2"/>
    <n v="4.0800000000000003E-2"/>
    <n v="6.89"/>
    <n v="11760.51"/>
    <n v="8.15"/>
    <n v="480.1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n v="407.6"/>
    <n v="297.5"/>
    <m/>
    <m/>
  </r>
  <r>
    <x v="24"/>
    <s v="APS6NRate160"/>
    <x v="40"/>
    <m/>
    <m/>
    <m/>
    <m/>
    <m/>
    <m/>
    <m/>
    <m/>
    <m/>
    <m/>
    <m/>
    <m/>
    <m/>
    <m/>
    <m/>
    <m/>
    <n v="0.5"/>
    <n v="9.08"/>
    <m/>
    <m/>
    <m/>
    <m/>
    <m/>
    <m/>
    <m/>
    <m/>
    <m/>
    <m/>
    <m/>
    <m/>
    <m/>
    <m/>
    <m/>
    <m/>
    <m/>
    <n v="0.16"/>
    <n v="5.75342465753425E-2"/>
    <n v="0.42"/>
    <n v="7.3"/>
    <m/>
    <m/>
    <n v="2.1917808E-2"/>
    <x v="1"/>
    <m/>
    <m/>
    <m/>
    <m/>
    <m/>
    <m/>
    <m/>
    <m/>
    <m/>
    <m/>
    <m/>
    <m/>
    <n v="4.4444444444444398E-2"/>
    <n v="0.08"/>
    <m/>
    <n v="1.8"/>
    <m/>
    <m/>
    <m/>
  </r>
  <r>
    <x v="24"/>
    <s v="APS6NRate16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35"/>
    <m/>
    <m/>
  </r>
  <r>
    <x v="24"/>
    <s v="APS6NRate160"/>
    <x v="42"/>
    <m/>
    <m/>
    <m/>
    <m/>
    <m/>
    <m/>
    <m/>
    <m/>
    <m/>
    <m/>
    <m/>
    <m/>
    <m/>
    <m/>
    <m/>
    <m/>
    <n v="1.82"/>
    <n v="48.19"/>
    <m/>
    <m/>
    <m/>
    <m/>
    <m/>
    <m/>
    <m/>
    <m/>
    <m/>
    <m/>
    <m/>
    <m/>
    <m/>
    <m/>
    <m/>
    <m/>
    <m/>
    <n v="0.8"/>
    <n v="4.3076923076923103E-2"/>
    <n v="1.4"/>
    <n v="32.5"/>
    <m/>
    <m/>
    <n v="2.4615385E-2"/>
    <x v="1"/>
    <m/>
    <m/>
    <m/>
    <m/>
    <m/>
    <m/>
    <m/>
    <m/>
    <m/>
    <m/>
    <m/>
    <m/>
    <n v="2.73885350318471E-2"/>
    <n v="0.43"/>
    <m/>
    <n v="15.7"/>
    <m/>
    <m/>
    <m/>
  </r>
  <r>
    <x v="24"/>
    <s v="APS6NRate16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2.083332061768"/>
    <m/>
    <m/>
  </r>
  <r>
    <x v="24"/>
    <s v="APS6NRate160"/>
    <x v="44"/>
    <m/>
    <m/>
    <m/>
    <m/>
    <m/>
    <m/>
    <m/>
    <m/>
    <m/>
    <m/>
    <m/>
    <m/>
    <m/>
    <m/>
    <m/>
    <m/>
    <n v="7.99"/>
    <n v="323.04000000000002"/>
    <m/>
    <m/>
    <m/>
    <m/>
    <m/>
    <m/>
    <m/>
    <m/>
    <m/>
    <m/>
    <m/>
    <m/>
    <n v="1.05263157894737E-2"/>
    <n v="0.08"/>
    <n v="7.6"/>
    <m/>
    <m/>
    <n v="3.72"/>
    <n v="3.6924167257264301E-2"/>
    <n v="5.21"/>
    <n v="141.1"/>
    <m/>
    <m/>
    <n v="2.6364281E-2"/>
    <x v="1"/>
    <m/>
    <m/>
    <m/>
    <m/>
    <m/>
    <m/>
    <m/>
    <m/>
    <m/>
    <m/>
    <m/>
    <m/>
    <n v="1.5433161216293701E-2"/>
    <n v="2.69"/>
    <m/>
    <n v="174.3"/>
    <n v="518.87501525878895"/>
    <m/>
    <m/>
  </r>
  <r>
    <x v="24"/>
    <s v="APS6NRate160"/>
    <x v="45"/>
    <m/>
    <m/>
    <m/>
    <m/>
    <m/>
    <m/>
    <m/>
    <m/>
    <m/>
    <m/>
    <m/>
    <m/>
    <m/>
    <m/>
    <m/>
    <m/>
    <n v="10.33"/>
    <n v="604.15"/>
    <m/>
    <m/>
    <m/>
    <m/>
    <m/>
    <m/>
    <m/>
    <m/>
    <m/>
    <m/>
    <m/>
    <m/>
    <n v="7.9710144927536194E-3"/>
    <n v="0.11"/>
    <n v="13.8"/>
    <m/>
    <m/>
    <n v="5"/>
    <n v="3.2391930835734897E-2"/>
    <n v="5.62"/>
    <n v="173.5"/>
    <m/>
    <m/>
    <n v="2.8818443999999999E-2"/>
    <x v="1"/>
    <m/>
    <m/>
    <m/>
    <m/>
    <m/>
    <m/>
    <m/>
    <m/>
    <m/>
    <m/>
    <m/>
    <m/>
    <n v="9.5238095238095195E-3"/>
    <n v="3.4"/>
    <m/>
    <n v="357"/>
    <n v="534.09584045410202"/>
    <m/>
    <m/>
  </r>
  <r>
    <x v="24"/>
    <s v="APS6NRate160"/>
    <x v="46"/>
    <m/>
    <m/>
    <m/>
    <m/>
    <m/>
    <m/>
    <m/>
    <m/>
    <m/>
    <m/>
    <m/>
    <m/>
    <m/>
    <m/>
    <m/>
    <m/>
    <n v="10.91"/>
    <n v="1105.1600000000001"/>
    <m/>
    <m/>
    <m/>
    <m/>
    <m/>
    <m/>
    <m/>
    <m/>
    <m/>
    <m/>
    <m/>
    <m/>
    <n v="5.5655296229802503E-3"/>
    <n v="0.31"/>
    <n v="55.7"/>
    <m/>
    <m/>
    <n v="3.64"/>
    <n v="2.1433182698515199E-2"/>
    <n v="3.32"/>
    <n v="154.9"/>
    <m/>
    <m/>
    <n v="2.3499032E-2"/>
    <x v="1"/>
    <m/>
    <m/>
    <m/>
    <m/>
    <m/>
    <m/>
    <m/>
    <m/>
    <m/>
    <m/>
    <m/>
    <m/>
    <n v="5.0136590069098496E-3"/>
    <n v="3.12"/>
    <m/>
    <n v="622.29999999999995"/>
    <n v="389.58332824707003"/>
    <m/>
    <m/>
  </r>
  <r>
    <x v="24"/>
    <s v="APS6NRate160"/>
    <x v="47"/>
    <m/>
    <m/>
    <m/>
    <m/>
    <m/>
    <m/>
    <m/>
    <m/>
    <m/>
    <m/>
    <m/>
    <m/>
    <m/>
    <m/>
    <m/>
    <m/>
    <n v="14.36"/>
    <n v="1414.58"/>
    <m/>
    <m/>
    <m/>
    <m/>
    <m/>
    <m/>
    <m/>
    <m/>
    <n v="321.08999999999997"/>
    <m/>
    <m/>
    <m/>
    <n v="5.5722891566265097E-3"/>
    <n v="0.37"/>
    <n v="66.400000000000006"/>
    <m/>
    <m/>
    <n v="2.58"/>
    <n v="1.7808219178082198E-2"/>
    <n v="2.34"/>
    <n v="131.4"/>
    <m/>
    <m/>
    <n v="1.9634703E-2"/>
    <x v="1"/>
    <m/>
    <m/>
    <m/>
    <m/>
    <m/>
    <m/>
    <m/>
    <m/>
    <m/>
    <m/>
    <m/>
    <m/>
    <n v="4.1370979918465998E-3"/>
    <n v="2.74"/>
    <m/>
    <n v="662.3"/>
    <n v="455"/>
    <m/>
    <m/>
  </r>
  <r>
    <x v="24"/>
    <s v="APS6NRate160"/>
    <x v="48"/>
    <m/>
    <m/>
    <m/>
    <m/>
    <m/>
    <m/>
    <m/>
    <m/>
    <m/>
    <m/>
    <m/>
    <m/>
    <m/>
    <m/>
    <m/>
    <m/>
    <n v="13.78"/>
    <n v="1720.61"/>
    <m/>
    <m/>
    <m/>
    <n v="1.6199999999999999E-2"/>
    <n v="4.36E-2"/>
    <n v="11.06"/>
    <n v="15809.27"/>
    <n v="9.23"/>
    <n v="684.42"/>
    <m/>
    <m/>
    <m/>
    <m/>
    <m/>
    <m/>
    <m/>
    <m/>
    <m/>
    <m/>
    <m/>
    <m/>
    <m/>
    <m/>
    <m/>
    <x v="0"/>
    <m/>
    <m/>
    <m/>
    <m/>
    <n v="91"/>
    <n v="129"/>
    <n v="90"/>
    <m/>
    <m/>
    <m/>
    <m/>
    <m/>
    <m/>
    <m/>
    <m/>
    <n v="556"/>
    <n v="373.61125183105497"/>
    <m/>
    <m/>
  </r>
  <r>
    <x v="25"/>
    <s v="APS6NRate360"/>
    <x v="40"/>
    <m/>
    <m/>
    <m/>
    <m/>
    <m/>
    <m/>
    <m/>
    <m/>
    <m/>
    <m/>
    <m/>
    <m/>
    <m/>
    <m/>
    <m/>
    <m/>
    <n v="0.56999999999999995"/>
    <n v="9.11"/>
    <m/>
    <m/>
    <m/>
    <m/>
    <m/>
    <m/>
    <m/>
    <m/>
    <m/>
    <m/>
    <m/>
    <m/>
    <m/>
    <m/>
    <m/>
    <m/>
    <m/>
    <n v="0.14000000000000001"/>
    <n v="6.5714285714285697E-2"/>
    <n v="0.46"/>
    <n v="7"/>
    <m/>
    <m/>
    <n v="0.02"/>
    <x v="1"/>
    <m/>
    <m/>
    <m/>
    <m/>
    <m/>
    <m/>
    <m/>
    <m/>
    <m/>
    <m/>
    <m/>
    <m/>
    <n v="5.4545454545454501E-2"/>
    <n v="0.12"/>
    <m/>
    <n v="2.2000000000000002"/>
    <m/>
    <m/>
    <m/>
  </r>
  <r>
    <x v="25"/>
    <s v="APS6NRate36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21.249996185303"/>
    <m/>
    <m/>
  </r>
  <r>
    <x v="25"/>
    <s v="APS6NRate360"/>
    <x v="42"/>
    <m/>
    <m/>
    <m/>
    <m/>
    <m/>
    <m/>
    <m/>
    <m/>
    <m/>
    <m/>
    <m/>
    <m/>
    <m/>
    <m/>
    <m/>
    <m/>
    <n v="3.5"/>
    <n v="66.2"/>
    <m/>
    <m/>
    <m/>
    <m/>
    <m/>
    <m/>
    <m/>
    <m/>
    <m/>
    <m/>
    <m/>
    <m/>
    <m/>
    <m/>
    <m/>
    <m/>
    <m/>
    <n v="1.03"/>
    <n v="5.8144796380090499E-2"/>
    <n v="2.57"/>
    <n v="44.2"/>
    <m/>
    <m/>
    <n v="2.3303167E-2"/>
    <x v="1"/>
    <m/>
    <m/>
    <m/>
    <m/>
    <m/>
    <m/>
    <m/>
    <m/>
    <m/>
    <m/>
    <m/>
    <m/>
    <n v="4.2272727272727302E-2"/>
    <n v="0.93"/>
    <m/>
    <n v="22"/>
    <m/>
    <m/>
    <m/>
  </r>
  <r>
    <x v="25"/>
    <s v="APS6NRate36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5.833332061768"/>
    <m/>
    <m/>
  </r>
  <r>
    <x v="25"/>
    <s v="APS6NRate360"/>
    <x v="44"/>
    <m/>
    <m/>
    <m/>
    <m/>
    <m/>
    <m/>
    <m/>
    <m/>
    <m/>
    <m/>
    <m/>
    <m/>
    <m/>
    <m/>
    <m/>
    <m/>
    <n v="15.68"/>
    <n v="465.18"/>
    <m/>
    <m/>
    <m/>
    <m/>
    <m/>
    <m/>
    <m/>
    <m/>
    <m/>
    <m/>
    <m/>
    <m/>
    <n v="1.37931034482759E-2"/>
    <n v="0.2"/>
    <n v="14.5"/>
    <m/>
    <m/>
    <n v="6.27"/>
    <n v="4.2731092436974802E-2"/>
    <n v="10.17"/>
    <n v="238"/>
    <m/>
    <m/>
    <n v="2.6344538000000001E-2"/>
    <x v="1"/>
    <m/>
    <m/>
    <m/>
    <m/>
    <m/>
    <m/>
    <m/>
    <m/>
    <m/>
    <m/>
    <m/>
    <m/>
    <n v="2.4917724494593299E-2"/>
    <n v="5.3"/>
    <m/>
    <n v="212.7"/>
    <n v="786.08334350585903"/>
    <m/>
    <m/>
  </r>
  <r>
    <x v="25"/>
    <s v="APS6NRate360"/>
    <x v="45"/>
    <m/>
    <m/>
    <m/>
    <m/>
    <m/>
    <m/>
    <m/>
    <m/>
    <m/>
    <m/>
    <m/>
    <m/>
    <m/>
    <m/>
    <m/>
    <m/>
    <n v="16.2"/>
    <n v="702.86"/>
    <m/>
    <m/>
    <m/>
    <m/>
    <m/>
    <m/>
    <m/>
    <m/>
    <m/>
    <m/>
    <m/>
    <m/>
    <n v="1.27768313458262E-2"/>
    <n v="0.75"/>
    <n v="58.7"/>
    <m/>
    <m/>
    <n v="7.25"/>
    <n v="3.7963376507369397E-2"/>
    <n v="8.5"/>
    <n v="223.9"/>
    <m/>
    <m/>
    <n v="3.2380526999999999E-2"/>
    <x v="1"/>
    <m/>
    <m/>
    <m/>
    <m/>
    <m/>
    <m/>
    <m/>
    <m/>
    <m/>
    <m/>
    <m/>
    <m/>
    <n v="1.58826504805261E-2"/>
    <n v="6.28"/>
    <m/>
    <n v="395.4"/>
    <n v="836.48747253418003"/>
    <m/>
    <m/>
  </r>
  <r>
    <x v="25"/>
    <s v="APS6NRate360"/>
    <x v="46"/>
    <m/>
    <m/>
    <m/>
    <m/>
    <m/>
    <m/>
    <m/>
    <m/>
    <m/>
    <m/>
    <m/>
    <m/>
    <m/>
    <m/>
    <m/>
    <m/>
    <n v="23.38"/>
    <n v="1317.75"/>
    <m/>
    <m/>
    <m/>
    <m/>
    <m/>
    <m/>
    <m/>
    <m/>
    <m/>
    <m/>
    <m/>
    <m/>
    <n v="1.1265164644714E-2"/>
    <n v="0.65"/>
    <n v="57.7"/>
    <m/>
    <m/>
    <n v="6.44"/>
    <n v="3.56317093311313E-2"/>
    <n v="8.6300000000000008"/>
    <n v="242.2"/>
    <m/>
    <m/>
    <n v="2.6589595000000001E-2"/>
    <x v="1"/>
    <m/>
    <m/>
    <m/>
    <m/>
    <m/>
    <m/>
    <m/>
    <m/>
    <m/>
    <m/>
    <m/>
    <m/>
    <n v="1.1982019946621699E-2"/>
    <n v="8.5299999999999994"/>
    <m/>
    <n v="711.9"/>
    <n v="450.20832824707003"/>
    <m/>
    <m/>
  </r>
  <r>
    <x v="25"/>
    <s v="APS6NRate360"/>
    <x v="47"/>
    <m/>
    <m/>
    <m/>
    <m/>
    <m/>
    <m/>
    <m/>
    <m/>
    <m/>
    <m/>
    <m/>
    <m/>
    <m/>
    <m/>
    <m/>
    <m/>
    <n v="26.93"/>
    <n v="1484.85"/>
    <m/>
    <m/>
    <m/>
    <m/>
    <m/>
    <m/>
    <m/>
    <m/>
    <n v="273.06"/>
    <m/>
    <m/>
    <m/>
    <n v="1.29177958446251E-2"/>
    <n v="1.43"/>
    <n v="110.7"/>
    <m/>
    <m/>
    <n v="3.84"/>
    <n v="3.13946922642575E-2"/>
    <n v="5.56"/>
    <n v="177.1"/>
    <m/>
    <m/>
    <n v="2.1682665E-2"/>
    <x v="1"/>
    <m/>
    <m/>
    <m/>
    <m/>
    <m/>
    <m/>
    <m/>
    <m/>
    <m/>
    <m/>
    <m/>
    <m/>
    <n v="1.23743016759777E-2"/>
    <n v="8.86"/>
    <m/>
    <n v="716"/>
    <n v="504.86123657226602"/>
    <m/>
    <m/>
  </r>
  <r>
    <x v="25"/>
    <s v="APS6NRate360"/>
    <x v="48"/>
    <m/>
    <m/>
    <m/>
    <m/>
    <m/>
    <m/>
    <m/>
    <m/>
    <m/>
    <m/>
    <m/>
    <m/>
    <m/>
    <m/>
    <m/>
    <m/>
    <n v="25.97"/>
    <n v="1768.45"/>
    <m/>
    <m/>
    <m/>
    <n v="2.4199999999999999E-2"/>
    <n v="3.44E-2"/>
    <n v="16.7"/>
    <n v="20225.400000000001"/>
    <n v="13.8"/>
    <n v="689.52"/>
    <m/>
    <m/>
    <m/>
    <m/>
    <m/>
    <m/>
    <m/>
    <m/>
    <m/>
    <m/>
    <m/>
    <m/>
    <m/>
    <m/>
    <m/>
    <x v="0"/>
    <m/>
    <m/>
    <m/>
    <m/>
    <n v="91"/>
    <n v="129"/>
    <n v="90"/>
    <m/>
    <m/>
    <m/>
    <m/>
    <m/>
    <m/>
    <m/>
    <m/>
    <n v="617.70000000000005"/>
    <n v="422.36125183105497"/>
    <m/>
    <m/>
  </r>
  <r>
    <x v="26"/>
    <s v="APS6NRate40"/>
    <x v="40"/>
    <m/>
    <m/>
    <m/>
    <m/>
    <m/>
    <m/>
    <m/>
    <m/>
    <m/>
    <m/>
    <m/>
    <m/>
    <m/>
    <m/>
    <m/>
    <m/>
    <n v="0.43"/>
    <n v="7.34"/>
    <m/>
    <m/>
    <m/>
    <m/>
    <m/>
    <m/>
    <m/>
    <m/>
    <m/>
    <m/>
    <m/>
    <m/>
    <m/>
    <m/>
    <m/>
    <m/>
    <m/>
    <n v="0.11"/>
    <n v="6.14035087719298E-2"/>
    <n v="0.35"/>
    <n v="5.7"/>
    <m/>
    <m/>
    <n v="1.9298246000000002E-2"/>
    <x v="1"/>
    <m/>
    <m/>
    <m/>
    <m/>
    <m/>
    <m/>
    <m/>
    <m/>
    <m/>
    <m/>
    <m/>
    <m/>
    <n v="4.7058823529411799E-2"/>
    <n v="0.08"/>
    <m/>
    <n v="1.7"/>
    <m/>
    <m/>
    <m/>
  </r>
  <r>
    <x v="26"/>
    <s v="APS6NRate4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09.583332061768"/>
    <m/>
    <m/>
  </r>
  <r>
    <x v="26"/>
    <s v="APS6NRate40"/>
    <x v="42"/>
    <m/>
    <m/>
    <m/>
    <m/>
    <m/>
    <m/>
    <m/>
    <m/>
    <m/>
    <m/>
    <m/>
    <m/>
    <m/>
    <m/>
    <m/>
    <m/>
    <n v="1.74"/>
    <n v="42.48"/>
    <m/>
    <m/>
    <m/>
    <m/>
    <m/>
    <m/>
    <m/>
    <m/>
    <m/>
    <m/>
    <m/>
    <m/>
    <m/>
    <m/>
    <m/>
    <m/>
    <m/>
    <n v="0.7"/>
    <n v="4.6735395189003402E-2"/>
    <n v="1.36"/>
    <n v="29.1"/>
    <m/>
    <m/>
    <n v="2.4054982999999999E-2"/>
    <x v="1"/>
    <m/>
    <m/>
    <m/>
    <m/>
    <m/>
    <m/>
    <m/>
    <m/>
    <m/>
    <m/>
    <m/>
    <m/>
    <n v="2.8358208955223899E-2"/>
    <n v="0.38"/>
    <m/>
    <n v="13.4"/>
    <m/>
    <m/>
    <m/>
  </r>
  <r>
    <x v="26"/>
    <s v="APS6NRate4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00.416667938232"/>
    <m/>
    <m/>
  </r>
  <r>
    <x v="26"/>
    <s v="APS6NRate40"/>
    <x v="44"/>
    <m/>
    <m/>
    <m/>
    <m/>
    <m/>
    <m/>
    <m/>
    <m/>
    <m/>
    <m/>
    <m/>
    <m/>
    <m/>
    <m/>
    <m/>
    <m/>
    <n v="2.59"/>
    <n v="231.15"/>
    <m/>
    <m/>
    <m/>
    <m/>
    <m/>
    <m/>
    <m/>
    <m/>
    <m/>
    <m/>
    <m/>
    <m/>
    <n v="5.7692307692307704E-3"/>
    <n v="0.09"/>
    <n v="15.6"/>
    <m/>
    <m/>
    <n v="1.72"/>
    <n v="1.9538834951456301E-2"/>
    <n v="1.61"/>
    <n v="82.4"/>
    <m/>
    <m/>
    <n v="2.0873785999999998E-2"/>
    <x v="1"/>
    <m/>
    <m/>
    <m/>
    <m/>
    <m/>
    <m/>
    <m/>
    <m/>
    <m/>
    <m/>
    <m/>
    <m/>
    <n v="6.6867017280240401E-3"/>
    <n v="0.89"/>
    <m/>
    <n v="133.1"/>
    <n v="468.5"/>
    <m/>
    <m/>
  </r>
  <r>
    <x v="26"/>
    <s v="APS6NRate40"/>
    <x v="45"/>
    <m/>
    <m/>
    <m/>
    <m/>
    <m/>
    <m/>
    <m/>
    <m/>
    <m/>
    <m/>
    <m/>
    <m/>
    <m/>
    <m/>
    <m/>
    <m/>
    <n v="2.59"/>
    <n v="344.94"/>
    <m/>
    <m/>
    <m/>
    <m/>
    <m/>
    <m/>
    <m/>
    <m/>
    <m/>
    <m/>
    <m/>
    <m/>
    <n v="3.8585209003215398E-3"/>
    <n v="0.12"/>
    <n v="31.1"/>
    <m/>
    <m/>
    <n v="1.5"/>
    <n v="1.6147859922179E-2"/>
    <n v="0.83"/>
    <n v="51.4"/>
    <m/>
    <m/>
    <n v="2.9182878999999998E-2"/>
    <x v="1"/>
    <m/>
    <m/>
    <m/>
    <m/>
    <m/>
    <m/>
    <m/>
    <m/>
    <m/>
    <m/>
    <m/>
    <m/>
    <n v="4.1489863272041504E-3"/>
    <n v="0.88"/>
    <m/>
    <n v="212.1"/>
    <n v="424.16667175292997"/>
    <m/>
    <m/>
  </r>
  <r>
    <x v="26"/>
    <s v="APS6NRate40"/>
    <x v="46"/>
    <m/>
    <m/>
    <m/>
    <m/>
    <m/>
    <m/>
    <m/>
    <m/>
    <m/>
    <m/>
    <m/>
    <m/>
    <m/>
    <m/>
    <m/>
    <m/>
    <n v="3.21"/>
    <n v="527.84"/>
    <m/>
    <m/>
    <m/>
    <m/>
    <m/>
    <m/>
    <m/>
    <m/>
    <m/>
    <m/>
    <m/>
    <m/>
    <n v="3.2692307692307699E-3"/>
    <n v="0.17"/>
    <n v="52"/>
    <m/>
    <m/>
    <n v="0.47"/>
    <n v="1.1598746081504701E-2"/>
    <n v="0.37"/>
    <n v="31.9"/>
    <m/>
    <m/>
    <n v="1.4733542000000001E-2"/>
    <x v="1"/>
    <m/>
    <m/>
    <m/>
    <m/>
    <m/>
    <m/>
    <m/>
    <m/>
    <m/>
    <m/>
    <m/>
    <m/>
    <n v="2.6483405967147201E-3"/>
    <n v="0.79"/>
    <m/>
    <n v="298.3"/>
    <n v="167.77791595458999"/>
    <m/>
    <m/>
  </r>
  <r>
    <x v="26"/>
    <s v="APS6NRate40"/>
    <x v="47"/>
    <m/>
    <m/>
    <m/>
    <m/>
    <m/>
    <m/>
    <m/>
    <m/>
    <m/>
    <m/>
    <m/>
    <m/>
    <m/>
    <m/>
    <m/>
    <m/>
    <n v="4.2699999999999996"/>
    <n v="629.27"/>
    <m/>
    <m/>
    <m/>
    <m/>
    <m/>
    <m/>
    <m/>
    <m/>
    <n v="175.69"/>
    <m/>
    <m/>
    <m/>
    <n v="3.2397408207343399E-3"/>
    <n v="0.3"/>
    <n v="92.6"/>
    <m/>
    <m/>
    <m/>
    <m/>
    <m/>
    <m/>
    <m/>
    <m/>
    <m/>
    <x v="1"/>
    <m/>
    <m/>
    <m/>
    <m/>
    <m/>
    <m/>
    <m/>
    <m/>
    <m/>
    <m/>
    <m/>
    <m/>
    <n v="2.2318214542836599E-3"/>
    <n v="0.62"/>
    <m/>
    <n v="277.8"/>
    <n v="177.08332824707"/>
    <m/>
    <m/>
  </r>
  <r>
    <x v="26"/>
    <s v="APS6NRate40"/>
    <x v="48"/>
    <m/>
    <m/>
    <m/>
    <m/>
    <m/>
    <m/>
    <m/>
    <m/>
    <m/>
    <m/>
    <m/>
    <m/>
    <m/>
    <m/>
    <m/>
    <m/>
    <n v="4.37"/>
    <n v="661.04"/>
    <m/>
    <m/>
    <m/>
    <n v="1.4500000000000001E-2"/>
    <n v="4.0500000000000001E-2"/>
    <n v="3.62"/>
    <n v="6192.93"/>
    <n v="8.27"/>
    <n v="249.9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n v="220.1"/>
    <n v="214.99999745686799"/>
    <m/>
    <m/>
  </r>
  <r>
    <x v="27"/>
    <s v="APS6NRate80"/>
    <x v="40"/>
    <m/>
    <m/>
    <m/>
    <m/>
    <m/>
    <m/>
    <m/>
    <m/>
    <m/>
    <m/>
    <m/>
    <m/>
    <m/>
    <m/>
    <m/>
    <m/>
    <n v="0.53"/>
    <n v="8.91"/>
    <m/>
    <m/>
    <m/>
    <m/>
    <m/>
    <m/>
    <m/>
    <m/>
    <m/>
    <m/>
    <m/>
    <m/>
    <m/>
    <m/>
    <m/>
    <m/>
    <m/>
    <n v="0.14000000000000001"/>
    <n v="6.1111111111111102E-2"/>
    <n v="0.44"/>
    <n v="7.2"/>
    <m/>
    <m/>
    <n v="1.9444444000000002E-2"/>
    <x v="1"/>
    <m/>
    <m/>
    <m/>
    <m/>
    <m/>
    <m/>
    <m/>
    <m/>
    <m/>
    <m/>
    <m/>
    <m/>
    <n v="5.8823529411764698E-2"/>
    <n v="0.1"/>
    <m/>
    <n v="1.7"/>
    <m/>
    <m/>
    <m/>
  </r>
  <r>
    <x v="27"/>
    <s v="APS6NRate8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7.5"/>
    <m/>
    <m/>
  </r>
  <r>
    <x v="27"/>
    <s v="APS6NRate80"/>
    <x v="42"/>
    <m/>
    <m/>
    <m/>
    <m/>
    <m/>
    <m/>
    <m/>
    <m/>
    <m/>
    <m/>
    <m/>
    <m/>
    <m/>
    <m/>
    <m/>
    <m/>
    <n v="2.8"/>
    <n v="59.11"/>
    <m/>
    <m/>
    <m/>
    <m/>
    <m/>
    <m/>
    <m/>
    <m/>
    <m/>
    <m/>
    <m/>
    <m/>
    <m/>
    <m/>
    <m/>
    <m/>
    <m/>
    <n v="0.83"/>
    <n v="5.2525252525252503E-2"/>
    <n v="2.08"/>
    <n v="39.6"/>
    <m/>
    <m/>
    <n v="2.0959596E-2"/>
    <x v="1"/>
    <m/>
    <m/>
    <m/>
    <m/>
    <m/>
    <m/>
    <m/>
    <m/>
    <m/>
    <m/>
    <m/>
    <m/>
    <n v="3.6923076923076899E-2"/>
    <n v="0.72"/>
    <m/>
    <n v="19.5"/>
    <m/>
    <m/>
    <m/>
  </r>
  <r>
    <x v="27"/>
    <s v="APS6NRate8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08.333335876465"/>
    <m/>
    <m/>
  </r>
  <r>
    <x v="27"/>
    <s v="APS6NRate80"/>
    <x v="44"/>
    <m/>
    <m/>
    <m/>
    <m/>
    <m/>
    <m/>
    <m/>
    <m/>
    <m/>
    <m/>
    <m/>
    <m/>
    <m/>
    <m/>
    <m/>
    <m/>
    <n v="4.43"/>
    <n v="333.4"/>
    <m/>
    <m/>
    <m/>
    <m/>
    <m/>
    <m/>
    <m/>
    <m/>
    <m/>
    <m/>
    <m/>
    <m/>
    <n v="7.9439252336448597E-3"/>
    <n v="0.17"/>
    <n v="21.4"/>
    <m/>
    <m/>
    <n v="2.93"/>
    <n v="2.4354561101549099E-2"/>
    <n v="2.83"/>
    <n v="116.2"/>
    <m/>
    <m/>
    <n v="2.5215146000000001E-2"/>
    <x v="1"/>
    <m/>
    <m/>
    <m/>
    <m/>
    <m/>
    <m/>
    <m/>
    <m/>
    <m/>
    <m/>
    <m/>
    <m/>
    <n v="7.3033707865168499E-3"/>
    <n v="1.43"/>
    <m/>
    <n v="195.8"/>
    <n v="522.66665649414097"/>
    <m/>
    <m/>
  </r>
  <r>
    <x v="27"/>
    <s v="APS6NRate80"/>
    <x v="45"/>
    <m/>
    <m/>
    <m/>
    <m/>
    <m/>
    <m/>
    <m/>
    <m/>
    <m/>
    <m/>
    <m/>
    <m/>
    <m/>
    <m/>
    <m/>
    <m/>
    <n v="3.77"/>
    <n v="465.44"/>
    <m/>
    <m/>
    <m/>
    <m/>
    <m/>
    <m/>
    <m/>
    <m/>
    <m/>
    <m/>
    <m/>
    <m/>
    <n v="4.6961325966850802E-3"/>
    <n v="0.17"/>
    <n v="36.200000000000003"/>
    <m/>
    <m/>
    <n v="2.14"/>
    <n v="1.8013856812933E-2"/>
    <n v="1.56"/>
    <n v="86.6"/>
    <m/>
    <m/>
    <n v="2.4711316000000001E-2"/>
    <x v="1"/>
    <m/>
    <m/>
    <m/>
    <m/>
    <m/>
    <m/>
    <m/>
    <m/>
    <m/>
    <m/>
    <m/>
    <m/>
    <n v="4.5226130653266304E-3"/>
    <n v="1.35"/>
    <m/>
    <n v="298.5"/>
    <n v="344.69166564941401"/>
    <m/>
    <m/>
  </r>
  <r>
    <x v="27"/>
    <s v="APS6NRate80"/>
    <x v="46"/>
    <m/>
    <m/>
    <m/>
    <m/>
    <m/>
    <m/>
    <m/>
    <m/>
    <m/>
    <m/>
    <m/>
    <m/>
    <m/>
    <m/>
    <m/>
    <m/>
    <n v="6.48"/>
    <n v="1016.97"/>
    <m/>
    <m/>
    <m/>
    <m/>
    <m/>
    <m/>
    <m/>
    <m/>
    <m/>
    <m/>
    <m/>
    <m/>
    <n v="4.2328042328042296E-3"/>
    <n v="0.32"/>
    <n v="75.599999999999994"/>
    <m/>
    <m/>
    <n v="1.57"/>
    <n v="1.2739571589628001E-2"/>
    <n v="1.1299999999999999"/>
    <n v="88.7"/>
    <m/>
    <m/>
    <n v="1.7700113E-2"/>
    <x v="1"/>
    <m/>
    <m/>
    <m/>
    <m/>
    <m/>
    <m/>
    <m/>
    <m/>
    <m/>
    <m/>
    <m/>
    <m/>
    <n v="2.9475799698542998E-3"/>
    <n v="1.76"/>
    <m/>
    <n v="597.1"/>
    <n v="493.055419921875"/>
    <m/>
    <m/>
  </r>
  <r>
    <x v="27"/>
    <s v="APS6NRate80"/>
    <x v="47"/>
    <m/>
    <m/>
    <m/>
    <m/>
    <m/>
    <m/>
    <m/>
    <m/>
    <m/>
    <m/>
    <m/>
    <m/>
    <m/>
    <m/>
    <m/>
    <m/>
    <n v="9.17"/>
    <n v="1272.1300000000001"/>
    <m/>
    <m/>
    <m/>
    <m/>
    <m/>
    <m/>
    <m/>
    <m/>
    <n v="306.19"/>
    <m/>
    <m/>
    <m/>
    <n v="4.3026706231453996E-3"/>
    <n v="0.57999999999999996"/>
    <n v="134.80000000000001"/>
    <m/>
    <m/>
    <n v="0.72"/>
    <n v="8.8607594936708899E-3"/>
    <n v="0.42"/>
    <n v="47.4"/>
    <m/>
    <m/>
    <n v="1.5189873E-2"/>
    <x v="1"/>
    <m/>
    <m/>
    <m/>
    <m/>
    <m/>
    <m/>
    <m/>
    <m/>
    <m/>
    <m/>
    <m/>
    <m/>
    <n v="2.4185746533376298E-3"/>
    <n v="1.5"/>
    <m/>
    <n v="620.20000000000005"/>
    <n v="287.569580078125"/>
    <m/>
    <m/>
  </r>
  <r>
    <x v="27"/>
    <s v="APS6NRate80"/>
    <x v="48"/>
    <m/>
    <m/>
    <m/>
    <m/>
    <m/>
    <m/>
    <m/>
    <m/>
    <m/>
    <m/>
    <m/>
    <m/>
    <m/>
    <m/>
    <m/>
    <m/>
    <n v="7.49"/>
    <n v="1229.53"/>
    <m/>
    <m/>
    <m/>
    <n v="1.3899999999999999E-2"/>
    <n v="4.0099999999999997E-2"/>
    <n v="5.76"/>
    <n v="10299.34"/>
    <n v="7.92"/>
    <n v="412.9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n v="431.7"/>
    <n v="304.72207641601602"/>
    <m/>
    <m/>
  </r>
  <r>
    <x v="28"/>
    <s v="ArizonaFACE92CO2HighIrrDry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1"/>
    <m/>
    <m/>
    <m/>
    <m/>
    <m/>
    <m/>
    <m/>
    <m/>
    <m/>
    <m/>
    <m/>
    <m/>
    <m/>
    <m/>
    <m/>
    <m/>
    <m/>
    <n v="3.0270000000000001"/>
    <m/>
    <m/>
    <m/>
    <m/>
    <m/>
    <m/>
    <m/>
    <m/>
    <m/>
    <m/>
    <m/>
    <m/>
    <m/>
    <m/>
    <m/>
    <m/>
    <m/>
    <n v="6.8699999999999997E-2"/>
    <m/>
    <m/>
    <m/>
    <m/>
    <m/>
    <m/>
    <x v="1"/>
    <m/>
    <m/>
    <m/>
    <m/>
    <m/>
    <m/>
    <n v="12.57"/>
    <m/>
    <m/>
    <m/>
    <m/>
    <m/>
    <m/>
    <m/>
    <m/>
    <m/>
    <m/>
    <m/>
    <m/>
  </r>
  <r>
    <x v="28"/>
    <s v="ArizonaFACE92CO2HighIrrDry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3"/>
    <m/>
    <m/>
    <m/>
    <m/>
    <m/>
    <m/>
    <m/>
    <m/>
    <m/>
    <m/>
    <m/>
    <m/>
    <m/>
    <m/>
    <m/>
    <m/>
    <m/>
    <n v="10.95"/>
    <m/>
    <m/>
    <m/>
    <m/>
    <m/>
    <m/>
    <m/>
    <m/>
    <m/>
    <m/>
    <m/>
    <m/>
    <m/>
    <m/>
    <m/>
    <m/>
    <m/>
    <n v="0.23719999999999999"/>
    <m/>
    <m/>
    <m/>
    <m/>
    <m/>
    <m/>
    <x v="1"/>
    <m/>
    <m/>
    <m/>
    <m/>
    <m/>
    <m/>
    <n v="22.27"/>
    <m/>
    <m/>
    <m/>
    <m/>
    <m/>
    <m/>
    <m/>
    <m/>
    <m/>
    <m/>
    <m/>
    <m/>
  </r>
  <r>
    <x v="28"/>
    <s v="ArizonaFACE92CO2HighIrrDry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5"/>
    <m/>
    <m/>
    <m/>
    <m/>
    <m/>
    <m/>
    <m/>
    <m/>
    <m/>
    <m/>
    <m/>
    <m/>
    <m/>
    <m/>
    <m/>
    <m/>
    <m/>
    <n v="43.87"/>
    <m/>
    <m/>
    <m/>
    <m/>
    <m/>
    <m/>
    <m/>
    <m/>
    <m/>
    <m/>
    <m/>
    <m/>
    <m/>
    <m/>
    <m/>
    <m/>
    <m/>
    <n v="0.86950000000000005"/>
    <m/>
    <m/>
    <m/>
    <m/>
    <m/>
    <m/>
    <x v="1"/>
    <m/>
    <m/>
    <m/>
    <m/>
    <m/>
    <m/>
    <n v="25.47"/>
    <m/>
    <m/>
    <m/>
    <m/>
    <m/>
    <m/>
    <m/>
    <m/>
    <m/>
    <m/>
    <m/>
    <m/>
  </r>
  <r>
    <x v="28"/>
    <s v="ArizonaFACE92CO2HighIrrDry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7"/>
    <m/>
    <m/>
    <m/>
    <m/>
    <m/>
    <m/>
    <m/>
    <m/>
    <m/>
    <m/>
    <m/>
    <m/>
    <m/>
    <m/>
    <m/>
    <m/>
    <m/>
    <n v="95.3"/>
    <m/>
    <m/>
    <m/>
    <m/>
    <m/>
    <m/>
    <m/>
    <m/>
    <m/>
    <m/>
    <m/>
    <m/>
    <m/>
    <m/>
    <m/>
    <m/>
    <m/>
    <n v="2.0950000000000002"/>
    <m/>
    <m/>
    <m/>
    <m/>
    <m/>
    <m/>
    <x v="1"/>
    <m/>
    <m/>
    <m/>
    <m/>
    <m/>
    <m/>
    <n v="28.9"/>
    <m/>
    <m/>
    <m/>
    <m/>
    <m/>
    <m/>
    <m/>
    <m/>
    <m/>
    <m/>
    <m/>
    <m/>
  </r>
  <r>
    <x v="28"/>
    <s v="ArizonaFACE92CO2HighIrrDry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59"/>
    <m/>
    <m/>
    <m/>
    <m/>
    <m/>
    <m/>
    <m/>
    <m/>
    <m/>
    <m/>
    <m/>
    <m/>
    <m/>
    <m/>
    <m/>
    <m/>
    <m/>
    <n v="181.2"/>
    <m/>
    <m/>
    <m/>
    <m/>
    <m/>
    <m/>
    <m/>
    <m/>
    <m/>
    <m/>
    <m/>
    <m/>
    <m/>
    <m/>
    <m/>
    <m/>
    <m/>
    <n v="3.5640000000000001"/>
    <m/>
    <m/>
    <m/>
    <m/>
    <m/>
    <m/>
    <x v="1"/>
    <m/>
    <m/>
    <m/>
    <m/>
    <m/>
    <m/>
    <n v="30.87"/>
    <m/>
    <m/>
    <m/>
    <m/>
    <m/>
    <m/>
    <m/>
    <m/>
    <m/>
    <m/>
    <m/>
    <m/>
  </r>
  <r>
    <x v="28"/>
    <s v="ArizonaFACE92CO2HighIrrDry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1"/>
    <m/>
    <m/>
    <m/>
    <m/>
    <m/>
    <m/>
    <m/>
    <m/>
    <m/>
    <m/>
    <m/>
    <m/>
    <m/>
    <m/>
    <m/>
    <m/>
    <m/>
    <n v="250.3"/>
    <m/>
    <m/>
    <m/>
    <m/>
    <m/>
    <m/>
    <m/>
    <m/>
    <m/>
    <m/>
    <m/>
    <m/>
    <m/>
    <m/>
    <m/>
    <m/>
    <m/>
    <n v="4.8310000000000004"/>
    <m/>
    <m/>
    <m/>
    <m/>
    <m/>
    <m/>
    <x v="1"/>
    <m/>
    <m/>
    <m/>
    <m/>
    <m/>
    <m/>
    <n v="32.020000000000003"/>
    <m/>
    <m/>
    <m/>
    <m/>
    <m/>
    <m/>
    <m/>
    <m/>
    <m/>
    <m/>
    <m/>
    <m/>
  </r>
  <r>
    <x v="28"/>
    <s v="ArizonaFACE92CO2HighIrrDry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3"/>
    <m/>
    <m/>
    <m/>
    <m/>
    <m/>
    <m/>
    <m/>
    <m/>
    <m/>
    <m/>
    <m/>
    <m/>
    <m/>
    <m/>
    <m/>
    <m/>
    <m/>
    <n v="365.1"/>
    <m/>
    <m/>
    <m/>
    <m/>
    <m/>
    <m/>
    <m/>
    <m/>
    <m/>
    <m/>
    <m/>
    <m/>
    <m/>
    <m/>
    <m/>
    <m/>
    <m/>
    <n v="6.13"/>
    <m/>
    <m/>
    <m/>
    <m/>
    <m/>
    <m/>
    <x v="1"/>
    <m/>
    <m/>
    <m/>
    <m/>
    <m/>
    <m/>
    <n v="32.17"/>
    <m/>
    <m/>
    <m/>
    <m/>
    <m/>
    <m/>
    <m/>
    <m/>
    <m/>
    <m/>
    <m/>
    <m/>
  </r>
  <r>
    <x v="28"/>
    <s v="ArizonaFACE92CO2HighIrrDry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5"/>
    <m/>
    <m/>
    <m/>
    <m/>
    <m/>
    <m/>
    <m/>
    <m/>
    <m/>
    <m/>
    <m/>
    <m/>
    <m/>
    <m/>
    <m/>
    <m/>
    <m/>
    <n v="510.2"/>
    <m/>
    <m/>
    <m/>
    <m/>
    <m/>
    <m/>
    <m/>
    <m/>
    <m/>
    <m/>
    <m/>
    <m/>
    <m/>
    <m/>
    <m/>
    <m/>
    <m/>
    <n v="5.8120000000000003"/>
    <m/>
    <m/>
    <m/>
    <m/>
    <m/>
    <m/>
    <x v="1"/>
    <m/>
    <m/>
    <m/>
    <m/>
    <m/>
    <m/>
    <n v="40.07"/>
    <m/>
    <m/>
    <m/>
    <m/>
    <m/>
    <m/>
    <m/>
    <m/>
    <m/>
    <m/>
    <m/>
    <m/>
  </r>
  <r>
    <x v="28"/>
    <s v="ArizonaFACE92CO2HighIrrDry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68"/>
    <m/>
    <m/>
    <m/>
    <m/>
    <m/>
    <m/>
    <m/>
    <m/>
    <m/>
    <m/>
    <m/>
    <m/>
    <m/>
    <m/>
    <m/>
    <m/>
    <m/>
    <n v="604.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.07"/>
    <m/>
    <m/>
    <m/>
    <m/>
    <m/>
    <m/>
    <m/>
    <m/>
    <m/>
    <m/>
    <m/>
    <m/>
  </r>
  <r>
    <x v="28"/>
    <s v="ArizonaFACE92CO2HighIrrDry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1"/>
    <m/>
    <m/>
    <m/>
    <m/>
    <m/>
    <m/>
    <m/>
    <m/>
    <m/>
    <m/>
    <m/>
    <m/>
    <m/>
    <m/>
    <m/>
    <m/>
    <m/>
    <n v="795.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.27"/>
    <m/>
    <m/>
    <m/>
    <m/>
    <m/>
    <m/>
    <m/>
    <m/>
    <m/>
    <m/>
    <m/>
    <m/>
  </r>
  <r>
    <x v="28"/>
    <s v="ArizonaFACE92CO2HighIrrDry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4"/>
    <m/>
    <m/>
    <m/>
    <m/>
    <m/>
    <m/>
    <m/>
    <m/>
    <m/>
    <m/>
    <m/>
    <m/>
    <m/>
    <m/>
    <m/>
    <m/>
    <m/>
    <n v="1091.7"/>
    <m/>
    <m/>
    <m/>
    <m/>
    <m/>
    <m/>
    <m/>
    <m/>
    <n v="25.75"/>
    <m/>
    <m/>
    <m/>
    <m/>
    <m/>
    <m/>
    <m/>
    <m/>
    <n v="4.7279999999999998"/>
    <m/>
    <m/>
    <m/>
    <m/>
    <m/>
    <m/>
    <x v="1"/>
    <m/>
    <m/>
    <m/>
    <m/>
    <m/>
    <m/>
    <n v="72.900000000000006"/>
    <m/>
    <m/>
    <m/>
    <m/>
    <m/>
    <m/>
    <m/>
    <m/>
    <m/>
    <m/>
    <m/>
    <m/>
  </r>
  <r>
    <x v="28"/>
    <s v="ArizonaFACE92CO2HighIrrDry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78"/>
    <m/>
    <m/>
    <m/>
    <m/>
    <m/>
    <m/>
    <m/>
    <m/>
    <m/>
    <m/>
    <m/>
    <m/>
    <m/>
    <m/>
    <m/>
    <m/>
    <m/>
    <n v="1340.2"/>
    <m/>
    <m/>
    <m/>
    <m/>
    <m/>
    <m/>
    <m/>
    <m/>
    <n v="108.7"/>
    <m/>
    <m/>
    <m/>
    <m/>
    <m/>
    <m/>
    <m/>
    <m/>
    <n v="4.6239999999999997"/>
    <m/>
    <m/>
    <m/>
    <m/>
    <m/>
    <m/>
    <x v="1"/>
    <m/>
    <m/>
    <m/>
    <m/>
    <m/>
    <m/>
    <n v="82.45"/>
    <m/>
    <m/>
    <m/>
    <m/>
    <m/>
    <m/>
    <m/>
    <m/>
    <m/>
    <m/>
    <m/>
    <m/>
  </r>
  <r>
    <x v="28"/>
    <s v="ArizonaFACE92CO2HighIrrDry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1"/>
    <m/>
    <m/>
    <m/>
    <m/>
    <m/>
    <m/>
    <m/>
    <m/>
    <m/>
    <m/>
    <m/>
    <m/>
    <m/>
    <m/>
    <m/>
    <m/>
    <m/>
    <n v="1554.9"/>
    <m/>
    <m/>
    <m/>
    <m/>
    <m/>
    <m/>
    <m/>
    <m/>
    <n v="291.2"/>
    <m/>
    <m/>
    <m/>
    <m/>
    <m/>
    <m/>
    <m/>
    <m/>
    <n v="4.5910000000000002"/>
    <m/>
    <m/>
    <m/>
    <m/>
    <m/>
    <m/>
    <x v="1"/>
    <m/>
    <m/>
    <m/>
    <m/>
    <m/>
    <m/>
    <n v="85.3"/>
    <m/>
    <m/>
    <m/>
    <m/>
    <m/>
    <m/>
    <m/>
    <m/>
    <m/>
    <m/>
    <m/>
    <m/>
  </r>
  <r>
    <x v="28"/>
    <s v="ArizonaFACE92CO2HighIrrDry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5"/>
    <m/>
    <m/>
    <m/>
    <m/>
    <m/>
    <m/>
    <m/>
    <m/>
    <m/>
    <m/>
    <m/>
    <m/>
    <m/>
    <m/>
    <m/>
    <m/>
    <m/>
    <n v="1921.3"/>
    <m/>
    <m/>
    <m/>
    <m/>
    <m/>
    <m/>
    <m/>
    <m/>
    <n v="562.9"/>
    <m/>
    <m/>
    <m/>
    <m/>
    <m/>
    <m/>
    <m/>
    <m/>
    <n v="3.9249999999999998"/>
    <m/>
    <m/>
    <m/>
    <m/>
    <m/>
    <m/>
    <x v="1"/>
    <m/>
    <m/>
    <m/>
    <m/>
    <m/>
    <m/>
    <n v="86.85"/>
    <m/>
    <m/>
    <m/>
    <m/>
    <m/>
    <m/>
    <m/>
    <m/>
    <m/>
    <m/>
    <m/>
    <m/>
  </r>
  <r>
    <x v="28"/>
    <s v="ArizonaFACE92CO2HighIrrDry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89"/>
    <m/>
    <m/>
    <m/>
    <m/>
    <m/>
    <m/>
    <m/>
    <m/>
    <m/>
    <m/>
    <m/>
    <m/>
    <m/>
    <m/>
    <m/>
    <m/>
    <m/>
    <n v="1881.4"/>
    <m/>
    <m/>
    <m/>
    <m/>
    <m/>
    <m/>
    <m/>
    <m/>
    <n v="724.9"/>
    <m/>
    <m/>
    <m/>
    <m/>
    <m/>
    <m/>
    <m/>
    <m/>
    <n v="1.7829999999999999"/>
    <m/>
    <m/>
    <m/>
    <m/>
    <m/>
    <m/>
    <x v="1"/>
    <m/>
    <m/>
    <m/>
    <m/>
    <m/>
    <m/>
    <n v="88.45"/>
    <m/>
    <m/>
    <m/>
    <m/>
    <m/>
    <m/>
    <m/>
    <m/>
    <m/>
    <m/>
    <m/>
    <m/>
  </r>
  <r>
    <x v="28"/>
    <s v="ArizonaFACE92CO2HighIrrDry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3"/>
    <m/>
    <m/>
    <m/>
    <m/>
    <m/>
    <m/>
    <m/>
    <m/>
    <m/>
    <m/>
    <m/>
    <m/>
    <m/>
    <m/>
    <m/>
    <m/>
    <m/>
    <n v="1711.6"/>
    <m/>
    <m/>
    <m/>
    <m/>
    <m/>
    <m/>
    <m/>
    <m/>
    <n v="755.1"/>
    <m/>
    <m/>
    <m/>
    <m/>
    <m/>
    <m/>
    <m/>
    <m/>
    <n v="0.20250000000000001"/>
    <m/>
    <m/>
    <m/>
    <m/>
    <m/>
    <m/>
    <x v="1"/>
    <m/>
    <m/>
    <m/>
    <m/>
    <m/>
    <m/>
    <n v="89.92"/>
    <m/>
    <m/>
    <m/>
    <m/>
    <m/>
    <m/>
    <m/>
    <m/>
    <m/>
    <m/>
    <m/>
    <m/>
  </r>
  <r>
    <x v="28"/>
    <s v="ArizonaFACE92CO2HighIrrDry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6"/>
    <m/>
    <m/>
    <m/>
    <m/>
    <m/>
    <m/>
    <m/>
    <m/>
    <m/>
    <m/>
    <m/>
    <m/>
    <m/>
    <m/>
    <m/>
    <m/>
    <m/>
    <n v="2069.5"/>
    <m/>
    <m/>
    <m/>
    <m/>
    <m/>
    <m/>
    <m/>
    <m/>
    <n v="900.8"/>
    <m/>
    <m/>
    <m/>
    <m/>
    <m/>
    <m/>
    <m/>
    <m/>
    <n v="8.9999999999999993E-3"/>
    <m/>
    <m/>
    <m/>
    <m/>
    <m/>
    <m/>
    <x v="1"/>
    <m/>
    <m/>
    <m/>
    <m/>
    <m/>
    <m/>
    <n v="93"/>
    <m/>
    <m/>
    <m/>
    <m/>
    <m/>
    <m/>
    <m/>
    <m/>
    <m/>
    <m/>
    <m/>
    <m/>
  </r>
  <r>
    <x v="28"/>
    <s v="ArizonaFACE92CO2HighIrrDry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8"/>
    <s v="ArizonaFACE92CO2HighIrrDry"/>
    <x v="100"/>
    <m/>
    <m/>
    <m/>
    <m/>
    <m/>
    <m/>
    <m/>
    <m/>
    <m/>
    <m/>
    <m/>
    <m/>
    <m/>
    <m/>
    <m/>
    <m/>
    <m/>
    <n v="1552.3"/>
    <m/>
    <m/>
    <m/>
    <m/>
    <n v="4.6449999999999998E-2"/>
    <m/>
    <n v="15821.3132400431"/>
    <m/>
    <n v="734.9"/>
    <m/>
    <m/>
    <m/>
    <m/>
    <m/>
    <m/>
    <m/>
    <m/>
    <n v="0"/>
    <m/>
    <m/>
    <m/>
    <m/>
    <m/>
    <m/>
    <x v="0"/>
    <m/>
    <m/>
    <m/>
    <m/>
    <m/>
    <m/>
    <n v="93"/>
    <m/>
    <m/>
    <m/>
    <m/>
    <m/>
    <m/>
    <m/>
    <m/>
    <m/>
    <m/>
    <m/>
    <m/>
  </r>
  <r>
    <x v="28"/>
    <s v="ArizonaFACE92CO2HighIrrDry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1"/>
    <m/>
    <m/>
    <m/>
    <m/>
    <m/>
    <m/>
    <m/>
    <m/>
    <m/>
    <m/>
    <m/>
    <m/>
    <m/>
    <m/>
    <m/>
    <m/>
    <m/>
    <n v="3.117"/>
    <m/>
    <m/>
    <m/>
    <m/>
    <m/>
    <m/>
    <m/>
    <m/>
    <m/>
    <m/>
    <m/>
    <m/>
    <m/>
    <m/>
    <m/>
    <m/>
    <m/>
    <n v="7.2700000000000001E-2"/>
    <m/>
    <m/>
    <m/>
    <m/>
    <m/>
    <m/>
    <x v="1"/>
    <m/>
    <m/>
    <m/>
    <m/>
    <m/>
    <m/>
    <n v="12.42"/>
    <m/>
    <m/>
    <m/>
    <m/>
    <m/>
    <m/>
    <m/>
    <m/>
    <m/>
    <m/>
    <m/>
    <m/>
  </r>
  <r>
    <x v="29"/>
    <s v="ArizonaFACE92CO2HighIrrWet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3"/>
    <m/>
    <m/>
    <m/>
    <m/>
    <m/>
    <m/>
    <m/>
    <m/>
    <m/>
    <m/>
    <m/>
    <m/>
    <m/>
    <m/>
    <m/>
    <m/>
    <m/>
    <n v="12.2"/>
    <m/>
    <m/>
    <m/>
    <m/>
    <m/>
    <m/>
    <m/>
    <m/>
    <m/>
    <m/>
    <m/>
    <m/>
    <m/>
    <m/>
    <m/>
    <m/>
    <m/>
    <n v="0.2712"/>
    <m/>
    <m/>
    <m/>
    <m/>
    <m/>
    <m/>
    <x v="1"/>
    <m/>
    <m/>
    <m/>
    <m/>
    <m/>
    <m/>
    <n v="22.37"/>
    <m/>
    <m/>
    <m/>
    <m/>
    <m/>
    <m/>
    <m/>
    <m/>
    <m/>
    <m/>
    <m/>
    <m/>
  </r>
  <r>
    <x v="29"/>
    <s v="ArizonaFACE92CO2HighIrrWet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5"/>
    <m/>
    <m/>
    <m/>
    <m/>
    <m/>
    <m/>
    <m/>
    <m/>
    <m/>
    <m/>
    <m/>
    <m/>
    <m/>
    <m/>
    <m/>
    <m/>
    <m/>
    <n v="45.56"/>
    <m/>
    <m/>
    <m/>
    <m/>
    <m/>
    <m/>
    <m/>
    <m/>
    <m/>
    <m/>
    <m/>
    <m/>
    <m/>
    <m/>
    <m/>
    <m/>
    <m/>
    <n v="0.92249999999999999"/>
    <m/>
    <m/>
    <m/>
    <m/>
    <m/>
    <m/>
    <x v="1"/>
    <m/>
    <m/>
    <m/>
    <m/>
    <m/>
    <m/>
    <n v="25.57"/>
    <m/>
    <m/>
    <m/>
    <m/>
    <m/>
    <m/>
    <m/>
    <m/>
    <m/>
    <m/>
    <m/>
    <m/>
  </r>
  <r>
    <x v="29"/>
    <s v="ArizonaFACE92CO2HighIrrWet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7"/>
    <m/>
    <m/>
    <m/>
    <m/>
    <m/>
    <m/>
    <m/>
    <m/>
    <m/>
    <m/>
    <m/>
    <m/>
    <m/>
    <m/>
    <m/>
    <m/>
    <m/>
    <n v="88.95"/>
    <m/>
    <m/>
    <m/>
    <m/>
    <m/>
    <m/>
    <m/>
    <m/>
    <m/>
    <m/>
    <m/>
    <m/>
    <m/>
    <m/>
    <m/>
    <m/>
    <m/>
    <n v="1.946"/>
    <m/>
    <m/>
    <m/>
    <m/>
    <m/>
    <m/>
    <x v="1"/>
    <m/>
    <m/>
    <m/>
    <m/>
    <m/>
    <m/>
    <n v="28.17"/>
    <m/>
    <m/>
    <m/>
    <m/>
    <m/>
    <m/>
    <m/>
    <m/>
    <m/>
    <m/>
    <m/>
    <m/>
  </r>
  <r>
    <x v="29"/>
    <s v="ArizonaFACE92CO2HighIrrWet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59"/>
    <m/>
    <m/>
    <m/>
    <m/>
    <m/>
    <m/>
    <m/>
    <m/>
    <m/>
    <m/>
    <m/>
    <m/>
    <m/>
    <m/>
    <m/>
    <m/>
    <m/>
    <n v="177.5"/>
    <m/>
    <m/>
    <m/>
    <m/>
    <m/>
    <m/>
    <m/>
    <m/>
    <m/>
    <m/>
    <m/>
    <m/>
    <m/>
    <m/>
    <m/>
    <m/>
    <m/>
    <n v="3.48"/>
    <m/>
    <m/>
    <m/>
    <m/>
    <m/>
    <m/>
    <x v="1"/>
    <m/>
    <m/>
    <m/>
    <m/>
    <m/>
    <m/>
    <n v="30.8"/>
    <m/>
    <m/>
    <m/>
    <m/>
    <m/>
    <m/>
    <m/>
    <m/>
    <m/>
    <m/>
    <m/>
    <m/>
  </r>
  <r>
    <x v="29"/>
    <s v="ArizonaFACE92CO2HighIrrWet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1"/>
    <m/>
    <m/>
    <m/>
    <m/>
    <m/>
    <m/>
    <m/>
    <m/>
    <m/>
    <m/>
    <m/>
    <m/>
    <m/>
    <m/>
    <m/>
    <m/>
    <m/>
    <n v="270.39999999999998"/>
    <m/>
    <m/>
    <m/>
    <m/>
    <m/>
    <m/>
    <m/>
    <m/>
    <m/>
    <m/>
    <m/>
    <m/>
    <m/>
    <m/>
    <m/>
    <m/>
    <m/>
    <n v="5.3129999999999997"/>
    <m/>
    <m/>
    <m/>
    <m/>
    <m/>
    <m/>
    <x v="1"/>
    <m/>
    <m/>
    <m/>
    <m/>
    <m/>
    <m/>
    <n v="31.92"/>
    <m/>
    <m/>
    <m/>
    <m/>
    <m/>
    <m/>
    <m/>
    <m/>
    <m/>
    <m/>
    <m/>
    <m/>
  </r>
  <r>
    <x v="29"/>
    <s v="ArizonaFACE92CO2HighIrrWet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3"/>
    <m/>
    <m/>
    <m/>
    <m/>
    <m/>
    <m/>
    <m/>
    <m/>
    <m/>
    <m/>
    <m/>
    <m/>
    <m/>
    <m/>
    <m/>
    <m/>
    <m/>
    <n v="359.2"/>
    <m/>
    <m/>
    <m/>
    <m/>
    <m/>
    <m/>
    <m/>
    <m/>
    <m/>
    <m/>
    <m/>
    <m/>
    <m/>
    <m/>
    <m/>
    <m/>
    <m/>
    <n v="5.9569999999999999"/>
    <m/>
    <m/>
    <m/>
    <m/>
    <m/>
    <m/>
    <x v="1"/>
    <m/>
    <m/>
    <m/>
    <m/>
    <m/>
    <m/>
    <n v="32.32"/>
    <m/>
    <m/>
    <m/>
    <m/>
    <m/>
    <m/>
    <m/>
    <m/>
    <m/>
    <m/>
    <m/>
    <m/>
  </r>
  <r>
    <x v="29"/>
    <s v="ArizonaFACE92CO2HighIrrWet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5"/>
    <m/>
    <m/>
    <m/>
    <m/>
    <m/>
    <m/>
    <m/>
    <m/>
    <m/>
    <m/>
    <m/>
    <m/>
    <m/>
    <m/>
    <m/>
    <m/>
    <m/>
    <n v="527.20000000000005"/>
    <m/>
    <m/>
    <m/>
    <m/>
    <m/>
    <m/>
    <m/>
    <m/>
    <m/>
    <m/>
    <m/>
    <m/>
    <m/>
    <m/>
    <m/>
    <m/>
    <m/>
    <n v="6.7050000000000001"/>
    <m/>
    <m/>
    <m/>
    <m/>
    <m/>
    <m/>
    <x v="1"/>
    <m/>
    <m/>
    <m/>
    <m/>
    <m/>
    <m/>
    <n v="40"/>
    <m/>
    <m/>
    <m/>
    <m/>
    <m/>
    <m/>
    <m/>
    <m/>
    <m/>
    <m/>
    <m/>
    <m/>
  </r>
  <r>
    <x v="29"/>
    <s v="ArizonaFACE92CO2HighIrrWet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68"/>
    <m/>
    <m/>
    <m/>
    <m/>
    <m/>
    <m/>
    <m/>
    <m/>
    <m/>
    <m/>
    <m/>
    <m/>
    <m/>
    <m/>
    <m/>
    <m/>
    <m/>
    <n v="616.6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2.57"/>
    <m/>
    <m/>
    <m/>
    <m/>
    <m/>
    <m/>
    <m/>
    <m/>
    <m/>
    <m/>
    <m/>
    <m/>
  </r>
  <r>
    <x v="29"/>
    <s v="ArizonaFACE92CO2HighIrrWet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71"/>
    <m/>
    <m/>
    <m/>
    <m/>
    <m/>
    <m/>
    <m/>
    <m/>
    <m/>
    <m/>
    <m/>
    <m/>
    <m/>
    <m/>
    <m/>
    <m/>
    <m/>
    <n v="757.4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.22"/>
    <m/>
    <m/>
    <m/>
    <m/>
    <m/>
    <m/>
    <m/>
    <m/>
    <m/>
    <m/>
    <m/>
    <m/>
  </r>
  <r>
    <x v="29"/>
    <s v="ArizonaFACE92CO2HighIrrWet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74"/>
    <m/>
    <m/>
    <m/>
    <m/>
    <m/>
    <m/>
    <m/>
    <m/>
    <m/>
    <m/>
    <m/>
    <m/>
    <m/>
    <m/>
    <m/>
    <m/>
    <m/>
    <n v="1184.4000000000001"/>
    <m/>
    <m/>
    <m/>
    <m/>
    <m/>
    <m/>
    <m/>
    <m/>
    <n v="16.77"/>
    <m/>
    <m/>
    <m/>
    <m/>
    <m/>
    <m/>
    <m/>
    <m/>
    <n v="6.4290000000000003"/>
    <m/>
    <m/>
    <m/>
    <m/>
    <m/>
    <m/>
    <x v="1"/>
    <m/>
    <m/>
    <m/>
    <m/>
    <m/>
    <m/>
    <n v="72.7"/>
    <m/>
    <m/>
    <m/>
    <m/>
    <m/>
    <m/>
    <m/>
    <m/>
    <m/>
    <m/>
    <m/>
    <m/>
  </r>
  <r>
    <x v="29"/>
    <s v="ArizonaFACE92CO2HighIrrWet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78"/>
    <m/>
    <m/>
    <m/>
    <m/>
    <m/>
    <m/>
    <m/>
    <m/>
    <m/>
    <m/>
    <m/>
    <m/>
    <m/>
    <m/>
    <m/>
    <m/>
    <m/>
    <n v="1395.1"/>
    <m/>
    <m/>
    <m/>
    <m/>
    <m/>
    <m/>
    <m/>
    <m/>
    <n v="78.25"/>
    <m/>
    <m/>
    <m/>
    <m/>
    <m/>
    <m/>
    <m/>
    <m/>
    <n v="5.7450000000000001"/>
    <m/>
    <m/>
    <m/>
    <m/>
    <m/>
    <m/>
    <x v="1"/>
    <m/>
    <m/>
    <m/>
    <m/>
    <m/>
    <m/>
    <n v="82.97"/>
    <m/>
    <m/>
    <m/>
    <m/>
    <m/>
    <m/>
    <m/>
    <m/>
    <m/>
    <m/>
    <m/>
    <m/>
  </r>
  <r>
    <x v="29"/>
    <s v="ArizonaFACE92CO2HighIrrWet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1"/>
    <m/>
    <m/>
    <m/>
    <m/>
    <m/>
    <m/>
    <m/>
    <m/>
    <m/>
    <m/>
    <m/>
    <m/>
    <m/>
    <m/>
    <m/>
    <m/>
    <m/>
    <n v="1573.5"/>
    <m/>
    <m/>
    <m/>
    <m/>
    <m/>
    <m/>
    <m/>
    <m/>
    <n v="228.5"/>
    <m/>
    <m/>
    <m/>
    <m/>
    <m/>
    <m/>
    <m/>
    <m/>
    <n v="5.6529999999999996"/>
    <m/>
    <m/>
    <m/>
    <m/>
    <m/>
    <m/>
    <x v="1"/>
    <m/>
    <m/>
    <m/>
    <m/>
    <m/>
    <m/>
    <n v="85.15"/>
    <m/>
    <m/>
    <m/>
    <m/>
    <m/>
    <m/>
    <m/>
    <m/>
    <m/>
    <m/>
    <m/>
    <m/>
  </r>
  <r>
    <x v="29"/>
    <s v="ArizonaFACE92CO2HighIrrWet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5"/>
    <m/>
    <m/>
    <m/>
    <m/>
    <m/>
    <m/>
    <m/>
    <m/>
    <m/>
    <m/>
    <m/>
    <m/>
    <m/>
    <m/>
    <m/>
    <m/>
    <m/>
    <n v="1952.4"/>
    <m/>
    <m/>
    <m/>
    <m/>
    <m/>
    <m/>
    <m/>
    <m/>
    <n v="479.6"/>
    <m/>
    <m/>
    <m/>
    <m/>
    <m/>
    <m/>
    <m/>
    <m/>
    <n v="5.8819999999999997"/>
    <m/>
    <m/>
    <m/>
    <m/>
    <m/>
    <m/>
    <x v="1"/>
    <m/>
    <m/>
    <m/>
    <m/>
    <m/>
    <m/>
    <n v="86.92"/>
    <m/>
    <m/>
    <m/>
    <m/>
    <m/>
    <m/>
    <m/>
    <m/>
    <m/>
    <m/>
    <m/>
    <m/>
  </r>
  <r>
    <x v="29"/>
    <s v="ArizonaFACE92CO2HighIrrWet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89"/>
    <m/>
    <m/>
    <m/>
    <m/>
    <m/>
    <m/>
    <m/>
    <m/>
    <m/>
    <m/>
    <m/>
    <m/>
    <m/>
    <m/>
    <m/>
    <m/>
    <m/>
    <n v="1807.5"/>
    <m/>
    <m/>
    <m/>
    <m/>
    <m/>
    <m/>
    <m/>
    <m/>
    <n v="616.9"/>
    <m/>
    <m/>
    <m/>
    <m/>
    <m/>
    <m/>
    <m/>
    <m/>
    <n v="4.2859999999999996"/>
    <m/>
    <m/>
    <m/>
    <m/>
    <m/>
    <m/>
    <x v="1"/>
    <m/>
    <m/>
    <m/>
    <m/>
    <m/>
    <m/>
    <n v="88.39"/>
    <m/>
    <m/>
    <m/>
    <m/>
    <m/>
    <m/>
    <m/>
    <m/>
    <m/>
    <m/>
    <m/>
    <m/>
  </r>
  <r>
    <x v="29"/>
    <s v="ArizonaFACE92CO2HighIrrWet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3"/>
    <m/>
    <m/>
    <m/>
    <m/>
    <m/>
    <m/>
    <m/>
    <m/>
    <m/>
    <m/>
    <m/>
    <m/>
    <m/>
    <m/>
    <m/>
    <m/>
    <m/>
    <n v="2185.6999999999998"/>
    <m/>
    <m/>
    <m/>
    <m/>
    <m/>
    <m/>
    <m/>
    <m/>
    <n v="919.6"/>
    <m/>
    <m/>
    <m/>
    <m/>
    <m/>
    <m/>
    <m/>
    <m/>
    <n v="2.5920000000000001"/>
    <m/>
    <m/>
    <m/>
    <m/>
    <m/>
    <m/>
    <x v="1"/>
    <m/>
    <m/>
    <m/>
    <m/>
    <m/>
    <m/>
    <n v="88.97"/>
    <m/>
    <m/>
    <m/>
    <m/>
    <m/>
    <m/>
    <m/>
    <m/>
    <m/>
    <m/>
    <m/>
    <m/>
  </r>
  <r>
    <x v="29"/>
    <s v="ArizonaFACE92CO2HighIrrWet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6"/>
    <m/>
    <m/>
    <m/>
    <m/>
    <m/>
    <m/>
    <m/>
    <m/>
    <m/>
    <m/>
    <m/>
    <m/>
    <m/>
    <m/>
    <m/>
    <m/>
    <m/>
    <n v="2081.6999999999998"/>
    <m/>
    <m/>
    <m/>
    <m/>
    <m/>
    <m/>
    <m/>
    <m/>
    <n v="853.4"/>
    <m/>
    <m/>
    <m/>
    <m/>
    <m/>
    <m/>
    <m/>
    <m/>
    <n v="0.23269999999999999"/>
    <m/>
    <m/>
    <m/>
    <m/>
    <m/>
    <m/>
    <x v="1"/>
    <m/>
    <m/>
    <m/>
    <m/>
    <m/>
    <m/>
    <n v="92.52"/>
    <m/>
    <m/>
    <m/>
    <m/>
    <m/>
    <m/>
    <m/>
    <m/>
    <m/>
    <m/>
    <m/>
    <m/>
  </r>
  <r>
    <x v="29"/>
    <s v="ArizonaFACE92CO2HighIrrWet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29"/>
    <s v="ArizonaFACE92CO2HighIrrWet"/>
    <x v="100"/>
    <m/>
    <m/>
    <m/>
    <m/>
    <m/>
    <m/>
    <m/>
    <m/>
    <m/>
    <m/>
    <m/>
    <m/>
    <m/>
    <m/>
    <m/>
    <m/>
    <m/>
    <n v="1983.2"/>
    <m/>
    <m/>
    <m/>
    <m/>
    <n v="4.7129999999999998E-2"/>
    <m/>
    <n v="19452.5779758116"/>
    <m/>
    <n v="916.8"/>
    <m/>
    <m/>
    <m/>
    <m/>
    <m/>
    <m/>
    <m/>
    <m/>
    <n v="2.1700000000000001E-2"/>
    <m/>
    <m/>
    <m/>
    <m/>
    <m/>
    <m/>
    <x v="0"/>
    <m/>
    <m/>
    <m/>
    <m/>
    <m/>
    <m/>
    <n v="93"/>
    <m/>
    <m/>
    <m/>
    <m/>
    <m/>
    <m/>
    <m/>
    <m/>
    <m/>
    <m/>
    <m/>
    <m/>
  </r>
  <r>
    <x v="29"/>
    <s v="ArizonaFACE92CO2HighIrrWet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1"/>
    <m/>
    <m/>
    <m/>
    <m/>
    <m/>
    <m/>
    <m/>
    <m/>
    <m/>
    <m/>
    <m/>
    <m/>
    <m/>
    <m/>
    <m/>
    <m/>
    <m/>
    <n v="3.3479999999999999"/>
    <m/>
    <m/>
    <m/>
    <m/>
    <m/>
    <m/>
    <m/>
    <m/>
    <m/>
    <m/>
    <m/>
    <m/>
    <m/>
    <m/>
    <m/>
    <m/>
    <m/>
    <n v="7.6200000000000004E-2"/>
    <m/>
    <m/>
    <m/>
    <m/>
    <m/>
    <m/>
    <x v="1"/>
    <m/>
    <m/>
    <m/>
    <m/>
    <m/>
    <m/>
    <n v="12.72"/>
    <m/>
    <m/>
    <m/>
    <m/>
    <m/>
    <m/>
    <m/>
    <m/>
    <m/>
    <m/>
    <m/>
    <m/>
  </r>
  <r>
    <x v="30"/>
    <s v="ArizonaFACE92CO2NormalIrrDry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3"/>
    <m/>
    <m/>
    <m/>
    <m/>
    <m/>
    <m/>
    <m/>
    <m/>
    <m/>
    <m/>
    <m/>
    <m/>
    <m/>
    <m/>
    <m/>
    <m/>
    <m/>
    <n v="11.65"/>
    <m/>
    <m/>
    <m/>
    <m/>
    <m/>
    <m/>
    <m/>
    <m/>
    <m/>
    <m/>
    <m/>
    <m/>
    <m/>
    <m/>
    <m/>
    <m/>
    <m/>
    <n v="0.26369999999999999"/>
    <m/>
    <m/>
    <m/>
    <m/>
    <m/>
    <m/>
    <x v="1"/>
    <m/>
    <m/>
    <m/>
    <m/>
    <m/>
    <m/>
    <n v="22.45"/>
    <m/>
    <m/>
    <m/>
    <m/>
    <m/>
    <m/>
    <m/>
    <m/>
    <m/>
    <m/>
    <m/>
    <m/>
  </r>
  <r>
    <x v="30"/>
    <s v="ArizonaFACE92CO2NormalIrrDry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5"/>
    <m/>
    <m/>
    <m/>
    <m/>
    <m/>
    <m/>
    <m/>
    <m/>
    <m/>
    <m/>
    <m/>
    <m/>
    <m/>
    <m/>
    <m/>
    <m/>
    <m/>
    <n v="41.12"/>
    <m/>
    <m/>
    <m/>
    <m/>
    <m/>
    <m/>
    <m/>
    <m/>
    <m/>
    <m/>
    <m/>
    <m/>
    <m/>
    <m/>
    <m/>
    <m/>
    <m/>
    <n v="0.85219999999999996"/>
    <m/>
    <m/>
    <m/>
    <m/>
    <m/>
    <m/>
    <x v="1"/>
    <m/>
    <m/>
    <m/>
    <m/>
    <m/>
    <m/>
    <n v="25.02"/>
    <m/>
    <m/>
    <m/>
    <m/>
    <m/>
    <m/>
    <m/>
    <m/>
    <m/>
    <m/>
    <m/>
    <m/>
  </r>
  <r>
    <x v="30"/>
    <s v="ArizonaFACE92CO2NormalIrrDry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7"/>
    <m/>
    <m/>
    <m/>
    <m/>
    <m/>
    <m/>
    <m/>
    <m/>
    <m/>
    <m/>
    <m/>
    <m/>
    <m/>
    <m/>
    <m/>
    <m/>
    <m/>
    <n v="81.66"/>
    <m/>
    <m/>
    <m/>
    <m/>
    <m/>
    <m/>
    <m/>
    <m/>
    <m/>
    <m/>
    <m/>
    <m/>
    <m/>
    <m/>
    <m/>
    <m/>
    <m/>
    <n v="1.823"/>
    <m/>
    <m/>
    <m/>
    <m/>
    <m/>
    <m/>
    <x v="1"/>
    <m/>
    <m/>
    <m/>
    <m/>
    <m/>
    <m/>
    <n v="27.72"/>
    <m/>
    <m/>
    <m/>
    <m/>
    <m/>
    <m/>
    <m/>
    <m/>
    <m/>
    <m/>
    <m/>
    <m/>
  </r>
  <r>
    <x v="30"/>
    <s v="ArizonaFACE92CO2NormalIrrDry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59"/>
    <m/>
    <m/>
    <m/>
    <m/>
    <m/>
    <m/>
    <m/>
    <m/>
    <m/>
    <m/>
    <m/>
    <m/>
    <m/>
    <m/>
    <m/>
    <m/>
    <m/>
    <n v="164.2"/>
    <m/>
    <m/>
    <m/>
    <m/>
    <m/>
    <m/>
    <m/>
    <m/>
    <m/>
    <m/>
    <m/>
    <m/>
    <m/>
    <m/>
    <m/>
    <m/>
    <m/>
    <n v="3.3210000000000002"/>
    <m/>
    <m/>
    <m/>
    <m/>
    <m/>
    <m/>
    <x v="1"/>
    <m/>
    <m/>
    <m/>
    <m/>
    <m/>
    <m/>
    <n v="31.17"/>
    <m/>
    <m/>
    <m/>
    <m/>
    <m/>
    <m/>
    <m/>
    <m/>
    <m/>
    <m/>
    <m/>
    <m/>
  </r>
  <r>
    <x v="30"/>
    <s v="ArizonaFACE92CO2NormalIrrDry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61"/>
    <m/>
    <m/>
    <m/>
    <m/>
    <m/>
    <m/>
    <m/>
    <m/>
    <m/>
    <m/>
    <m/>
    <m/>
    <m/>
    <m/>
    <m/>
    <m/>
    <m/>
    <n v="239.8"/>
    <m/>
    <m/>
    <m/>
    <m/>
    <m/>
    <m/>
    <m/>
    <m/>
    <m/>
    <m/>
    <m/>
    <m/>
    <m/>
    <m/>
    <m/>
    <m/>
    <m/>
    <n v="4.9450000000000003"/>
    <m/>
    <m/>
    <m/>
    <m/>
    <m/>
    <m/>
    <x v="1"/>
    <m/>
    <m/>
    <m/>
    <m/>
    <m/>
    <m/>
    <n v="32.049999999999997"/>
    <m/>
    <m/>
    <m/>
    <m/>
    <m/>
    <m/>
    <m/>
    <m/>
    <m/>
    <m/>
    <m/>
    <m/>
  </r>
  <r>
    <x v="30"/>
    <s v="ArizonaFACE92CO2NormalIrrDry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63"/>
    <m/>
    <m/>
    <m/>
    <m/>
    <m/>
    <m/>
    <m/>
    <m/>
    <m/>
    <m/>
    <m/>
    <m/>
    <m/>
    <m/>
    <m/>
    <m/>
    <m/>
    <n v="311.3"/>
    <m/>
    <m/>
    <m/>
    <m/>
    <m/>
    <m/>
    <m/>
    <m/>
    <m/>
    <m/>
    <m/>
    <m/>
    <m/>
    <m/>
    <m/>
    <m/>
    <m/>
    <n v="5.3760000000000003"/>
    <m/>
    <m/>
    <m/>
    <m/>
    <m/>
    <m/>
    <x v="1"/>
    <m/>
    <m/>
    <m/>
    <m/>
    <m/>
    <m/>
    <n v="32.200000000000003"/>
    <m/>
    <m/>
    <m/>
    <m/>
    <m/>
    <m/>
    <m/>
    <m/>
    <m/>
    <m/>
    <m/>
    <m/>
  </r>
  <r>
    <x v="30"/>
    <s v="ArizonaFACE92CO2NormalIrrDry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65"/>
    <m/>
    <m/>
    <m/>
    <m/>
    <m/>
    <m/>
    <m/>
    <m/>
    <m/>
    <m/>
    <m/>
    <m/>
    <m/>
    <m/>
    <m/>
    <m/>
    <m/>
    <n v="456.1"/>
    <m/>
    <m/>
    <m/>
    <m/>
    <m/>
    <m/>
    <m/>
    <m/>
    <m/>
    <m/>
    <m/>
    <m/>
    <m/>
    <m/>
    <m/>
    <m/>
    <m/>
    <n v="5.5259999999999998"/>
    <m/>
    <m/>
    <m/>
    <m/>
    <m/>
    <m/>
    <x v="1"/>
    <m/>
    <m/>
    <m/>
    <m/>
    <m/>
    <m/>
    <n v="38.57"/>
    <m/>
    <m/>
    <m/>
    <m/>
    <m/>
    <m/>
    <m/>
    <m/>
    <m/>
    <m/>
    <m/>
    <m/>
  </r>
  <r>
    <x v="30"/>
    <s v="ArizonaFACE92CO2NormalIrrDry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68"/>
    <m/>
    <m/>
    <m/>
    <m/>
    <m/>
    <m/>
    <m/>
    <m/>
    <m/>
    <m/>
    <m/>
    <m/>
    <m/>
    <m/>
    <m/>
    <m/>
    <m/>
    <n v="535.9"/>
    <m/>
    <m/>
    <m/>
    <m/>
    <m/>
    <m/>
    <m/>
    <m/>
    <m/>
    <m/>
    <m/>
    <m/>
    <m/>
    <m/>
    <m/>
    <m/>
    <m/>
    <n v="8.0739999999999998"/>
    <m/>
    <m/>
    <m/>
    <m/>
    <m/>
    <m/>
    <x v="1"/>
    <m/>
    <m/>
    <m/>
    <m/>
    <m/>
    <m/>
    <n v="49.77"/>
    <m/>
    <m/>
    <m/>
    <m/>
    <m/>
    <m/>
    <m/>
    <m/>
    <m/>
    <m/>
    <m/>
    <m/>
  </r>
  <r>
    <x v="30"/>
    <s v="ArizonaFACE92CO2NormalIrrDry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1"/>
    <m/>
    <m/>
    <m/>
    <m/>
    <m/>
    <m/>
    <m/>
    <m/>
    <m/>
    <m/>
    <m/>
    <m/>
    <m/>
    <m/>
    <m/>
    <m/>
    <m/>
    <n v="637.7999999999999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.4"/>
    <m/>
    <m/>
    <m/>
    <m/>
    <m/>
    <m/>
    <m/>
    <m/>
    <m/>
    <m/>
    <m/>
    <m/>
  </r>
  <r>
    <x v="30"/>
    <s v="ArizonaFACE92CO2NormalIrrDry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4"/>
    <m/>
    <m/>
    <m/>
    <m/>
    <m/>
    <m/>
    <m/>
    <m/>
    <m/>
    <m/>
    <m/>
    <m/>
    <m/>
    <m/>
    <m/>
    <m/>
    <m/>
    <n v="899.6"/>
    <m/>
    <m/>
    <m/>
    <m/>
    <m/>
    <m/>
    <m/>
    <m/>
    <n v="12.78"/>
    <m/>
    <m/>
    <m/>
    <m/>
    <m/>
    <m/>
    <m/>
    <m/>
    <n v="5.2939999999999996"/>
    <m/>
    <m/>
    <m/>
    <m/>
    <m/>
    <m/>
    <x v="1"/>
    <m/>
    <m/>
    <m/>
    <m/>
    <m/>
    <m/>
    <n v="71.819999999999993"/>
    <m/>
    <m/>
    <m/>
    <m/>
    <m/>
    <m/>
    <m/>
    <m/>
    <m/>
    <m/>
    <m/>
    <m/>
  </r>
  <r>
    <x v="30"/>
    <s v="ArizonaFACE92CO2NormalIrrDry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78"/>
    <m/>
    <m/>
    <m/>
    <m/>
    <m/>
    <m/>
    <m/>
    <m/>
    <m/>
    <m/>
    <m/>
    <m/>
    <m/>
    <m/>
    <m/>
    <m/>
    <m/>
    <n v="1112.7"/>
    <m/>
    <m/>
    <m/>
    <m/>
    <m/>
    <m/>
    <m/>
    <m/>
    <n v="59.48"/>
    <m/>
    <m/>
    <m/>
    <m/>
    <m/>
    <m/>
    <m/>
    <m/>
    <n v="5.1580000000000004"/>
    <m/>
    <m/>
    <m/>
    <m/>
    <m/>
    <m/>
    <x v="1"/>
    <m/>
    <m/>
    <m/>
    <m/>
    <m/>
    <m/>
    <n v="82.32"/>
    <m/>
    <m/>
    <m/>
    <m/>
    <m/>
    <m/>
    <m/>
    <m/>
    <m/>
    <m/>
    <m/>
    <m/>
  </r>
  <r>
    <x v="30"/>
    <s v="ArizonaFACE92CO2NormalIrrDry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1"/>
    <m/>
    <m/>
    <m/>
    <m/>
    <m/>
    <m/>
    <m/>
    <m/>
    <m/>
    <m/>
    <m/>
    <m/>
    <m/>
    <m/>
    <m/>
    <m/>
    <m/>
    <n v="1206.9000000000001"/>
    <m/>
    <m/>
    <m/>
    <m/>
    <m/>
    <m/>
    <m/>
    <m/>
    <n v="172.2"/>
    <m/>
    <m/>
    <m/>
    <m/>
    <m/>
    <m/>
    <m/>
    <m/>
    <n v="4.1230000000000002"/>
    <m/>
    <m/>
    <m/>
    <m/>
    <m/>
    <m/>
    <x v="1"/>
    <m/>
    <m/>
    <m/>
    <m/>
    <m/>
    <m/>
    <n v="84.07"/>
    <m/>
    <m/>
    <m/>
    <m/>
    <m/>
    <m/>
    <m/>
    <m/>
    <m/>
    <m/>
    <m/>
    <m/>
  </r>
  <r>
    <x v="30"/>
    <s v="ArizonaFACE92CO2NormalIrrDry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5"/>
    <m/>
    <m/>
    <m/>
    <m/>
    <m/>
    <m/>
    <m/>
    <m/>
    <m/>
    <m/>
    <m/>
    <m/>
    <m/>
    <m/>
    <m/>
    <m/>
    <m/>
    <n v="1435.7"/>
    <m/>
    <m/>
    <m/>
    <m/>
    <m/>
    <m/>
    <m/>
    <m/>
    <n v="364.1"/>
    <m/>
    <m/>
    <m/>
    <m/>
    <m/>
    <m/>
    <m/>
    <m/>
    <n v="3.403"/>
    <m/>
    <m/>
    <m/>
    <m/>
    <m/>
    <m/>
    <x v="1"/>
    <m/>
    <m/>
    <m/>
    <m/>
    <m/>
    <m/>
    <n v="86.25"/>
    <m/>
    <m/>
    <m/>
    <m/>
    <m/>
    <m/>
    <m/>
    <m/>
    <m/>
    <m/>
    <m/>
    <m/>
  </r>
  <r>
    <x v="30"/>
    <s v="ArizonaFACE92CO2NormalIrrDry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89"/>
    <m/>
    <m/>
    <m/>
    <m/>
    <m/>
    <m/>
    <m/>
    <m/>
    <m/>
    <m/>
    <m/>
    <m/>
    <m/>
    <m/>
    <m/>
    <m/>
    <m/>
    <n v="1519.5"/>
    <m/>
    <m/>
    <m/>
    <m/>
    <m/>
    <m/>
    <m/>
    <m/>
    <n v="534.79999999999995"/>
    <m/>
    <m/>
    <m/>
    <m/>
    <m/>
    <m/>
    <m/>
    <m/>
    <n v="2.2160000000000002"/>
    <m/>
    <m/>
    <m/>
    <m/>
    <m/>
    <m/>
    <x v="1"/>
    <m/>
    <m/>
    <m/>
    <m/>
    <m/>
    <m/>
    <n v="87.07"/>
    <m/>
    <m/>
    <m/>
    <m/>
    <m/>
    <m/>
    <m/>
    <m/>
    <m/>
    <m/>
    <m/>
    <m/>
  </r>
  <r>
    <x v="30"/>
    <s v="ArizonaFACE92CO2NormalIrrDry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3"/>
    <m/>
    <m/>
    <m/>
    <m/>
    <m/>
    <m/>
    <m/>
    <m/>
    <m/>
    <m/>
    <m/>
    <m/>
    <m/>
    <m/>
    <m/>
    <m/>
    <m/>
    <n v="1522"/>
    <m/>
    <m/>
    <m/>
    <m/>
    <m/>
    <m/>
    <m/>
    <m/>
    <n v="637.79999999999995"/>
    <m/>
    <m/>
    <m/>
    <m/>
    <m/>
    <m/>
    <m/>
    <m/>
    <n v="0.6552"/>
    <m/>
    <m/>
    <m/>
    <m/>
    <m/>
    <m/>
    <x v="1"/>
    <m/>
    <m/>
    <m/>
    <m/>
    <m/>
    <m/>
    <n v="88.62"/>
    <m/>
    <m/>
    <m/>
    <m/>
    <m/>
    <m/>
    <m/>
    <m/>
    <m/>
    <m/>
    <m/>
    <m/>
  </r>
  <r>
    <x v="30"/>
    <s v="ArizonaFACE92CO2NormalIrrDry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6"/>
    <m/>
    <m/>
    <m/>
    <m/>
    <m/>
    <m/>
    <m/>
    <m/>
    <m/>
    <m/>
    <m/>
    <m/>
    <m/>
    <m/>
    <m/>
    <m/>
    <m/>
    <n v="1540.9"/>
    <m/>
    <m/>
    <m/>
    <m/>
    <m/>
    <m/>
    <m/>
    <m/>
    <n v="668.8"/>
    <m/>
    <m/>
    <m/>
    <m/>
    <m/>
    <m/>
    <m/>
    <m/>
    <n v="5.7000000000000002E-2"/>
    <m/>
    <m/>
    <m/>
    <m/>
    <m/>
    <m/>
    <x v="1"/>
    <m/>
    <m/>
    <m/>
    <m/>
    <m/>
    <m/>
    <n v="92.95"/>
    <m/>
    <m/>
    <m/>
    <m/>
    <m/>
    <m/>
    <m/>
    <m/>
    <m/>
    <m/>
    <m/>
    <m/>
  </r>
  <r>
    <x v="30"/>
    <s v="ArizonaFACE92CO2NormalIrrDry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0"/>
    <s v="ArizonaFACE92CO2NormalIrrDry"/>
    <x v="100"/>
    <m/>
    <m/>
    <m/>
    <m/>
    <m/>
    <m/>
    <m/>
    <m/>
    <m/>
    <m/>
    <m/>
    <m/>
    <m/>
    <m/>
    <m/>
    <m/>
    <m/>
    <n v="1491.3"/>
    <m/>
    <m/>
    <m/>
    <m/>
    <m/>
    <m/>
    <m/>
    <m/>
    <n v="676.8"/>
    <m/>
    <m/>
    <m/>
    <m/>
    <m/>
    <m/>
    <m/>
    <m/>
    <n v="6.9999999999999999E-4"/>
    <m/>
    <m/>
    <m/>
    <m/>
    <m/>
    <m/>
    <x v="0"/>
    <m/>
    <m/>
    <m/>
    <m/>
    <m/>
    <m/>
    <n v="93"/>
    <m/>
    <m/>
    <m/>
    <m/>
    <m/>
    <m/>
    <m/>
    <m/>
    <m/>
    <m/>
    <m/>
    <m/>
  </r>
  <r>
    <x v="30"/>
    <s v="ArizonaFACE92CO2NormalIrrDry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51"/>
    <m/>
    <m/>
    <m/>
    <m/>
    <m/>
    <m/>
    <m/>
    <m/>
    <m/>
    <m/>
    <m/>
    <m/>
    <m/>
    <m/>
    <m/>
    <m/>
    <m/>
    <n v="3.145"/>
    <m/>
    <m/>
    <m/>
    <m/>
    <m/>
    <m/>
    <m/>
    <m/>
    <m/>
    <m/>
    <m/>
    <m/>
    <m/>
    <m/>
    <m/>
    <m/>
    <m/>
    <n v="7.0499999999999993E-2"/>
    <m/>
    <m/>
    <m/>
    <m/>
    <m/>
    <m/>
    <x v="1"/>
    <m/>
    <m/>
    <m/>
    <m/>
    <m/>
    <m/>
    <n v="12.77"/>
    <m/>
    <m/>
    <m/>
    <m/>
    <m/>
    <m/>
    <m/>
    <m/>
    <m/>
    <m/>
    <m/>
    <m/>
  </r>
  <r>
    <x v="31"/>
    <s v="ArizonaFACE92CO2NormalIrrWet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53"/>
    <m/>
    <m/>
    <m/>
    <m/>
    <m/>
    <m/>
    <m/>
    <m/>
    <m/>
    <m/>
    <m/>
    <m/>
    <m/>
    <m/>
    <m/>
    <m/>
    <m/>
    <n v="11.09"/>
    <m/>
    <m/>
    <m/>
    <m/>
    <m/>
    <m/>
    <m/>
    <m/>
    <m/>
    <m/>
    <m/>
    <m/>
    <m/>
    <m/>
    <m/>
    <m/>
    <m/>
    <n v="0.25750000000000001"/>
    <m/>
    <m/>
    <m/>
    <m/>
    <m/>
    <m/>
    <x v="1"/>
    <m/>
    <m/>
    <m/>
    <m/>
    <m/>
    <m/>
    <n v="22.25"/>
    <m/>
    <m/>
    <m/>
    <m/>
    <m/>
    <m/>
    <m/>
    <m/>
    <m/>
    <m/>
    <m/>
    <m/>
  </r>
  <r>
    <x v="31"/>
    <s v="ArizonaFACE92CO2NormalIrrWet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55"/>
    <m/>
    <m/>
    <m/>
    <m/>
    <m/>
    <m/>
    <m/>
    <m/>
    <m/>
    <m/>
    <m/>
    <m/>
    <m/>
    <m/>
    <m/>
    <m/>
    <m/>
    <n v="39.700000000000003"/>
    <m/>
    <m/>
    <m/>
    <m/>
    <m/>
    <m/>
    <m/>
    <m/>
    <m/>
    <m/>
    <m/>
    <m/>
    <m/>
    <m/>
    <m/>
    <m/>
    <m/>
    <n v="0.83499999999999996"/>
    <m/>
    <m/>
    <m/>
    <m/>
    <m/>
    <m/>
    <x v="1"/>
    <m/>
    <m/>
    <m/>
    <m/>
    <m/>
    <m/>
    <n v="24.97"/>
    <m/>
    <m/>
    <m/>
    <m/>
    <m/>
    <m/>
    <m/>
    <m/>
    <m/>
    <m/>
    <m/>
    <m/>
  </r>
  <r>
    <x v="31"/>
    <s v="ArizonaFACE92CO2NormalIrrWet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57"/>
    <m/>
    <m/>
    <m/>
    <m/>
    <m/>
    <m/>
    <m/>
    <m/>
    <m/>
    <m/>
    <m/>
    <m/>
    <m/>
    <m/>
    <m/>
    <m/>
    <m/>
    <n v="75.72"/>
    <m/>
    <m/>
    <m/>
    <m/>
    <m/>
    <m/>
    <m/>
    <m/>
    <m/>
    <m/>
    <m/>
    <m/>
    <m/>
    <m/>
    <m/>
    <m/>
    <m/>
    <n v="1.7170000000000001"/>
    <m/>
    <m/>
    <m/>
    <m/>
    <m/>
    <m/>
    <x v="1"/>
    <m/>
    <m/>
    <m/>
    <m/>
    <m/>
    <m/>
    <n v="28.02"/>
    <m/>
    <m/>
    <m/>
    <m/>
    <m/>
    <m/>
    <m/>
    <m/>
    <m/>
    <m/>
    <m/>
    <m/>
  </r>
  <r>
    <x v="31"/>
    <s v="ArizonaFACE92CO2NormalIrrWet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59"/>
    <m/>
    <m/>
    <m/>
    <m/>
    <m/>
    <m/>
    <m/>
    <m/>
    <m/>
    <m/>
    <m/>
    <m/>
    <m/>
    <m/>
    <m/>
    <m/>
    <m/>
    <n v="166.9"/>
    <m/>
    <m/>
    <m/>
    <m/>
    <m/>
    <m/>
    <m/>
    <m/>
    <m/>
    <m/>
    <m/>
    <m/>
    <m/>
    <m/>
    <m/>
    <m/>
    <m/>
    <n v="3.4830000000000001"/>
    <m/>
    <m/>
    <m/>
    <m/>
    <m/>
    <m/>
    <x v="1"/>
    <m/>
    <m/>
    <m/>
    <m/>
    <m/>
    <m/>
    <n v="30.92"/>
    <m/>
    <m/>
    <m/>
    <m/>
    <m/>
    <m/>
    <m/>
    <m/>
    <m/>
    <m/>
    <m/>
    <m/>
  </r>
  <r>
    <x v="31"/>
    <s v="ArizonaFACE92CO2NormalIrrWet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1"/>
    <m/>
    <m/>
    <m/>
    <m/>
    <m/>
    <m/>
    <m/>
    <m/>
    <m/>
    <m/>
    <m/>
    <m/>
    <m/>
    <m/>
    <m/>
    <m/>
    <m/>
    <n v="225.6"/>
    <m/>
    <m/>
    <m/>
    <m/>
    <m/>
    <m/>
    <m/>
    <m/>
    <m/>
    <m/>
    <m/>
    <m/>
    <m/>
    <m/>
    <m/>
    <m/>
    <m/>
    <n v="4.9390000000000001"/>
    <m/>
    <m/>
    <m/>
    <m/>
    <m/>
    <m/>
    <x v="1"/>
    <m/>
    <m/>
    <m/>
    <m/>
    <m/>
    <m/>
    <n v="32"/>
    <m/>
    <m/>
    <m/>
    <m/>
    <m/>
    <m/>
    <m/>
    <m/>
    <m/>
    <m/>
    <m/>
    <m/>
  </r>
  <r>
    <x v="31"/>
    <s v="ArizonaFACE92CO2NormalIrrWet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3"/>
    <m/>
    <m/>
    <m/>
    <m/>
    <m/>
    <m/>
    <m/>
    <m/>
    <m/>
    <m/>
    <m/>
    <m/>
    <m/>
    <m/>
    <m/>
    <m/>
    <m/>
    <n v="321"/>
    <m/>
    <m/>
    <m/>
    <m/>
    <m/>
    <m/>
    <m/>
    <m/>
    <m/>
    <m/>
    <m/>
    <m/>
    <m/>
    <m/>
    <m/>
    <m/>
    <m/>
    <n v="5.42"/>
    <m/>
    <m/>
    <m/>
    <m/>
    <m/>
    <m/>
    <x v="1"/>
    <m/>
    <m/>
    <m/>
    <m/>
    <m/>
    <m/>
    <n v="32.119999999999997"/>
    <m/>
    <m/>
    <m/>
    <m/>
    <m/>
    <m/>
    <m/>
    <m/>
    <m/>
    <m/>
    <m/>
    <m/>
  </r>
  <r>
    <x v="31"/>
    <s v="ArizonaFACE92CO2NormalIrrWet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5"/>
    <m/>
    <m/>
    <m/>
    <m/>
    <m/>
    <m/>
    <m/>
    <m/>
    <m/>
    <m/>
    <m/>
    <m/>
    <m/>
    <m/>
    <m/>
    <m/>
    <m/>
    <n v="464.7"/>
    <m/>
    <m/>
    <m/>
    <m/>
    <m/>
    <m/>
    <m/>
    <m/>
    <m/>
    <m/>
    <m/>
    <m/>
    <m/>
    <m/>
    <m/>
    <m/>
    <m/>
    <n v="5.7080000000000002"/>
    <m/>
    <m/>
    <m/>
    <m/>
    <m/>
    <m/>
    <x v="1"/>
    <m/>
    <m/>
    <m/>
    <m/>
    <m/>
    <m/>
    <n v="38.299999999999997"/>
    <m/>
    <m/>
    <m/>
    <m/>
    <m/>
    <m/>
    <m/>
    <m/>
    <m/>
    <m/>
    <m/>
    <m/>
  </r>
  <r>
    <x v="31"/>
    <s v="ArizonaFACE92CO2NormalIrrWet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68"/>
    <m/>
    <m/>
    <m/>
    <m/>
    <m/>
    <m/>
    <m/>
    <m/>
    <m/>
    <m/>
    <m/>
    <m/>
    <m/>
    <m/>
    <m/>
    <m/>
    <m/>
    <n v="541.5"/>
    <m/>
    <m/>
    <m/>
    <m/>
    <m/>
    <m/>
    <m/>
    <m/>
    <m/>
    <m/>
    <m/>
    <m/>
    <m/>
    <m/>
    <m/>
    <m/>
    <m/>
    <n v="6.9489999999999998"/>
    <m/>
    <m/>
    <m/>
    <m/>
    <m/>
    <m/>
    <x v="1"/>
    <m/>
    <m/>
    <m/>
    <m/>
    <m/>
    <m/>
    <n v="47.72"/>
    <m/>
    <m/>
    <m/>
    <m/>
    <m/>
    <m/>
    <m/>
    <m/>
    <m/>
    <m/>
    <m/>
    <m/>
  </r>
  <r>
    <x v="31"/>
    <s v="ArizonaFACE92CO2NormalIrrWet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1"/>
    <m/>
    <m/>
    <m/>
    <m/>
    <m/>
    <m/>
    <m/>
    <m/>
    <m/>
    <m/>
    <m/>
    <m/>
    <m/>
    <m/>
    <m/>
    <m/>
    <m/>
    <n v="637.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.52"/>
    <m/>
    <m/>
    <m/>
    <m/>
    <m/>
    <m/>
    <m/>
    <m/>
    <m/>
    <m/>
    <m/>
    <m/>
  </r>
  <r>
    <x v="31"/>
    <s v="ArizonaFACE92CO2NormalIrrWet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4"/>
    <m/>
    <m/>
    <m/>
    <m/>
    <m/>
    <m/>
    <m/>
    <m/>
    <m/>
    <m/>
    <m/>
    <m/>
    <m/>
    <m/>
    <m/>
    <m/>
    <m/>
    <n v="1027.8"/>
    <m/>
    <m/>
    <m/>
    <m/>
    <m/>
    <m/>
    <m/>
    <m/>
    <n v="5.7949999999999999"/>
    <m/>
    <m/>
    <m/>
    <m/>
    <m/>
    <m/>
    <m/>
    <m/>
    <n v="6.2"/>
    <m/>
    <m/>
    <m/>
    <m/>
    <m/>
    <m/>
    <x v="1"/>
    <m/>
    <m/>
    <m/>
    <m/>
    <m/>
    <m/>
    <n v="71.22"/>
    <m/>
    <m/>
    <m/>
    <m/>
    <m/>
    <m/>
    <m/>
    <m/>
    <m/>
    <m/>
    <m/>
    <m/>
  </r>
  <r>
    <x v="31"/>
    <s v="ArizonaFACE92CO2NormalIrrWet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8"/>
    <m/>
    <m/>
    <m/>
    <m/>
    <m/>
    <m/>
    <m/>
    <m/>
    <m/>
    <m/>
    <m/>
    <m/>
    <m/>
    <m/>
    <m/>
    <m/>
    <m/>
    <n v="1128.2"/>
    <m/>
    <m/>
    <m/>
    <m/>
    <m/>
    <m/>
    <m/>
    <m/>
    <n v="39.74"/>
    <m/>
    <m/>
    <m/>
    <m/>
    <m/>
    <m/>
    <m/>
    <m/>
    <n v="5.9829999999999997"/>
    <m/>
    <m/>
    <m/>
    <m/>
    <m/>
    <m/>
    <x v="1"/>
    <m/>
    <m/>
    <m/>
    <m/>
    <m/>
    <m/>
    <n v="79.97"/>
    <m/>
    <m/>
    <m/>
    <m/>
    <m/>
    <m/>
    <m/>
    <m/>
    <m/>
    <m/>
    <m/>
    <m/>
  </r>
  <r>
    <x v="31"/>
    <s v="ArizonaFACE92CO2NormalIrrWet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1"/>
    <m/>
    <m/>
    <m/>
    <m/>
    <m/>
    <m/>
    <m/>
    <m/>
    <m/>
    <m/>
    <m/>
    <m/>
    <m/>
    <m/>
    <m/>
    <m/>
    <m/>
    <n v="1375.8"/>
    <m/>
    <m/>
    <m/>
    <m/>
    <m/>
    <m/>
    <m/>
    <m/>
    <n v="127.3"/>
    <m/>
    <m/>
    <m/>
    <m/>
    <m/>
    <m/>
    <m/>
    <m/>
    <n v="6"/>
    <m/>
    <m/>
    <m/>
    <m/>
    <m/>
    <m/>
    <x v="1"/>
    <m/>
    <m/>
    <m/>
    <m/>
    <m/>
    <m/>
    <n v="83.95"/>
    <m/>
    <m/>
    <m/>
    <m/>
    <m/>
    <m/>
    <m/>
    <m/>
    <m/>
    <m/>
    <m/>
    <m/>
  </r>
  <r>
    <x v="31"/>
    <s v="ArizonaFACE92CO2NormalIrrWet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5"/>
    <m/>
    <m/>
    <m/>
    <m/>
    <m/>
    <m/>
    <m/>
    <m/>
    <m/>
    <m/>
    <m/>
    <m/>
    <m/>
    <m/>
    <m/>
    <m/>
    <m/>
    <n v="1616.9"/>
    <m/>
    <m/>
    <m/>
    <m/>
    <m/>
    <m/>
    <m/>
    <m/>
    <n v="330.3"/>
    <m/>
    <m/>
    <m/>
    <m/>
    <m/>
    <m/>
    <m/>
    <m/>
    <n v="5.7519999999999998"/>
    <m/>
    <m/>
    <m/>
    <m/>
    <m/>
    <m/>
    <x v="1"/>
    <m/>
    <m/>
    <m/>
    <m/>
    <m/>
    <m/>
    <n v="85.89"/>
    <m/>
    <m/>
    <m/>
    <m/>
    <m/>
    <m/>
    <m/>
    <m/>
    <m/>
    <m/>
    <m/>
    <m/>
  </r>
  <r>
    <x v="31"/>
    <s v="ArizonaFACE92CO2NormalIrrWet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89"/>
    <m/>
    <m/>
    <m/>
    <m/>
    <m/>
    <m/>
    <m/>
    <m/>
    <m/>
    <m/>
    <m/>
    <m/>
    <m/>
    <m/>
    <m/>
    <m/>
    <m/>
    <n v="1693.8"/>
    <m/>
    <m/>
    <m/>
    <m/>
    <m/>
    <m/>
    <m/>
    <m/>
    <n v="522.5"/>
    <m/>
    <m/>
    <m/>
    <m/>
    <m/>
    <m/>
    <m/>
    <m/>
    <n v="5.1920000000000002"/>
    <m/>
    <m/>
    <m/>
    <m/>
    <m/>
    <m/>
    <x v="1"/>
    <m/>
    <m/>
    <m/>
    <m/>
    <m/>
    <m/>
    <n v="87.24"/>
    <m/>
    <m/>
    <m/>
    <m/>
    <m/>
    <m/>
    <m/>
    <m/>
    <m/>
    <m/>
    <m/>
    <m/>
  </r>
  <r>
    <x v="31"/>
    <s v="ArizonaFACE92CO2NormalIrrWet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3"/>
    <m/>
    <m/>
    <m/>
    <m/>
    <m/>
    <m/>
    <m/>
    <m/>
    <m/>
    <m/>
    <m/>
    <m/>
    <m/>
    <m/>
    <m/>
    <m/>
    <m/>
    <n v="1961.5"/>
    <m/>
    <m/>
    <m/>
    <m/>
    <m/>
    <m/>
    <m/>
    <m/>
    <n v="767.1"/>
    <m/>
    <m/>
    <m/>
    <m/>
    <m/>
    <m/>
    <m/>
    <m/>
    <n v="4.53"/>
    <m/>
    <m/>
    <m/>
    <m/>
    <m/>
    <m/>
    <x v="1"/>
    <m/>
    <m/>
    <m/>
    <m/>
    <m/>
    <m/>
    <n v="87.15"/>
    <m/>
    <m/>
    <m/>
    <m/>
    <m/>
    <m/>
    <m/>
    <m/>
    <m/>
    <m/>
    <m/>
    <m/>
  </r>
  <r>
    <x v="31"/>
    <s v="ArizonaFACE92CO2NormalIrrWet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6"/>
    <m/>
    <m/>
    <m/>
    <m/>
    <m/>
    <m/>
    <m/>
    <m/>
    <m/>
    <m/>
    <m/>
    <m/>
    <m/>
    <m/>
    <m/>
    <m/>
    <m/>
    <n v="2012.2"/>
    <m/>
    <m/>
    <m/>
    <m/>
    <m/>
    <m/>
    <m/>
    <m/>
    <n v="833.6"/>
    <m/>
    <m/>
    <m/>
    <m/>
    <m/>
    <m/>
    <m/>
    <m/>
    <n v="2.14"/>
    <m/>
    <m/>
    <m/>
    <m/>
    <m/>
    <m/>
    <x v="1"/>
    <m/>
    <m/>
    <m/>
    <m/>
    <m/>
    <m/>
    <n v="88.82"/>
    <m/>
    <m/>
    <m/>
    <m/>
    <m/>
    <m/>
    <m/>
    <m/>
    <m/>
    <m/>
    <m/>
    <m/>
  </r>
  <r>
    <x v="31"/>
    <s v="ArizonaFACE92CO2NormalIrrWet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1"/>
    <s v="ArizonaFACE92CO2NormalIrrWet"/>
    <x v="100"/>
    <m/>
    <m/>
    <m/>
    <m/>
    <m/>
    <m/>
    <m/>
    <m/>
    <m/>
    <m/>
    <m/>
    <m/>
    <m/>
    <m/>
    <m/>
    <m/>
    <m/>
    <n v="1827.5"/>
    <m/>
    <m/>
    <m/>
    <m/>
    <m/>
    <m/>
    <m/>
    <m/>
    <n v="804"/>
    <m/>
    <m/>
    <m/>
    <m/>
    <m/>
    <m/>
    <m/>
    <m/>
    <n v="0.23369999999999999"/>
    <m/>
    <m/>
    <m/>
    <m/>
    <m/>
    <m/>
    <x v="0"/>
    <m/>
    <m/>
    <m/>
    <m/>
    <m/>
    <m/>
    <n v="92.97"/>
    <m/>
    <m/>
    <m/>
    <m/>
    <m/>
    <m/>
    <m/>
    <m/>
    <m/>
    <m/>
    <m/>
    <m/>
  </r>
  <r>
    <x v="31"/>
    <s v="ArizonaFACE92CO2NormalIrrWet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7"/>
    <m/>
    <m/>
    <m/>
    <m/>
    <m/>
    <m/>
    <m/>
    <m/>
    <m/>
    <m/>
    <m/>
    <m/>
    <m/>
    <m/>
    <m/>
    <m/>
    <m/>
    <n v="2.8340000000000001"/>
    <m/>
    <m/>
    <m/>
    <m/>
    <m/>
    <m/>
    <m/>
    <m/>
    <m/>
    <m/>
    <m/>
    <m/>
    <m/>
    <m/>
    <m/>
    <m/>
    <m/>
    <n v="3.1699999999999999E-2"/>
    <m/>
    <m/>
    <m/>
    <m/>
    <m/>
    <m/>
    <x v="1"/>
    <m/>
    <m/>
    <m/>
    <m/>
    <m/>
    <m/>
    <n v="10.62"/>
    <m/>
    <m/>
    <m/>
    <m/>
    <m/>
    <m/>
    <m/>
    <m/>
    <m/>
    <m/>
    <m/>
    <m/>
  </r>
  <r>
    <x v="32"/>
    <s v="ArizonaFACE93CO2HighIrrDry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8"/>
    <m/>
    <m/>
    <m/>
    <m/>
    <m/>
    <m/>
    <m/>
    <m/>
    <m/>
    <m/>
    <m/>
    <m/>
    <m/>
    <m/>
    <m/>
    <m/>
    <m/>
    <n v="5.8109999999999999"/>
    <m/>
    <m/>
    <m/>
    <m/>
    <m/>
    <m/>
    <m/>
    <m/>
    <m/>
    <m/>
    <m/>
    <m/>
    <m/>
    <m/>
    <m/>
    <m/>
    <m/>
    <n v="6.1699999999999998E-2"/>
    <m/>
    <m/>
    <m/>
    <m/>
    <m/>
    <m/>
    <x v="1"/>
    <m/>
    <m/>
    <m/>
    <m/>
    <m/>
    <m/>
    <n v="11.45"/>
    <m/>
    <m/>
    <m/>
    <m/>
    <m/>
    <m/>
    <m/>
    <m/>
    <m/>
    <m/>
    <m/>
    <m/>
  </r>
  <r>
    <x v="32"/>
    <s v="ArizonaFACE93CO2HighIrrDry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19"/>
    <m/>
    <m/>
    <m/>
    <m/>
    <m/>
    <m/>
    <m/>
    <m/>
    <m/>
    <m/>
    <m/>
    <m/>
    <m/>
    <m/>
    <m/>
    <m/>
    <m/>
    <n v="10.050000000000001"/>
    <m/>
    <m/>
    <m/>
    <m/>
    <m/>
    <m/>
    <m/>
    <m/>
    <m/>
    <m/>
    <m/>
    <m/>
    <m/>
    <m/>
    <m/>
    <m/>
    <m/>
    <n v="0.10349999999999999"/>
    <m/>
    <m/>
    <m/>
    <m/>
    <m/>
    <m/>
    <x v="1"/>
    <m/>
    <m/>
    <m/>
    <m/>
    <m/>
    <m/>
    <n v="15.42"/>
    <m/>
    <m/>
    <m/>
    <m/>
    <m/>
    <m/>
    <m/>
    <m/>
    <m/>
    <m/>
    <m/>
    <m/>
  </r>
  <r>
    <x v="32"/>
    <s v="ArizonaFACE93CO2HighIrrDry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2"/>
    <m/>
    <m/>
    <m/>
    <m/>
    <m/>
    <m/>
    <m/>
    <m/>
    <m/>
    <m/>
    <m/>
    <m/>
    <m/>
    <m/>
    <m/>
    <m/>
    <m/>
    <n v="17.3"/>
    <m/>
    <m/>
    <m/>
    <m/>
    <m/>
    <m/>
    <m/>
    <m/>
    <m/>
    <m/>
    <m/>
    <m/>
    <m/>
    <m/>
    <m/>
    <m/>
    <m/>
    <n v="0.22470000000000001"/>
    <m/>
    <m/>
    <m/>
    <m/>
    <m/>
    <m/>
    <x v="1"/>
    <m/>
    <m/>
    <m/>
    <m/>
    <m/>
    <m/>
    <n v="21.6"/>
    <m/>
    <m/>
    <m/>
    <m/>
    <m/>
    <m/>
    <m/>
    <m/>
    <m/>
    <m/>
    <m/>
    <m/>
  </r>
  <r>
    <x v="32"/>
    <s v="ArizonaFACE93CO2HighIrrDry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4"/>
    <m/>
    <m/>
    <m/>
    <m/>
    <m/>
    <m/>
    <m/>
    <m/>
    <m/>
    <m/>
    <m/>
    <m/>
    <m/>
    <m/>
    <m/>
    <m/>
    <m/>
    <n v="33.270000000000003"/>
    <m/>
    <m/>
    <m/>
    <m/>
    <m/>
    <m/>
    <m/>
    <m/>
    <m/>
    <m/>
    <m/>
    <m/>
    <m/>
    <m/>
    <m/>
    <m/>
    <m/>
    <n v="0.41099999999999998"/>
    <m/>
    <m/>
    <m/>
    <m/>
    <m/>
    <m/>
    <x v="1"/>
    <m/>
    <m/>
    <m/>
    <m/>
    <m/>
    <m/>
    <n v="23.02"/>
    <m/>
    <m/>
    <m/>
    <m/>
    <m/>
    <m/>
    <m/>
    <m/>
    <m/>
    <m/>
    <m/>
    <m/>
  </r>
  <r>
    <x v="32"/>
    <s v="ArizonaFACE93CO2HighIrrDry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7"/>
    <m/>
    <m/>
    <m/>
    <m/>
    <m/>
    <m/>
    <m/>
    <m/>
    <m/>
    <m/>
    <m/>
    <m/>
    <m/>
    <m/>
    <m/>
    <m/>
    <m/>
    <n v="46.9"/>
    <m/>
    <m/>
    <m/>
    <m/>
    <m/>
    <m/>
    <m/>
    <m/>
    <m/>
    <m/>
    <m/>
    <m/>
    <m/>
    <m/>
    <m/>
    <m/>
    <m/>
    <n v="0.79520000000000002"/>
    <m/>
    <m/>
    <m/>
    <m/>
    <m/>
    <m/>
    <x v="1"/>
    <m/>
    <m/>
    <m/>
    <m/>
    <m/>
    <m/>
    <n v="23.82"/>
    <m/>
    <m/>
    <m/>
    <m/>
    <m/>
    <m/>
    <m/>
    <m/>
    <m/>
    <m/>
    <m/>
    <m/>
  </r>
  <r>
    <x v="32"/>
    <s v="ArizonaFACE93CO2HighIrrDry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29"/>
    <m/>
    <m/>
    <m/>
    <m/>
    <m/>
    <m/>
    <m/>
    <m/>
    <m/>
    <m/>
    <m/>
    <m/>
    <m/>
    <m/>
    <m/>
    <m/>
    <m/>
    <n v="92.83"/>
    <m/>
    <m/>
    <m/>
    <m/>
    <m/>
    <m/>
    <m/>
    <m/>
    <m/>
    <m/>
    <m/>
    <m/>
    <m/>
    <m/>
    <m/>
    <m/>
    <m/>
    <n v="1.45"/>
    <m/>
    <m/>
    <m/>
    <m/>
    <m/>
    <m/>
    <x v="1"/>
    <m/>
    <m/>
    <m/>
    <m/>
    <m/>
    <m/>
    <n v="26.12"/>
    <m/>
    <m/>
    <m/>
    <m/>
    <m/>
    <m/>
    <m/>
    <m/>
    <m/>
    <m/>
    <m/>
    <m/>
  </r>
  <r>
    <x v="32"/>
    <s v="ArizonaFACE93CO2HighIrrDry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1"/>
    <m/>
    <m/>
    <m/>
    <m/>
    <m/>
    <m/>
    <m/>
    <m/>
    <m/>
    <m/>
    <m/>
    <m/>
    <m/>
    <m/>
    <m/>
    <m/>
    <m/>
    <n v="156.4"/>
    <m/>
    <m/>
    <m/>
    <m/>
    <m/>
    <m/>
    <m/>
    <m/>
    <m/>
    <m/>
    <m/>
    <m/>
    <m/>
    <m/>
    <m/>
    <m/>
    <m/>
    <n v="2.423"/>
    <m/>
    <m/>
    <m/>
    <m/>
    <m/>
    <m/>
    <x v="1"/>
    <m/>
    <m/>
    <m/>
    <m/>
    <m/>
    <m/>
    <n v="29.6"/>
    <m/>
    <m/>
    <m/>
    <m/>
    <m/>
    <m/>
    <m/>
    <m/>
    <m/>
    <m/>
    <m/>
    <m/>
  </r>
  <r>
    <x v="32"/>
    <s v="ArizonaFACE93CO2HighIrrDry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4"/>
    <m/>
    <m/>
    <m/>
    <m/>
    <m/>
    <m/>
    <m/>
    <m/>
    <m/>
    <m/>
    <m/>
    <m/>
    <m/>
    <m/>
    <m/>
    <m/>
    <m/>
    <n v="265.3"/>
    <m/>
    <m/>
    <m/>
    <m/>
    <m/>
    <m/>
    <m/>
    <m/>
    <m/>
    <m/>
    <m/>
    <m/>
    <m/>
    <m/>
    <m/>
    <m/>
    <m/>
    <n v="3.9409999999999998"/>
    <m/>
    <m/>
    <m/>
    <m/>
    <m/>
    <m/>
    <x v="1"/>
    <m/>
    <m/>
    <m/>
    <m/>
    <m/>
    <m/>
    <n v="31.22"/>
    <m/>
    <m/>
    <m/>
    <m/>
    <m/>
    <m/>
    <m/>
    <m/>
    <m/>
    <m/>
    <m/>
    <m/>
  </r>
  <r>
    <x v="32"/>
    <s v="ArizonaFACE93CO2HighIrrDry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38"/>
    <m/>
    <m/>
    <m/>
    <m/>
    <m/>
    <m/>
    <m/>
    <m/>
    <m/>
    <m/>
    <m/>
    <m/>
    <m/>
    <m/>
    <m/>
    <m/>
    <m/>
    <n v="370.3"/>
    <m/>
    <m/>
    <m/>
    <m/>
    <m/>
    <m/>
    <m/>
    <m/>
    <m/>
    <m/>
    <m/>
    <m/>
    <m/>
    <m/>
    <m/>
    <m/>
    <m/>
    <n v="5.1539999999999999"/>
    <m/>
    <m/>
    <m/>
    <m/>
    <m/>
    <m/>
    <x v="1"/>
    <m/>
    <m/>
    <m/>
    <m/>
    <m/>
    <m/>
    <n v="31.97"/>
    <m/>
    <m/>
    <m/>
    <m/>
    <m/>
    <m/>
    <m/>
    <m/>
    <m/>
    <m/>
    <m/>
    <m/>
  </r>
  <r>
    <x v="32"/>
    <s v="ArizonaFACE93CO2HighIrrDry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0"/>
    <m/>
    <m/>
    <m/>
    <m/>
    <m/>
    <m/>
    <m/>
    <m/>
    <m/>
    <m/>
    <m/>
    <m/>
    <m/>
    <m/>
    <m/>
    <m/>
    <m/>
    <n v="473.1"/>
    <m/>
    <m/>
    <m/>
    <m/>
    <m/>
    <m/>
    <m/>
    <m/>
    <m/>
    <m/>
    <m/>
    <m/>
    <m/>
    <m/>
    <m/>
    <m/>
    <m/>
    <n v="5.1349999999999998"/>
    <m/>
    <m/>
    <m/>
    <m/>
    <m/>
    <m/>
    <x v="1"/>
    <m/>
    <m/>
    <m/>
    <m/>
    <m/>
    <m/>
    <n v="38.75"/>
    <m/>
    <m/>
    <m/>
    <m/>
    <m/>
    <m/>
    <m/>
    <m/>
    <m/>
    <m/>
    <m/>
    <m/>
  </r>
  <r>
    <x v="32"/>
    <s v="ArizonaFACE93CO2HighIrrDry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3"/>
    <m/>
    <m/>
    <m/>
    <m/>
    <m/>
    <m/>
    <m/>
    <m/>
    <m/>
    <m/>
    <m/>
    <m/>
    <m/>
    <m/>
    <m/>
    <m/>
    <m/>
    <n v="639.79999999999995"/>
    <m/>
    <m/>
    <m/>
    <m/>
    <m/>
    <m/>
    <m/>
    <m/>
    <m/>
    <m/>
    <m/>
    <m/>
    <m/>
    <m/>
    <m/>
    <m/>
    <m/>
    <n v="4.6539999999999999"/>
    <m/>
    <m/>
    <m/>
    <m/>
    <m/>
    <m/>
    <x v="1"/>
    <m/>
    <m/>
    <m/>
    <m/>
    <m/>
    <m/>
    <n v="52.52"/>
    <m/>
    <m/>
    <m/>
    <m/>
    <m/>
    <m/>
    <m/>
    <m/>
    <m/>
    <m/>
    <m/>
    <m/>
  </r>
  <r>
    <x v="32"/>
    <s v="ArizonaFACE93CO2HighIrrDry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6"/>
    <m/>
    <m/>
    <m/>
    <m/>
    <m/>
    <m/>
    <m/>
    <m/>
    <m/>
    <m/>
    <m/>
    <m/>
    <m/>
    <m/>
    <m/>
    <m/>
    <m/>
    <n v="825.2"/>
    <m/>
    <m/>
    <m/>
    <m/>
    <m/>
    <m/>
    <m/>
    <m/>
    <m/>
    <m/>
    <m/>
    <m/>
    <m/>
    <m/>
    <m/>
    <m/>
    <m/>
    <n v="4.9169999999999998"/>
    <m/>
    <m/>
    <m/>
    <m/>
    <m/>
    <m/>
    <x v="1"/>
    <m/>
    <m/>
    <m/>
    <m/>
    <m/>
    <m/>
    <n v="57.85"/>
    <m/>
    <m/>
    <m/>
    <m/>
    <m/>
    <m/>
    <m/>
    <m/>
    <m/>
    <m/>
    <m/>
    <m/>
  </r>
  <r>
    <x v="32"/>
    <s v="ArizonaFACE93CO2HighIrrDry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49"/>
    <m/>
    <m/>
    <m/>
    <m/>
    <m/>
    <m/>
    <m/>
    <m/>
    <m/>
    <m/>
    <m/>
    <m/>
    <m/>
    <m/>
    <m/>
    <m/>
    <m/>
    <n v="929.4"/>
    <m/>
    <m/>
    <m/>
    <m/>
    <m/>
    <m/>
    <m/>
    <m/>
    <n v="32.07"/>
    <m/>
    <m/>
    <m/>
    <m/>
    <m/>
    <m/>
    <m/>
    <m/>
    <n v="3.9180000000000001"/>
    <m/>
    <m/>
    <m/>
    <m/>
    <m/>
    <m/>
    <x v="1"/>
    <m/>
    <m/>
    <m/>
    <m/>
    <m/>
    <m/>
    <n v="70.900000000000006"/>
    <m/>
    <m/>
    <m/>
    <m/>
    <m/>
    <m/>
    <m/>
    <m/>
    <m/>
    <m/>
    <m/>
    <m/>
  </r>
  <r>
    <x v="32"/>
    <s v="ArizonaFACE93CO2HighIrrDry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2"/>
    <m/>
    <m/>
    <m/>
    <m/>
    <m/>
    <m/>
    <m/>
    <m/>
    <m/>
    <m/>
    <m/>
    <m/>
    <m/>
    <m/>
    <m/>
    <m/>
    <m/>
    <n v="1069.4000000000001"/>
    <m/>
    <m/>
    <m/>
    <m/>
    <m/>
    <m/>
    <m/>
    <m/>
    <n v="109.2"/>
    <m/>
    <m/>
    <m/>
    <m/>
    <m/>
    <m/>
    <m/>
    <m/>
    <n v="3.3010000000000002"/>
    <m/>
    <m/>
    <m/>
    <m/>
    <m/>
    <m/>
    <x v="1"/>
    <m/>
    <m/>
    <m/>
    <m/>
    <m/>
    <m/>
    <n v="74.099999999999994"/>
    <m/>
    <m/>
    <m/>
    <m/>
    <m/>
    <m/>
    <m/>
    <m/>
    <m/>
    <m/>
    <m/>
    <m/>
  </r>
  <r>
    <x v="32"/>
    <s v="ArizonaFACE93CO2HighIrrDry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5"/>
    <m/>
    <m/>
    <m/>
    <m/>
    <m/>
    <m/>
    <m/>
    <m/>
    <m/>
    <m/>
    <m/>
    <m/>
    <m/>
    <m/>
    <m/>
    <m/>
    <m/>
    <n v="1339.8"/>
    <m/>
    <m/>
    <m/>
    <m/>
    <m/>
    <m/>
    <m/>
    <m/>
    <n v="340.2"/>
    <m/>
    <m/>
    <m/>
    <m/>
    <m/>
    <m/>
    <m/>
    <m/>
    <n v="2.5489999999999999"/>
    <m/>
    <m/>
    <m/>
    <m/>
    <m/>
    <m/>
    <x v="1"/>
    <m/>
    <m/>
    <m/>
    <m/>
    <m/>
    <m/>
    <n v="78.77"/>
    <m/>
    <m/>
    <m/>
    <m/>
    <m/>
    <m/>
    <m/>
    <m/>
    <m/>
    <m/>
    <m/>
    <m/>
  </r>
  <r>
    <x v="32"/>
    <s v="ArizonaFACE93CO2HighIrrDry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58"/>
    <m/>
    <m/>
    <m/>
    <m/>
    <m/>
    <m/>
    <m/>
    <m/>
    <m/>
    <m/>
    <m/>
    <m/>
    <m/>
    <m/>
    <m/>
    <m/>
    <m/>
    <n v="1383.7"/>
    <m/>
    <m/>
    <m/>
    <m/>
    <m/>
    <m/>
    <m/>
    <m/>
    <n v="510.8"/>
    <m/>
    <m/>
    <m/>
    <m/>
    <m/>
    <m/>
    <m/>
    <m/>
    <n v="1.637"/>
    <m/>
    <m/>
    <m/>
    <m/>
    <m/>
    <m/>
    <x v="1"/>
    <m/>
    <m/>
    <m/>
    <m/>
    <m/>
    <m/>
    <n v="82.62"/>
    <m/>
    <m/>
    <m/>
    <m/>
    <m/>
    <m/>
    <m/>
    <m/>
    <m/>
    <m/>
    <m/>
    <m/>
  </r>
  <r>
    <x v="32"/>
    <s v="ArizonaFACE93CO2HighIrrDry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2"/>
    <m/>
    <m/>
    <m/>
    <m/>
    <m/>
    <m/>
    <m/>
    <m/>
    <m/>
    <m/>
    <m/>
    <m/>
    <m/>
    <m/>
    <m/>
    <m/>
    <m/>
    <n v="1487.1"/>
    <m/>
    <m/>
    <m/>
    <m/>
    <m/>
    <m/>
    <m/>
    <m/>
    <n v="670.1"/>
    <m/>
    <m/>
    <m/>
    <m/>
    <m/>
    <m/>
    <m/>
    <m/>
    <n v="0.30449999999999999"/>
    <m/>
    <m/>
    <m/>
    <m/>
    <m/>
    <m/>
    <x v="1"/>
    <m/>
    <m/>
    <m/>
    <m/>
    <m/>
    <m/>
    <n v="85.77"/>
    <m/>
    <m/>
    <m/>
    <m/>
    <m/>
    <m/>
    <m/>
    <m/>
    <m/>
    <m/>
    <m/>
    <m/>
  </r>
  <r>
    <x v="32"/>
    <s v="ArizonaFACE93CO2HighIrrDry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6"/>
    <m/>
    <m/>
    <m/>
    <m/>
    <m/>
    <m/>
    <m/>
    <m/>
    <m/>
    <m/>
    <m/>
    <m/>
    <m/>
    <m/>
    <m/>
    <m/>
    <m/>
    <n v="1579.1"/>
    <m/>
    <m/>
    <m/>
    <m/>
    <m/>
    <m/>
    <m/>
    <m/>
    <n v="720.3"/>
    <m/>
    <m/>
    <m/>
    <m/>
    <m/>
    <m/>
    <m/>
    <m/>
    <n v="1.0200000000000001E-2"/>
    <m/>
    <m/>
    <m/>
    <m/>
    <m/>
    <m/>
    <x v="1"/>
    <m/>
    <m/>
    <m/>
    <m/>
    <m/>
    <m/>
    <n v="89.85"/>
    <m/>
    <m/>
    <m/>
    <m/>
    <m/>
    <m/>
    <m/>
    <m/>
    <m/>
    <m/>
    <m/>
    <m/>
  </r>
  <r>
    <x v="32"/>
    <s v="ArizonaFACE93CO2HighIrrDry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69"/>
    <m/>
    <m/>
    <m/>
    <m/>
    <m/>
    <m/>
    <m/>
    <m/>
    <m/>
    <m/>
    <m/>
    <m/>
    <m/>
    <m/>
    <m/>
    <m/>
    <m/>
    <n v="1650.5"/>
    <m/>
    <m/>
    <m/>
    <m/>
    <m/>
    <m/>
    <m/>
    <m/>
    <n v="794.4"/>
    <m/>
    <m/>
    <m/>
    <m/>
    <m/>
    <m/>
    <m/>
    <m/>
    <n v="0"/>
    <m/>
    <m/>
    <m/>
    <m/>
    <m/>
    <m/>
    <x v="1"/>
    <m/>
    <m/>
    <m/>
    <m/>
    <m/>
    <m/>
    <n v="92.85"/>
    <m/>
    <m/>
    <m/>
    <m/>
    <m/>
    <m/>
    <m/>
    <m/>
    <m/>
    <m/>
    <m/>
    <m/>
  </r>
  <r>
    <x v="32"/>
    <s v="ArizonaFACE93CO2HighIrrDry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2"/>
    <s v="ArizonaFACE93CO2HighIrrDry"/>
    <x v="172"/>
    <m/>
    <m/>
    <m/>
    <m/>
    <m/>
    <m/>
    <m/>
    <m/>
    <m/>
    <m/>
    <m/>
    <m/>
    <m/>
    <m/>
    <m/>
    <m/>
    <m/>
    <n v="1583"/>
    <m/>
    <m/>
    <m/>
    <m/>
    <n v="4.5260000000000002E-2"/>
    <m/>
    <n v="16380.910296067201"/>
    <m/>
    <n v="741.4"/>
    <m/>
    <m/>
    <m/>
    <m/>
    <m/>
    <m/>
    <m/>
    <m/>
    <n v="0"/>
    <m/>
    <m/>
    <m/>
    <m/>
    <m/>
    <m/>
    <x v="0"/>
    <m/>
    <m/>
    <m/>
    <m/>
    <m/>
    <m/>
    <n v="92.9"/>
    <m/>
    <m/>
    <m/>
    <m/>
    <m/>
    <m/>
    <m/>
    <m/>
    <m/>
    <m/>
    <m/>
    <m/>
  </r>
  <r>
    <x v="32"/>
    <s v="ArizonaFACE93CO2HighIrrDry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17"/>
    <m/>
    <m/>
    <m/>
    <m/>
    <m/>
    <m/>
    <m/>
    <m/>
    <m/>
    <m/>
    <m/>
    <m/>
    <m/>
    <m/>
    <m/>
    <m/>
    <m/>
    <n v="2.8069999999999999"/>
    <m/>
    <m/>
    <m/>
    <m/>
    <m/>
    <m/>
    <m/>
    <m/>
    <m/>
    <m/>
    <m/>
    <m/>
    <m/>
    <m/>
    <m/>
    <m/>
    <m/>
    <n v="0.03"/>
    <m/>
    <m/>
    <m/>
    <m/>
    <m/>
    <m/>
    <x v="1"/>
    <m/>
    <m/>
    <m/>
    <m/>
    <m/>
    <m/>
    <n v="10.65"/>
    <m/>
    <m/>
    <m/>
    <m/>
    <m/>
    <m/>
    <m/>
    <m/>
    <m/>
    <m/>
    <m/>
    <m/>
  </r>
  <r>
    <x v="33"/>
    <s v="ArizonaFACE93CO2HighIrrWet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18"/>
    <m/>
    <m/>
    <m/>
    <m/>
    <m/>
    <m/>
    <m/>
    <m/>
    <m/>
    <m/>
    <m/>
    <m/>
    <m/>
    <m/>
    <m/>
    <m/>
    <m/>
    <n v="5.8470000000000004"/>
    <m/>
    <m/>
    <m/>
    <m/>
    <m/>
    <m/>
    <m/>
    <m/>
    <m/>
    <m/>
    <m/>
    <m/>
    <m/>
    <m/>
    <m/>
    <m/>
    <m/>
    <n v="6.4500000000000002E-2"/>
    <m/>
    <m/>
    <m/>
    <m/>
    <m/>
    <m/>
    <x v="1"/>
    <m/>
    <m/>
    <m/>
    <m/>
    <m/>
    <m/>
    <n v="11.35"/>
    <m/>
    <m/>
    <m/>
    <m/>
    <m/>
    <m/>
    <m/>
    <m/>
    <m/>
    <m/>
    <m/>
    <m/>
  </r>
  <r>
    <x v="33"/>
    <s v="ArizonaFACE93CO2HighIrrWet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19"/>
    <m/>
    <m/>
    <m/>
    <m/>
    <m/>
    <m/>
    <m/>
    <m/>
    <m/>
    <m/>
    <m/>
    <m/>
    <m/>
    <m/>
    <m/>
    <m/>
    <m/>
    <n v="9.4700000000000006"/>
    <m/>
    <m/>
    <m/>
    <m/>
    <m/>
    <m/>
    <m/>
    <m/>
    <m/>
    <m/>
    <m/>
    <m/>
    <m/>
    <m/>
    <m/>
    <m/>
    <m/>
    <n v="9.0200000000000002E-2"/>
    <m/>
    <m/>
    <m/>
    <m/>
    <m/>
    <m/>
    <x v="1"/>
    <m/>
    <m/>
    <m/>
    <m/>
    <m/>
    <m/>
    <n v="15.37"/>
    <m/>
    <m/>
    <m/>
    <m/>
    <m/>
    <m/>
    <m/>
    <m/>
    <m/>
    <m/>
    <m/>
    <m/>
  </r>
  <r>
    <x v="33"/>
    <s v="ArizonaFACE93CO2HighIrrWet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2"/>
    <m/>
    <m/>
    <m/>
    <m/>
    <m/>
    <m/>
    <m/>
    <m/>
    <m/>
    <m/>
    <m/>
    <m/>
    <m/>
    <m/>
    <m/>
    <m/>
    <m/>
    <n v="18.170000000000002"/>
    <m/>
    <m/>
    <m/>
    <m/>
    <m/>
    <m/>
    <m/>
    <m/>
    <m/>
    <m/>
    <m/>
    <m/>
    <m/>
    <m/>
    <m/>
    <m/>
    <m/>
    <n v="0.23949999999999999"/>
    <m/>
    <m/>
    <m/>
    <m/>
    <m/>
    <m/>
    <x v="1"/>
    <m/>
    <m/>
    <m/>
    <m/>
    <m/>
    <m/>
    <n v="21.95"/>
    <m/>
    <m/>
    <m/>
    <m/>
    <m/>
    <m/>
    <m/>
    <m/>
    <m/>
    <m/>
    <m/>
    <m/>
  </r>
  <r>
    <x v="33"/>
    <s v="ArizonaFACE93CO2HighIrrWet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4"/>
    <m/>
    <m/>
    <m/>
    <m/>
    <m/>
    <m/>
    <m/>
    <m/>
    <m/>
    <m/>
    <m/>
    <m/>
    <m/>
    <m/>
    <m/>
    <m/>
    <m/>
    <n v="28.03"/>
    <m/>
    <m/>
    <m/>
    <m/>
    <m/>
    <m/>
    <m/>
    <m/>
    <m/>
    <m/>
    <m/>
    <m/>
    <m/>
    <m/>
    <m/>
    <m/>
    <m/>
    <n v="0.35020000000000001"/>
    <m/>
    <m/>
    <m/>
    <m/>
    <m/>
    <m/>
    <x v="1"/>
    <m/>
    <m/>
    <m/>
    <m/>
    <m/>
    <m/>
    <n v="22.92"/>
    <m/>
    <m/>
    <m/>
    <m/>
    <m/>
    <m/>
    <m/>
    <m/>
    <m/>
    <m/>
    <m/>
    <m/>
  </r>
  <r>
    <x v="33"/>
    <s v="ArizonaFACE93CO2HighIrrWet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7"/>
    <m/>
    <m/>
    <m/>
    <m/>
    <m/>
    <m/>
    <m/>
    <m/>
    <m/>
    <m/>
    <m/>
    <m/>
    <m/>
    <m/>
    <m/>
    <m/>
    <m/>
    <n v="47.07"/>
    <m/>
    <m/>
    <m/>
    <m/>
    <m/>
    <m/>
    <m/>
    <m/>
    <m/>
    <m/>
    <m/>
    <m/>
    <m/>
    <m/>
    <m/>
    <m/>
    <m/>
    <n v="0.78749999999999998"/>
    <m/>
    <m/>
    <m/>
    <m/>
    <m/>
    <m/>
    <x v="1"/>
    <m/>
    <m/>
    <m/>
    <m/>
    <m/>
    <m/>
    <n v="24.5"/>
    <m/>
    <m/>
    <m/>
    <m/>
    <m/>
    <m/>
    <m/>
    <m/>
    <m/>
    <m/>
    <m/>
    <m/>
  </r>
  <r>
    <x v="33"/>
    <s v="ArizonaFACE93CO2HighIrrWet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29"/>
    <m/>
    <m/>
    <m/>
    <m/>
    <m/>
    <m/>
    <m/>
    <m/>
    <m/>
    <m/>
    <m/>
    <m/>
    <m/>
    <m/>
    <m/>
    <m/>
    <m/>
    <n v="106.7"/>
    <m/>
    <m/>
    <m/>
    <m/>
    <m/>
    <m/>
    <m/>
    <m/>
    <m/>
    <m/>
    <m/>
    <m/>
    <m/>
    <m/>
    <m/>
    <m/>
    <m/>
    <n v="1.6919999999999999"/>
    <m/>
    <m/>
    <m/>
    <m/>
    <m/>
    <m/>
    <x v="1"/>
    <m/>
    <m/>
    <m/>
    <m/>
    <m/>
    <m/>
    <n v="26.02"/>
    <m/>
    <m/>
    <m/>
    <m/>
    <m/>
    <m/>
    <m/>
    <m/>
    <m/>
    <m/>
    <m/>
    <m/>
  </r>
  <r>
    <x v="33"/>
    <s v="ArizonaFACE93CO2HighIrrWet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31"/>
    <m/>
    <m/>
    <m/>
    <m/>
    <m/>
    <m/>
    <m/>
    <m/>
    <m/>
    <m/>
    <m/>
    <m/>
    <m/>
    <m/>
    <m/>
    <m/>
    <m/>
    <n v="173.1"/>
    <m/>
    <m/>
    <m/>
    <m/>
    <m/>
    <m/>
    <m/>
    <m/>
    <m/>
    <m/>
    <m/>
    <m/>
    <m/>
    <m/>
    <m/>
    <m/>
    <m/>
    <n v="2.7240000000000002"/>
    <m/>
    <m/>
    <m/>
    <m/>
    <m/>
    <m/>
    <x v="1"/>
    <m/>
    <m/>
    <m/>
    <m/>
    <m/>
    <m/>
    <n v="30.4"/>
    <m/>
    <m/>
    <m/>
    <m/>
    <m/>
    <m/>
    <m/>
    <m/>
    <m/>
    <m/>
    <m/>
    <m/>
  </r>
  <r>
    <x v="33"/>
    <s v="ArizonaFACE93CO2HighIrrWet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34"/>
    <m/>
    <m/>
    <m/>
    <m/>
    <m/>
    <m/>
    <m/>
    <m/>
    <m/>
    <m/>
    <m/>
    <m/>
    <m/>
    <m/>
    <m/>
    <m/>
    <m/>
    <n v="256.89999999999998"/>
    <m/>
    <m/>
    <m/>
    <m/>
    <m/>
    <m/>
    <m/>
    <m/>
    <m/>
    <m/>
    <m/>
    <m/>
    <m/>
    <m/>
    <m/>
    <m/>
    <m/>
    <n v="3.9039999999999999"/>
    <m/>
    <m/>
    <m/>
    <m/>
    <m/>
    <m/>
    <x v="1"/>
    <m/>
    <m/>
    <m/>
    <m/>
    <m/>
    <m/>
    <n v="31.27"/>
    <m/>
    <m/>
    <m/>
    <m/>
    <m/>
    <m/>
    <m/>
    <m/>
    <m/>
    <m/>
    <m/>
    <m/>
  </r>
  <r>
    <x v="33"/>
    <s v="ArizonaFACE93CO2HighIrrWet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38"/>
    <m/>
    <m/>
    <m/>
    <m/>
    <m/>
    <m/>
    <m/>
    <m/>
    <m/>
    <m/>
    <m/>
    <m/>
    <m/>
    <m/>
    <m/>
    <m/>
    <m/>
    <n v="368.5"/>
    <m/>
    <m/>
    <m/>
    <m/>
    <m/>
    <m/>
    <m/>
    <m/>
    <m/>
    <m/>
    <m/>
    <m/>
    <m/>
    <m/>
    <m/>
    <m/>
    <m/>
    <n v="5.7050000000000001"/>
    <m/>
    <m/>
    <m/>
    <m/>
    <m/>
    <m/>
    <x v="1"/>
    <m/>
    <m/>
    <m/>
    <m/>
    <m/>
    <m/>
    <n v="31.82"/>
    <m/>
    <m/>
    <m/>
    <m/>
    <m/>
    <m/>
    <m/>
    <m/>
    <m/>
    <m/>
    <m/>
    <m/>
  </r>
  <r>
    <x v="33"/>
    <s v="ArizonaFACE93CO2HighIrrWet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0"/>
    <m/>
    <m/>
    <m/>
    <m/>
    <m/>
    <m/>
    <m/>
    <m/>
    <m/>
    <m/>
    <m/>
    <m/>
    <m/>
    <m/>
    <m/>
    <m/>
    <m/>
    <n v="504.6"/>
    <m/>
    <m/>
    <m/>
    <m/>
    <m/>
    <m/>
    <m/>
    <m/>
    <m/>
    <m/>
    <m/>
    <m/>
    <m/>
    <m/>
    <m/>
    <m/>
    <m/>
    <n v="6.7759999999999998"/>
    <m/>
    <m/>
    <m/>
    <m/>
    <m/>
    <m/>
    <x v="1"/>
    <m/>
    <m/>
    <m/>
    <m/>
    <m/>
    <m/>
    <n v="37.57"/>
    <m/>
    <m/>
    <m/>
    <m/>
    <m/>
    <m/>
    <m/>
    <m/>
    <m/>
    <m/>
    <m/>
    <m/>
  </r>
  <r>
    <x v="33"/>
    <s v="ArizonaFACE93CO2HighIrrWet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3"/>
    <m/>
    <m/>
    <m/>
    <m/>
    <m/>
    <m/>
    <m/>
    <m/>
    <m/>
    <m/>
    <m/>
    <m/>
    <m/>
    <m/>
    <m/>
    <m/>
    <m/>
    <n v="614.70000000000005"/>
    <m/>
    <m/>
    <m/>
    <m/>
    <m/>
    <m/>
    <m/>
    <m/>
    <m/>
    <m/>
    <m/>
    <m/>
    <m/>
    <m/>
    <m/>
    <m/>
    <m/>
    <n v="5.8250000000000002"/>
    <m/>
    <m/>
    <m/>
    <m/>
    <m/>
    <m/>
    <x v="1"/>
    <m/>
    <m/>
    <m/>
    <m/>
    <m/>
    <m/>
    <n v="48.05"/>
    <m/>
    <m/>
    <m/>
    <m/>
    <m/>
    <m/>
    <m/>
    <m/>
    <m/>
    <m/>
    <m/>
    <m/>
  </r>
  <r>
    <x v="33"/>
    <s v="ArizonaFACE93CO2HighIrrWet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6"/>
    <m/>
    <m/>
    <m/>
    <m/>
    <m/>
    <m/>
    <m/>
    <m/>
    <m/>
    <m/>
    <m/>
    <m/>
    <m/>
    <m/>
    <m/>
    <m/>
    <m/>
    <n v="845.9"/>
    <m/>
    <m/>
    <m/>
    <m/>
    <m/>
    <m/>
    <m/>
    <m/>
    <m/>
    <m/>
    <m/>
    <m/>
    <m/>
    <m/>
    <m/>
    <m/>
    <m/>
    <n v="6.8819999999999997"/>
    <m/>
    <m/>
    <m/>
    <m/>
    <m/>
    <m/>
    <x v="1"/>
    <m/>
    <m/>
    <m/>
    <m/>
    <m/>
    <m/>
    <n v="56"/>
    <m/>
    <m/>
    <m/>
    <m/>
    <m/>
    <m/>
    <m/>
    <m/>
    <m/>
    <m/>
    <m/>
    <m/>
  </r>
  <r>
    <x v="33"/>
    <s v="ArizonaFACE93CO2HighIrrWet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49"/>
    <m/>
    <m/>
    <m/>
    <m/>
    <m/>
    <m/>
    <m/>
    <m/>
    <m/>
    <m/>
    <m/>
    <m/>
    <m/>
    <m/>
    <m/>
    <m/>
    <m/>
    <n v="1085.8"/>
    <m/>
    <m/>
    <m/>
    <m/>
    <m/>
    <m/>
    <m/>
    <m/>
    <n v="13.64"/>
    <m/>
    <m/>
    <m/>
    <m/>
    <m/>
    <m/>
    <m/>
    <m/>
    <n v="6.45"/>
    <m/>
    <m/>
    <m/>
    <m/>
    <m/>
    <m/>
    <x v="1"/>
    <m/>
    <m/>
    <m/>
    <m/>
    <m/>
    <m/>
    <n v="69.67"/>
    <m/>
    <m/>
    <m/>
    <m/>
    <m/>
    <m/>
    <m/>
    <m/>
    <m/>
    <m/>
    <m/>
    <m/>
  </r>
  <r>
    <x v="33"/>
    <s v="ArizonaFACE93CO2HighIrrWet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52"/>
    <m/>
    <m/>
    <m/>
    <m/>
    <m/>
    <m/>
    <m/>
    <m/>
    <m/>
    <m/>
    <m/>
    <m/>
    <m/>
    <m/>
    <m/>
    <m/>
    <m/>
    <n v="1208.3"/>
    <m/>
    <m/>
    <m/>
    <m/>
    <m/>
    <m/>
    <m/>
    <m/>
    <n v="68.11"/>
    <m/>
    <m/>
    <m/>
    <m/>
    <m/>
    <m/>
    <m/>
    <m/>
    <n v="5.1989999999999998"/>
    <m/>
    <m/>
    <m/>
    <m/>
    <m/>
    <m/>
    <x v="1"/>
    <m/>
    <m/>
    <m/>
    <m/>
    <m/>
    <m/>
    <n v="73.319999999999993"/>
    <m/>
    <m/>
    <m/>
    <m/>
    <m/>
    <m/>
    <m/>
    <m/>
    <m/>
    <m/>
    <m/>
    <m/>
  </r>
  <r>
    <x v="33"/>
    <s v="ArizonaFACE93CO2HighIrrWet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55"/>
    <m/>
    <m/>
    <m/>
    <m/>
    <m/>
    <m/>
    <m/>
    <m/>
    <m/>
    <m/>
    <m/>
    <m/>
    <m/>
    <m/>
    <m/>
    <m/>
    <m/>
    <n v="1427.2"/>
    <m/>
    <m/>
    <m/>
    <m/>
    <m/>
    <m/>
    <m/>
    <m/>
    <n v="241.4"/>
    <m/>
    <m/>
    <m/>
    <m/>
    <m/>
    <m/>
    <m/>
    <m/>
    <n v="5.3159999999999998"/>
    <m/>
    <m/>
    <m/>
    <m/>
    <m/>
    <m/>
    <x v="1"/>
    <m/>
    <m/>
    <m/>
    <m/>
    <m/>
    <m/>
    <n v="78.25"/>
    <m/>
    <m/>
    <m/>
    <m/>
    <m/>
    <m/>
    <m/>
    <m/>
    <m/>
    <m/>
    <m/>
    <m/>
  </r>
  <r>
    <x v="33"/>
    <s v="ArizonaFACE93CO2HighIrrWet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58"/>
    <m/>
    <m/>
    <m/>
    <m/>
    <m/>
    <m/>
    <m/>
    <m/>
    <m/>
    <m/>
    <m/>
    <m/>
    <m/>
    <m/>
    <m/>
    <m/>
    <m/>
    <n v="1705.5"/>
    <m/>
    <m/>
    <m/>
    <m/>
    <m/>
    <m/>
    <m/>
    <m/>
    <n v="462.2"/>
    <m/>
    <m/>
    <m/>
    <m/>
    <m/>
    <m/>
    <m/>
    <m/>
    <n v="5.1109999999999998"/>
    <m/>
    <m/>
    <m/>
    <m/>
    <m/>
    <m/>
    <x v="1"/>
    <m/>
    <m/>
    <m/>
    <m/>
    <m/>
    <m/>
    <n v="83.07"/>
    <m/>
    <m/>
    <m/>
    <m/>
    <m/>
    <m/>
    <m/>
    <m/>
    <m/>
    <m/>
    <m/>
    <m/>
  </r>
  <r>
    <x v="33"/>
    <s v="ArizonaFACE93CO2HighIrrWet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2"/>
    <m/>
    <m/>
    <m/>
    <m/>
    <m/>
    <m/>
    <m/>
    <m/>
    <m/>
    <m/>
    <m/>
    <m/>
    <m/>
    <m/>
    <m/>
    <m/>
    <m/>
    <n v="1990.2"/>
    <m/>
    <m/>
    <m/>
    <m/>
    <m/>
    <m/>
    <m/>
    <m/>
    <n v="737.8"/>
    <m/>
    <m/>
    <m/>
    <m/>
    <m/>
    <m/>
    <m/>
    <m/>
    <n v="3.5390000000000001"/>
    <m/>
    <m/>
    <m/>
    <m/>
    <m/>
    <m/>
    <x v="1"/>
    <m/>
    <m/>
    <m/>
    <m/>
    <m/>
    <m/>
    <n v="84.3"/>
    <m/>
    <m/>
    <m/>
    <m/>
    <m/>
    <m/>
    <m/>
    <m/>
    <m/>
    <m/>
    <m/>
    <m/>
  </r>
  <r>
    <x v="33"/>
    <s v="ArizonaFACE93CO2HighIrrWet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6"/>
    <m/>
    <m/>
    <m/>
    <m/>
    <m/>
    <m/>
    <m/>
    <m/>
    <m/>
    <m/>
    <m/>
    <m/>
    <m/>
    <m/>
    <m/>
    <m/>
    <m/>
    <n v="2187.9"/>
    <m/>
    <m/>
    <m/>
    <m/>
    <m/>
    <m/>
    <m/>
    <m/>
    <n v="910"/>
    <m/>
    <m/>
    <m/>
    <m/>
    <m/>
    <m/>
    <m/>
    <m/>
    <n v="1.581"/>
    <m/>
    <m/>
    <m/>
    <m/>
    <m/>
    <m/>
    <x v="1"/>
    <m/>
    <m/>
    <m/>
    <m/>
    <m/>
    <m/>
    <n v="85.67"/>
    <m/>
    <m/>
    <m/>
    <m/>
    <m/>
    <m/>
    <m/>
    <m/>
    <m/>
    <m/>
    <m/>
    <m/>
  </r>
  <r>
    <x v="33"/>
    <s v="ArizonaFACE93CO2HighIrrWet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69"/>
    <m/>
    <m/>
    <m/>
    <m/>
    <m/>
    <m/>
    <m/>
    <m/>
    <m/>
    <m/>
    <m/>
    <m/>
    <m/>
    <m/>
    <m/>
    <m/>
    <m/>
    <n v="2009.9"/>
    <m/>
    <m/>
    <m/>
    <m/>
    <m/>
    <m/>
    <m/>
    <m/>
    <n v="858.3"/>
    <m/>
    <m/>
    <m/>
    <m/>
    <m/>
    <m/>
    <m/>
    <m/>
    <n v="9.2700000000000005E-2"/>
    <m/>
    <m/>
    <m/>
    <m/>
    <m/>
    <m/>
    <x v="1"/>
    <m/>
    <m/>
    <m/>
    <m/>
    <m/>
    <m/>
    <n v="90.32"/>
    <m/>
    <m/>
    <m/>
    <m/>
    <m/>
    <m/>
    <m/>
    <m/>
    <m/>
    <m/>
    <m/>
    <m/>
  </r>
  <r>
    <x v="33"/>
    <s v="ArizonaFACE93CO2HighIrrWet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72"/>
    <m/>
    <m/>
    <m/>
    <m/>
    <m/>
    <m/>
    <m/>
    <m/>
    <m/>
    <m/>
    <m/>
    <m/>
    <m/>
    <m/>
    <m/>
    <m/>
    <m/>
    <n v="1932.8"/>
    <m/>
    <m/>
    <m/>
    <m/>
    <m/>
    <m/>
    <m/>
    <m/>
    <n v="848.7"/>
    <m/>
    <m/>
    <m/>
    <m/>
    <m/>
    <m/>
    <m/>
    <m/>
    <n v="4.4999999999999997E-3"/>
    <m/>
    <m/>
    <m/>
    <m/>
    <m/>
    <m/>
    <x v="1"/>
    <m/>
    <m/>
    <m/>
    <m/>
    <m/>
    <m/>
    <n v="92.8"/>
    <m/>
    <m/>
    <m/>
    <m/>
    <m/>
    <m/>
    <m/>
    <m/>
    <m/>
    <m/>
    <m/>
    <m/>
  </r>
  <r>
    <x v="33"/>
    <s v="ArizonaFACE93CO2HighIrrWet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3"/>
    <s v="ArizonaFACE93CO2HighIrrWet"/>
    <x v="185"/>
    <m/>
    <m/>
    <m/>
    <m/>
    <m/>
    <m/>
    <m/>
    <m/>
    <m/>
    <m/>
    <m/>
    <m/>
    <m/>
    <m/>
    <m/>
    <m/>
    <m/>
    <n v="1927.6"/>
    <m/>
    <m/>
    <m/>
    <m/>
    <n v="4.3110000000000002E-2"/>
    <m/>
    <n v="19958.246346555301"/>
    <m/>
    <n v="860.4"/>
    <m/>
    <m/>
    <m/>
    <m/>
    <m/>
    <m/>
    <m/>
    <m/>
    <n v="0"/>
    <m/>
    <m/>
    <m/>
    <m/>
    <m/>
    <m/>
    <x v="0"/>
    <m/>
    <m/>
    <m/>
    <m/>
    <m/>
    <m/>
    <n v="93"/>
    <m/>
    <m/>
    <m/>
    <m/>
    <m/>
    <m/>
    <m/>
    <m/>
    <m/>
    <m/>
    <m/>
    <m/>
  </r>
  <r>
    <x v="34"/>
    <s v="ArizonaFACE93CO2NormalIrrDry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17"/>
    <m/>
    <m/>
    <m/>
    <m/>
    <m/>
    <m/>
    <m/>
    <m/>
    <m/>
    <m/>
    <m/>
    <m/>
    <m/>
    <m/>
    <m/>
    <m/>
    <m/>
    <n v="3.0249999999999999"/>
    <m/>
    <m/>
    <m/>
    <m/>
    <m/>
    <m/>
    <m/>
    <m/>
    <m/>
    <m/>
    <m/>
    <m/>
    <m/>
    <m/>
    <m/>
    <m/>
    <m/>
    <n v="3.6499999999999998E-2"/>
    <m/>
    <m/>
    <m/>
    <m/>
    <m/>
    <m/>
    <x v="1"/>
    <m/>
    <m/>
    <m/>
    <m/>
    <m/>
    <m/>
    <n v="10.82"/>
    <m/>
    <m/>
    <m/>
    <m/>
    <m/>
    <m/>
    <m/>
    <m/>
    <m/>
    <m/>
    <m/>
    <m/>
  </r>
  <r>
    <x v="34"/>
    <s v="ArizonaFACE93CO2NormalIrrDry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18"/>
    <m/>
    <m/>
    <m/>
    <m/>
    <m/>
    <m/>
    <m/>
    <m/>
    <m/>
    <m/>
    <m/>
    <m/>
    <m/>
    <m/>
    <m/>
    <m/>
    <m/>
    <n v="5.282"/>
    <m/>
    <m/>
    <m/>
    <m/>
    <m/>
    <m/>
    <m/>
    <m/>
    <m/>
    <m/>
    <m/>
    <m/>
    <m/>
    <m/>
    <m/>
    <m/>
    <m/>
    <n v="5.9499999999999997E-2"/>
    <m/>
    <m/>
    <m/>
    <m/>
    <m/>
    <m/>
    <x v="1"/>
    <m/>
    <m/>
    <m/>
    <m/>
    <m/>
    <m/>
    <n v="11.47"/>
    <m/>
    <m/>
    <m/>
    <m/>
    <m/>
    <m/>
    <m/>
    <m/>
    <m/>
    <m/>
    <m/>
    <m/>
  </r>
  <r>
    <x v="34"/>
    <s v="ArizonaFACE93CO2NormalIrrDry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19"/>
    <m/>
    <m/>
    <m/>
    <m/>
    <m/>
    <m/>
    <m/>
    <m/>
    <m/>
    <m/>
    <m/>
    <m/>
    <m/>
    <m/>
    <m/>
    <m/>
    <m/>
    <n v="8.6419999999999995"/>
    <m/>
    <m/>
    <m/>
    <m/>
    <m/>
    <m/>
    <m/>
    <m/>
    <m/>
    <m/>
    <m/>
    <m/>
    <m/>
    <m/>
    <m/>
    <m/>
    <m/>
    <n v="9.64E-2"/>
    <m/>
    <m/>
    <m/>
    <m/>
    <m/>
    <m/>
    <x v="1"/>
    <m/>
    <m/>
    <m/>
    <m/>
    <m/>
    <m/>
    <n v="15.07"/>
    <m/>
    <m/>
    <m/>
    <m/>
    <m/>
    <m/>
    <m/>
    <m/>
    <m/>
    <m/>
    <m/>
    <m/>
  </r>
  <r>
    <x v="34"/>
    <s v="ArizonaFACE93CO2NormalIrrDry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2"/>
    <m/>
    <m/>
    <m/>
    <m/>
    <m/>
    <m/>
    <m/>
    <m/>
    <m/>
    <m/>
    <m/>
    <m/>
    <m/>
    <m/>
    <m/>
    <m/>
    <m/>
    <n v="14.18"/>
    <m/>
    <m/>
    <m/>
    <m/>
    <m/>
    <m/>
    <m/>
    <m/>
    <m/>
    <m/>
    <m/>
    <m/>
    <m/>
    <m/>
    <m/>
    <m/>
    <m/>
    <n v="0.19170000000000001"/>
    <m/>
    <m/>
    <m/>
    <m/>
    <m/>
    <m/>
    <x v="1"/>
    <m/>
    <m/>
    <m/>
    <m/>
    <m/>
    <m/>
    <n v="21.75"/>
    <m/>
    <m/>
    <m/>
    <m/>
    <m/>
    <m/>
    <m/>
    <m/>
    <m/>
    <m/>
    <m/>
    <m/>
  </r>
  <r>
    <x v="34"/>
    <s v="ArizonaFACE93CO2NormalIrrDry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4"/>
    <m/>
    <m/>
    <m/>
    <m/>
    <m/>
    <m/>
    <m/>
    <m/>
    <m/>
    <m/>
    <m/>
    <m/>
    <m/>
    <m/>
    <m/>
    <m/>
    <m/>
    <n v="25.81"/>
    <m/>
    <m/>
    <m/>
    <m/>
    <m/>
    <m/>
    <m/>
    <m/>
    <m/>
    <m/>
    <m/>
    <m/>
    <m/>
    <m/>
    <m/>
    <m/>
    <m/>
    <n v="0.30669999999999997"/>
    <m/>
    <m/>
    <m/>
    <m/>
    <m/>
    <m/>
    <x v="1"/>
    <m/>
    <m/>
    <m/>
    <m/>
    <m/>
    <m/>
    <n v="22.4"/>
    <m/>
    <m/>
    <m/>
    <m/>
    <m/>
    <m/>
    <m/>
    <m/>
    <m/>
    <m/>
    <m/>
    <m/>
  </r>
  <r>
    <x v="34"/>
    <s v="ArizonaFACE93CO2NormalIrrDry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7"/>
    <m/>
    <m/>
    <m/>
    <m/>
    <m/>
    <m/>
    <m/>
    <m/>
    <m/>
    <m/>
    <m/>
    <m/>
    <m/>
    <m/>
    <m/>
    <m/>
    <m/>
    <n v="35.29"/>
    <m/>
    <m/>
    <m/>
    <m/>
    <m/>
    <m/>
    <m/>
    <m/>
    <m/>
    <m/>
    <m/>
    <m/>
    <m/>
    <m/>
    <m/>
    <m/>
    <m/>
    <n v="0.59819999999999995"/>
    <m/>
    <m/>
    <m/>
    <m/>
    <m/>
    <m/>
    <x v="1"/>
    <m/>
    <m/>
    <m/>
    <m/>
    <m/>
    <m/>
    <n v="22.9"/>
    <m/>
    <m/>
    <m/>
    <m/>
    <m/>
    <m/>
    <m/>
    <m/>
    <m/>
    <m/>
    <m/>
    <m/>
  </r>
  <r>
    <x v="34"/>
    <s v="ArizonaFACE93CO2NormalIrrDry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29"/>
    <m/>
    <m/>
    <m/>
    <m/>
    <m/>
    <m/>
    <m/>
    <m/>
    <m/>
    <m/>
    <m/>
    <m/>
    <m/>
    <m/>
    <m/>
    <m/>
    <m/>
    <n v="62.96"/>
    <m/>
    <m/>
    <m/>
    <m/>
    <m/>
    <m/>
    <m/>
    <m/>
    <m/>
    <m/>
    <m/>
    <m/>
    <m/>
    <m/>
    <m/>
    <m/>
    <m/>
    <n v="1.0429999999999999"/>
    <m/>
    <m/>
    <m/>
    <m/>
    <m/>
    <m/>
    <x v="1"/>
    <m/>
    <m/>
    <m/>
    <m/>
    <m/>
    <m/>
    <n v="24.55"/>
    <m/>
    <m/>
    <m/>
    <m/>
    <m/>
    <m/>
    <m/>
    <m/>
    <m/>
    <m/>
    <m/>
    <m/>
  </r>
  <r>
    <x v="34"/>
    <s v="ArizonaFACE93CO2NormalIrrDry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1"/>
    <m/>
    <m/>
    <m/>
    <m/>
    <m/>
    <m/>
    <m/>
    <m/>
    <m/>
    <m/>
    <m/>
    <m/>
    <m/>
    <m/>
    <m/>
    <m/>
    <m/>
    <n v="115"/>
    <m/>
    <m/>
    <m/>
    <m/>
    <m/>
    <m/>
    <m/>
    <m/>
    <m/>
    <m/>
    <m/>
    <m/>
    <m/>
    <m/>
    <m/>
    <m/>
    <m/>
    <n v="1.927"/>
    <m/>
    <m/>
    <m/>
    <m/>
    <m/>
    <m/>
    <x v="1"/>
    <m/>
    <m/>
    <m/>
    <m/>
    <m/>
    <m/>
    <n v="29.45"/>
    <m/>
    <m/>
    <m/>
    <m/>
    <m/>
    <m/>
    <m/>
    <m/>
    <m/>
    <m/>
    <m/>
    <m/>
  </r>
  <r>
    <x v="34"/>
    <s v="ArizonaFACE93CO2NormalIrrDry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4"/>
    <m/>
    <m/>
    <m/>
    <m/>
    <m/>
    <m/>
    <m/>
    <m/>
    <m/>
    <m/>
    <m/>
    <m/>
    <m/>
    <m/>
    <m/>
    <m/>
    <m/>
    <n v="195.1"/>
    <m/>
    <m/>
    <m/>
    <m/>
    <m/>
    <m/>
    <m/>
    <m/>
    <m/>
    <m/>
    <m/>
    <m/>
    <m/>
    <m/>
    <m/>
    <m/>
    <m/>
    <n v="2.9039999999999999"/>
    <m/>
    <m/>
    <m/>
    <m/>
    <m/>
    <m/>
    <x v="1"/>
    <m/>
    <m/>
    <m/>
    <m/>
    <m/>
    <m/>
    <n v="31.2"/>
    <m/>
    <m/>
    <m/>
    <m/>
    <m/>
    <m/>
    <m/>
    <m/>
    <m/>
    <m/>
    <m/>
    <m/>
  </r>
  <r>
    <x v="34"/>
    <s v="ArizonaFACE93CO2NormalIrrDry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38"/>
    <m/>
    <m/>
    <m/>
    <m/>
    <m/>
    <m/>
    <m/>
    <m/>
    <m/>
    <m/>
    <m/>
    <m/>
    <m/>
    <m/>
    <m/>
    <m/>
    <m/>
    <n v="289.3"/>
    <m/>
    <m/>
    <m/>
    <m/>
    <m/>
    <m/>
    <m/>
    <m/>
    <m/>
    <m/>
    <m/>
    <m/>
    <m/>
    <m/>
    <m/>
    <m/>
    <m/>
    <n v="4.1159999999999997"/>
    <m/>
    <m/>
    <m/>
    <m/>
    <m/>
    <m/>
    <x v="1"/>
    <m/>
    <m/>
    <m/>
    <m/>
    <m/>
    <m/>
    <n v="31.87"/>
    <m/>
    <m/>
    <m/>
    <m/>
    <m/>
    <m/>
    <m/>
    <m/>
    <m/>
    <m/>
    <m/>
    <m/>
  </r>
  <r>
    <x v="34"/>
    <s v="ArizonaFACE93CO2NormalIrrDry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0"/>
    <m/>
    <m/>
    <m/>
    <m/>
    <m/>
    <m/>
    <m/>
    <m/>
    <m/>
    <m/>
    <m/>
    <m/>
    <m/>
    <m/>
    <m/>
    <m/>
    <m/>
    <n v="348"/>
    <m/>
    <m/>
    <m/>
    <m/>
    <m/>
    <m/>
    <m/>
    <m/>
    <m/>
    <m/>
    <m/>
    <m/>
    <m/>
    <m/>
    <m/>
    <m/>
    <m/>
    <n v="4.0069999999999997"/>
    <m/>
    <m/>
    <m/>
    <m/>
    <m/>
    <m/>
    <x v="1"/>
    <m/>
    <m/>
    <m/>
    <m/>
    <m/>
    <m/>
    <n v="35.770000000000003"/>
    <m/>
    <m/>
    <m/>
    <m/>
    <m/>
    <m/>
    <m/>
    <m/>
    <m/>
    <m/>
    <m/>
    <m/>
  </r>
  <r>
    <x v="34"/>
    <s v="ArizonaFACE93CO2NormalIrrDry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3"/>
    <m/>
    <m/>
    <m/>
    <m/>
    <m/>
    <m/>
    <m/>
    <m/>
    <m/>
    <m/>
    <m/>
    <m/>
    <m/>
    <m/>
    <m/>
    <m/>
    <m/>
    <n v="446.1"/>
    <m/>
    <m/>
    <m/>
    <m/>
    <m/>
    <m/>
    <m/>
    <m/>
    <m/>
    <m/>
    <m/>
    <m/>
    <m/>
    <m/>
    <m/>
    <m/>
    <m/>
    <n v="4.0830000000000002"/>
    <m/>
    <m/>
    <m/>
    <m/>
    <m/>
    <m/>
    <x v="1"/>
    <m/>
    <m/>
    <m/>
    <m/>
    <m/>
    <m/>
    <n v="47.77"/>
    <m/>
    <m/>
    <m/>
    <m/>
    <m/>
    <m/>
    <m/>
    <m/>
    <m/>
    <m/>
    <m/>
    <m/>
  </r>
  <r>
    <x v="34"/>
    <s v="ArizonaFACE93CO2NormalIrrDry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6"/>
    <m/>
    <m/>
    <m/>
    <m/>
    <m/>
    <m/>
    <m/>
    <m/>
    <m/>
    <m/>
    <m/>
    <m/>
    <m/>
    <m/>
    <m/>
    <m/>
    <m/>
    <n v="529.70000000000005"/>
    <m/>
    <m/>
    <m/>
    <m/>
    <m/>
    <m/>
    <m/>
    <m/>
    <m/>
    <m/>
    <m/>
    <m/>
    <m/>
    <m/>
    <m/>
    <m/>
    <m/>
    <n v="3.9209999999999998"/>
    <m/>
    <m/>
    <m/>
    <m/>
    <m/>
    <m/>
    <x v="1"/>
    <m/>
    <m/>
    <m/>
    <m/>
    <m/>
    <m/>
    <n v="55.02"/>
    <m/>
    <m/>
    <m/>
    <m/>
    <m/>
    <m/>
    <m/>
    <m/>
    <m/>
    <m/>
    <m/>
    <m/>
  </r>
  <r>
    <x v="34"/>
    <s v="ArizonaFACE93CO2NormalIrrDry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49"/>
    <m/>
    <m/>
    <m/>
    <m/>
    <m/>
    <m/>
    <m/>
    <m/>
    <m/>
    <m/>
    <m/>
    <m/>
    <m/>
    <m/>
    <m/>
    <m/>
    <m/>
    <n v="731.9"/>
    <m/>
    <m/>
    <m/>
    <m/>
    <m/>
    <m/>
    <m/>
    <m/>
    <n v="9.907"/>
    <m/>
    <m/>
    <m/>
    <m/>
    <m/>
    <m/>
    <m/>
    <m/>
    <n v="3.649"/>
    <m/>
    <m/>
    <m/>
    <m/>
    <m/>
    <m/>
    <x v="1"/>
    <m/>
    <m/>
    <m/>
    <m/>
    <m/>
    <m/>
    <n v="67.849999999999994"/>
    <m/>
    <m/>
    <m/>
    <m/>
    <m/>
    <m/>
    <m/>
    <m/>
    <m/>
    <m/>
    <m/>
    <m/>
  </r>
  <r>
    <x v="34"/>
    <s v="ArizonaFACE93CO2NormalIrrDry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2"/>
    <m/>
    <m/>
    <m/>
    <m/>
    <m/>
    <m/>
    <m/>
    <m/>
    <m/>
    <m/>
    <m/>
    <m/>
    <m/>
    <m/>
    <m/>
    <m/>
    <m/>
    <n v="982"/>
    <m/>
    <m/>
    <m/>
    <m/>
    <m/>
    <m/>
    <m/>
    <m/>
    <n v="54.09"/>
    <m/>
    <m/>
    <m/>
    <m/>
    <m/>
    <m/>
    <m/>
    <m/>
    <n v="3.524"/>
    <m/>
    <m/>
    <m/>
    <m/>
    <m/>
    <m/>
    <x v="1"/>
    <m/>
    <m/>
    <m/>
    <m/>
    <m/>
    <m/>
    <n v="72.47"/>
    <m/>
    <m/>
    <m/>
    <m/>
    <m/>
    <m/>
    <m/>
    <m/>
    <m/>
    <m/>
    <m/>
    <m/>
  </r>
  <r>
    <x v="34"/>
    <s v="ArizonaFACE93CO2NormalIrrDry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5"/>
    <m/>
    <m/>
    <m/>
    <m/>
    <m/>
    <m/>
    <m/>
    <m/>
    <m/>
    <m/>
    <m/>
    <m/>
    <m/>
    <m/>
    <m/>
    <m/>
    <m/>
    <n v="1071.9000000000001"/>
    <m/>
    <m/>
    <m/>
    <m/>
    <m/>
    <m/>
    <m/>
    <m/>
    <n v="201.8"/>
    <m/>
    <m/>
    <m/>
    <m/>
    <m/>
    <m/>
    <m/>
    <m/>
    <n v="2.4700000000000002"/>
    <m/>
    <m/>
    <m/>
    <m/>
    <m/>
    <m/>
    <x v="1"/>
    <m/>
    <m/>
    <m/>
    <m/>
    <m/>
    <m/>
    <n v="78.27"/>
    <m/>
    <m/>
    <m/>
    <m/>
    <m/>
    <m/>
    <m/>
    <m/>
    <m/>
    <m/>
    <m/>
    <m/>
  </r>
  <r>
    <x v="34"/>
    <s v="ArizonaFACE93CO2NormalIrrDry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8"/>
    <m/>
    <m/>
    <m/>
    <m/>
    <m/>
    <m/>
    <m/>
    <m/>
    <m/>
    <m/>
    <m/>
    <m/>
    <m/>
    <m/>
    <m/>
    <m/>
    <m/>
    <n v="1129.4000000000001"/>
    <m/>
    <m/>
    <m/>
    <m/>
    <m/>
    <m/>
    <m/>
    <m/>
    <n v="329.2"/>
    <m/>
    <m/>
    <m/>
    <m/>
    <m/>
    <m/>
    <m/>
    <m/>
    <n v="2.1150000000000002"/>
    <m/>
    <m/>
    <m/>
    <m/>
    <m/>
    <m/>
    <x v="1"/>
    <m/>
    <m/>
    <m/>
    <m/>
    <m/>
    <m/>
    <n v="82.02"/>
    <m/>
    <m/>
    <m/>
    <m/>
    <m/>
    <m/>
    <m/>
    <m/>
    <m/>
    <m/>
    <m/>
    <m/>
  </r>
  <r>
    <x v="34"/>
    <s v="ArizonaFACE93CO2NormalIrrDry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2"/>
    <m/>
    <m/>
    <m/>
    <m/>
    <m/>
    <m/>
    <m/>
    <m/>
    <m/>
    <m/>
    <m/>
    <m/>
    <m/>
    <m/>
    <m/>
    <m/>
    <m/>
    <n v="1323.2"/>
    <m/>
    <m/>
    <m/>
    <m/>
    <m/>
    <m/>
    <m/>
    <m/>
    <n v="520.5"/>
    <m/>
    <m/>
    <m/>
    <m/>
    <m/>
    <m/>
    <m/>
    <m/>
    <n v="0.76300000000000001"/>
    <m/>
    <m/>
    <m/>
    <m/>
    <m/>
    <m/>
    <x v="1"/>
    <m/>
    <m/>
    <m/>
    <m/>
    <m/>
    <m/>
    <n v="84.5"/>
    <m/>
    <m/>
    <m/>
    <m/>
    <m/>
    <m/>
    <m/>
    <m/>
    <m/>
    <m/>
    <m/>
    <m/>
  </r>
  <r>
    <x v="34"/>
    <s v="ArizonaFACE93CO2NormalIrrDry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6"/>
    <m/>
    <m/>
    <m/>
    <m/>
    <m/>
    <m/>
    <m/>
    <m/>
    <m/>
    <m/>
    <m/>
    <m/>
    <m/>
    <m/>
    <m/>
    <m/>
    <m/>
    <n v="1334.3"/>
    <m/>
    <m/>
    <m/>
    <m/>
    <m/>
    <m/>
    <m/>
    <m/>
    <n v="595.6"/>
    <m/>
    <m/>
    <m/>
    <m/>
    <m/>
    <m/>
    <m/>
    <m/>
    <n v="0.17399999999999999"/>
    <m/>
    <m/>
    <m/>
    <m/>
    <m/>
    <m/>
    <x v="1"/>
    <m/>
    <m/>
    <m/>
    <m/>
    <m/>
    <m/>
    <n v="87.75"/>
    <m/>
    <m/>
    <m/>
    <m/>
    <m/>
    <m/>
    <m/>
    <m/>
    <m/>
    <m/>
    <m/>
    <m/>
  </r>
  <r>
    <x v="34"/>
    <s v="ArizonaFACE93CO2NormalIrrDry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69"/>
    <m/>
    <m/>
    <m/>
    <m/>
    <m/>
    <m/>
    <m/>
    <m/>
    <m/>
    <m/>
    <m/>
    <m/>
    <m/>
    <m/>
    <m/>
    <m/>
    <m/>
    <n v="1363.1"/>
    <m/>
    <m/>
    <m/>
    <m/>
    <m/>
    <m/>
    <m/>
    <m/>
    <n v="615.5"/>
    <m/>
    <m/>
    <m/>
    <m/>
    <m/>
    <m/>
    <m/>
    <m/>
    <n v="0"/>
    <m/>
    <m/>
    <m/>
    <m/>
    <m/>
    <m/>
    <x v="1"/>
    <m/>
    <m/>
    <m/>
    <m/>
    <m/>
    <m/>
    <n v="92.52"/>
    <m/>
    <m/>
    <m/>
    <m/>
    <m/>
    <m/>
    <m/>
    <m/>
    <m/>
    <m/>
    <m/>
    <m/>
  </r>
  <r>
    <x v="34"/>
    <s v="ArizonaFACE93CO2NormalIrrDry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4"/>
    <s v="ArizonaFACE93CO2NormalIrrDry"/>
    <x v="172"/>
    <m/>
    <m/>
    <m/>
    <m/>
    <m/>
    <m/>
    <m/>
    <m/>
    <m/>
    <m/>
    <m/>
    <m/>
    <m/>
    <m/>
    <m/>
    <m/>
    <m/>
    <n v="1385.7"/>
    <m/>
    <m/>
    <m/>
    <m/>
    <m/>
    <m/>
    <m/>
    <m/>
    <n v="619"/>
    <m/>
    <m/>
    <m/>
    <m/>
    <m/>
    <m/>
    <m/>
    <m/>
    <n v="0"/>
    <m/>
    <m/>
    <m/>
    <m/>
    <m/>
    <m/>
    <x v="0"/>
    <m/>
    <m/>
    <m/>
    <m/>
    <m/>
    <m/>
    <n v="92.72"/>
    <m/>
    <m/>
    <m/>
    <m/>
    <m/>
    <m/>
    <m/>
    <m/>
    <m/>
    <m/>
    <m/>
    <m/>
  </r>
  <r>
    <x v="34"/>
    <s v="ArizonaFACE93CO2NormalIrrDry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17"/>
    <m/>
    <m/>
    <m/>
    <m/>
    <m/>
    <m/>
    <m/>
    <m/>
    <m/>
    <m/>
    <m/>
    <m/>
    <m/>
    <m/>
    <m/>
    <m/>
    <m/>
    <n v="2.512"/>
    <m/>
    <m/>
    <m/>
    <m/>
    <m/>
    <m/>
    <m/>
    <m/>
    <m/>
    <m/>
    <m/>
    <m/>
    <m/>
    <m/>
    <m/>
    <m/>
    <m/>
    <n v="3.0700000000000002E-2"/>
    <m/>
    <m/>
    <m/>
    <m/>
    <m/>
    <m/>
    <x v="1"/>
    <m/>
    <m/>
    <m/>
    <m/>
    <m/>
    <m/>
    <n v="10.52"/>
    <m/>
    <m/>
    <m/>
    <m/>
    <m/>
    <m/>
    <m/>
    <m/>
    <m/>
    <m/>
    <m/>
    <m/>
  </r>
  <r>
    <x v="35"/>
    <s v="ArizonaFACE93CO2NormalIrrWet"/>
    <x v="118"/>
    <m/>
    <m/>
    <m/>
    <m/>
    <m/>
    <m/>
    <m/>
    <m/>
    <m/>
    <m/>
    <m/>
    <m/>
    <m/>
    <m/>
    <m/>
    <m/>
    <m/>
    <n v="4.8440000000000003"/>
    <m/>
    <m/>
    <m/>
    <m/>
    <m/>
    <m/>
    <m/>
    <m/>
    <m/>
    <m/>
    <m/>
    <m/>
    <m/>
    <m/>
    <m/>
    <m/>
    <m/>
    <n v="5.3499999999999999E-2"/>
    <m/>
    <m/>
    <m/>
    <m/>
    <m/>
    <m/>
    <x v="1"/>
    <m/>
    <m/>
    <m/>
    <m/>
    <m/>
    <m/>
    <n v="11.02"/>
    <m/>
    <m/>
    <m/>
    <m/>
    <m/>
    <m/>
    <m/>
    <m/>
    <m/>
    <m/>
    <m/>
    <m/>
  </r>
  <r>
    <x v="35"/>
    <s v="ArizonaFACE93CO2NormalIrrWet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19"/>
    <m/>
    <m/>
    <m/>
    <m/>
    <m/>
    <m/>
    <m/>
    <m/>
    <m/>
    <m/>
    <m/>
    <m/>
    <m/>
    <m/>
    <m/>
    <m/>
    <m/>
    <n v="8.7119999999999997"/>
    <m/>
    <m/>
    <m/>
    <m/>
    <m/>
    <m/>
    <m/>
    <m/>
    <m/>
    <m/>
    <m/>
    <m/>
    <m/>
    <m/>
    <m/>
    <m/>
    <m/>
    <n v="9.7699999999999995E-2"/>
    <m/>
    <m/>
    <m/>
    <m/>
    <m/>
    <m/>
    <x v="1"/>
    <m/>
    <m/>
    <m/>
    <m/>
    <m/>
    <m/>
    <n v="14.77"/>
    <m/>
    <m/>
    <m/>
    <m/>
    <m/>
    <m/>
    <m/>
    <m/>
    <m/>
    <m/>
    <m/>
    <m/>
  </r>
  <r>
    <x v="35"/>
    <s v="ArizonaFACE93CO2NormalIrrWet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2"/>
    <m/>
    <m/>
    <m/>
    <m/>
    <m/>
    <m/>
    <m/>
    <m/>
    <m/>
    <m/>
    <m/>
    <m/>
    <m/>
    <m/>
    <m/>
    <m/>
    <m/>
    <n v="13.7"/>
    <m/>
    <m/>
    <m/>
    <m/>
    <m/>
    <m/>
    <m/>
    <m/>
    <m/>
    <m/>
    <m/>
    <m/>
    <m/>
    <m/>
    <m/>
    <m/>
    <m/>
    <n v="0.1837"/>
    <m/>
    <m/>
    <m/>
    <m/>
    <m/>
    <m/>
    <x v="1"/>
    <m/>
    <m/>
    <m/>
    <m/>
    <m/>
    <m/>
    <n v="21.32"/>
    <m/>
    <m/>
    <m/>
    <m/>
    <m/>
    <m/>
    <m/>
    <m/>
    <m/>
    <m/>
    <m/>
    <m/>
  </r>
  <r>
    <x v="35"/>
    <s v="ArizonaFACE93CO2NormalIrrWet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4"/>
    <m/>
    <m/>
    <m/>
    <m/>
    <m/>
    <m/>
    <m/>
    <m/>
    <m/>
    <m/>
    <m/>
    <m/>
    <m/>
    <m/>
    <m/>
    <m/>
    <m/>
    <n v="26.62"/>
    <m/>
    <m/>
    <m/>
    <m/>
    <m/>
    <m/>
    <m/>
    <m/>
    <m/>
    <m/>
    <m/>
    <m/>
    <m/>
    <m/>
    <m/>
    <m/>
    <m/>
    <n v="0.33250000000000002"/>
    <m/>
    <m/>
    <m/>
    <m/>
    <m/>
    <m/>
    <x v="1"/>
    <m/>
    <m/>
    <m/>
    <m/>
    <m/>
    <m/>
    <n v="22.5"/>
    <m/>
    <m/>
    <m/>
    <m/>
    <m/>
    <m/>
    <m/>
    <m/>
    <m/>
    <m/>
    <m/>
    <m/>
  </r>
  <r>
    <x v="35"/>
    <s v="ArizonaFACE93CO2NormalIrrWet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7"/>
    <m/>
    <m/>
    <m/>
    <m/>
    <m/>
    <m/>
    <m/>
    <m/>
    <m/>
    <m/>
    <m/>
    <m/>
    <m/>
    <m/>
    <m/>
    <m/>
    <m/>
    <n v="38"/>
    <m/>
    <m/>
    <m/>
    <m/>
    <m/>
    <m/>
    <m/>
    <m/>
    <m/>
    <m/>
    <m/>
    <m/>
    <m/>
    <m/>
    <m/>
    <m/>
    <m/>
    <n v="0.65200000000000002"/>
    <m/>
    <m/>
    <m/>
    <m/>
    <m/>
    <m/>
    <x v="1"/>
    <m/>
    <m/>
    <m/>
    <m/>
    <m/>
    <m/>
    <n v="23.8"/>
    <m/>
    <m/>
    <m/>
    <m/>
    <m/>
    <m/>
    <m/>
    <m/>
    <m/>
    <m/>
    <m/>
    <m/>
  </r>
  <r>
    <x v="35"/>
    <s v="ArizonaFACE93CO2NormalIrrWet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29"/>
    <m/>
    <m/>
    <m/>
    <m/>
    <m/>
    <m/>
    <m/>
    <m/>
    <m/>
    <m/>
    <m/>
    <m/>
    <m/>
    <m/>
    <m/>
    <m/>
    <m/>
    <n v="70.069999999999993"/>
    <m/>
    <m/>
    <m/>
    <m/>
    <m/>
    <m/>
    <m/>
    <m/>
    <m/>
    <m/>
    <m/>
    <m/>
    <m/>
    <m/>
    <m/>
    <m/>
    <m/>
    <n v="1.147"/>
    <m/>
    <m/>
    <m/>
    <m/>
    <m/>
    <m/>
    <x v="1"/>
    <m/>
    <m/>
    <m/>
    <m/>
    <m/>
    <m/>
    <n v="25.47"/>
    <m/>
    <m/>
    <m/>
    <m/>
    <m/>
    <m/>
    <m/>
    <m/>
    <m/>
    <m/>
    <m/>
    <m/>
  </r>
  <r>
    <x v="35"/>
    <s v="ArizonaFACE93CO2NormalIrrWet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31"/>
    <m/>
    <m/>
    <m/>
    <m/>
    <m/>
    <m/>
    <m/>
    <m/>
    <m/>
    <m/>
    <m/>
    <m/>
    <m/>
    <m/>
    <m/>
    <m/>
    <m/>
    <n v="137"/>
    <m/>
    <m/>
    <m/>
    <m/>
    <m/>
    <m/>
    <m/>
    <m/>
    <m/>
    <m/>
    <m/>
    <m/>
    <m/>
    <m/>
    <m/>
    <m/>
    <m/>
    <n v="2.246"/>
    <m/>
    <m/>
    <m/>
    <m/>
    <m/>
    <m/>
    <x v="1"/>
    <m/>
    <m/>
    <m/>
    <m/>
    <m/>
    <m/>
    <n v="29.37"/>
    <m/>
    <m/>
    <m/>
    <m/>
    <m/>
    <m/>
    <m/>
    <m/>
    <m/>
    <m/>
    <m/>
    <m/>
  </r>
  <r>
    <x v="35"/>
    <s v="ArizonaFACE93CO2NormalIrrWet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34"/>
    <m/>
    <m/>
    <m/>
    <m/>
    <m/>
    <m/>
    <m/>
    <m/>
    <m/>
    <m/>
    <m/>
    <m/>
    <m/>
    <m/>
    <m/>
    <m/>
    <m/>
    <n v="218.5"/>
    <m/>
    <m/>
    <m/>
    <m/>
    <m/>
    <m/>
    <m/>
    <m/>
    <m/>
    <m/>
    <m/>
    <m/>
    <m/>
    <m/>
    <m/>
    <m/>
    <m/>
    <n v="3.419"/>
    <m/>
    <m/>
    <m/>
    <m/>
    <m/>
    <m/>
    <x v="1"/>
    <m/>
    <m/>
    <m/>
    <m/>
    <m/>
    <m/>
    <n v="30.97"/>
    <m/>
    <m/>
    <m/>
    <m/>
    <m/>
    <m/>
    <m/>
    <m/>
    <m/>
    <m/>
    <m/>
    <m/>
  </r>
  <r>
    <x v="35"/>
    <s v="ArizonaFACE93CO2NormalIrrWet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38"/>
    <m/>
    <m/>
    <m/>
    <m/>
    <m/>
    <m/>
    <m/>
    <m/>
    <m/>
    <m/>
    <m/>
    <m/>
    <m/>
    <m/>
    <m/>
    <m/>
    <m/>
    <n v="339.7"/>
    <m/>
    <m/>
    <m/>
    <m/>
    <m/>
    <m/>
    <m/>
    <m/>
    <m/>
    <m/>
    <m/>
    <m/>
    <m/>
    <m/>
    <m/>
    <m/>
    <m/>
    <n v="5.3369999999999997"/>
    <m/>
    <m/>
    <m/>
    <m/>
    <m/>
    <m/>
    <x v="1"/>
    <m/>
    <m/>
    <m/>
    <m/>
    <m/>
    <m/>
    <n v="32"/>
    <m/>
    <m/>
    <m/>
    <m/>
    <m/>
    <m/>
    <m/>
    <m/>
    <m/>
    <m/>
    <m/>
    <m/>
  </r>
  <r>
    <x v="35"/>
    <s v="ArizonaFACE93CO2NormalIrrWet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0"/>
    <m/>
    <m/>
    <m/>
    <m/>
    <m/>
    <m/>
    <m/>
    <m/>
    <m/>
    <m/>
    <m/>
    <m/>
    <m/>
    <m/>
    <m/>
    <m/>
    <m/>
    <n v="435.1"/>
    <m/>
    <m/>
    <m/>
    <m/>
    <m/>
    <m/>
    <m/>
    <m/>
    <m/>
    <m/>
    <m/>
    <m/>
    <m/>
    <m/>
    <m/>
    <m/>
    <m/>
    <n v="6.3929999999999998"/>
    <m/>
    <m/>
    <m/>
    <m/>
    <m/>
    <m/>
    <x v="1"/>
    <m/>
    <m/>
    <m/>
    <m/>
    <m/>
    <m/>
    <n v="35.6"/>
    <m/>
    <m/>
    <m/>
    <m/>
    <m/>
    <m/>
    <m/>
    <m/>
    <m/>
    <m/>
    <m/>
    <m/>
  </r>
  <r>
    <x v="35"/>
    <s v="ArizonaFACE93CO2NormalIrrWet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3"/>
    <m/>
    <m/>
    <m/>
    <m/>
    <m/>
    <m/>
    <m/>
    <m/>
    <m/>
    <m/>
    <m/>
    <m/>
    <m/>
    <m/>
    <m/>
    <m/>
    <m/>
    <n v="529.5"/>
    <m/>
    <m/>
    <m/>
    <m/>
    <m/>
    <m/>
    <m/>
    <m/>
    <m/>
    <m/>
    <m/>
    <m/>
    <m/>
    <m/>
    <m/>
    <m/>
    <m/>
    <n v="6.6550000000000002"/>
    <m/>
    <m/>
    <m/>
    <m/>
    <m/>
    <m/>
    <x v="1"/>
    <m/>
    <m/>
    <m/>
    <m/>
    <m/>
    <m/>
    <n v="42.52"/>
    <m/>
    <m/>
    <m/>
    <m/>
    <m/>
    <m/>
    <m/>
    <m/>
    <m/>
    <m/>
    <m/>
    <m/>
  </r>
  <r>
    <x v="35"/>
    <s v="ArizonaFACE93CO2NormalIrrWet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6"/>
    <m/>
    <m/>
    <m/>
    <m/>
    <m/>
    <m/>
    <m/>
    <m/>
    <m/>
    <m/>
    <m/>
    <m/>
    <m/>
    <m/>
    <m/>
    <m/>
    <m/>
    <n v="732"/>
    <m/>
    <m/>
    <m/>
    <m/>
    <m/>
    <m/>
    <m/>
    <m/>
    <m/>
    <m/>
    <m/>
    <m/>
    <m/>
    <m/>
    <m/>
    <m/>
    <m/>
    <n v="7.1440000000000001"/>
    <m/>
    <m/>
    <m/>
    <m/>
    <m/>
    <m/>
    <x v="1"/>
    <m/>
    <m/>
    <m/>
    <m/>
    <m/>
    <m/>
    <n v="50.87"/>
    <m/>
    <m/>
    <m/>
    <m/>
    <m/>
    <m/>
    <m/>
    <m/>
    <m/>
    <m/>
    <m/>
    <m/>
  </r>
  <r>
    <x v="35"/>
    <s v="ArizonaFACE93CO2NormalIrrWet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49"/>
    <m/>
    <m/>
    <m/>
    <m/>
    <m/>
    <m/>
    <m/>
    <m/>
    <m/>
    <m/>
    <m/>
    <m/>
    <m/>
    <m/>
    <m/>
    <m/>
    <m/>
    <n v="782.3"/>
    <m/>
    <m/>
    <m/>
    <m/>
    <m/>
    <m/>
    <m/>
    <m/>
    <n v="2.6179999999999999"/>
    <m/>
    <m/>
    <m/>
    <m/>
    <m/>
    <m/>
    <m/>
    <m/>
    <n v="5.9459999999999997"/>
    <m/>
    <m/>
    <m/>
    <m/>
    <m/>
    <m/>
    <x v="1"/>
    <m/>
    <m/>
    <m/>
    <m/>
    <m/>
    <m/>
    <n v="62.52"/>
    <m/>
    <m/>
    <m/>
    <m/>
    <m/>
    <m/>
    <m/>
    <m/>
    <m/>
    <m/>
    <m/>
    <m/>
  </r>
  <r>
    <x v="35"/>
    <s v="ArizonaFACE93CO2NormalIrrWet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2"/>
    <m/>
    <m/>
    <m/>
    <m/>
    <m/>
    <m/>
    <m/>
    <m/>
    <m/>
    <m/>
    <m/>
    <m/>
    <m/>
    <m/>
    <m/>
    <m/>
    <m/>
    <n v="978.4"/>
    <m/>
    <m/>
    <m/>
    <m/>
    <m/>
    <m/>
    <m/>
    <m/>
    <n v="22.68"/>
    <m/>
    <m/>
    <m/>
    <m/>
    <m/>
    <m/>
    <m/>
    <m/>
    <n v="5.569"/>
    <m/>
    <m/>
    <m/>
    <m/>
    <m/>
    <m/>
    <x v="1"/>
    <m/>
    <m/>
    <m/>
    <m/>
    <m/>
    <m/>
    <n v="71.42"/>
    <m/>
    <m/>
    <m/>
    <m/>
    <m/>
    <m/>
    <m/>
    <m/>
    <m/>
    <m/>
    <m/>
    <m/>
  </r>
  <r>
    <x v="35"/>
    <s v="ArizonaFACE93CO2NormalIrrWet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5"/>
    <m/>
    <m/>
    <m/>
    <m/>
    <m/>
    <m/>
    <m/>
    <m/>
    <m/>
    <m/>
    <m/>
    <m/>
    <m/>
    <m/>
    <m/>
    <m/>
    <m/>
    <n v="1337.6"/>
    <m/>
    <m/>
    <m/>
    <m/>
    <m/>
    <m/>
    <m/>
    <m/>
    <n v="127.5"/>
    <m/>
    <m/>
    <m/>
    <m/>
    <m/>
    <m/>
    <m/>
    <m/>
    <n v="6.36"/>
    <m/>
    <m/>
    <m/>
    <m/>
    <m/>
    <m/>
    <x v="1"/>
    <m/>
    <m/>
    <m/>
    <m/>
    <m/>
    <m/>
    <n v="76.72"/>
    <m/>
    <m/>
    <m/>
    <m/>
    <m/>
    <m/>
    <m/>
    <m/>
    <m/>
    <m/>
    <m/>
    <m/>
  </r>
  <r>
    <x v="35"/>
    <s v="ArizonaFACE93CO2NormalIrrWet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8"/>
    <m/>
    <m/>
    <m/>
    <m/>
    <m/>
    <m/>
    <m/>
    <m/>
    <m/>
    <m/>
    <m/>
    <m/>
    <m/>
    <m/>
    <m/>
    <m/>
    <m/>
    <n v="1437.8"/>
    <m/>
    <m/>
    <m/>
    <m/>
    <m/>
    <m/>
    <m/>
    <m/>
    <n v="294.60000000000002"/>
    <m/>
    <m/>
    <m/>
    <m/>
    <m/>
    <m/>
    <m/>
    <m/>
    <n v="5.3609999999999998"/>
    <m/>
    <m/>
    <m/>
    <m/>
    <m/>
    <m/>
    <x v="1"/>
    <m/>
    <m/>
    <m/>
    <m/>
    <m/>
    <m/>
    <n v="79.75"/>
    <m/>
    <m/>
    <m/>
    <m/>
    <m/>
    <m/>
    <m/>
    <m/>
    <m/>
    <m/>
    <m/>
    <m/>
  </r>
  <r>
    <x v="35"/>
    <s v="ArizonaFACE93CO2NormalIrrWet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2"/>
    <m/>
    <m/>
    <m/>
    <m/>
    <m/>
    <m/>
    <m/>
    <m/>
    <m/>
    <m/>
    <m/>
    <m/>
    <m/>
    <m/>
    <m/>
    <m/>
    <m/>
    <n v="1503.2"/>
    <m/>
    <m/>
    <m/>
    <m/>
    <m/>
    <m/>
    <m/>
    <m/>
    <n v="455"/>
    <m/>
    <m/>
    <m/>
    <m/>
    <m/>
    <m/>
    <m/>
    <m/>
    <n v="4.1239999999999997"/>
    <m/>
    <m/>
    <m/>
    <m/>
    <m/>
    <m/>
    <x v="1"/>
    <m/>
    <m/>
    <m/>
    <m/>
    <m/>
    <m/>
    <n v="83.22"/>
    <m/>
    <m/>
    <m/>
    <m/>
    <m/>
    <m/>
    <m/>
    <m/>
    <m/>
    <m/>
    <m/>
    <m/>
  </r>
  <r>
    <x v="35"/>
    <s v="ArizonaFACE93CO2NormalIrrWet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6"/>
    <m/>
    <m/>
    <m/>
    <m/>
    <m/>
    <m/>
    <m/>
    <m/>
    <m/>
    <m/>
    <m/>
    <m/>
    <m/>
    <m/>
    <m/>
    <m/>
    <m/>
    <n v="1800"/>
    <m/>
    <m/>
    <m/>
    <m/>
    <m/>
    <m/>
    <m/>
    <m/>
    <n v="647.6"/>
    <m/>
    <m/>
    <m/>
    <m/>
    <m/>
    <m/>
    <m/>
    <m/>
    <n v="3.056"/>
    <m/>
    <m/>
    <m/>
    <m/>
    <m/>
    <m/>
    <x v="1"/>
    <m/>
    <m/>
    <m/>
    <m/>
    <m/>
    <m/>
    <n v="84.4"/>
    <m/>
    <m/>
    <m/>
    <m/>
    <m/>
    <m/>
    <m/>
    <m/>
    <m/>
    <m/>
    <m/>
    <m/>
  </r>
  <r>
    <x v="35"/>
    <s v="ArizonaFACE93CO2NormalIrrWet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69"/>
    <m/>
    <m/>
    <m/>
    <m/>
    <m/>
    <m/>
    <m/>
    <m/>
    <m/>
    <m/>
    <m/>
    <m/>
    <m/>
    <m/>
    <m/>
    <m/>
    <m/>
    <n v="1847.5"/>
    <m/>
    <m/>
    <m/>
    <m/>
    <m/>
    <m/>
    <m/>
    <m/>
    <n v="762.4"/>
    <m/>
    <m/>
    <m/>
    <m/>
    <m/>
    <m/>
    <m/>
    <m/>
    <n v="1.0049999999999999"/>
    <m/>
    <m/>
    <m/>
    <m/>
    <m/>
    <m/>
    <x v="1"/>
    <m/>
    <m/>
    <m/>
    <m/>
    <m/>
    <m/>
    <n v="86.62"/>
    <m/>
    <m/>
    <m/>
    <m/>
    <m/>
    <m/>
    <m/>
    <m/>
    <m/>
    <m/>
    <m/>
    <m/>
  </r>
  <r>
    <x v="35"/>
    <s v="ArizonaFACE93CO2NormalIrrWet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72"/>
    <m/>
    <m/>
    <m/>
    <m/>
    <m/>
    <m/>
    <m/>
    <m/>
    <m/>
    <m/>
    <m/>
    <m/>
    <m/>
    <m/>
    <m/>
    <m/>
    <m/>
    <n v="1921.2"/>
    <m/>
    <m/>
    <m/>
    <m/>
    <m/>
    <m/>
    <m/>
    <m/>
    <n v="829.3"/>
    <m/>
    <m/>
    <m/>
    <m/>
    <m/>
    <m/>
    <m/>
    <m/>
    <n v="4.4999999999999998E-2"/>
    <m/>
    <m/>
    <m/>
    <m/>
    <m/>
    <m/>
    <x v="1"/>
    <m/>
    <m/>
    <m/>
    <m/>
    <m/>
    <m/>
    <n v="92.1"/>
    <m/>
    <m/>
    <m/>
    <m/>
    <m/>
    <m/>
    <m/>
    <m/>
    <m/>
    <m/>
    <m/>
    <m/>
  </r>
  <r>
    <x v="35"/>
    <s v="ArizonaFACE93CO2NormalIrrWet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35"/>
    <s v="ArizonaFACE93CO2NormalIrrWet"/>
    <x v="185"/>
    <m/>
    <m/>
    <m/>
    <m/>
    <m/>
    <m/>
    <m/>
    <m/>
    <m/>
    <m/>
    <m/>
    <m/>
    <m/>
    <m/>
    <m/>
    <m/>
    <m/>
    <n v="1800"/>
    <m/>
    <m/>
    <m/>
    <m/>
    <m/>
    <m/>
    <m/>
    <m/>
    <n v="768.1"/>
    <m/>
    <m/>
    <m/>
    <m/>
    <m/>
    <m/>
    <m/>
    <m/>
    <n v="0"/>
    <m/>
    <m/>
    <m/>
    <m/>
    <m/>
    <m/>
    <x v="0"/>
    <m/>
    <m/>
    <m/>
    <m/>
    <m/>
    <m/>
    <n v="92.97"/>
    <m/>
    <m/>
    <m/>
    <m/>
    <m/>
    <m/>
    <m/>
    <m/>
    <m/>
    <m/>
    <m/>
    <m/>
  </r>
  <r>
    <x v="36"/>
    <s v="Biloela1996CvBataviaTOS11-Apr"/>
    <x v="0"/>
    <d v="1996-04-1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5"/>
    <m/>
    <m/>
    <m/>
    <m/>
    <m/>
    <m/>
    <m/>
    <m/>
    <m/>
    <m/>
    <m/>
    <m/>
    <m/>
    <m/>
    <m/>
  </r>
  <r>
    <x v="37"/>
    <s v="Biloela1996CvBataviaTOS13-Jun"/>
    <x v="0"/>
    <d v="1996-06-13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38"/>
    <s v="Biloela1996CvBataviaTOS15-May"/>
    <x v="0"/>
    <d v="1996-05-15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7"/>
    <m/>
    <m/>
    <m/>
    <m/>
    <m/>
    <m/>
    <m/>
    <m/>
    <m/>
    <m/>
    <m/>
    <m/>
    <m/>
    <m/>
    <m/>
  </r>
  <r>
    <x v="39"/>
    <s v="Biloela1996CvBataviaTOS16-Jul"/>
    <x v="0"/>
    <d v="1996-07-1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6"/>
    <m/>
    <m/>
    <m/>
    <m/>
    <m/>
    <m/>
    <m/>
    <m/>
    <m/>
    <m/>
    <m/>
    <m/>
    <m/>
    <m/>
    <m/>
  </r>
  <r>
    <x v="40"/>
    <s v="Biloela1996CvBataviaTOS29-Apr"/>
    <x v="0"/>
    <d v="1996-04-29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9"/>
    <m/>
    <m/>
    <m/>
    <m/>
    <m/>
    <m/>
    <m/>
    <m/>
    <m/>
    <m/>
    <m/>
    <m/>
    <m/>
    <m/>
    <m/>
  </r>
  <r>
    <x v="41"/>
    <s v="Biloela1996CvCunninghamTOS11-Apr"/>
    <x v="0"/>
    <d v="1996-04-1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3"/>
    <m/>
    <m/>
    <m/>
    <m/>
    <m/>
    <m/>
    <m/>
    <m/>
    <m/>
    <m/>
    <m/>
    <m/>
    <m/>
    <m/>
    <m/>
  </r>
  <r>
    <x v="42"/>
    <s v="Biloela1996CvCunninghamTOS13-Jun"/>
    <x v="0"/>
    <d v="1996-06-13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3"/>
    <m/>
    <m/>
    <m/>
    <m/>
    <m/>
    <m/>
    <m/>
    <m/>
    <m/>
    <m/>
    <m/>
    <m/>
    <m/>
    <m/>
    <m/>
  </r>
  <r>
    <x v="43"/>
    <s v="Biloela1996CvCunninghamTOS15-May"/>
    <x v="0"/>
    <d v="1996-05-15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3"/>
    <m/>
    <m/>
    <m/>
    <m/>
    <m/>
    <m/>
    <m/>
    <m/>
    <m/>
    <m/>
    <m/>
    <m/>
    <m/>
    <m/>
    <m/>
  </r>
  <r>
    <x v="44"/>
    <s v="Biloela1996CvCunninghamTOS16-Jul"/>
    <x v="0"/>
    <d v="1996-07-1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1"/>
    <m/>
    <m/>
    <m/>
    <m/>
    <m/>
    <m/>
    <m/>
    <m/>
    <m/>
    <m/>
    <m/>
    <m/>
    <m/>
    <m/>
    <m/>
  </r>
  <r>
    <x v="45"/>
    <s v="Biloela1996CvCunninghamTOS29-Apr"/>
    <x v="0"/>
    <d v="1996-04-29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46"/>
    <s v="Biloela1996CvHartogTOS11-Apr"/>
    <x v="0"/>
    <d v="1996-04-1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56"/>
    <m/>
    <m/>
    <m/>
    <m/>
    <m/>
    <m/>
    <m/>
    <m/>
    <m/>
    <m/>
    <m/>
    <m/>
    <m/>
    <m/>
    <m/>
  </r>
  <r>
    <x v="47"/>
    <s v="Biloela1996CvHartogTOS13-Jun"/>
    <x v="0"/>
    <d v="1996-06-13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4"/>
    <m/>
    <m/>
    <m/>
    <m/>
    <m/>
    <m/>
    <m/>
    <m/>
    <m/>
    <m/>
    <m/>
    <m/>
    <m/>
    <m/>
    <m/>
  </r>
  <r>
    <x v="48"/>
    <s v="Biloela1996CvHartogTOS15-May"/>
    <x v="0"/>
    <d v="1996-05-15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8"/>
    <m/>
    <m/>
    <m/>
    <m/>
    <m/>
    <m/>
    <m/>
    <m/>
    <m/>
    <m/>
    <m/>
    <m/>
    <m/>
    <m/>
    <m/>
  </r>
  <r>
    <x v="49"/>
    <s v="Biloela1996CvHartogTOS16-Jul"/>
    <x v="0"/>
    <d v="1996-07-1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3"/>
    <m/>
    <m/>
    <m/>
    <m/>
    <m/>
    <m/>
    <m/>
    <m/>
    <m/>
    <m/>
    <m/>
    <m/>
    <m/>
    <m/>
    <m/>
  </r>
  <r>
    <x v="50"/>
    <s v="Biloela1996CvHartogTOS29-Apr"/>
    <x v="0"/>
    <d v="1996-04-29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6"/>
    <m/>
    <m/>
    <m/>
    <m/>
    <m/>
    <m/>
    <m/>
    <m/>
    <m/>
    <m/>
    <m/>
    <m/>
    <m/>
    <m/>
    <m/>
  </r>
  <r>
    <x v="51"/>
    <s v="Biloela1996CvJanzTOS11-Apr"/>
    <x v="0"/>
    <d v="1996-04-1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4"/>
    <m/>
    <m/>
    <m/>
    <m/>
    <m/>
    <m/>
    <m/>
    <m/>
    <m/>
    <m/>
    <m/>
    <m/>
    <m/>
    <m/>
    <m/>
  </r>
  <r>
    <x v="52"/>
    <s v="Biloela1996CvJanzTOS13-Jun"/>
    <x v="0"/>
    <d v="1996-06-13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6"/>
    <m/>
    <m/>
    <m/>
    <m/>
    <m/>
    <m/>
    <m/>
    <m/>
    <m/>
    <m/>
    <m/>
    <m/>
    <m/>
    <m/>
    <m/>
  </r>
  <r>
    <x v="53"/>
    <s v="Biloela1996CvJanzTOS15-May"/>
    <x v="0"/>
    <d v="1996-05-15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0"/>
    <m/>
    <m/>
    <m/>
    <m/>
    <m/>
    <m/>
    <m/>
    <m/>
    <m/>
    <m/>
    <m/>
    <m/>
    <m/>
    <m/>
    <m/>
  </r>
  <r>
    <x v="54"/>
    <s v="Biloela1996CvJanzTOS16-Jul"/>
    <x v="0"/>
    <d v="1996-07-1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6"/>
    <m/>
    <m/>
    <m/>
    <m/>
    <m/>
    <m/>
    <m/>
    <m/>
    <m/>
    <m/>
    <m/>
    <m/>
    <m/>
    <m/>
    <m/>
  </r>
  <r>
    <x v="55"/>
    <s v="Biloela1996CvJanzTOS29-Apr"/>
    <x v="0"/>
    <d v="1996-04-29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56"/>
    <s v="Biloela1996CvSunbriTOS11-Apr"/>
    <x v="0"/>
    <d v="1996-04-1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7"/>
    <m/>
    <m/>
    <m/>
    <m/>
    <m/>
    <m/>
    <m/>
    <m/>
    <m/>
    <m/>
    <m/>
    <m/>
    <m/>
    <m/>
    <m/>
  </r>
  <r>
    <x v="57"/>
    <s v="Biloela1996CvSunbriTOS13-Jun"/>
    <x v="0"/>
    <d v="1996-06-13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58"/>
    <s v="Biloela1996CvSunbriTOS15-May"/>
    <x v="0"/>
    <d v="1996-05-15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5"/>
    <m/>
    <m/>
    <m/>
    <m/>
    <m/>
    <m/>
    <m/>
    <m/>
    <m/>
    <m/>
    <m/>
    <m/>
    <m/>
    <m/>
    <m/>
  </r>
  <r>
    <x v="59"/>
    <s v="Biloela1996CvSunbriTOS16-Jul"/>
    <x v="0"/>
    <d v="1996-07-1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6"/>
    <m/>
    <m/>
    <m/>
    <m/>
    <m/>
    <m/>
    <m/>
    <m/>
    <m/>
    <m/>
    <m/>
    <m/>
    <m/>
    <m/>
    <m/>
  </r>
  <r>
    <x v="60"/>
    <s v="Biloela1996CvSunbriTOS29-Apr"/>
    <x v="0"/>
    <d v="1996-04-29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0"/>
    <m/>
    <m/>
    <m/>
    <m/>
    <m/>
    <m/>
    <m/>
    <m/>
    <m/>
    <m/>
    <m/>
    <m/>
    <m/>
    <m/>
    <m/>
  </r>
  <r>
    <x v="61"/>
    <s v="Biloela1996CvSunecaTOS11-Apr"/>
    <x v="0"/>
    <d v="1996-04-1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9"/>
    <m/>
    <m/>
    <m/>
    <m/>
    <m/>
    <m/>
    <m/>
    <m/>
    <m/>
    <m/>
    <m/>
    <m/>
    <m/>
    <m/>
    <m/>
  </r>
  <r>
    <x v="62"/>
    <s v="Biloela1996CvSunecaTOS13-Jun"/>
    <x v="0"/>
    <d v="1996-06-13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63"/>
    <s v="Biloela1996CvSunecaTOS15-May"/>
    <x v="0"/>
    <d v="1996-05-15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6"/>
    <m/>
    <m/>
    <m/>
    <m/>
    <m/>
    <m/>
    <m/>
    <m/>
    <m/>
    <m/>
    <m/>
    <m/>
    <m/>
    <m/>
    <m/>
  </r>
  <r>
    <x v="64"/>
    <s v="Biloela1996CvSunecaTOS16-Jul"/>
    <x v="0"/>
    <d v="1996-07-1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6"/>
    <m/>
    <m/>
    <m/>
    <m/>
    <m/>
    <m/>
    <m/>
    <m/>
    <m/>
    <m/>
    <m/>
    <m/>
    <m/>
    <m/>
    <m/>
  </r>
  <r>
    <x v="65"/>
    <s v="Biloela1996CvSunecaTOS29-Apr"/>
    <x v="0"/>
    <d v="1996-04-29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1"/>
    <m/>
    <m/>
    <m/>
    <m/>
    <m/>
    <m/>
    <m/>
    <m/>
    <m/>
    <m/>
    <m/>
    <m/>
    <m/>
    <m/>
    <m/>
  </r>
  <r>
    <x v="66"/>
    <s v="Birchip2011TOS1CvAxe"/>
    <x v="19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8"/>
    <m/>
  </r>
  <r>
    <x v="66"/>
    <s v="Birchip2011TOS1CvAxe"/>
    <x v="19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66"/>
    <s v="Birchip2011TOS1CvAxe"/>
    <x v="19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8"/>
    <m/>
  </r>
  <r>
    <x v="66"/>
    <s v="Birchip2011TOS1CvAxe"/>
    <x v="19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6"/>
    <m/>
  </r>
  <r>
    <x v="66"/>
    <s v="Birchip2011TOS1CvAxe"/>
    <x v="19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"/>
    <m/>
  </r>
  <r>
    <x v="66"/>
    <s v="Birchip2011TOS1CvAxe"/>
    <x v="19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0999999999999996"/>
    <m/>
  </r>
  <r>
    <x v="66"/>
    <s v="Birchip2011TOS1CvAxe"/>
    <x v="19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6"/>
    <s v="Birchip2011TOS1CvAxe"/>
    <x v="19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6"/>
    <s v="Birchip2011TOS1CvAxe"/>
    <x v="20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6"/>
    <s v="Birchip2011TOS1CvAxe"/>
    <x v="20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m/>
    <m/>
  </r>
  <r>
    <x v="66"/>
    <s v="Birchip2011TOS1CvAxe"/>
    <x v="20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"/>
    <m/>
    <m/>
    <m/>
    <m/>
    <m/>
    <m/>
    <m/>
    <m/>
    <m/>
    <m/>
    <m/>
    <m/>
  </r>
  <r>
    <x v="66"/>
    <s v="Birchip2011TOS1CvAxe"/>
    <x v="20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4"/>
    <m/>
    <m/>
    <m/>
    <m/>
    <m/>
    <m/>
    <m/>
    <m/>
    <m/>
    <m/>
    <m/>
    <m/>
  </r>
  <r>
    <x v="66"/>
    <s v="Birchip2011TOS1CvAxe"/>
    <x v="20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6"/>
    <s v="Birchip2011TOS1CvAxe"/>
    <x v="20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66"/>
    <s v="Birchip2011TOS1CvAxe"/>
    <x v="20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6"/>
    <s v="Birchip2011TOS1CvAxe"/>
    <x v="20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6"/>
    <s v="Birchip2011TOS1CvAxe"/>
    <x v="20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6"/>
    <s v="Birchip2011TOS1CvAxe"/>
    <x v="20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6"/>
    <s v="Birchip2011TOS1CvAxe"/>
    <x v="21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7"/>
    <s v="Birchip2011TOS1CvBolac"/>
    <x v="19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67"/>
    <s v="Birchip2011TOS1CvBolac"/>
    <x v="19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999999999999998"/>
    <m/>
  </r>
  <r>
    <x v="67"/>
    <s v="Birchip2011TOS1CvBolac"/>
    <x v="19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"/>
    <m/>
  </r>
  <r>
    <x v="67"/>
    <s v="Birchip2011TOS1CvBolac"/>
    <x v="19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67"/>
    <s v="Birchip2011TOS1CvBolac"/>
    <x v="19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8"/>
    <m/>
  </r>
  <r>
    <x v="67"/>
    <s v="Birchip2011TOS1CvBolac"/>
    <x v="19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5"/>
    <m/>
  </r>
  <r>
    <x v="67"/>
    <s v="Birchip2011TOS1CvBolac"/>
    <x v="19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2"/>
    <m/>
  </r>
  <r>
    <x v="67"/>
    <s v="Birchip2011TOS1CvBolac"/>
    <x v="19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7"/>
    <s v="Birchip2011TOS1CvBolac"/>
    <x v="20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7"/>
    <s v="Birchip2011TOS1CvBolac"/>
    <x v="20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7"/>
    <s v="Birchip2011TOS1CvBolac"/>
    <x v="20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7"/>
    <s v="Birchip2011TOS1CvBolac"/>
    <x v="20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7"/>
    <s v="Birchip2011TOS1CvBolac"/>
    <x v="20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67"/>
    <s v="Birchip2011TOS1CvBolac"/>
    <x v="20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"/>
    <m/>
    <m/>
    <m/>
    <m/>
    <m/>
    <m/>
    <m/>
    <m/>
    <m/>
    <m/>
    <m/>
    <m/>
  </r>
  <r>
    <x v="67"/>
    <s v="Birchip2011TOS1CvBolac"/>
    <x v="20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7"/>
    <s v="Birchip2011TOS1CvBolac"/>
    <x v="20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7"/>
    <s v="Birchip2011TOS1CvBolac"/>
    <x v="20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7"/>
    <s v="Birchip2011TOS1CvBolac"/>
    <x v="20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7"/>
    <s v="Birchip2011TOS1CvBolac"/>
    <x v="21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7"/>
    <s v="Birchip2011TOS1CvBolac"/>
    <x v="21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8"/>
    <s v="Birchip2011TOS1CvDerrimut"/>
    <x v="19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6"/>
    <m/>
  </r>
  <r>
    <x v="68"/>
    <s v="Birchip2011TOS1CvDerrimut"/>
    <x v="19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68"/>
    <s v="Birchip2011TOS1CvDerrimut"/>
    <x v="19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7"/>
    <m/>
  </r>
  <r>
    <x v="68"/>
    <s v="Birchip2011TOS1CvDerrimut"/>
    <x v="19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5"/>
    <m/>
  </r>
  <r>
    <x v="68"/>
    <s v="Birchip2011TOS1CvDerrimut"/>
    <x v="19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"/>
    <m/>
  </r>
  <r>
    <x v="68"/>
    <s v="Birchip2011TOS1CvDerrimut"/>
    <x v="19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4.4000000000000004"/>
    <m/>
  </r>
  <r>
    <x v="68"/>
    <s v="Birchip2011TOS1CvDerrimut"/>
    <x v="19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8"/>
    <s v="Birchip2011TOS1CvDerrimut"/>
    <x v="19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8"/>
    <s v="Birchip2011TOS1CvDerrimut"/>
    <x v="20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8"/>
    <s v="Birchip2011TOS1CvDerrimut"/>
    <x v="20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8"/>
    <s v="Birchip2011TOS1CvDerrimut"/>
    <x v="20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68"/>
    <s v="Birchip2011TOS1CvDerrimut"/>
    <x v="20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m/>
    <m/>
  </r>
  <r>
    <x v="68"/>
    <s v="Birchip2011TOS1CvDerrimut"/>
    <x v="20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6"/>
    <m/>
    <m/>
    <m/>
    <m/>
    <m/>
    <m/>
    <m/>
    <m/>
    <m/>
    <m/>
    <m/>
    <m/>
  </r>
  <r>
    <x v="68"/>
    <s v="Birchip2011TOS1CvDerrimut"/>
    <x v="20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8"/>
    <s v="Birchip2011TOS1CvDerrimut"/>
    <x v="20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68"/>
    <s v="Birchip2011TOS1CvDerrimut"/>
    <x v="20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8"/>
    <s v="Birchip2011TOS1CvDerrimut"/>
    <x v="20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8"/>
    <s v="Birchip2011TOS1CvDerrimut"/>
    <x v="20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8"/>
    <s v="Birchip2011TOS1CvDerrimut"/>
    <x v="21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9"/>
    <s v="Birchip2011TOS1CvEaglehawk"/>
    <x v="19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8"/>
    <m/>
  </r>
  <r>
    <x v="69"/>
    <s v="Birchip2011TOS1CvEaglehawk"/>
    <x v="19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1"/>
    <m/>
  </r>
  <r>
    <x v="69"/>
    <s v="Birchip2011TOS1CvEaglehawk"/>
    <x v="19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8"/>
    <m/>
  </r>
  <r>
    <x v="69"/>
    <s v="Birchip2011TOS1CvEaglehawk"/>
    <x v="19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5"/>
    <m/>
  </r>
  <r>
    <x v="69"/>
    <s v="Birchip2011TOS1CvEaglehawk"/>
    <x v="19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3"/>
    <m/>
  </r>
  <r>
    <x v="69"/>
    <s v="Birchip2011TOS1CvEaglehawk"/>
    <x v="19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8"/>
    <m/>
  </r>
  <r>
    <x v="69"/>
    <s v="Birchip2011TOS1CvEaglehawk"/>
    <x v="19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9"/>
    <m/>
  </r>
  <r>
    <x v="69"/>
    <s v="Birchip2011TOS1CvEaglehawk"/>
    <x v="19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9"/>
    <s v="Birchip2011TOS1CvEaglehawk"/>
    <x v="20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9"/>
    <s v="Birchip2011TOS1CvEaglehawk"/>
    <x v="20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9"/>
    <s v="Birchip2011TOS1CvEaglehawk"/>
    <x v="20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69"/>
    <s v="Birchip2011TOS1CvEaglehawk"/>
    <x v="20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9"/>
    <s v="Birchip2011TOS1CvEaglehawk"/>
    <x v="20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69"/>
    <s v="Birchip2011TOS1CvEaglehawk"/>
    <x v="20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m/>
    <m/>
  </r>
  <r>
    <x v="69"/>
    <s v="Birchip2011TOS1CvEaglehawk"/>
    <x v="20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69"/>
    <s v="Birchip2011TOS1CvEaglehawk"/>
    <x v="20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9"/>
    <s v="Birchip2011TOS1CvEaglehawk"/>
    <x v="20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9"/>
    <s v="Birchip2011TOS1CvEaglehawk"/>
    <x v="20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9"/>
    <s v="Birchip2011TOS1CvEaglehawk"/>
    <x v="21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9"/>
    <s v="Birchip2011TOS1CvEaglehawk"/>
    <x v="21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0"/>
    <s v="Birchip2011TOS1CvGregory"/>
    <x v="19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"/>
    <m/>
  </r>
  <r>
    <x v="70"/>
    <s v="Birchip2011TOS1CvGregory"/>
    <x v="19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0"/>
    <s v="Birchip2011TOS1CvGregory"/>
    <x v="19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2"/>
    <m/>
  </r>
  <r>
    <x v="70"/>
    <s v="Birchip2011TOS1CvGregory"/>
    <x v="19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70"/>
    <s v="Birchip2011TOS1CvGregory"/>
    <x v="19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.5"/>
    <m/>
    <m/>
    <m/>
    <m/>
    <m/>
    <m/>
    <m/>
    <m/>
    <m/>
    <m/>
    <n v="4.5"/>
    <m/>
  </r>
  <r>
    <x v="70"/>
    <s v="Birchip2011TOS1CvGregory"/>
    <x v="19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70"/>
    <s v="Birchip2011TOS1CvGregory"/>
    <x v="19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5.0999999999999996"/>
    <m/>
  </r>
  <r>
    <x v="70"/>
    <s v="Birchip2011TOS1CvGregory"/>
    <x v="19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0"/>
    <s v="Birchip2011TOS1CvGregory"/>
    <x v="20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0"/>
    <s v="Birchip2011TOS1CvGregory"/>
    <x v="20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70"/>
    <s v="Birchip2011TOS1CvGregory"/>
    <x v="20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70"/>
    <s v="Birchip2011TOS1CvGregory"/>
    <x v="20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70"/>
    <s v="Birchip2011TOS1CvGregory"/>
    <x v="20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8"/>
    <m/>
    <m/>
    <m/>
    <m/>
    <m/>
    <m/>
    <m/>
    <m/>
    <m/>
    <m/>
    <m/>
    <m/>
  </r>
  <r>
    <x v="70"/>
    <s v="Birchip2011TOS1CvGregory"/>
    <x v="20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0"/>
    <s v="Birchip2011TOS1CvGregory"/>
    <x v="20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0"/>
    <s v="Birchip2011TOS1CvGregory"/>
    <x v="20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0"/>
    <s v="Birchip2011TOS1CvGregory"/>
    <x v="20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0"/>
    <s v="Birchip2011TOS1CvGregory"/>
    <x v="20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0"/>
    <s v="Birchip2011TOS1CvGregory"/>
    <x v="21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1"/>
    <s v="Birchip2011TOS1CvLincoln"/>
    <x v="19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71"/>
    <s v="Birchip2011TOS1CvLincoln"/>
    <x v="19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1"/>
    <m/>
  </r>
  <r>
    <x v="71"/>
    <s v="Birchip2011TOS1CvLincoln"/>
    <x v="19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8"/>
    <m/>
  </r>
  <r>
    <x v="71"/>
    <s v="Birchip2011TOS1CvLincoln"/>
    <x v="19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7"/>
    <m/>
  </r>
  <r>
    <x v="71"/>
    <s v="Birchip2011TOS1CvLincoln"/>
    <x v="19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8"/>
    <m/>
  </r>
  <r>
    <x v="71"/>
    <s v="Birchip2011TOS1CvLincoln"/>
    <x v="19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"/>
    <m/>
  </r>
  <r>
    <x v="71"/>
    <s v="Birchip2011TOS1CvLincoln"/>
    <x v="19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2"/>
    <m/>
  </r>
  <r>
    <x v="71"/>
    <s v="Birchip2011TOS1CvLincoln"/>
    <x v="19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"/>
    <m/>
    <m/>
    <m/>
    <m/>
    <m/>
    <m/>
    <m/>
    <m/>
    <m/>
    <m/>
    <m/>
    <m/>
  </r>
  <r>
    <x v="71"/>
    <s v="Birchip2011TOS1CvLincoln"/>
    <x v="20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1"/>
    <s v="Birchip2011TOS1CvLincoln"/>
    <x v="20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1"/>
    <s v="Birchip2011TOS1CvLincoln"/>
    <x v="20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71"/>
    <s v="Birchip2011TOS1CvLincoln"/>
    <x v="20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71"/>
    <s v="Birchip2011TOS1CvLincoln"/>
    <x v="20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8"/>
    <m/>
    <m/>
    <m/>
    <m/>
    <m/>
    <m/>
    <m/>
    <m/>
    <m/>
    <m/>
    <m/>
    <m/>
  </r>
  <r>
    <x v="71"/>
    <s v="Birchip2011TOS1CvLincoln"/>
    <x v="20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1"/>
    <s v="Birchip2011TOS1CvLincoln"/>
    <x v="20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1"/>
    <s v="Birchip2011TOS1CvLincoln"/>
    <x v="20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1"/>
    <s v="Birchip2011TOS1CvLincoln"/>
    <x v="20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1"/>
    <s v="Birchip2011TOS1CvLincoln"/>
    <x v="20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1"/>
    <s v="Birchip2011TOS1CvLincoln"/>
    <x v="21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2"/>
    <s v="Birchip2011TOS1CvMace"/>
    <x v="19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"/>
    <m/>
  </r>
  <r>
    <x v="72"/>
    <s v="Birchip2011TOS1CvMace"/>
    <x v="19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72"/>
    <s v="Birchip2011TOS1CvMace"/>
    <x v="19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9"/>
    <m/>
  </r>
  <r>
    <x v="72"/>
    <s v="Birchip2011TOS1CvMace"/>
    <x v="19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7"/>
    <m/>
  </r>
  <r>
    <x v="72"/>
    <s v="Birchip2011TOS1CvMace"/>
    <x v="19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"/>
    <m/>
  </r>
  <r>
    <x v="72"/>
    <s v="Birchip2011TOS1CvMace"/>
    <x v="19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3"/>
    <m/>
  </r>
  <r>
    <x v="72"/>
    <s v="Birchip2011TOS1CvMace"/>
    <x v="19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2"/>
    <s v="Birchip2011TOS1CvMace"/>
    <x v="19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2"/>
    <s v="Birchip2011TOS1CvMace"/>
    <x v="20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2"/>
    <s v="Birchip2011TOS1CvMace"/>
    <x v="20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2"/>
    <s v="Birchip2011TOS1CvMace"/>
    <x v="20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72"/>
    <s v="Birchip2011TOS1CvMace"/>
    <x v="20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72"/>
    <s v="Birchip2011TOS1CvMace"/>
    <x v="20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72"/>
    <s v="Birchip2011TOS1CvMace"/>
    <x v="20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2"/>
    <s v="Birchip2011TOS1CvMace"/>
    <x v="20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2"/>
    <s v="Birchip2011TOS1CvMace"/>
    <x v="20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2"/>
    <s v="Birchip2011TOS1CvMace"/>
    <x v="20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2"/>
    <s v="Birchip2011TOS1CvMace"/>
    <x v="20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2"/>
    <s v="Birchip2011TOS1CvMace"/>
    <x v="21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3"/>
    <s v="Birchip2011TOS1CvScout"/>
    <x v="19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73"/>
    <s v="Birchip2011TOS1CvScout"/>
    <x v="19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3"/>
    <s v="Birchip2011TOS1CvScout"/>
    <x v="19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1"/>
    <m/>
  </r>
  <r>
    <x v="73"/>
    <s v="Birchip2011TOS1CvScout"/>
    <x v="19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"/>
    <m/>
  </r>
  <r>
    <x v="73"/>
    <s v="Birchip2011TOS1CvScout"/>
    <x v="19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73"/>
    <s v="Birchip2011TOS1CvScout"/>
    <x v="19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2"/>
    <m/>
  </r>
  <r>
    <x v="73"/>
    <s v="Birchip2011TOS1CvScout"/>
    <x v="19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9"/>
    <m/>
  </r>
  <r>
    <x v="73"/>
    <s v="Birchip2011TOS1CvScout"/>
    <x v="19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3"/>
    <s v="Birchip2011TOS1CvScout"/>
    <x v="20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3"/>
    <s v="Birchip2011TOS1CvScout"/>
    <x v="20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3"/>
    <s v="Birchip2011TOS1CvScout"/>
    <x v="20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73"/>
    <s v="Birchip2011TOS1CvScout"/>
    <x v="20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73"/>
    <s v="Birchip2011TOS1CvScout"/>
    <x v="20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73"/>
    <s v="Birchip2011TOS1CvScout"/>
    <x v="20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3"/>
    <s v="Birchip2011TOS1CvScout"/>
    <x v="20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3"/>
    <s v="Birchip2011TOS1CvScout"/>
    <x v="20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3"/>
    <s v="Birchip2011TOS1CvScout"/>
    <x v="20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3"/>
    <s v="Birchip2011TOS1CvScout"/>
    <x v="20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3"/>
    <s v="Birchip2011TOS1CvScout"/>
    <x v="21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4"/>
    <s v="Birchip2011TOS2CvAxe"/>
    <x v="19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4"/>
    <s v="Birchip2011TOS2CvAxe"/>
    <x v="19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"/>
    <m/>
  </r>
  <r>
    <x v="74"/>
    <s v="Birchip2011TOS2CvAxe"/>
    <x v="19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4"/>
    <s v="Birchip2011TOS2CvAxe"/>
    <x v="20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3"/>
    <m/>
  </r>
  <r>
    <x v="74"/>
    <s v="Birchip2011TOS2CvAxe"/>
    <x v="20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3"/>
    <m/>
  </r>
  <r>
    <x v="74"/>
    <s v="Birchip2011TOS2CvAxe"/>
    <x v="20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"/>
    <m/>
  </r>
  <r>
    <x v="74"/>
    <s v="Birchip2011TOS2CvAxe"/>
    <x v="21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4"/>
    <s v="Birchip2011TOS2CvAxe"/>
    <x v="20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74"/>
    <s v="Birchip2011TOS2CvAxe"/>
    <x v="20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m/>
    <m/>
  </r>
  <r>
    <x v="74"/>
    <s v="Birchip2011TOS2CvAxe"/>
    <x v="20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9"/>
    <m/>
    <m/>
    <m/>
    <m/>
    <m/>
    <m/>
    <m/>
    <m/>
    <m/>
    <m/>
    <m/>
    <m/>
  </r>
  <r>
    <x v="74"/>
    <s v="Birchip2011TOS2CvAxe"/>
    <x v="20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4"/>
    <s v="Birchip2011TOS2CvAxe"/>
    <x v="20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74"/>
    <s v="Birchip2011TOS2CvAxe"/>
    <x v="20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4"/>
    <s v="Birchip2011TOS2CvAxe"/>
    <x v="21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4"/>
    <s v="Birchip2011TOS2CvAxe"/>
    <x v="21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4"/>
    <s v="Birchip2011TOS2CvAxe"/>
    <x v="21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5"/>
    <s v="Birchip2011TOS2CvBolac"/>
    <x v="19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5"/>
    <s v="Birchip2011TOS2CvBolac"/>
    <x v="19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8"/>
    <m/>
  </r>
  <r>
    <x v="75"/>
    <s v="Birchip2011TOS2CvBolac"/>
    <x v="19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1"/>
    <m/>
  </r>
  <r>
    <x v="75"/>
    <s v="Birchip2011TOS2CvBolac"/>
    <x v="20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9"/>
    <m/>
  </r>
  <r>
    <x v="75"/>
    <s v="Birchip2011TOS2CvBolac"/>
    <x v="20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2"/>
    <m/>
  </r>
  <r>
    <x v="75"/>
    <s v="Birchip2011TOS2CvBolac"/>
    <x v="20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0999999999999996"/>
    <m/>
  </r>
  <r>
    <x v="75"/>
    <s v="Birchip2011TOS2CvBolac"/>
    <x v="21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5"/>
    <s v="Birchip2011TOS2CvBolac"/>
    <x v="20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5"/>
    <s v="Birchip2011TOS2CvBolac"/>
    <x v="20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75"/>
    <s v="Birchip2011TOS2CvBolac"/>
    <x v="20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75"/>
    <s v="Birchip2011TOS2CvBolac"/>
    <x v="20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3"/>
    <m/>
    <m/>
    <m/>
    <m/>
    <m/>
    <m/>
    <m/>
    <m/>
    <m/>
    <m/>
    <m/>
    <m/>
  </r>
  <r>
    <x v="75"/>
    <s v="Birchip2011TOS2CvBolac"/>
    <x v="20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5"/>
    <s v="Birchip2011TOS2CvBolac"/>
    <x v="20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75"/>
    <s v="Birchip2011TOS2CvBolac"/>
    <x v="21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75"/>
    <s v="Birchip2011TOS2CvBolac"/>
    <x v="21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75"/>
    <s v="Birchip2011TOS2CvBolac"/>
    <x v="21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6"/>
    <s v="Birchip2011TOS2CvDerrimut"/>
    <x v="19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6"/>
    <s v="Birchip2011TOS2CvDerrimut"/>
    <x v="19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6"/>
    <s v="Birchip2011TOS2CvDerrimut"/>
    <x v="19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6"/>
    <s v="Birchip2011TOS2CvDerrimut"/>
    <x v="20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2"/>
    <m/>
  </r>
  <r>
    <x v="76"/>
    <s v="Birchip2011TOS2CvDerrimut"/>
    <x v="20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"/>
    <m/>
  </r>
  <r>
    <x v="76"/>
    <s v="Birchip2011TOS2CvDerrimut"/>
    <x v="20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6"/>
    <m/>
  </r>
  <r>
    <x v="76"/>
    <s v="Birchip2011TOS2CvDerrimut"/>
    <x v="21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6"/>
    <s v="Birchip2011TOS2CvDerrimut"/>
    <x v="20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6"/>
    <s v="Birchip2011TOS2CvDerrimut"/>
    <x v="20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76"/>
    <s v="Birchip2011TOS2CvDerrimut"/>
    <x v="20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76"/>
    <s v="Birchip2011TOS2CvDerrimut"/>
    <x v="20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6"/>
    <s v="Birchip2011TOS2CvDerrimut"/>
    <x v="20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6"/>
    <s v="Birchip2011TOS2CvDerrimut"/>
    <x v="20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6"/>
    <s v="Birchip2011TOS2CvDerrimut"/>
    <x v="21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6"/>
    <s v="Birchip2011TOS2CvDerrimut"/>
    <x v="21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6"/>
    <s v="Birchip2011TOS2CvDerrimut"/>
    <x v="21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7"/>
    <s v="Birchip2011TOS2CvEaglehawk"/>
    <x v="19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7"/>
    <s v="Birchip2011TOS2CvEaglehawk"/>
    <x v="19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77"/>
    <s v="Birchip2011TOS2CvEaglehawk"/>
    <x v="19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5"/>
    <m/>
  </r>
  <r>
    <x v="77"/>
    <s v="Birchip2011TOS2CvEaglehawk"/>
    <x v="20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5"/>
    <m/>
  </r>
  <r>
    <x v="77"/>
    <s v="Birchip2011TOS2CvEaglehawk"/>
    <x v="20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4000000000000004"/>
    <m/>
  </r>
  <r>
    <x v="77"/>
    <s v="Birchip2011TOS2CvEaglehawk"/>
    <x v="20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0999999999999996"/>
    <m/>
  </r>
  <r>
    <x v="77"/>
    <s v="Birchip2011TOS2CvEaglehawk"/>
    <x v="21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7"/>
    <s v="Birchip2011TOS2CvEaglehawk"/>
    <x v="20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7"/>
    <s v="Birchip2011TOS2CvEaglehawk"/>
    <x v="20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8"/>
    <m/>
    <m/>
    <m/>
    <m/>
    <m/>
    <m/>
    <m/>
    <m/>
    <m/>
    <m/>
    <m/>
    <m/>
  </r>
  <r>
    <x v="77"/>
    <s v="Birchip2011TOS2CvEaglehawk"/>
    <x v="20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77"/>
    <s v="Birchip2011TOS2CvEaglehawk"/>
    <x v="20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"/>
    <m/>
    <m/>
    <m/>
    <m/>
    <m/>
    <m/>
    <m/>
    <m/>
    <m/>
    <m/>
    <m/>
    <m/>
  </r>
  <r>
    <x v="77"/>
    <s v="Birchip2011TOS2CvEaglehawk"/>
    <x v="20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7"/>
    <s v="Birchip2011TOS2CvEaglehawk"/>
    <x v="20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77"/>
    <s v="Birchip2011TOS2CvEaglehawk"/>
    <x v="21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7"/>
    <s v="Birchip2011TOS2CvEaglehawk"/>
    <x v="21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77"/>
    <s v="Birchip2011TOS2CvEaglehawk"/>
    <x v="21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.5"/>
    <m/>
    <m/>
    <m/>
    <m/>
    <m/>
    <m/>
    <m/>
    <m/>
    <m/>
    <m/>
    <m/>
    <m/>
  </r>
  <r>
    <x v="78"/>
    <s v="Birchip2011TOS2CvGregory"/>
    <x v="19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8"/>
    <s v="Birchip2011TOS2CvGregory"/>
    <x v="19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78"/>
    <s v="Birchip2011TOS2CvGregory"/>
    <x v="19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8"/>
    <s v="Birchip2011TOS2CvGregory"/>
    <x v="20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3"/>
    <m/>
  </r>
  <r>
    <x v="78"/>
    <s v="Birchip2011TOS2CvGregory"/>
    <x v="20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78"/>
    <s v="Birchip2011TOS2CvGregory"/>
    <x v="20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6"/>
    <m/>
  </r>
  <r>
    <x v="78"/>
    <s v="Birchip2011TOS2CvGregory"/>
    <x v="21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"/>
    <s v="Birchip2011TOS2CvGregory"/>
    <x v="20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78"/>
    <s v="Birchip2011TOS2CvGregory"/>
    <x v="20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78"/>
    <s v="Birchip2011TOS2CvGregory"/>
    <x v="20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78"/>
    <s v="Birchip2011TOS2CvGregory"/>
    <x v="20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8"/>
    <s v="Birchip2011TOS2CvGregory"/>
    <x v="20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78"/>
    <s v="Birchip2011TOS2CvGregory"/>
    <x v="20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"/>
    <s v="Birchip2011TOS2CvGregory"/>
    <x v="21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"/>
    <s v="Birchip2011TOS2CvGregory"/>
    <x v="21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"/>
    <s v="Birchip2011TOS2CvGregory"/>
    <x v="21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79"/>
    <s v="Birchip2011TOS2CvLincoln"/>
    <x v="19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79"/>
    <s v="Birchip2011TOS2CvLincoln"/>
    <x v="19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8"/>
    <m/>
  </r>
  <r>
    <x v="79"/>
    <s v="Birchip2011TOS2CvLincoln"/>
    <x v="19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79"/>
    <s v="Birchip2011TOS2CvLincoln"/>
    <x v="20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4"/>
    <m/>
  </r>
  <r>
    <x v="79"/>
    <s v="Birchip2011TOS2CvLincoln"/>
    <x v="20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4000000000000004"/>
    <m/>
  </r>
  <r>
    <x v="79"/>
    <s v="Birchip2011TOS2CvLincoln"/>
    <x v="20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3"/>
    <m/>
  </r>
  <r>
    <x v="79"/>
    <s v="Birchip2011TOS2CvLincoln"/>
    <x v="21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9"/>
    <s v="Birchip2011TOS2CvLincoln"/>
    <x v="20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79"/>
    <s v="Birchip2011TOS2CvLincoln"/>
    <x v="20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79"/>
    <s v="Birchip2011TOS2CvLincoln"/>
    <x v="20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79"/>
    <s v="Birchip2011TOS2CvLincoln"/>
    <x v="20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79"/>
    <s v="Birchip2011TOS2CvLincoln"/>
    <x v="20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9"/>
    <s v="Birchip2011TOS2CvLincoln"/>
    <x v="20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9"/>
    <s v="Birchip2011TOS2CvLincoln"/>
    <x v="21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79"/>
    <s v="Birchip2011TOS2CvLincoln"/>
    <x v="21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9"/>
    <s v="Birchip2011TOS2CvLincoln"/>
    <x v="21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80"/>
    <s v="Birchip2011TOS2CvMace"/>
    <x v="19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80"/>
    <s v="Birchip2011TOS2CvMace"/>
    <x v="19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8"/>
    <m/>
  </r>
  <r>
    <x v="80"/>
    <s v="Birchip2011TOS2CvMace"/>
    <x v="19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80"/>
    <s v="Birchip2011TOS2CvMace"/>
    <x v="20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1"/>
    <m/>
  </r>
  <r>
    <x v="80"/>
    <s v="Birchip2011TOS2CvMace"/>
    <x v="20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"/>
    <m/>
  </r>
  <r>
    <x v="80"/>
    <s v="Birchip2011TOS2CvMace"/>
    <x v="20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80"/>
    <s v="Birchip2011TOS2CvMace"/>
    <x v="21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80"/>
    <s v="Birchip2011TOS2CvMace"/>
    <x v="20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80"/>
    <s v="Birchip2011TOS2CvMace"/>
    <x v="20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"/>
    <m/>
    <m/>
    <m/>
    <m/>
    <m/>
    <m/>
    <m/>
    <m/>
    <m/>
    <m/>
    <m/>
    <m/>
  </r>
  <r>
    <x v="80"/>
    <s v="Birchip2011TOS2CvMace"/>
    <x v="20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9"/>
    <m/>
    <m/>
    <m/>
    <m/>
    <m/>
    <m/>
    <m/>
    <m/>
    <m/>
    <m/>
    <m/>
    <m/>
  </r>
  <r>
    <x v="80"/>
    <s v="Birchip2011TOS2CvMace"/>
    <x v="20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80"/>
    <s v="Birchip2011TOS2CvMace"/>
    <x v="20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80"/>
    <s v="Birchip2011TOS2CvMace"/>
    <x v="20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80"/>
    <s v="Birchip2011TOS2CvMace"/>
    <x v="21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80"/>
    <s v="Birchip2011TOS2CvMace"/>
    <x v="21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80"/>
    <s v="Birchip2011TOS2CvMace"/>
    <x v="21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81"/>
    <s v="Birchip2011TOS2CvScout"/>
    <x v="19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1"/>
    <m/>
    <m/>
    <m/>
    <m/>
    <m/>
    <m/>
    <m/>
    <m/>
    <m/>
    <m/>
    <n v="1"/>
    <m/>
  </r>
  <r>
    <x v="81"/>
    <s v="Birchip2011TOS2CvScout"/>
    <x v="19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1.9"/>
    <m/>
  </r>
  <r>
    <x v="81"/>
    <s v="Birchip2011TOS2CvScout"/>
    <x v="19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5"/>
    <m/>
  </r>
  <r>
    <x v="81"/>
    <s v="Birchip2011TOS2CvScout"/>
    <x v="20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3.4"/>
    <m/>
  </r>
  <r>
    <x v="81"/>
    <s v="Birchip2011TOS2CvScout"/>
    <x v="20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8"/>
    <m/>
  </r>
  <r>
    <x v="81"/>
    <s v="Birchip2011TOS2CvScout"/>
    <x v="20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6"/>
    <m/>
  </r>
  <r>
    <x v="81"/>
    <s v="Birchip2011TOS2CvScout"/>
    <x v="21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81"/>
    <s v="Birchip2011TOS2CvScout"/>
    <x v="20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81"/>
    <s v="Birchip2011TOS2CvScout"/>
    <x v="20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m/>
    <m/>
  </r>
  <r>
    <x v="81"/>
    <s v="Birchip2011TOS2CvScout"/>
    <x v="20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"/>
    <m/>
    <m/>
    <m/>
    <m/>
    <m/>
    <m/>
    <m/>
    <m/>
    <m/>
    <m/>
    <m/>
    <m/>
  </r>
  <r>
    <x v="81"/>
    <s v="Birchip2011TOS2CvScout"/>
    <x v="20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81"/>
    <s v="Birchip2011TOS2CvScout"/>
    <x v="20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81"/>
    <s v="Birchip2011TOS2CvScout"/>
    <x v="20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81"/>
    <s v="Birchip2011TOS2CvScout"/>
    <x v="21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81"/>
    <s v="Birchip2011TOS2CvScout"/>
    <x v="21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81"/>
    <s v="Birchip2011TOS2CvScout"/>
    <x v="21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82"/>
    <s v="Bungunya2012CvGregoryTOS10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6"/>
    <n v="160"/>
    <m/>
    <m/>
    <m/>
    <m/>
    <m/>
    <m/>
    <m/>
    <m/>
    <m/>
    <m/>
    <m/>
    <m/>
    <m/>
  </r>
  <r>
    <x v="83"/>
    <s v="Bungunya2012CvGregoryTOS22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n v="155"/>
    <m/>
    <m/>
    <m/>
    <m/>
    <m/>
    <m/>
    <m/>
    <m/>
    <m/>
    <m/>
    <m/>
    <m/>
    <m/>
  </r>
  <r>
    <x v="84"/>
    <s v="Bungunya2012CvGregoryTOS23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5"/>
    <n v="136"/>
    <m/>
    <m/>
    <m/>
    <m/>
    <m/>
    <m/>
    <m/>
    <m/>
    <m/>
    <m/>
    <m/>
    <m/>
    <m/>
  </r>
  <r>
    <x v="85"/>
    <s v="Bungunya2012CvJanzTOS10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0"/>
    <n v="167"/>
    <m/>
    <m/>
    <m/>
    <m/>
    <m/>
    <m/>
    <m/>
    <m/>
    <m/>
    <m/>
    <m/>
    <m/>
    <m/>
  </r>
  <r>
    <x v="86"/>
    <s v="Bungunya2012CvJanzTOS22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n v="300"/>
    <m/>
    <m/>
    <m/>
    <m/>
    <m/>
    <m/>
    <m/>
    <m/>
    <m/>
    <m/>
    <m/>
    <m/>
    <m/>
  </r>
  <r>
    <x v="87"/>
    <s v="Bungunya2012CvJanzTOS23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5"/>
    <n v="136"/>
    <m/>
    <m/>
    <m/>
    <m/>
    <m/>
    <m/>
    <m/>
    <m/>
    <m/>
    <m/>
    <m/>
    <m/>
    <m/>
  </r>
  <r>
    <x v="88"/>
    <s v="Bungunya2012CvLangTOS10-May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4"/>
    <n v="167"/>
    <m/>
    <m/>
    <m/>
    <m/>
    <m/>
    <m/>
    <m/>
    <m/>
    <m/>
    <m/>
    <m/>
    <m/>
    <m/>
  </r>
  <r>
    <x v="89"/>
    <s v="Bungunya2012CvLangTOS22-May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2"/>
    <n v="155"/>
    <m/>
    <m/>
    <m/>
    <m/>
    <m/>
    <m/>
    <m/>
    <m/>
    <m/>
    <m/>
    <m/>
    <m/>
    <m/>
  </r>
  <r>
    <x v="90"/>
    <s v="Bungunya2012CvLangTOS23-Jun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5"/>
    <n v="136"/>
    <m/>
    <m/>
    <m/>
    <m/>
    <m/>
    <m/>
    <m/>
    <m/>
    <m/>
    <m/>
    <m/>
    <m/>
    <m/>
  </r>
  <r>
    <x v="91"/>
    <s v="CPTCultAlbericSow2002-05-15"/>
    <x v="0"/>
    <d v="2002-05-15T00:00:00"/>
    <n v="135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6"/>
    <m/>
    <n v="193"/>
    <m/>
    <m/>
    <m/>
    <m/>
    <m/>
    <m/>
    <m/>
    <m/>
    <m/>
    <m/>
    <m/>
    <m/>
    <m/>
    <m/>
  </r>
  <r>
    <x v="92"/>
    <s v="CPTCultAlbericSow2002-09-09"/>
    <x v="0"/>
    <d v="2002-09-09T00:00:00"/>
    <n v="252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6"/>
    <m/>
    <m/>
    <m/>
    <m/>
    <m/>
    <m/>
    <m/>
    <m/>
    <m/>
    <m/>
    <m/>
    <m/>
    <m/>
    <m/>
  </r>
  <r>
    <x v="93"/>
    <s v="CPTCultAlbericSow2003-03-14"/>
    <x v="0"/>
    <d v="2003-03-14T00:00:00"/>
    <n v="73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1"/>
    <m/>
    <n v="230"/>
    <m/>
    <m/>
    <m/>
    <m/>
    <m/>
    <m/>
    <m/>
    <m/>
    <m/>
    <m/>
    <m/>
    <m/>
    <m/>
    <m/>
  </r>
  <r>
    <x v="94"/>
    <s v="CPTCultAlbericSow2003-05-21"/>
    <x v="0"/>
    <d v="2003-05-21T00:00:00"/>
    <n v="141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2"/>
    <m/>
    <m/>
    <m/>
    <m/>
    <m/>
    <m/>
    <m/>
    <m/>
    <m/>
    <m/>
    <m/>
    <m/>
    <m/>
    <m/>
  </r>
  <r>
    <x v="95"/>
    <s v="CPTCultAlbericSow2003-09-02"/>
    <x v="0"/>
    <d v="2003-09-02T00:00:00"/>
    <n v="245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104"/>
    <m/>
    <m/>
    <m/>
    <m/>
    <m/>
    <m/>
    <m/>
    <m/>
    <m/>
    <m/>
    <m/>
    <m/>
    <m/>
    <m/>
  </r>
  <r>
    <x v="96"/>
    <s v="CPTCultAlbericSow2004-03-23"/>
    <x v="0"/>
    <d v="2004-03-23T00:00:00"/>
    <n v="83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9"/>
    <m/>
    <n v="227"/>
    <m/>
    <m/>
    <m/>
    <m/>
    <m/>
    <m/>
    <m/>
    <m/>
    <m/>
    <m/>
    <m/>
    <m/>
    <m/>
    <m/>
  </r>
  <r>
    <x v="97"/>
    <s v="CPTCultAlbericSow2004-05-28"/>
    <x v="0"/>
    <d v="2004-05-28T00:00:00"/>
    <n v="149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75"/>
    <m/>
    <m/>
    <m/>
    <m/>
    <m/>
    <m/>
    <m/>
    <m/>
    <m/>
    <m/>
    <m/>
    <m/>
    <m/>
    <m/>
  </r>
  <r>
    <x v="98"/>
    <s v="CPTCultAlbericSow2004-09-06"/>
    <x v="0"/>
    <d v="2004-09-06T00:00:00"/>
    <n v="250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5"/>
    <m/>
    <n v="109"/>
    <m/>
    <m/>
    <m/>
    <m/>
    <m/>
    <m/>
    <m/>
    <m/>
    <m/>
    <m/>
    <m/>
    <m/>
    <m/>
    <m/>
  </r>
  <r>
    <x v="99"/>
    <s v="CPTCultAlbericSow2005-04-04"/>
    <x v="0"/>
    <d v="2005-04-04T00:00:00"/>
    <n v="94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6"/>
    <m/>
    <n v="215"/>
    <m/>
    <m/>
    <m/>
    <m/>
    <m/>
    <m/>
    <m/>
    <m/>
    <m/>
    <m/>
    <m/>
    <m/>
    <m/>
    <m/>
  </r>
  <r>
    <x v="100"/>
    <s v="CPTCultAlbericSow2005-05-27"/>
    <x v="0"/>
    <d v="2005-05-27T00:00:00"/>
    <n v="147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5"/>
    <m/>
    <n v="173"/>
    <m/>
    <m/>
    <m/>
    <m/>
    <m/>
    <m/>
    <m/>
    <m/>
    <m/>
    <m/>
    <m/>
    <m/>
    <m/>
    <m/>
  </r>
  <r>
    <x v="101"/>
    <s v="CPTCultAlbericSow2005-09-05"/>
    <x v="0"/>
    <d v="2005-09-05T00:00:00"/>
    <n v="248"/>
    <s v="Albe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2"/>
    <m/>
    <n v="101"/>
    <m/>
    <m/>
    <m/>
    <m/>
    <m/>
    <m/>
    <m/>
    <m/>
    <m/>
    <m/>
    <m/>
    <m/>
    <m/>
    <m/>
  </r>
  <r>
    <x v="102"/>
    <s v="CPTCultAmarokSow2001-04-09"/>
    <x v="0"/>
    <d v="2001-04-09T00:00:00"/>
    <n v="9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0"/>
    <m/>
    <n v="205"/>
    <m/>
    <m/>
    <m/>
    <m/>
    <m/>
    <m/>
    <m/>
    <m/>
    <m/>
    <m/>
    <m/>
    <m/>
    <m/>
    <m/>
  </r>
  <r>
    <x v="103"/>
    <s v="CPTCultAmarokSow2001-06-15"/>
    <x v="0"/>
    <d v="2001-06-15T00:00:00"/>
    <n v="166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6"/>
    <m/>
    <n v="152"/>
    <m/>
    <m/>
    <m/>
    <m/>
    <m/>
    <m/>
    <m/>
    <m/>
    <m/>
    <m/>
    <m/>
    <m/>
    <m/>
    <m/>
  </r>
  <r>
    <x v="104"/>
    <s v="CPTCultAmarokSow2002-03-07"/>
    <x v="0"/>
    <d v="2002-03-07T00:00:00"/>
    <n v="66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0"/>
    <m/>
    <n v="229"/>
    <m/>
    <m/>
    <m/>
    <m/>
    <m/>
    <m/>
    <m/>
    <m/>
    <m/>
    <m/>
    <m/>
    <m/>
    <m/>
    <m/>
  </r>
  <r>
    <x v="105"/>
    <s v="CPTCultAmarokSow2002-05-15"/>
    <x v="0"/>
    <d v="2002-05-15T00:00:00"/>
    <n v="135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7"/>
    <m/>
    <n v="181"/>
    <m/>
    <m/>
    <m/>
    <m/>
    <m/>
    <m/>
    <m/>
    <m/>
    <m/>
    <m/>
    <m/>
    <m/>
    <m/>
    <m/>
  </r>
  <r>
    <x v="106"/>
    <s v="CPTCultAmarokSow2003-03-14"/>
    <x v="0"/>
    <d v="2003-03-14T00:00:00"/>
    <n v="73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8"/>
    <m/>
    <n v="224"/>
    <m/>
    <m/>
    <m/>
    <m/>
    <m/>
    <m/>
    <m/>
    <m/>
    <m/>
    <m/>
    <m/>
    <m/>
    <m/>
    <m/>
  </r>
  <r>
    <x v="107"/>
    <s v="CPTCultAmarokSow2003-05-21"/>
    <x v="0"/>
    <d v="2003-05-21T00:00:00"/>
    <n v="141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0"/>
    <m/>
    <n v="174"/>
    <m/>
    <m/>
    <m/>
    <m/>
    <m/>
    <m/>
    <m/>
    <m/>
    <m/>
    <m/>
    <m/>
    <m/>
    <m/>
    <m/>
  </r>
  <r>
    <x v="108"/>
    <s v="CPTCultAmarokSow2004-03-23"/>
    <x v="0"/>
    <d v="2004-03-23T00:00:00"/>
    <n v="83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3"/>
    <m/>
    <n v="225"/>
    <m/>
    <m/>
    <m/>
    <m/>
    <m/>
    <m/>
    <m/>
    <m/>
    <m/>
    <m/>
    <m/>
    <m/>
    <m/>
    <m/>
  </r>
  <r>
    <x v="109"/>
    <s v="CPTCultAmarokSow2004-05-28"/>
    <x v="0"/>
    <d v="2004-05-28T00:00:00"/>
    <n v="14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3"/>
    <m/>
    <n v="169"/>
    <m/>
    <m/>
    <m/>
    <m/>
    <m/>
    <m/>
    <m/>
    <m/>
    <m/>
    <m/>
    <m/>
    <m/>
    <m/>
    <m/>
  </r>
  <r>
    <x v="110"/>
    <s v="CPTCultAmarokSow2005-04-04"/>
    <x v="0"/>
    <d v="2005-04-04T00:00:00"/>
    <n v="94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99"/>
    <m/>
    <m/>
    <m/>
    <m/>
    <m/>
    <m/>
    <m/>
    <m/>
    <m/>
    <m/>
    <m/>
    <m/>
    <m/>
    <m/>
  </r>
  <r>
    <x v="111"/>
    <s v="CPTCultAmarokSow2005-05-27"/>
    <x v="0"/>
    <d v="2005-05-27T00:00:00"/>
    <n v="147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3"/>
    <m/>
    <n v="165"/>
    <m/>
    <m/>
    <m/>
    <m/>
    <m/>
    <m/>
    <m/>
    <m/>
    <m/>
    <m/>
    <m/>
    <m/>
    <m/>
    <m/>
  </r>
  <r>
    <x v="112"/>
    <s v="CPTCultAmarokSow2006-03-13"/>
    <x v="0"/>
    <d v="2006-03-13T00:00:00"/>
    <n v="72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2"/>
    <m/>
    <n v="214"/>
    <m/>
    <m/>
    <m/>
    <m/>
    <m/>
    <m/>
    <m/>
    <m/>
    <m/>
    <m/>
    <m/>
    <m/>
    <m/>
    <m/>
  </r>
  <r>
    <x v="113"/>
    <s v="CPTCultAmarokSow2006-05-10"/>
    <x v="0"/>
    <d v="2006-05-10T00:00:00"/>
    <n v="130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7"/>
    <m/>
    <n v="182"/>
    <m/>
    <m/>
    <m/>
    <m/>
    <m/>
    <m/>
    <m/>
    <m/>
    <m/>
    <m/>
    <m/>
    <m/>
    <m/>
    <m/>
  </r>
  <r>
    <x v="114"/>
    <s v="CPTCultAmarokSow2007-04-24"/>
    <x v="0"/>
    <d v="2007-04-24T00:00:00"/>
    <n v="114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5"/>
    <m/>
    <n v="196"/>
    <m/>
    <m/>
    <m/>
    <m/>
    <m/>
    <m/>
    <m/>
    <m/>
    <m/>
    <m/>
    <m/>
    <m/>
    <m/>
    <m/>
  </r>
  <r>
    <x v="115"/>
    <s v="CPTCultAmarokSow2007-06-28"/>
    <x v="0"/>
    <d v="2007-06-28T00:00:00"/>
    <n v="17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4"/>
    <m/>
    <n v="145"/>
    <m/>
    <m/>
    <m/>
    <m/>
    <m/>
    <m/>
    <m/>
    <m/>
    <m/>
    <m/>
    <m/>
    <m/>
    <m/>
    <m/>
  </r>
  <r>
    <x v="116"/>
    <s v="CPTCultAmarokSow2008-04-11"/>
    <x v="0"/>
    <d v="2008-04-11T00:00:00"/>
    <n v="102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205"/>
    <m/>
    <m/>
    <m/>
    <m/>
    <m/>
    <m/>
    <m/>
    <m/>
    <m/>
    <m/>
    <m/>
    <m/>
    <m/>
    <m/>
  </r>
  <r>
    <x v="117"/>
    <s v="CPTCultAmarokSow2008-06-06"/>
    <x v="0"/>
    <d v="2008-06-06T00:00:00"/>
    <n v="158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1"/>
    <m/>
    <n v="166"/>
    <m/>
    <m/>
    <m/>
    <m/>
    <m/>
    <m/>
    <m/>
    <m/>
    <m/>
    <m/>
    <m/>
    <m/>
    <m/>
    <m/>
  </r>
  <r>
    <x v="118"/>
    <s v="CPTCultAmarokSow2009-03-20"/>
    <x v="0"/>
    <d v="2009-03-20T00:00:00"/>
    <n v="7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220"/>
    <m/>
    <m/>
    <m/>
    <m/>
    <m/>
    <m/>
    <m/>
    <m/>
    <m/>
    <m/>
    <m/>
    <m/>
    <m/>
    <m/>
  </r>
  <r>
    <x v="119"/>
    <s v="CPTCultAmarokSow2009-06-05"/>
    <x v="0"/>
    <d v="2009-06-05T00:00:00"/>
    <n v="156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5"/>
    <m/>
    <n v="171"/>
    <m/>
    <m/>
    <m/>
    <m/>
    <m/>
    <m/>
    <m/>
    <m/>
    <m/>
    <m/>
    <m/>
    <m/>
    <m/>
    <m/>
  </r>
  <r>
    <x v="120"/>
    <s v="CPTCultAmarokSow2009-08-24"/>
    <x v="0"/>
    <d v="2009-08-24T00:00:00"/>
    <n v="236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9"/>
    <m/>
    <n v="119"/>
    <m/>
    <m/>
    <m/>
    <m/>
    <m/>
    <m/>
    <m/>
    <m/>
    <m/>
    <m/>
    <m/>
    <m/>
    <m/>
    <m/>
  </r>
  <r>
    <x v="121"/>
    <s v="CPTCultAmarokSow2010-03-30"/>
    <x v="0"/>
    <d v="2010-03-30T00:00:00"/>
    <n v="8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9"/>
    <m/>
    <n v="215"/>
    <m/>
    <m/>
    <m/>
    <m/>
    <m/>
    <m/>
    <m/>
    <m/>
    <m/>
    <m/>
    <m/>
    <m/>
    <m/>
    <m/>
  </r>
  <r>
    <x v="122"/>
    <s v="CPTCultAmarokSow2010-07-06"/>
    <x v="0"/>
    <d v="2010-07-06T00:00:00"/>
    <n v="187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0"/>
    <m/>
    <n v="139"/>
    <m/>
    <m/>
    <m/>
    <m/>
    <m/>
    <m/>
    <m/>
    <m/>
    <m/>
    <m/>
    <m/>
    <m/>
    <m/>
    <m/>
  </r>
  <r>
    <x v="123"/>
    <s v="CPTCultAmarokSow2011-03-30"/>
    <x v="0"/>
    <d v="2011-03-30T00:00:00"/>
    <n v="89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2"/>
    <m/>
    <n v="221"/>
    <m/>
    <m/>
    <m/>
    <m/>
    <m/>
    <m/>
    <m/>
    <m/>
    <m/>
    <m/>
    <m/>
    <m/>
    <m/>
    <m/>
  </r>
  <r>
    <x v="124"/>
    <s v="CPTCultAmarokSow2011-05-11"/>
    <x v="0"/>
    <d v="2011-05-11T00:00:00"/>
    <n v="131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0"/>
    <m/>
    <n v="195"/>
    <m/>
    <m/>
    <m/>
    <m/>
    <m/>
    <m/>
    <m/>
    <m/>
    <m/>
    <m/>
    <m/>
    <m/>
    <m/>
    <m/>
  </r>
  <r>
    <x v="125"/>
    <s v="CPTCultAmarokSow2012-04-05"/>
    <x v="0"/>
    <d v="2012-04-05T00:00:00"/>
    <n v="96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1"/>
    <m/>
    <n v="209"/>
    <m/>
    <m/>
    <m/>
    <m/>
    <m/>
    <m/>
    <m/>
    <m/>
    <m/>
    <m/>
    <m/>
    <m/>
    <m/>
    <m/>
  </r>
  <r>
    <x v="126"/>
    <s v="CPTCultAmarokSow2012-06-28"/>
    <x v="0"/>
    <d v="2012-06-28T00:00:00"/>
    <n v="180"/>
    <s v="Amar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7"/>
    <m/>
    <n v="151"/>
    <m/>
    <m/>
    <m/>
    <m/>
    <m/>
    <m/>
    <m/>
    <m/>
    <m/>
    <m/>
    <m/>
    <m/>
    <m/>
    <m/>
  </r>
  <r>
    <x v="127"/>
    <s v="CPTCultAspiringSow2005-05-27"/>
    <x v="0"/>
    <d v="2005-05-27T00:00:00"/>
    <n v="147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3"/>
    <m/>
    <n v="174"/>
    <m/>
    <m/>
    <m/>
    <m/>
    <m/>
    <m/>
    <m/>
    <m/>
    <m/>
    <m/>
    <m/>
    <m/>
    <m/>
    <m/>
  </r>
  <r>
    <x v="128"/>
    <s v="CPTCultAspiringSow2006-03-13"/>
    <x v="0"/>
    <d v="2006-03-13T00:00:00"/>
    <n v="72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2"/>
    <m/>
    <n v="224"/>
    <m/>
    <m/>
    <m/>
    <m/>
    <m/>
    <m/>
    <m/>
    <m/>
    <m/>
    <m/>
    <m/>
    <m/>
    <m/>
    <m/>
  </r>
  <r>
    <x v="129"/>
    <s v="CPTCultAspiringSow2006-05-10"/>
    <x v="0"/>
    <d v="2006-05-10T00:00:00"/>
    <n v="130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6"/>
    <m/>
    <n v="192"/>
    <m/>
    <m/>
    <m/>
    <m/>
    <m/>
    <m/>
    <m/>
    <m/>
    <m/>
    <m/>
    <m/>
    <m/>
    <m/>
    <m/>
  </r>
  <r>
    <x v="130"/>
    <s v="CPTCultAspiringSow2007-04-24"/>
    <x v="0"/>
    <d v="2007-04-24T00:00:00"/>
    <n v="114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9"/>
    <m/>
    <n v="212"/>
    <m/>
    <m/>
    <m/>
    <m/>
    <m/>
    <m/>
    <m/>
    <m/>
    <m/>
    <m/>
    <m/>
    <m/>
    <m/>
    <m/>
  </r>
  <r>
    <x v="131"/>
    <s v="CPTCultAspiringSow2007-06-28"/>
    <x v="0"/>
    <d v="2007-06-28T00:00:00"/>
    <n v="179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0"/>
    <m/>
    <n v="151"/>
    <m/>
    <m/>
    <m/>
    <m/>
    <m/>
    <m/>
    <m/>
    <m/>
    <m/>
    <m/>
    <m/>
    <m/>
    <m/>
    <m/>
  </r>
  <r>
    <x v="132"/>
    <s v="CPTCultAspiringSow2008-04-11"/>
    <x v="0"/>
    <d v="2008-04-11T00:00:00"/>
    <n v="102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5"/>
    <m/>
    <n v="211"/>
    <m/>
    <m/>
    <m/>
    <m/>
    <m/>
    <m/>
    <m/>
    <m/>
    <m/>
    <m/>
    <m/>
    <m/>
    <m/>
    <m/>
  </r>
  <r>
    <x v="133"/>
    <s v="CPTCultAspiringSow2008-06-06"/>
    <x v="0"/>
    <d v="2008-06-06T00:00:00"/>
    <n v="158"/>
    <s v="Aspi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8"/>
    <m/>
    <n v="171"/>
    <m/>
    <m/>
    <m/>
    <m/>
    <m/>
    <m/>
    <m/>
    <m/>
    <m/>
    <m/>
    <m/>
    <m/>
    <m/>
    <m/>
  </r>
  <r>
    <x v="134"/>
    <s v="CPTCultBattenSpringSow2009-03-20"/>
    <x v="0"/>
    <d v="2009-03-20T00:00:00"/>
    <n v="79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3"/>
    <m/>
    <n v="226"/>
    <m/>
    <m/>
    <m/>
    <m/>
    <m/>
    <m/>
    <m/>
    <m/>
    <m/>
    <m/>
    <m/>
    <m/>
    <m/>
    <m/>
  </r>
  <r>
    <x v="135"/>
    <s v="CPTCultBattenSpringSow2009-06-05"/>
    <x v="0"/>
    <d v="2009-06-05T00:00:00"/>
    <n v="156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1"/>
    <m/>
    <n v="174"/>
    <m/>
    <m/>
    <m/>
    <m/>
    <m/>
    <m/>
    <m/>
    <m/>
    <m/>
    <m/>
    <m/>
    <m/>
    <m/>
    <m/>
  </r>
  <r>
    <x v="136"/>
    <s v="CPTCultBattenSpringSow2009-08-24"/>
    <x v="0"/>
    <d v="2009-08-24T00:00:00"/>
    <n v="236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109"/>
    <m/>
    <m/>
    <m/>
    <m/>
    <m/>
    <m/>
    <m/>
    <m/>
    <m/>
    <m/>
    <m/>
    <m/>
    <m/>
    <m/>
  </r>
  <r>
    <x v="137"/>
    <s v="CPTCultBattenSpringSow2010-03-30"/>
    <x v="0"/>
    <d v="2010-03-30T00:00:00"/>
    <n v="89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3"/>
    <m/>
    <n v="222"/>
    <m/>
    <m/>
    <m/>
    <m/>
    <m/>
    <m/>
    <m/>
    <m/>
    <m/>
    <m/>
    <m/>
    <m/>
    <m/>
    <m/>
  </r>
  <r>
    <x v="138"/>
    <s v="CPTCultBattenSpringSow2010-07-06"/>
    <x v="0"/>
    <d v="2010-07-06T00:00:00"/>
    <n v="187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4"/>
    <m/>
    <n v="142"/>
    <m/>
    <m/>
    <m/>
    <m/>
    <m/>
    <m/>
    <m/>
    <m/>
    <m/>
    <m/>
    <m/>
    <m/>
    <m/>
    <m/>
  </r>
  <r>
    <x v="139"/>
    <s v="CPTCultBattenSpringSow2010-10-04"/>
    <x v="0"/>
    <d v="2010-10-04T00:00:00"/>
    <n v="277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0"/>
    <m/>
    <n v="75"/>
    <m/>
    <m/>
    <m/>
    <m/>
    <m/>
    <m/>
    <m/>
    <m/>
    <m/>
    <m/>
    <m/>
    <m/>
    <m/>
    <m/>
  </r>
  <r>
    <x v="140"/>
    <s v="CPTCultBattenSpringSow2010-11-30"/>
    <x v="0"/>
    <d v="2010-11-30T00:00:00"/>
    <n v="334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141"/>
    <s v="CPTCultBattenSpringSow2011-03-30"/>
    <x v="0"/>
    <d v="2011-03-30T00:00:00"/>
    <n v="89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6"/>
    <m/>
    <n v="219"/>
    <m/>
    <m/>
    <m/>
    <m/>
    <m/>
    <m/>
    <m/>
    <m/>
    <m/>
    <m/>
    <m/>
    <m/>
    <m/>
    <m/>
  </r>
  <r>
    <x v="142"/>
    <s v="CPTCultBattenSpringSow2011-05-11"/>
    <x v="0"/>
    <d v="2011-05-11T00:00:00"/>
    <n v="131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2"/>
    <m/>
    <n v="196"/>
    <m/>
    <m/>
    <m/>
    <m/>
    <m/>
    <m/>
    <m/>
    <m/>
    <m/>
    <m/>
    <m/>
    <m/>
    <m/>
    <m/>
  </r>
  <r>
    <x v="143"/>
    <s v="CPTCultBattenSpringSow2011-09-09"/>
    <x v="0"/>
    <d v="2011-09-09T00:00:00"/>
    <n v="252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6"/>
    <m/>
    <n v="95"/>
    <m/>
    <m/>
    <m/>
    <m/>
    <m/>
    <m/>
    <m/>
    <m/>
    <m/>
    <m/>
    <m/>
    <m/>
    <m/>
    <m/>
  </r>
  <r>
    <x v="144"/>
    <s v="CPTCultBattenSpringSow2012-04-05"/>
    <x v="0"/>
    <d v="2012-04-05T00:00:00"/>
    <n v="96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7"/>
    <m/>
    <n v="218"/>
    <m/>
    <m/>
    <m/>
    <m/>
    <m/>
    <m/>
    <m/>
    <m/>
    <m/>
    <m/>
    <m/>
    <m/>
    <m/>
    <m/>
  </r>
  <r>
    <x v="145"/>
    <s v="CPTCultBattenSpringSow2012-06-28"/>
    <x v="0"/>
    <d v="2012-06-28T00:00:00"/>
    <n v="180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3"/>
    <m/>
    <n v="157"/>
    <m/>
    <m/>
    <m/>
    <m/>
    <m/>
    <m/>
    <m/>
    <m/>
    <m/>
    <m/>
    <m/>
    <m/>
    <m/>
    <m/>
  </r>
  <r>
    <x v="146"/>
    <s v="CPTCultBattenSpringSow2012-09-25"/>
    <x v="0"/>
    <d v="2012-09-25T00:00:00"/>
    <n v="269"/>
    <s v="BattenSpr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0"/>
    <m/>
    <n v="85"/>
    <m/>
    <m/>
    <m/>
    <m/>
    <m/>
    <m/>
    <m/>
    <m/>
    <m/>
    <m/>
    <m/>
    <m/>
    <m/>
    <m/>
  </r>
  <r>
    <x v="147"/>
    <s v="CPTCultBattenWinterSow2009-03-20"/>
    <x v="0"/>
    <d v="2009-03-20T00:00:00"/>
    <n v="79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8"/>
    <m/>
    <n v="236"/>
    <m/>
    <m/>
    <m/>
    <m/>
    <m/>
    <m/>
    <m/>
    <m/>
    <m/>
    <m/>
    <m/>
    <m/>
    <m/>
    <m/>
  </r>
  <r>
    <x v="148"/>
    <s v="CPTCultBattenWinterSow2009-06-05"/>
    <x v="0"/>
    <d v="2009-06-05T00:00:00"/>
    <n v="156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2"/>
    <m/>
    <n v="174"/>
    <m/>
    <m/>
    <m/>
    <m/>
    <m/>
    <m/>
    <m/>
    <m/>
    <m/>
    <m/>
    <m/>
    <m/>
    <m/>
    <m/>
  </r>
  <r>
    <x v="149"/>
    <s v="CPTCultBattenWinterSow2009-08-24"/>
    <x v="0"/>
    <d v="2009-08-24T00:00:00"/>
    <n v="236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13"/>
    <m/>
    <m/>
    <m/>
    <m/>
    <m/>
    <m/>
    <m/>
    <m/>
    <m/>
    <m/>
    <m/>
    <m/>
    <m/>
    <m/>
  </r>
  <r>
    <x v="150"/>
    <s v="CPTCultBattenWinterSow2010-03-30"/>
    <x v="0"/>
    <d v="2010-03-30T00:00:00"/>
    <n v="89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2"/>
    <m/>
    <n v="227"/>
    <m/>
    <m/>
    <m/>
    <m/>
    <m/>
    <m/>
    <m/>
    <m/>
    <m/>
    <m/>
    <m/>
    <m/>
    <m/>
    <m/>
  </r>
  <r>
    <x v="151"/>
    <s v="CPTCultBattenWinterSow2010-07-06"/>
    <x v="0"/>
    <d v="2010-07-06T00:00:00"/>
    <n v="187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4"/>
    <m/>
    <n v="142"/>
    <m/>
    <m/>
    <m/>
    <m/>
    <m/>
    <m/>
    <m/>
    <m/>
    <m/>
    <m/>
    <m/>
    <m/>
    <m/>
    <m/>
  </r>
  <r>
    <x v="152"/>
    <s v="CPTCultBattenWinterSow2011-03-30"/>
    <x v="0"/>
    <d v="2011-03-30T00:00:00"/>
    <n v="89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5"/>
    <m/>
    <n v="224"/>
    <m/>
    <m/>
    <m/>
    <m/>
    <m/>
    <m/>
    <m/>
    <m/>
    <m/>
    <m/>
    <m/>
    <m/>
    <m/>
    <m/>
  </r>
  <r>
    <x v="153"/>
    <s v="CPTCultBattenWinterSow2011-05-11"/>
    <x v="0"/>
    <d v="2011-05-11T00:00:00"/>
    <n v="131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197"/>
    <m/>
    <m/>
    <m/>
    <m/>
    <m/>
    <m/>
    <m/>
    <m/>
    <m/>
    <m/>
    <m/>
    <m/>
    <m/>
    <m/>
  </r>
  <r>
    <x v="154"/>
    <s v="CPTCultBattenWinterSow2011-09-09"/>
    <x v="0"/>
    <d v="2011-09-09T00:00:00"/>
    <n v="252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4"/>
    <m/>
    <n v="102"/>
    <m/>
    <m/>
    <m/>
    <m/>
    <m/>
    <m/>
    <m/>
    <m/>
    <m/>
    <m/>
    <m/>
    <m/>
    <m/>
    <m/>
  </r>
  <r>
    <x v="155"/>
    <s v="CPTCultBattenWinterSow2012-04-05"/>
    <x v="0"/>
    <d v="2012-04-05T00:00:00"/>
    <n v="96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6"/>
    <m/>
    <n v="225"/>
    <m/>
    <m/>
    <m/>
    <m/>
    <m/>
    <m/>
    <m/>
    <m/>
    <m/>
    <m/>
    <m/>
    <m/>
    <m/>
    <m/>
  </r>
  <r>
    <x v="156"/>
    <s v="CPTCultBattenWinterSow2012-06-28"/>
    <x v="0"/>
    <d v="2012-06-28T00:00:00"/>
    <n v="180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5"/>
    <m/>
    <n v="158"/>
    <m/>
    <m/>
    <m/>
    <m/>
    <m/>
    <m/>
    <m/>
    <m/>
    <m/>
    <m/>
    <m/>
    <m/>
    <m/>
    <m/>
  </r>
  <r>
    <x v="157"/>
    <s v="CPTCultBattenWinterSow2012-09-25"/>
    <x v="0"/>
    <d v="2012-09-25T00:00:00"/>
    <n v="269"/>
    <s v="BattenWint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1"/>
    <m/>
    <m/>
    <m/>
    <m/>
    <m/>
    <m/>
    <m/>
    <m/>
    <m/>
    <m/>
    <m/>
    <m/>
    <m/>
    <m/>
    <m/>
    <m/>
  </r>
  <r>
    <x v="158"/>
    <s v="CPTCultCentaurSow2000-03-03"/>
    <x v="0"/>
    <d v="2000-03-03T00:00:00"/>
    <n v="63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20"/>
    <m/>
    <n v="253"/>
    <m/>
    <m/>
    <m/>
    <m/>
    <m/>
    <m/>
    <m/>
    <m/>
    <m/>
    <m/>
    <m/>
    <m/>
    <m/>
    <m/>
  </r>
  <r>
    <x v="159"/>
    <s v="CPTCultCentaurSow2000-05-15"/>
    <x v="0"/>
    <d v="2000-05-15T00:00:00"/>
    <n v="136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5"/>
    <m/>
    <n v="203"/>
    <m/>
    <m/>
    <m/>
    <m/>
    <m/>
    <m/>
    <m/>
    <m/>
    <m/>
    <m/>
    <m/>
    <m/>
    <m/>
    <m/>
  </r>
  <r>
    <x v="160"/>
    <s v="CPTCultCentaurSow2001-04-09"/>
    <x v="0"/>
    <d v="2001-04-09T00:00:00"/>
    <n v="99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4"/>
    <m/>
    <n v="220"/>
    <m/>
    <m/>
    <m/>
    <m/>
    <m/>
    <m/>
    <m/>
    <m/>
    <m/>
    <m/>
    <m/>
    <m/>
    <m/>
    <m/>
  </r>
  <r>
    <x v="161"/>
    <s v="CPTCultCentaurSow2001-06-15"/>
    <x v="0"/>
    <d v="2001-06-15T00:00:00"/>
    <n v="166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69"/>
    <m/>
    <m/>
    <m/>
    <m/>
    <m/>
    <m/>
    <m/>
    <m/>
    <m/>
    <m/>
    <m/>
    <m/>
    <m/>
    <m/>
  </r>
  <r>
    <x v="162"/>
    <s v="CPTCultCentaurSow2002-03-07"/>
    <x v="0"/>
    <d v="2002-03-07T00:00:00"/>
    <n v="66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8"/>
    <m/>
    <n v="248"/>
    <m/>
    <m/>
    <m/>
    <m/>
    <m/>
    <m/>
    <m/>
    <m/>
    <m/>
    <m/>
    <m/>
    <m/>
    <m/>
    <m/>
  </r>
  <r>
    <x v="163"/>
    <s v="CPTCultCentaurSow2002-05-15"/>
    <x v="0"/>
    <d v="2002-05-15T00:00:00"/>
    <n v="135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3"/>
    <m/>
    <n v="197"/>
    <m/>
    <m/>
    <m/>
    <m/>
    <m/>
    <m/>
    <m/>
    <m/>
    <m/>
    <m/>
    <m/>
    <m/>
    <m/>
    <m/>
  </r>
  <r>
    <x v="164"/>
    <s v="CPTCultCentaurSow2003-03-14"/>
    <x v="0"/>
    <d v="2003-03-14T00:00:00"/>
    <n v="73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4"/>
    <m/>
    <n v="240"/>
    <m/>
    <m/>
    <m/>
    <m/>
    <m/>
    <m/>
    <m/>
    <m/>
    <m/>
    <m/>
    <m/>
    <m/>
    <m/>
    <m/>
  </r>
  <r>
    <x v="165"/>
    <s v="CPTCultCentaurSow2003-05-21"/>
    <x v="0"/>
    <d v="2003-05-21T00:00:00"/>
    <n v="141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0"/>
    <m/>
    <n v="191"/>
    <m/>
    <m/>
    <m/>
    <m/>
    <m/>
    <m/>
    <m/>
    <m/>
    <m/>
    <m/>
    <m/>
    <m/>
    <m/>
    <m/>
  </r>
  <r>
    <x v="166"/>
    <s v="CPTCultCentaurSow2004-03-23"/>
    <x v="0"/>
    <d v="2004-03-23T00:00:00"/>
    <n v="83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3"/>
    <m/>
    <n v="233"/>
    <m/>
    <m/>
    <m/>
    <m/>
    <m/>
    <m/>
    <m/>
    <m/>
    <m/>
    <m/>
    <m/>
    <m/>
    <m/>
    <m/>
  </r>
  <r>
    <x v="167"/>
    <s v="CPTCultCentaurSow2004-05-28"/>
    <x v="0"/>
    <d v="2004-05-28T00:00:00"/>
    <n v="149"/>
    <s v="Centa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1"/>
    <m/>
    <m/>
    <m/>
    <m/>
    <m/>
    <m/>
    <m/>
    <m/>
    <m/>
    <m/>
    <m/>
    <m/>
    <m/>
    <m/>
  </r>
  <r>
    <x v="168"/>
    <s v="CPTCultClaireSow2000-03-03"/>
    <x v="0"/>
    <d v="2000-03-03T00:00:00"/>
    <n v="63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21"/>
    <m/>
    <n v="256"/>
    <m/>
    <m/>
    <m/>
    <m/>
    <m/>
    <m/>
    <m/>
    <m/>
    <m/>
    <m/>
    <m/>
    <m/>
    <m/>
    <m/>
  </r>
  <r>
    <x v="169"/>
    <s v="CPTCultClaireSow2000-05-15"/>
    <x v="0"/>
    <d v="2000-05-15T00:00:00"/>
    <n v="13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7"/>
    <m/>
    <n v="204"/>
    <m/>
    <m/>
    <m/>
    <m/>
    <m/>
    <m/>
    <m/>
    <m/>
    <m/>
    <m/>
    <m/>
    <m/>
    <m/>
    <m/>
  </r>
  <r>
    <x v="170"/>
    <s v="CPTCultClaireSow2001-04-09"/>
    <x v="0"/>
    <d v="2001-04-09T00:00:00"/>
    <n v="9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4"/>
    <m/>
    <n v="221"/>
    <m/>
    <m/>
    <m/>
    <m/>
    <m/>
    <m/>
    <m/>
    <m/>
    <m/>
    <m/>
    <m/>
    <m/>
    <m/>
    <m/>
  </r>
  <r>
    <x v="171"/>
    <s v="CPTCultClaireSow2001-06-15"/>
    <x v="0"/>
    <d v="2001-06-15T00:00:00"/>
    <n v="16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69"/>
    <m/>
    <m/>
    <m/>
    <m/>
    <m/>
    <m/>
    <m/>
    <m/>
    <m/>
    <m/>
    <m/>
    <m/>
    <m/>
    <m/>
  </r>
  <r>
    <x v="172"/>
    <s v="CPTCultClaireSow2001-08-09"/>
    <x v="0"/>
    <d v="2001-08-09T00:00:00"/>
    <n v="221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3"/>
    <m/>
    <n v="122"/>
    <m/>
    <m/>
    <m/>
    <m/>
    <m/>
    <m/>
    <m/>
    <m/>
    <m/>
    <m/>
    <m/>
    <m/>
    <m/>
    <m/>
  </r>
  <r>
    <x v="173"/>
    <s v="CPTCultClaireSow2002-03-07"/>
    <x v="0"/>
    <d v="2002-03-07T00:00:00"/>
    <n v="6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2"/>
    <m/>
    <n v="243"/>
    <m/>
    <m/>
    <m/>
    <m/>
    <m/>
    <m/>
    <m/>
    <m/>
    <m/>
    <m/>
    <m/>
    <m/>
    <m/>
    <m/>
  </r>
  <r>
    <x v="174"/>
    <s v="CPTCultClaireSow2002-05-15"/>
    <x v="0"/>
    <d v="2002-05-15T00:00:00"/>
    <n v="135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5"/>
    <m/>
    <n v="199"/>
    <m/>
    <m/>
    <m/>
    <m/>
    <m/>
    <m/>
    <m/>
    <m/>
    <m/>
    <m/>
    <m/>
    <m/>
    <m/>
    <m/>
  </r>
  <r>
    <x v="175"/>
    <s v="CPTCultClaireSow2002-09-09"/>
    <x v="0"/>
    <d v="2002-09-09T00:00:00"/>
    <n v="252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3"/>
    <m/>
    <n v="110"/>
    <m/>
    <m/>
    <m/>
    <m/>
    <m/>
    <m/>
    <m/>
    <m/>
    <m/>
    <m/>
    <m/>
    <m/>
    <m/>
    <m/>
  </r>
  <r>
    <x v="176"/>
    <s v="CPTCultClaireSow2003-03-14"/>
    <x v="0"/>
    <d v="2003-03-14T00:00:00"/>
    <n v="73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4"/>
    <m/>
    <n v="241"/>
    <m/>
    <m/>
    <m/>
    <m/>
    <m/>
    <m/>
    <m/>
    <m/>
    <m/>
    <m/>
    <m/>
    <m/>
    <m/>
    <m/>
  </r>
  <r>
    <x v="177"/>
    <s v="CPTCultClaireSow2003-05-21"/>
    <x v="0"/>
    <d v="2003-05-21T00:00:00"/>
    <n v="141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2"/>
    <m/>
    <m/>
    <m/>
    <m/>
    <m/>
    <m/>
    <m/>
    <m/>
    <m/>
    <m/>
    <m/>
    <m/>
    <m/>
    <m/>
  </r>
  <r>
    <x v="178"/>
    <s v="CPTCultClaireSow2003-09-02"/>
    <x v="0"/>
    <d v="2003-09-02T00:00:00"/>
    <n v="245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5"/>
    <m/>
    <n v="113"/>
    <m/>
    <m/>
    <m/>
    <m/>
    <m/>
    <m/>
    <m/>
    <m/>
    <m/>
    <m/>
    <m/>
    <m/>
    <m/>
    <m/>
  </r>
  <r>
    <x v="179"/>
    <s v="CPTCultClaireSow2004-03-23"/>
    <x v="0"/>
    <d v="2004-03-23T00:00:00"/>
    <n v="83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2"/>
    <m/>
    <n v="233"/>
    <m/>
    <m/>
    <m/>
    <m/>
    <m/>
    <m/>
    <m/>
    <m/>
    <m/>
    <m/>
    <m/>
    <m/>
    <m/>
    <m/>
  </r>
  <r>
    <x v="180"/>
    <s v="CPTCultClaireSow2004-05-28"/>
    <x v="0"/>
    <d v="2004-05-28T00:00:00"/>
    <n v="14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3"/>
    <m/>
    <m/>
    <m/>
    <m/>
    <m/>
    <m/>
    <m/>
    <m/>
    <m/>
    <m/>
    <m/>
    <m/>
    <m/>
    <m/>
  </r>
  <r>
    <x v="181"/>
    <s v="CPTCultClaireSow2004-09-06"/>
    <x v="0"/>
    <d v="2004-09-06T00:00:00"/>
    <n v="250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15"/>
    <m/>
    <m/>
    <m/>
    <m/>
    <m/>
    <m/>
    <m/>
    <m/>
    <m/>
    <m/>
    <m/>
    <m/>
    <m/>
    <m/>
  </r>
  <r>
    <x v="182"/>
    <s v="CPTCultClaireSow2005-04-04"/>
    <x v="0"/>
    <d v="2005-04-04T00:00:00"/>
    <n v="94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26"/>
    <m/>
    <m/>
    <m/>
    <m/>
    <m/>
    <m/>
    <m/>
    <m/>
    <m/>
    <m/>
    <m/>
    <m/>
    <m/>
    <m/>
  </r>
  <r>
    <x v="183"/>
    <s v="CPTCultClaireSow2005-05-27"/>
    <x v="0"/>
    <d v="2005-05-27T00:00:00"/>
    <n v="147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0"/>
    <m/>
    <n v="179"/>
    <m/>
    <m/>
    <m/>
    <m/>
    <m/>
    <m/>
    <m/>
    <m/>
    <m/>
    <m/>
    <m/>
    <m/>
    <m/>
    <m/>
  </r>
  <r>
    <x v="184"/>
    <s v="CPTCultClaireSow2005-09-05"/>
    <x v="0"/>
    <d v="2005-09-05T00:00:00"/>
    <n v="248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08"/>
    <m/>
    <m/>
    <m/>
    <m/>
    <m/>
    <m/>
    <m/>
    <m/>
    <m/>
    <m/>
    <m/>
    <m/>
    <m/>
    <m/>
  </r>
  <r>
    <x v="185"/>
    <s v="CPTCultClaireSow2006-03-13"/>
    <x v="0"/>
    <d v="2006-03-13T00:00:00"/>
    <n v="72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0"/>
    <m/>
    <n v="241"/>
    <m/>
    <m/>
    <m/>
    <m/>
    <m/>
    <m/>
    <m/>
    <m/>
    <m/>
    <m/>
    <m/>
    <m/>
    <m/>
    <m/>
  </r>
  <r>
    <x v="186"/>
    <s v="CPTCultClaireSow2006-05-10"/>
    <x v="0"/>
    <d v="2006-05-10T00:00:00"/>
    <n v="130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9"/>
    <m/>
    <n v="201"/>
    <m/>
    <m/>
    <m/>
    <m/>
    <m/>
    <m/>
    <m/>
    <m/>
    <m/>
    <m/>
    <m/>
    <m/>
    <m/>
    <m/>
  </r>
  <r>
    <x v="187"/>
    <s v="CPTCultClaireSow2007-04-24"/>
    <x v="0"/>
    <d v="2007-04-24T00:00:00"/>
    <n v="114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1"/>
    <m/>
    <n v="216"/>
    <m/>
    <m/>
    <m/>
    <m/>
    <m/>
    <m/>
    <m/>
    <m/>
    <m/>
    <m/>
    <m/>
    <m/>
    <m/>
    <m/>
  </r>
  <r>
    <x v="188"/>
    <s v="CPTCultClaireSow2007-06-28"/>
    <x v="0"/>
    <d v="2007-06-28T00:00:00"/>
    <n v="17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5"/>
    <m/>
    <n v="155"/>
    <m/>
    <m/>
    <m/>
    <m/>
    <m/>
    <m/>
    <m/>
    <m/>
    <m/>
    <m/>
    <m/>
    <m/>
    <m/>
    <m/>
  </r>
  <r>
    <x v="189"/>
    <s v="CPTCultClaireSow2007-09-13"/>
    <x v="0"/>
    <d v="2007-09-13T00:00:00"/>
    <n v="25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2"/>
    <m/>
    <n v="99"/>
    <m/>
    <m/>
    <m/>
    <m/>
    <m/>
    <m/>
    <m/>
    <m/>
    <m/>
    <m/>
    <m/>
    <m/>
    <m/>
    <m/>
  </r>
  <r>
    <x v="190"/>
    <s v="CPTCultClaireSow2008-04-11"/>
    <x v="0"/>
    <d v="2008-04-11T00:00:00"/>
    <n v="102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7"/>
    <m/>
    <n v="220"/>
    <m/>
    <m/>
    <m/>
    <m/>
    <m/>
    <m/>
    <m/>
    <m/>
    <m/>
    <m/>
    <m/>
    <m/>
    <m/>
    <m/>
  </r>
  <r>
    <x v="191"/>
    <s v="CPTCultClaireSow2008-06-06"/>
    <x v="0"/>
    <d v="2008-06-06T00:00:00"/>
    <n v="158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6"/>
    <m/>
    <n v="174"/>
    <m/>
    <m/>
    <m/>
    <m/>
    <m/>
    <m/>
    <m/>
    <m/>
    <m/>
    <m/>
    <m/>
    <m/>
    <m/>
    <m/>
  </r>
  <r>
    <x v="192"/>
    <s v="CPTCultClaireSow2008-09-11"/>
    <x v="0"/>
    <d v="2008-09-11T00:00:00"/>
    <n v="255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0"/>
    <m/>
    <n v="98"/>
    <m/>
    <m/>
    <m/>
    <m/>
    <m/>
    <m/>
    <m/>
    <m/>
    <m/>
    <m/>
    <m/>
    <m/>
    <m/>
    <m/>
  </r>
  <r>
    <x v="193"/>
    <s v="CPTCultClaireSow2009-03-20"/>
    <x v="0"/>
    <d v="2009-03-20T00:00:00"/>
    <n v="7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9"/>
    <m/>
    <n v="240"/>
    <m/>
    <m/>
    <m/>
    <m/>
    <m/>
    <m/>
    <m/>
    <m/>
    <m/>
    <m/>
    <m/>
    <m/>
    <m/>
    <m/>
  </r>
  <r>
    <x v="194"/>
    <s v="CPTCultClaireSow2009-06-05"/>
    <x v="0"/>
    <d v="2009-06-05T00:00:00"/>
    <n v="15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4"/>
    <m/>
    <n v="187"/>
    <m/>
    <m/>
    <m/>
    <m/>
    <m/>
    <m/>
    <m/>
    <m/>
    <m/>
    <m/>
    <m/>
    <m/>
    <m/>
    <m/>
  </r>
  <r>
    <x v="195"/>
    <s v="CPTCultClaireSow2009-08-24"/>
    <x v="0"/>
    <d v="2009-08-24T00:00:00"/>
    <n v="23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1"/>
    <m/>
    <n v="121"/>
    <m/>
    <m/>
    <m/>
    <m/>
    <m/>
    <m/>
    <m/>
    <m/>
    <m/>
    <m/>
    <m/>
    <m/>
    <m/>
    <m/>
  </r>
  <r>
    <x v="196"/>
    <s v="CPTCultClaireSow2010-03-30"/>
    <x v="0"/>
    <d v="2010-03-30T00:00:00"/>
    <n v="8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0"/>
    <m/>
    <m/>
    <m/>
    <m/>
    <m/>
    <m/>
    <m/>
    <m/>
    <m/>
    <m/>
    <m/>
    <m/>
    <m/>
    <m/>
  </r>
  <r>
    <x v="197"/>
    <s v="CPTCultClaireSow2010-07-06"/>
    <x v="0"/>
    <d v="2010-07-06T00:00:00"/>
    <n v="187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1"/>
    <m/>
    <n v="148"/>
    <m/>
    <m/>
    <m/>
    <m/>
    <m/>
    <m/>
    <m/>
    <m/>
    <m/>
    <m/>
    <m/>
    <m/>
    <m/>
    <m/>
  </r>
  <r>
    <x v="198"/>
    <s v="CPTCultClaireSow2011-03-30"/>
    <x v="0"/>
    <d v="2011-03-30T00:00:00"/>
    <n v="89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4"/>
    <m/>
    <m/>
    <m/>
    <m/>
    <m/>
    <m/>
    <m/>
    <m/>
    <m/>
    <m/>
    <m/>
    <m/>
    <m/>
    <m/>
  </r>
  <r>
    <x v="199"/>
    <s v="CPTCultClaireSow2011-05-11"/>
    <x v="0"/>
    <d v="2011-05-11T00:00:00"/>
    <n v="131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3"/>
    <m/>
    <n v="203"/>
    <m/>
    <m/>
    <m/>
    <m/>
    <m/>
    <m/>
    <m/>
    <m/>
    <m/>
    <m/>
    <m/>
    <m/>
    <m/>
    <m/>
  </r>
  <r>
    <x v="200"/>
    <s v="CPTCultClaireSow2011-09-09"/>
    <x v="0"/>
    <d v="2011-09-09T00:00:00"/>
    <n v="252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8"/>
    <m/>
    <n v="108"/>
    <m/>
    <m/>
    <m/>
    <m/>
    <m/>
    <m/>
    <m/>
    <m/>
    <m/>
    <m/>
    <m/>
    <m/>
    <m/>
    <m/>
  </r>
  <r>
    <x v="201"/>
    <s v="CPTCultClaireSow2012-04-05"/>
    <x v="0"/>
    <d v="2012-04-05T00:00:00"/>
    <n v="96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4"/>
    <m/>
    <n v="232"/>
    <m/>
    <m/>
    <m/>
    <m/>
    <m/>
    <m/>
    <m/>
    <m/>
    <m/>
    <m/>
    <m/>
    <m/>
    <m/>
    <m/>
  </r>
  <r>
    <x v="202"/>
    <s v="CPTCultClaireSow2012-06-28"/>
    <x v="0"/>
    <d v="2012-06-28T00:00:00"/>
    <n v="180"/>
    <s v="Clair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2"/>
    <m/>
    <n v="163"/>
    <m/>
    <m/>
    <m/>
    <m/>
    <m/>
    <m/>
    <m/>
    <m/>
    <m/>
    <m/>
    <m/>
    <m/>
    <m/>
    <m/>
  </r>
  <r>
    <x v="203"/>
    <s v="CPTCultConquestSow2004-05-28"/>
    <x v="0"/>
    <d v="2004-05-28T00:00:00"/>
    <n v="149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174"/>
    <m/>
    <m/>
    <m/>
    <m/>
    <m/>
    <m/>
    <m/>
    <m/>
    <m/>
    <m/>
    <m/>
    <m/>
    <m/>
    <m/>
  </r>
  <r>
    <x v="204"/>
    <s v="CPTCultConquestSow2004-09-06"/>
    <x v="0"/>
    <d v="2004-09-06T00:00:00"/>
    <n v="250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2"/>
    <m/>
    <n v="92"/>
    <m/>
    <m/>
    <m/>
    <m/>
    <m/>
    <m/>
    <m/>
    <m/>
    <m/>
    <m/>
    <m/>
    <m/>
    <m/>
    <m/>
  </r>
  <r>
    <x v="205"/>
    <s v="CPTCultConquestSow2005-05-27"/>
    <x v="0"/>
    <d v="2005-05-27T00:00:00"/>
    <n v="147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175"/>
    <m/>
    <m/>
    <m/>
    <m/>
    <m/>
    <m/>
    <m/>
    <m/>
    <m/>
    <m/>
    <m/>
    <m/>
    <m/>
    <m/>
  </r>
  <r>
    <x v="206"/>
    <s v="CPTCultConquestSow2005-09-05"/>
    <x v="0"/>
    <d v="2005-09-05T00:00:00"/>
    <n v="248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2"/>
    <m/>
    <n v="93"/>
    <m/>
    <m/>
    <m/>
    <m/>
    <m/>
    <m/>
    <m/>
    <m/>
    <m/>
    <m/>
    <m/>
    <m/>
    <m/>
    <m/>
  </r>
  <r>
    <x v="207"/>
    <s v="CPTCultConquestSow2006-05-10"/>
    <x v="0"/>
    <d v="2006-05-10T00:00:00"/>
    <n v="130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5"/>
    <m/>
    <n v="190"/>
    <m/>
    <m/>
    <m/>
    <m/>
    <m/>
    <m/>
    <m/>
    <m/>
    <m/>
    <m/>
    <m/>
    <m/>
    <m/>
    <m/>
  </r>
  <r>
    <x v="208"/>
    <s v="CPTCultConquestSow2006-10-11"/>
    <x v="0"/>
    <d v="2006-10-11T00:00:00"/>
    <n v="284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7"/>
    <m/>
    <n v="80"/>
    <m/>
    <m/>
    <m/>
    <m/>
    <m/>
    <m/>
    <m/>
    <m/>
    <m/>
    <m/>
    <m/>
    <m/>
    <m/>
    <m/>
  </r>
  <r>
    <x v="209"/>
    <s v="CPTCultConquestSow2007-04-24"/>
    <x v="0"/>
    <d v="2007-04-24T00:00:00"/>
    <n v="114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7"/>
    <m/>
    <n v="207"/>
    <m/>
    <m/>
    <m/>
    <m/>
    <m/>
    <m/>
    <m/>
    <m/>
    <m/>
    <m/>
    <m/>
    <m/>
    <m/>
    <m/>
  </r>
  <r>
    <x v="210"/>
    <s v="CPTCultConquestSow2007-06-28"/>
    <x v="0"/>
    <d v="2007-06-28T00:00:00"/>
    <n v="179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8"/>
    <m/>
    <n v="148"/>
    <m/>
    <m/>
    <m/>
    <m/>
    <m/>
    <m/>
    <m/>
    <m/>
    <m/>
    <m/>
    <m/>
    <m/>
    <m/>
    <m/>
  </r>
  <r>
    <x v="211"/>
    <s v="CPTCultConquestSow2007-09-13"/>
    <x v="0"/>
    <d v="2007-09-13T00:00:00"/>
    <n v="256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0"/>
    <m/>
    <n v="89"/>
    <m/>
    <m/>
    <m/>
    <m/>
    <m/>
    <m/>
    <m/>
    <m/>
    <m/>
    <m/>
    <m/>
    <m/>
    <m/>
    <m/>
  </r>
  <r>
    <x v="212"/>
    <s v="CPTCultConquestSow2008-04-11"/>
    <x v="0"/>
    <d v="2008-04-11T00:00:00"/>
    <n v="102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6"/>
    <m/>
    <n v="213"/>
    <m/>
    <m/>
    <m/>
    <m/>
    <m/>
    <m/>
    <m/>
    <m/>
    <m/>
    <m/>
    <m/>
    <m/>
    <m/>
    <m/>
  </r>
  <r>
    <x v="213"/>
    <s v="CPTCultConquestSow2008-06-06"/>
    <x v="0"/>
    <d v="2008-06-06T00:00:00"/>
    <n v="158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69"/>
    <m/>
    <m/>
    <m/>
    <m/>
    <m/>
    <m/>
    <m/>
    <m/>
    <m/>
    <m/>
    <m/>
    <m/>
    <m/>
    <m/>
  </r>
  <r>
    <x v="214"/>
    <s v="CPTCultConquestSow2008-09-11"/>
    <x v="0"/>
    <d v="2008-09-11T00:00:00"/>
    <n v="255"/>
    <s v="Conque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8"/>
    <m/>
    <n v="84"/>
    <m/>
    <m/>
    <m/>
    <m/>
    <m/>
    <m/>
    <m/>
    <m/>
    <m/>
    <m/>
    <m/>
    <m/>
    <m/>
    <m/>
  </r>
  <r>
    <x v="215"/>
    <s v="CPTCultConsortSow2000-05-15"/>
    <x v="0"/>
    <d v="2000-05-15T00:00:00"/>
    <n v="136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5"/>
    <m/>
    <n v="204"/>
    <m/>
    <m/>
    <m/>
    <m/>
    <m/>
    <m/>
    <m/>
    <m/>
    <m/>
    <m/>
    <m/>
    <m/>
    <m/>
    <m/>
  </r>
  <r>
    <x v="216"/>
    <s v="CPTCultConsortSow2001-04-09"/>
    <x v="0"/>
    <d v="2001-04-09T00:00:00"/>
    <n v="99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8"/>
    <m/>
    <n v="223"/>
    <m/>
    <m/>
    <m/>
    <m/>
    <m/>
    <m/>
    <m/>
    <m/>
    <m/>
    <m/>
    <m/>
    <m/>
    <m/>
    <m/>
  </r>
  <r>
    <x v="217"/>
    <s v="CPTCultConsortSow2001-06-15"/>
    <x v="0"/>
    <d v="2001-06-15T00:00:00"/>
    <n v="166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0"/>
    <m/>
    <n v="170"/>
    <m/>
    <m/>
    <m/>
    <m/>
    <m/>
    <m/>
    <m/>
    <m/>
    <m/>
    <m/>
    <m/>
    <m/>
    <m/>
    <m/>
  </r>
  <r>
    <x v="218"/>
    <s v="CPTCultConsortSow2002-03-07"/>
    <x v="0"/>
    <d v="2002-03-07T00:00:00"/>
    <n v="66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25"/>
    <m/>
    <n v="251"/>
    <m/>
    <m/>
    <m/>
    <m/>
    <m/>
    <m/>
    <m/>
    <m/>
    <m/>
    <m/>
    <m/>
    <m/>
    <m/>
    <m/>
  </r>
  <r>
    <x v="219"/>
    <s v="CPTCultConsortSow2002-05-15"/>
    <x v="0"/>
    <d v="2002-05-15T00:00:00"/>
    <n v="135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200"/>
    <m/>
    <m/>
    <m/>
    <m/>
    <m/>
    <m/>
    <m/>
    <m/>
    <m/>
    <m/>
    <m/>
    <m/>
    <m/>
    <m/>
  </r>
  <r>
    <x v="220"/>
    <s v="CPTCultConsortSow2003-03-14"/>
    <x v="0"/>
    <d v="2003-03-14T00:00:00"/>
    <n v="73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8"/>
    <m/>
    <n v="243"/>
    <m/>
    <m/>
    <m/>
    <m/>
    <m/>
    <m/>
    <m/>
    <m/>
    <m/>
    <m/>
    <m/>
    <m/>
    <m/>
    <m/>
  </r>
  <r>
    <x v="221"/>
    <s v="CPTCultConsortSow2003-05-21"/>
    <x v="0"/>
    <d v="2003-05-21T00:00:00"/>
    <n v="141"/>
    <s v="Conso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193"/>
    <m/>
    <m/>
    <m/>
    <m/>
    <m/>
    <m/>
    <m/>
    <m/>
    <m/>
    <m/>
    <m/>
    <m/>
    <m/>
    <m/>
  </r>
  <r>
    <x v="222"/>
    <s v="CPTCultEinsteinSow2004-03-23"/>
    <x v="0"/>
    <d v="2004-03-23T00:00:00"/>
    <n v="83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3"/>
    <m/>
    <n v="228"/>
    <m/>
    <m/>
    <m/>
    <m/>
    <m/>
    <m/>
    <m/>
    <m/>
    <m/>
    <m/>
    <m/>
    <m/>
    <m/>
    <m/>
  </r>
  <r>
    <x v="223"/>
    <s v="CPTCultEinsteinSow2004-05-28"/>
    <x v="0"/>
    <d v="2004-05-28T00:00:00"/>
    <n v="149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178"/>
    <m/>
    <m/>
    <m/>
    <m/>
    <m/>
    <m/>
    <m/>
    <m/>
    <m/>
    <m/>
    <m/>
    <m/>
    <m/>
    <m/>
  </r>
  <r>
    <x v="224"/>
    <s v="CPTCultEinsteinSow2005-04-04"/>
    <x v="0"/>
    <d v="2005-04-04T00:00:00"/>
    <n v="94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4"/>
    <m/>
    <n v="218"/>
    <m/>
    <m/>
    <m/>
    <m/>
    <m/>
    <m/>
    <m/>
    <m/>
    <m/>
    <m/>
    <m/>
    <m/>
    <m/>
    <m/>
  </r>
  <r>
    <x v="225"/>
    <s v="CPTCultEinsteinSow2005-05-27"/>
    <x v="0"/>
    <d v="2005-05-27T00:00:00"/>
    <n v="147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0"/>
    <m/>
    <n v="178"/>
    <m/>
    <m/>
    <m/>
    <m/>
    <m/>
    <m/>
    <m/>
    <m/>
    <m/>
    <m/>
    <m/>
    <m/>
    <m/>
    <m/>
  </r>
  <r>
    <x v="226"/>
    <s v="CPTCultEinsteinSow2006-03-13"/>
    <x v="0"/>
    <d v="2006-03-13T00:00:00"/>
    <n v="72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2"/>
    <m/>
    <m/>
    <m/>
    <m/>
    <m/>
    <m/>
    <m/>
    <m/>
    <m/>
    <m/>
    <m/>
    <m/>
    <m/>
    <m/>
  </r>
  <r>
    <x v="227"/>
    <s v="CPTCultEinsteinSow2006-05-10"/>
    <x v="0"/>
    <d v="2006-05-10T00:00:00"/>
    <n v="130"/>
    <s v="Einste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7"/>
    <m/>
    <n v="197"/>
    <m/>
    <m/>
    <m/>
    <m/>
    <m/>
    <m/>
    <m/>
    <m/>
    <m/>
    <m/>
    <m/>
    <m/>
    <m/>
    <m/>
  </r>
  <r>
    <x v="228"/>
    <s v="CPTCultEquinoxSow2000-05-15"/>
    <x v="0"/>
    <d v="2000-05-15T00:00:00"/>
    <n v="136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5"/>
    <m/>
    <n v="204"/>
    <m/>
    <m/>
    <m/>
    <m/>
    <m/>
    <m/>
    <m/>
    <m/>
    <m/>
    <m/>
    <m/>
    <m/>
    <m/>
    <m/>
  </r>
  <r>
    <x v="229"/>
    <s v="CPTCultEquinoxSow2001-04-09"/>
    <x v="0"/>
    <d v="2001-04-09T00:00:00"/>
    <n v="99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5"/>
    <m/>
    <n v="220"/>
    <m/>
    <m/>
    <m/>
    <m/>
    <m/>
    <m/>
    <m/>
    <m/>
    <m/>
    <m/>
    <m/>
    <m/>
    <m/>
    <m/>
  </r>
  <r>
    <x v="230"/>
    <s v="CPTCultEquinoxSow2001-06-15"/>
    <x v="0"/>
    <d v="2001-06-15T00:00:00"/>
    <n v="166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8"/>
    <m/>
    <n v="169"/>
    <m/>
    <m/>
    <m/>
    <m/>
    <m/>
    <m/>
    <m/>
    <m/>
    <m/>
    <m/>
    <m/>
    <m/>
    <m/>
    <m/>
  </r>
  <r>
    <x v="231"/>
    <s v="CPTCultEquinoxSow2002-03-07"/>
    <x v="0"/>
    <d v="2002-03-07T00:00:00"/>
    <n v="66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8"/>
    <m/>
    <n v="246"/>
    <m/>
    <m/>
    <m/>
    <m/>
    <m/>
    <m/>
    <m/>
    <m/>
    <m/>
    <m/>
    <m/>
    <m/>
    <m/>
    <m/>
  </r>
  <r>
    <x v="232"/>
    <s v="CPTCultEquinoxSow2002-05-15"/>
    <x v="0"/>
    <d v="2002-05-15T00:00:00"/>
    <n v="135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198"/>
    <m/>
    <m/>
    <m/>
    <m/>
    <m/>
    <m/>
    <m/>
    <m/>
    <m/>
    <m/>
    <m/>
    <m/>
    <m/>
    <m/>
  </r>
  <r>
    <x v="233"/>
    <s v="CPTCultEquinoxSow2003-03-14"/>
    <x v="0"/>
    <d v="2003-03-14T00:00:00"/>
    <n v="73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3"/>
    <m/>
    <n v="239"/>
    <m/>
    <m/>
    <m/>
    <m/>
    <m/>
    <m/>
    <m/>
    <m/>
    <m/>
    <m/>
    <m/>
    <m/>
    <m/>
    <m/>
  </r>
  <r>
    <x v="234"/>
    <s v="CPTCultEquinoxSow2003-05-21"/>
    <x v="0"/>
    <d v="2003-05-21T00:00:00"/>
    <n v="141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2"/>
    <m/>
    <m/>
    <m/>
    <m/>
    <m/>
    <m/>
    <m/>
    <m/>
    <m/>
    <m/>
    <m/>
    <m/>
    <m/>
    <m/>
  </r>
  <r>
    <x v="235"/>
    <s v="CPTCultEquinoxSow2004-03-23"/>
    <x v="0"/>
    <d v="2004-03-23T00:00:00"/>
    <n v="83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9"/>
    <m/>
    <n v="231"/>
    <m/>
    <m/>
    <m/>
    <m/>
    <m/>
    <m/>
    <m/>
    <m/>
    <m/>
    <m/>
    <m/>
    <m/>
    <m/>
    <m/>
  </r>
  <r>
    <x v="236"/>
    <s v="CPTCultEquinoxSow2004-05-28"/>
    <x v="0"/>
    <d v="2004-05-28T00:00:00"/>
    <n v="149"/>
    <s v="Equino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1"/>
    <m/>
    <m/>
    <m/>
    <m/>
    <m/>
    <m/>
    <m/>
    <m/>
    <m/>
    <m/>
    <m/>
    <m/>
    <m/>
    <m/>
  </r>
  <r>
    <x v="237"/>
    <s v="CPTCultExcedeSow2005-04-04"/>
    <x v="0"/>
    <d v="2005-04-04T00:00:00"/>
    <n v="94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4"/>
    <m/>
    <n v="218"/>
    <m/>
    <m/>
    <m/>
    <m/>
    <m/>
    <m/>
    <m/>
    <m/>
    <m/>
    <m/>
    <m/>
    <m/>
    <m/>
    <m/>
  </r>
  <r>
    <x v="238"/>
    <s v="CPTCultExcedeSow2005-05-27"/>
    <x v="0"/>
    <d v="2005-05-27T00:00:00"/>
    <n v="147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7"/>
    <m/>
    <n v="175"/>
    <m/>
    <m/>
    <m/>
    <m/>
    <m/>
    <m/>
    <m/>
    <m/>
    <m/>
    <m/>
    <m/>
    <m/>
    <m/>
    <m/>
  </r>
  <r>
    <x v="239"/>
    <s v="CPTCultExcedeSow2006-03-13"/>
    <x v="0"/>
    <d v="2006-03-13T00:00:00"/>
    <n v="72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8"/>
    <m/>
    <n v="234"/>
    <m/>
    <m/>
    <m/>
    <m/>
    <m/>
    <m/>
    <m/>
    <m/>
    <m/>
    <m/>
    <m/>
    <m/>
    <m/>
    <m/>
  </r>
  <r>
    <x v="240"/>
    <s v="CPTCultExcedeSow2006-05-10"/>
    <x v="0"/>
    <d v="2006-05-10T00:00:00"/>
    <n v="130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3"/>
    <m/>
    <n v="196"/>
    <m/>
    <m/>
    <m/>
    <m/>
    <m/>
    <m/>
    <m/>
    <m/>
    <m/>
    <m/>
    <m/>
    <m/>
    <m/>
    <m/>
  </r>
  <r>
    <x v="241"/>
    <s v="CPTCultExcedeSow2007-04-24"/>
    <x v="0"/>
    <d v="2007-04-24T00:00:00"/>
    <n v="114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2"/>
    <m/>
    <n v="212"/>
    <m/>
    <m/>
    <m/>
    <m/>
    <m/>
    <m/>
    <m/>
    <m/>
    <m/>
    <m/>
    <m/>
    <m/>
    <m/>
    <m/>
  </r>
  <r>
    <x v="242"/>
    <s v="CPTCultExcedeSow2007-06-28"/>
    <x v="0"/>
    <d v="2007-06-28T00:00:00"/>
    <n v="179"/>
    <s v="Exced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4"/>
    <m/>
    <n v="153"/>
    <m/>
    <m/>
    <m/>
    <m/>
    <m/>
    <m/>
    <m/>
    <m/>
    <m/>
    <m/>
    <m/>
    <m/>
    <m/>
    <m/>
  </r>
  <r>
    <x v="243"/>
    <s v="CPTCultH45Sow2009-03-20"/>
    <x v="0"/>
    <d v="2009-03-20T00:00:00"/>
    <n v="79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200"/>
    <m/>
    <m/>
    <m/>
    <m/>
    <m/>
    <m/>
    <m/>
    <m/>
    <m/>
    <m/>
    <m/>
    <m/>
    <m/>
    <m/>
  </r>
  <r>
    <x v="244"/>
    <s v="CPTCultH45Sow2009-06-05"/>
    <x v="0"/>
    <d v="2009-06-05T00:00:00"/>
    <n v="156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4"/>
    <m/>
    <n v="165"/>
    <m/>
    <m/>
    <m/>
    <m/>
    <m/>
    <m/>
    <m/>
    <m/>
    <m/>
    <m/>
    <m/>
    <m/>
    <m/>
    <m/>
  </r>
  <r>
    <x v="245"/>
    <s v="CPTCultH45Sow2009-08-24"/>
    <x v="0"/>
    <d v="2009-08-24T00:00:00"/>
    <n v="236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9"/>
    <m/>
    <n v="102"/>
    <m/>
    <m/>
    <m/>
    <m/>
    <m/>
    <m/>
    <m/>
    <m/>
    <m/>
    <m/>
    <m/>
    <m/>
    <m/>
    <m/>
  </r>
  <r>
    <x v="246"/>
    <s v="CPTCultH45Sow2010-03-30"/>
    <x v="0"/>
    <d v="2010-03-30T00:00:00"/>
    <n v="89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3"/>
    <m/>
    <n v="205"/>
    <m/>
    <m/>
    <m/>
    <m/>
    <m/>
    <m/>
    <m/>
    <m/>
    <m/>
    <m/>
    <m/>
    <m/>
    <m/>
    <m/>
  </r>
  <r>
    <x v="247"/>
    <s v="CPTCultH45Sow2010-07-06"/>
    <x v="0"/>
    <d v="2010-07-06T00:00:00"/>
    <n v="187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6"/>
    <m/>
    <n v="131"/>
    <m/>
    <m/>
    <m/>
    <m/>
    <m/>
    <m/>
    <m/>
    <m/>
    <m/>
    <m/>
    <m/>
    <m/>
    <m/>
    <m/>
  </r>
  <r>
    <x v="248"/>
    <s v="CPTCultH45Sow2010-10-04"/>
    <x v="0"/>
    <d v="2010-10-04T00:00:00"/>
    <n v="277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0"/>
    <m/>
    <n v="68"/>
    <m/>
    <m/>
    <m/>
    <m/>
    <m/>
    <m/>
    <m/>
    <m/>
    <m/>
    <m/>
    <m/>
    <m/>
    <m/>
    <m/>
  </r>
  <r>
    <x v="249"/>
    <s v="CPTCultH45Sow2010-11-30"/>
    <x v="0"/>
    <d v="2010-11-30T00:00:00"/>
    <n v="334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250"/>
    <s v="CPTCultH45Sow2011-03-30"/>
    <x v="0"/>
    <d v="2011-03-30T00:00:00"/>
    <n v="89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9"/>
    <m/>
    <m/>
    <m/>
    <m/>
    <m/>
    <m/>
    <m/>
    <m/>
    <m/>
    <m/>
    <m/>
    <m/>
    <m/>
    <m/>
    <m/>
    <m/>
  </r>
  <r>
    <x v="251"/>
    <s v="CPTCultH45Sow2011-05-11"/>
    <x v="0"/>
    <d v="2011-05-11T00:00:00"/>
    <n v="131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6"/>
    <m/>
    <n v="177"/>
    <m/>
    <m/>
    <m/>
    <m/>
    <m/>
    <m/>
    <m/>
    <m/>
    <m/>
    <m/>
    <m/>
    <m/>
    <m/>
    <m/>
  </r>
  <r>
    <x v="252"/>
    <s v="CPTCultH45Sow2011-09-09"/>
    <x v="0"/>
    <d v="2011-09-09T00:00:00"/>
    <n v="252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4"/>
    <m/>
    <n v="85"/>
    <m/>
    <m/>
    <m/>
    <m/>
    <m/>
    <m/>
    <m/>
    <m/>
    <m/>
    <m/>
    <m/>
    <m/>
    <m/>
    <m/>
  </r>
  <r>
    <x v="253"/>
    <s v="CPTCultH45Sow2012-04-05"/>
    <x v="0"/>
    <d v="2012-04-05T00:00:00"/>
    <n v="96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8"/>
    <m/>
    <n v="189"/>
    <m/>
    <m/>
    <m/>
    <m/>
    <m/>
    <m/>
    <m/>
    <m/>
    <m/>
    <m/>
    <m/>
    <m/>
    <m/>
    <m/>
  </r>
  <r>
    <x v="254"/>
    <s v="CPTCultH45Sow2012-06-28"/>
    <x v="0"/>
    <d v="2012-06-28T00:00:00"/>
    <n v="180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9"/>
    <m/>
    <n v="137"/>
    <m/>
    <m/>
    <m/>
    <m/>
    <m/>
    <m/>
    <m/>
    <m/>
    <m/>
    <m/>
    <m/>
    <m/>
    <m/>
    <m/>
  </r>
  <r>
    <x v="255"/>
    <s v="CPTCultH45Sow2012-09-25"/>
    <x v="0"/>
    <d v="2012-09-25T00:00:00"/>
    <n v="269"/>
    <s v="H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8"/>
    <m/>
    <n v="78"/>
    <m/>
    <m/>
    <m/>
    <m/>
    <m/>
    <m/>
    <m/>
    <m/>
    <m/>
    <m/>
    <m/>
    <m/>
    <m/>
    <m/>
  </r>
  <r>
    <x v="256"/>
    <s v="CPTCultJanzSow2009-03-20CvJanz"/>
    <x v="0"/>
    <d v="2009-03-20T00:00:00"/>
    <n v="79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200"/>
    <m/>
    <m/>
    <m/>
    <m/>
    <m/>
    <m/>
    <m/>
    <m/>
    <m/>
    <m/>
    <m/>
    <m/>
    <m/>
    <m/>
  </r>
  <r>
    <x v="257"/>
    <s v="CPTCultJanzSow2009-06-05CvJanz"/>
    <x v="0"/>
    <d v="2009-06-05T00:00:00"/>
    <n v="156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5"/>
    <m/>
    <n v="165"/>
    <m/>
    <m/>
    <m/>
    <m/>
    <m/>
    <m/>
    <m/>
    <m/>
    <m/>
    <m/>
    <m/>
    <m/>
    <m/>
    <m/>
  </r>
  <r>
    <x v="258"/>
    <s v="CPTCultJanzSow2009-08-24CvJanz"/>
    <x v="0"/>
    <d v="2009-08-24T00:00:00"/>
    <n v="236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9"/>
    <m/>
    <n v="103"/>
    <m/>
    <m/>
    <m/>
    <m/>
    <m/>
    <m/>
    <m/>
    <m/>
    <m/>
    <m/>
    <m/>
    <m/>
    <m/>
    <m/>
  </r>
  <r>
    <x v="259"/>
    <s v="CPTCultJanzSow2010-03-30CvJanz"/>
    <x v="0"/>
    <d v="2010-03-30T00:00:00"/>
    <n v="89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5"/>
    <m/>
    <n v="192"/>
    <m/>
    <m/>
    <m/>
    <m/>
    <m/>
    <m/>
    <m/>
    <m/>
    <m/>
    <m/>
    <m/>
    <m/>
    <m/>
    <m/>
  </r>
  <r>
    <x v="260"/>
    <s v="CPTCultJanzSow2010-07-06CvJanz"/>
    <x v="0"/>
    <d v="2010-07-06T00:00:00"/>
    <n v="187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8"/>
    <m/>
    <n v="131"/>
    <m/>
    <m/>
    <m/>
    <m/>
    <m/>
    <m/>
    <m/>
    <m/>
    <m/>
    <m/>
    <m/>
    <m/>
    <m/>
    <m/>
  </r>
  <r>
    <x v="261"/>
    <s v="CPTCultJanzSow2010-10-04CvJanz"/>
    <x v="0"/>
    <d v="2010-10-04T00:00:00"/>
    <n v="277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2"/>
    <m/>
    <n v="70"/>
    <m/>
    <m/>
    <m/>
    <m/>
    <m/>
    <m/>
    <m/>
    <m/>
    <m/>
    <m/>
    <m/>
    <m/>
    <m/>
    <m/>
  </r>
  <r>
    <x v="262"/>
    <s v="CPTCultJanzSow2010-11-30CvJanz"/>
    <x v="0"/>
    <d v="2010-11-30T00:00:00"/>
    <n v="334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263"/>
    <s v="CPTCultJanzSow2011-03-30CvJanz"/>
    <x v="0"/>
    <d v="2011-03-30T00:00:00"/>
    <n v="89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4"/>
    <m/>
    <m/>
    <m/>
    <m/>
    <m/>
    <m/>
    <m/>
    <m/>
    <m/>
    <m/>
    <m/>
    <m/>
    <m/>
    <m/>
    <m/>
    <m/>
  </r>
  <r>
    <x v="264"/>
    <s v="CPTCultJanzSow2011-05-11CvJanz"/>
    <x v="0"/>
    <d v="2011-05-11T00:00:00"/>
    <n v="131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5"/>
    <m/>
    <n v="180"/>
    <m/>
    <m/>
    <m/>
    <m/>
    <m/>
    <m/>
    <m/>
    <m/>
    <m/>
    <m/>
    <m/>
    <m/>
    <m/>
    <m/>
  </r>
  <r>
    <x v="265"/>
    <s v="CPTCultJanzSow2011-09-09CvJanz"/>
    <x v="0"/>
    <d v="2011-09-09T00:00:00"/>
    <n v="252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7"/>
    <m/>
    <n v="85"/>
    <m/>
    <m/>
    <m/>
    <m/>
    <m/>
    <m/>
    <m/>
    <m/>
    <m/>
    <m/>
    <m/>
    <m/>
    <m/>
    <m/>
  </r>
  <r>
    <x v="266"/>
    <s v="CPTCultJanzSow2012-04-05CvJanz"/>
    <x v="0"/>
    <d v="2012-04-05T00:00:00"/>
    <n v="96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1"/>
    <m/>
    <n v="188"/>
    <m/>
    <m/>
    <m/>
    <m/>
    <m/>
    <m/>
    <m/>
    <m/>
    <m/>
    <m/>
    <m/>
    <m/>
    <m/>
    <m/>
  </r>
  <r>
    <x v="267"/>
    <s v="CPTCultJanzSow2012-06-28CvJanz"/>
    <x v="0"/>
    <d v="2012-06-28T00:00:00"/>
    <n v="180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2"/>
    <m/>
    <n v="139"/>
    <m/>
    <m/>
    <m/>
    <m/>
    <m/>
    <m/>
    <m/>
    <m/>
    <m/>
    <m/>
    <m/>
    <m/>
    <m/>
    <m/>
  </r>
  <r>
    <x v="268"/>
    <s v="CPTCultJanzSow2012-09-25CvJanz"/>
    <x v="0"/>
    <d v="2012-09-25T00:00:00"/>
    <n v="269"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3"/>
    <m/>
    <n v="81"/>
    <m/>
    <m/>
    <m/>
    <m/>
    <m/>
    <m/>
    <m/>
    <m/>
    <m/>
    <m/>
    <m/>
    <m/>
    <m/>
    <m/>
  </r>
  <r>
    <x v="269"/>
    <s v="CPTCultLangSow2009-03-20"/>
    <x v="0"/>
    <d v="2009-03-20T00:00:00"/>
    <n v="79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2"/>
    <m/>
    <n v="195"/>
    <m/>
    <m/>
    <m/>
    <m/>
    <m/>
    <m/>
    <m/>
    <m/>
    <m/>
    <m/>
    <m/>
    <m/>
    <m/>
    <m/>
  </r>
  <r>
    <x v="270"/>
    <s v="CPTCultLangSow2009-06-05"/>
    <x v="0"/>
    <d v="2009-06-05T00:00:00"/>
    <n v="156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1"/>
    <m/>
    <n v="167"/>
    <m/>
    <m/>
    <m/>
    <m/>
    <m/>
    <m/>
    <m/>
    <m/>
    <m/>
    <m/>
    <m/>
    <m/>
    <m/>
    <m/>
  </r>
  <r>
    <x v="271"/>
    <s v="CPTCultLangSow2009-08-24"/>
    <x v="0"/>
    <d v="2009-08-24T00:00:00"/>
    <n v="236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1"/>
    <m/>
    <n v="104"/>
    <m/>
    <m/>
    <m/>
    <m/>
    <m/>
    <m/>
    <m/>
    <m/>
    <m/>
    <m/>
    <m/>
    <m/>
    <m/>
    <m/>
  </r>
  <r>
    <x v="272"/>
    <s v="CPTCultLangSow2010-03-30"/>
    <x v="0"/>
    <d v="2010-03-30T00:00:00"/>
    <n v="89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3"/>
    <m/>
    <n v="198"/>
    <m/>
    <m/>
    <m/>
    <m/>
    <m/>
    <m/>
    <m/>
    <m/>
    <m/>
    <m/>
    <m/>
    <m/>
    <m/>
    <m/>
  </r>
  <r>
    <x v="273"/>
    <s v="CPTCultLangSow2010-07-06"/>
    <x v="0"/>
    <d v="2010-07-06T00:00:00"/>
    <n v="187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1"/>
    <m/>
    <n v="134"/>
    <m/>
    <m/>
    <m/>
    <m/>
    <m/>
    <m/>
    <m/>
    <m/>
    <m/>
    <m/>
    <m/>
    <m/>
    <m/>
    <m/>
  </r>
  <r>
    <x v="274"/>
    <s v="CPTCultLangSow2010-10-04"/>
    <x v="0"/>
    <d v="2010-10-04T00:00:00"/>
    <n v="277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5"/>
    <m/>
    <n v="72"/>
    <m/>
    <m/>
    <m/>
    <m/>
    <m/>
    <m/>
    <m/>
    <m/>
    <m/>
    <m/>
    <m/>
    <m/>
    <m/>
    <m/>
  </r>
  <r>
    <x v="275"/>
    <s v="CPTCultLangSow2010-11-30"/>
    <x v="0"/>
    <d v="2010-11-30T00:00:00"/>
    <n v="334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276"/>
    <s v="CPTCultLangSow2011-03-30"/>
    <x v="0"/>
    <d v="2011-03-30T00:00:00"/>
    <n v="89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0"/>
    <m/>
    <m/>
    <m/>
    <m/>
    <m/>
    <m/>
    <m/>
    <m/>
    <m/>
    <m/>
    <m/>
    <m/>
    <m/>
    <m/>
    <m/>
    <m/>
  </r>
  <r>
    <x v="277"/>
    <s v="CPTCultLangSow2011-05-11"/>
    <x v="0"/>
    <d v="2011-05-11T00:00:00"/>
    <n v="131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4"/>
    <m/>
    <m/>
    <m/>
    <m/>
    <m/>
    <m/>
    <m/>
    <m/>
    <m/>
    <m/>
    <m/>
    <m/>
    <m/>
    <m/>
  </r>
  <r>
    <x v="278"/>
    <s v="CPTCultLangSow2011-09-09"/>
    <x v="0"/>
    <d v="2011-09-09T00:00:00"/>
    <n v="252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1"/>
    <m/>
    <n v="88"/>
    <m/>
    <m/>
    <m/>
    <m/>
    <m/>
    <m/>
    <m/>
    <m/>
    <m/>
    <m/>
    <m/>
    <m/>
    <m/>
    <m/>
  </r>
  <r>
    <x v="279"/>
    <s v="CPTCultLangSow2012-04-05"/>
    <x v="0"/>
    <d v="2012-04-05T00:00:00"/>
    <n v="96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5"/>
    <m/>
    <n v="191"/>
    <m/>
    <m/>
    <m/>
    <m/>
    <m/>
    <m/>
    <m/>
    <m/>
    <m/>
    <m/>
    <m/>
    <m/>
    <m/>
    <m/>
  </r>
  <r>
    <x v="280"/>
    <s v="CPTCultLangSow2012-06-28"/>
    <x v="0"/>
    <d v="2012-06-28T00:00:00"/>
    <n v="180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6"/>
    <m/>
    <n v="141"/>
    <m/>
    <m/>
    <m/>
    <m/>
    <m/>
    <m/>
    <m/>
    <m/>
    <m/>
    <m/>
    <m/>
    <m/>
    <m/>
    <m/>
  </r>
  <r>
    <x v="281"/>
    <s v="CPTCultLangSow2012-09-25"/>
    <x v="0"/>
    <d v="2012-09-25T00:00:00"/>
    <n v="269"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7"/>
    <m/>
    <n v="84"/>
    <m/>
    <m/>
    <m/>
    <m/>
    <m/>
    <m/>
    <m/>
    <m/>
    <m/>
    <m/>
    <m/>
    <m/>
    <m/>
    <m/>
  </r>
  <r>
    <x v="282"/>
    <s v="CPTCultMacKellarSow2009-03-20"/>
    <x v="0"/>
    <d v="2009-03-20T00:00:00"/>
    <n v="79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0"/>
    <m/>
    <n v="222"/>
    <m/>
    <m/>
    <m/>
    <m/>
    <m/>
    <m/>
    <m/>
    <m/>
    <m/>
    <m/>
    <m/>
    <m/>
    <m/>
    <m/>
  </r>
  <r>
    <x v="283"/>
    <s v="CPTCultMacKellarSow2009-06-05"/>
    <x v="0"/>
    <d v="2009-06-05T00:00:00"/>
    <n v="156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3"/>
    <m/>
    <n v="169"/>
    <m/>
    <m/>
    <m/>
    <m/>
    <m/>
    <m/>
    <m/>
    <m/>
    <m/>
    <m/>
    <m/>
    <m/>
    <m/>
    <m/>
  </r>
  <r>
    <x v="284"/>
    <s v="CPTCultMacKellarSow2009-08-24"/>
    <x v="0"/>
    <d v="2009-08-24T00:00:00"/>
    <n v="236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6"/>
    <m/>
    <n v="125"/>
    <m/>
    <m/>
    <m/>
    <m/>
    <m/>
    <m/>
    <m/>
    <m/>
    <m/>
    <m/>
    <m/>
    <m/>
    <m/>
    <m/>
  </r>
  <r>
    <x v="285"/>
    <s v="CPTCultMacKellarSow2010-03-30"/>
    <x v="0"/>
    <d v="2010-03-30T00:00:00"/>
    <n v="89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4"/>
    <m/>
    <n v="223"/>
    <m/>
    <m/>
    <m/>
    <m/>
    <m/>
    <m/>
    <m/>
    <m/>
    <m/>
    <m/>
    <m/>
    <m/>
    <m/>
    <m/>
  </r>
  <r>
    <x v="286"/>
    <s v="CPTCultMacKellarSow2010-07-06"/>
    <x v="0"/>
    <d v="2010-07-06T00:00:00"/>
    <n v="187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0"/>
    <m/>
    <n v="139"/>
    <m/>
    <m/>
    <m/>
    <m/>
    <m/>
    <m/>
    <m/>
    <m/>
    <m/>
    <m/>
    <m/>
    <m/>
    <m/>
    <m/>
  </r>
  <r>
    <x v="287"/>
    <s v="CPTCultMacKellarSow2011-03-30"/>
    <x v="0"/>
    <d v="2011-03-30T00:00:00"/>
    <n v="89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8"/>
    <m/>
    <n v="220"/>
    <m/>
    <m/>
    <m/>
    <m/>
    <m/>
    <m/>
    <m/>
    <m/>
    <m/>
    <m/>
    <m/>
    <m/>
    <m/>
    <m/>
  </r>
  <r>
    <x v="288"/>
    <s v="CPTCultMacKellarSow2011-05-11"/>
    <x v="0"/>
    <d v="2011-05-11T00:00:00"/>
    <n v="131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6"/>
    <m/>
    <n v="192"/>
    <m/>
    <m/>
    <m/>
    <m/>
    <m/>
    <m/>
    <m/>
    <m/>
    <m/>
    <m/>
    <m/>
    <m/>
    <m/>
    <m/>
  </r>
  <r>
    <x v="289"/>
    <s v="CPTCultMacKellarSow2012-04-05"/>
    <x v="0"/>
    <d v="2012-04-05T00:00:00"/>
    <n v="96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6"/>
    <m/>
    <n v="209"/>
    <m/>
    <m/>
    <m/>
    <m/>
    <m/>
    <m/>
    <m/>
    <m/>
    <m/>
    <m/>
    <m/>
    <m/>
    <m/>
    <m/>
  </r>
  <r>
    <x v="290"/>
    <s v="CPTCultMacKellarSow2012-06-28"/>
    <x v="0"/>
    <d v="2012-06-28T00:00:00"/>
    <n v="180"/>
    <s v="Ma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6"/>
    <m/>
    <n v="153"/>
    <m/>
    <m/>
    <m/>
    <m/>
    <m/>
    <m/>
    <m/>
    <m/>
    <m/>
    <m/>
    <m/>
    <m/>
    <m/>
    <m/>
  </r>
  <r>
    <x v="291"/>
    <s v="CPTCultMajesticSow2009-03-20"/>
    <x v="0"/>
    <d v="2009-03-20T00:00:00"/>
    <n v="79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3"/>
    <m/>
    <n v="245"/>
    <m/>
    <m/>
    <m/>
    <m/>
    <m/>
    <m/>
    <m/>
    <m/>
    <m/>
    <m/>
    <m/>
    <m/>
    <m/>
    <m/>
  </r>
  <r>
    <x v="292"/>
    <s v="CPTCultMajesticSow2009-06-05"/>
    <x v="0"/>
    <d v="2009-06-05T00:00:00"/>
    <n v="156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183"/>
    <m/>
    <m/>
    <m/>
    <m/>
    <m/>
    <m/>
    <m/>
    <m/>
    <m/>
    <m/>
    <m/>
    <m/>
    <m/>
    <m/>
  </r>
  <r>
    <x v="293"/>
    <s v="CPTCultMajesticSow2009-08-24"/>
    <x v="0"/>
    <d v="2009-08-24T00:00:00"/>
    <n v="236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3"/>
    <m/>
    <n v="113"/>
    <m/>
    <m/>
    <m/>
    <m/>
    <m/>
    <m/>
    <m/>
    <m/>
    <m/>
    <m/>
    <m/>
    <m/>
    <m/>
    <m/>
  </r>
  <r>
    <x v="294"/>
    <s v="CPTCultMajesticSow2010-03-30"/>
    <x v="0"/>
    <d v="2010-03-30T00:00:00"/>
    <n v="89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29"/>
    <m/>
    <m/>
    <m/>
    <m/>
    <m/>
    <m/>
    <m/>
    <m/>
    <m/>
    <m/>
    <m/>
    <m/>
    <m/>
    <m/>
  </r>
  <r>
    <x v="295"/>
    <s v="CPTCultMajesticSow2010-07-06"/>
    <x v="0"/>
    <d v="2010-07-06T00:00:00"/>
    <n v="187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9"/>
    <m/>
    <n v="145"/>
    <m/>
    <m/>
    <m/>
    <m/>
    <m/>
    <m/>
    <m/>
    <m/>
    <m/>
    <m/>
    <m/>
    <m/>
    <m/>
    <m/>
  </r>
  <r>
    <x v="296"/>
    <s v="CPTCultMajesticSow2010-10-04"/>
    <x v="0"/>
    <d v="2010-10-04T00:00:00"/>
    <n v="277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7"/>
    <m/>
    <n v="81"/>
    <m/>
    <m/>
    <m/>
    <m/>
    <m/>
    <m/>
    <m/>
    <m/>
    <m/>
    <m/>
    <m/>
    <m/>
    <m/>
    <m/>
  </r>
  <r>
    <x v="297"/>
    <s v="CPTCultMajesticSow2010-11-30"/>
    <x v="0"/>
    <d v="2010-11-30T00:00:00"/>
    <n v="334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6"/>
    <m/>
    <n v="56"/>
    <m/>
    <m/>
    <m/>
    <m/>
    <m/>
    <m/>
    <m/>
    <m/>
    <m/>
    <m/>
    <m/>
    <m/>
    <m/>
    <m/>
  </r>
  <r>
    <x v="298"/>
    <s v="CPTCultMajesticSow2011-03-30"/>
    <x v="0"/>
    <d v="2011-03-30T00:00:00"/>
    <n v="89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1"/>
    <m/>
    <m/>
    <m/>
    <m/>
    <m/>
    <m/>
    <m/>
    <m/>
    <m/>
    <m/>
    <m/>
    <m/>
    <m/>
    <m/>
  </r>
  <r>
    <x v="299"/>
    <s v="CPTCultMajesticSow2011-05-11"/>
    <x v="0"/>
    <d v="2011-05-11T00:00:00"/>
    <n v="131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9"/>
    <m/>
    <n v="200"/>
    <m/>
    <m/>
    <m/>
    <m/>
    <m/>
    <m/>
    <m/>
    <m/>
    <m/>
    <m/>
    <m/>
    <m/>
    <m/>
    <m/>
  </r>
  <r>
    <x v="300"/>
    <s v="CPTCultMajesticSow2011-09-09"/>
    <x v="0"/>
    <d v="2011-09-09T00:00:00"/>
    <n v="252"/>
    <s v="Majes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3"/>
    <m/>
    <n v="101"/>
    <m/>
    <m/>
    <m/>
    <m/>
    <m/>
    <m/>
    <m/>
    <m/>
    <m/>
    <m/>
    <m/>
    <m/>
    <m/>
    <m/>
  </r>
  <r>
    <x v="301"/>
    <s v="CPTCultMcCubbinSow2009-03-20"/>
    <x v="0"/>
    <d v="2009-03-20T00:00:00"/>
    <n v="79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220"/>
    <m/>
    <m/>
    <m/>
    <m/>
    <m/>
    <m/>
    <m/>
    <m/>
    <m/>
    <m/>
    <m/>
    <m/>
    <m/>
    <m/>
  </r>
  <r>
    <x v="302"/>
    <s v="CPTCultMcCubbinSow2009-06-05"/>
    <x v="0"/>
    <d v="2009-06-05T00:00:00"/>
    <n v="156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72"/>
    <m/>
    <m/>
    <m/>
    <m/>
    <m/>
    <m/>
    <m/>
    <m/>
    <m/>
    <m/>
    <m/>
    <m/>
    <m/>
    <m/>
  </r>
  <r>
    <x v="303"/>
    <s v="CPTCultMcCubbinSow2009-08-24"/>
    <x v="0"/>
    <d v="2009-08-24T00:00:00"/>
    <n v="236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4"/>
    <m/>
    <n v="107"/>
    <m/>
    <m/>
    <m/>
    <m/>
    <m/>
    <m/>
    <m/>
    <m/>
    <m/>
    <m/>
    <m/>
    <m/>
    <m/>
    <m/>
  </r>
  <r>
    <x v="304"/>
    <s v="CPTCultMcCubbinSow2010-03-30"/>
    <x v="0"/>
    <d v="2010-03-30T00:00:00"/>
    <n v="89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3"/>
    <m/>
    <n v="214"/>
    <m/>
    <m/>
    <m/>
    <m/>
    <m/>
    <m/>
    <m/>
    <m/>
    <m/>
    <m/>
    <m/>
    <m/>
    <m/>
    <m/>
  </r>
  <r>
    <x v="305"/>
    <s v="CPTCultMcCubbinSow2010-07-06"/>
    <x v="0"/>
    <d v="2010-07-06T00:00:00"/>
    <n v="187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8"/>
    <m/>
    <n v="138"/>
    <m/>
    <m/>
    <m/>
    <m/>
    <m/>
    <m/>
    <m/>
    <m/>
    <m/>
    <m/>
    <m/>
    <m/>
    <m/>
    <m/>
  </r>
  <r>
    <x v="306"/>
    <s v="CPTCultMcCubbinSow2010-10-04"/>
    <x v="0"/>
    <d v="2010-10-04T00:00:00"/>
    <n v="277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5"/>
    <m/>
    <n v="73"/>
    <m/>
    <m/>
    <m/>
    <m/>
    <m/>
    <m/>
    <m/>
    <m/>
    <m/>
    <m/>
    <m/>
    <m/>
    <m/>
    <m/>
  </r>
  <r>
    <x v="307"/>
    <s v="CPTCultMcCubbinSow2010-11-30"/>
    <x v="0"/>
    <d v="2010-11-30T00:00:00"/>
    <n v="334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308"/>
    <s v="CPTCultMcCubbinSow2011-03-30"/>
    <x v="0"/>
    <d v="2011-03-30T00:00:00"/>
    <n v="89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7"/>
    <m/>
    <n v="216"/>
    <m/>
    <m/>
    <m/>
    <m/>
    <m/>
    <m/>
    <m/>
    <m/>
    <m/>
    <m/>
    <m/>
    <m/>
    <m/>
    <m/>
  </r>
  <r>
    <x v="309"/>
    <s v="CPTCultMcCubbinSow2011-05-11"/>
    <x v="0"/>
    <d v="2011-05-11T00:00:00"/>
    <n v="131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4"/>
    <m/>
    <n v="186"/>
    <m/>
    <m/>
    <m/>
    <m/>
    <m/>
    <m/>
    <m/>
    <m/>
    <m/>
    <m/>
    <m/>
    <m/>
    <m/>
    <m/>
  </r>
  <r>
    <x v="310"/>
    <s v="CPTCultMcCubbinSow2011-09-09"/>
    <x v="0"/>
    <d v="2011-09-09T00:00:00"/>
    <n v="252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4"/>
    <m/>
    <n v="92"/>
    <m/>
    <m/>
    <m/>
    <m/>
    <m/>
    <m/>
    <m/>
    <m/>
    <m/>
    <m/>
    <m/>
    <m/>
    <m/>
    <m/>
  </r>
  <r>
    <x v="311"/>
    <s v="CPTCultMcCubbinSow2012-04-05"/>
    <x v="0"/>
    <d v="2012-04-05T00:00:00"/>
    <n v="96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6"/>
    <m/>
    <n v="209"/>
    <m/>
    <m/>
    <m/>
    <m/>
    <m/>
    <m/>
    <m/>
    <m/>
    <m/>
    <m/>
    <m/>
    <m/>
    <m/>
    <m/>
  </r>
  <r>
    <x v="312"/>
    <s v="CPTCultMcCubbinSow2012-06-28"/>
    <x v="0"/>
    <d v="2012-06-28T00:00:00"/>
    <n v="180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9"/>
    <m/>
    <n v="154"/>
    <m/>
    <m/>
    <m/>
    <m/>
    <m/>
    <m/>
    <m/>
    <m/>
    <m/>
    <m/>
    <m/>
    <m/>
    <m/>
    <m/>
  </r>
  <r>
    <x v="313"/>
    <s v="CPTCultMcCubbinSow2012-09-25"/>
    <x v="0"/>
    <d v="2012-09-25T00:00:00"/>
    <n v="269"/>
    <s v="McCubb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1"/>
    <m/>
    <n v="86"/>
    <m/>
    <m/>
    <m/>
    <m/>
    <m/>
    <m/>
    <m/>
    <m/>
    <m/>
    <m/>
    <m/>
    <m/>
    <m/>
    <m/>
  </r>
  <r>
    <x v="314"/>
    <s v="CPTCultOptionSow2002-05-15"/>
    <x v="0"/>
    <d v="2002-05-15T00:00:00"/>
    <n v="135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6"/>
    <m/>
    <m/>
    <m/>
    <m/>
    <m/>
    <m/>
    <m/>
    <m/>
    <m/>
    <m/>
    <m/>
    <m/>
    <m/>
    <m/>
  </r>
  <r>
    <x v="315"/>
    <s v="CPTCultOptionSow2002-09-09"/>
    <x v="0"/>
    <d v="2002-09-09T00:00:00"/>
    <n v="252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08"/>
    <m/>
    <m/>
    <m/>
    <m/>
    <m/>
    <m/>
    <m/>
    <m/>
    <m/>
    <m/>
    <m/>
    <m/>
    <m/>
    <m/>
  </r>
  <r>
    <x v="316"/>
    <s v="CPTCultOptionSow2003-03-14"/>
    <x v="0"/>
    <d v="2003-03-14T00:00:00"/>
    <n v="73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9"/>
    <m/>
    <n v="238"/>
    <m/>
    <m/>
    <m/>
    <m/>
    <m/>
    <m/>
    <m/>
    <m/>
    <m/>
    <m/>
    <m/>
    <m/>
    <m/>
    <m/>
  </r>
  <r>
    <x v="317"/>
    <s v="CPTCultOptionSow2003-05-21"/>
    <x v="0"/>
    <d v="2003-05-21T00:00:00"/>
    <n v="141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0"/>
    <m/>
    <n v="191"/>
    <m/>
    <m/>
    <m/>
    <m/>
    <m/>
    <m/>
    <m/>
    <m/>
    <m/>
    <m/>
    <m/>
    <m/>
    <m/>
    <m/>
  </r>
  <r>
    <x v="318"/>
    <s v="CPTCultOptionSow2003-09-02"/>
    <x v="0"/>
    <d v="2003-09-02T00:00:00"/>
    <n v="245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3"/>
    <m/>
    <n v="113"/>
    <m/>
    <m/>
    <m/>
    <m/>
    <m/>
    <m/>
    <m/>
    <m/>
    <m/>
    <m/>
    <m/>
    <m/>
    <m/>
    <m/>
  </r>
  <r>
    <x v="319"/>
    <s v="CPTCultOptionSow2004-03-23"/>
    <x v="0"/>
    <d v="2004-03-23T00:00:00"/>
    <n v="83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3"/>
    <m/>
    <n v="228"/>
    <m/>
    <m/>
    <m/>
    <m/>
    <m/>
    <m/>
    <m/>
    <m/>
    <m/>
    <m/>
    <m/>
    <m/>
    <m/>
    <m/>
  </r>
  <r>
    <x v="320"/>
    <s v="CPTCultOptionSow2004-05-28"/>
    <x v="0"/>
    <d v="2004-05-28T00:00:00"/>
    <n v="149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0"/>
    <m/>
    <m/>
    <m/>
    <m/>
    <m/>
    <m/>
    <m/>
    <m/>
    <m/>
    <m/>
    <m/>
    <m/>
    <m/>
    <m/>
  </r>
  <r>
    <x v="321"/>
    <s v="CPTCultOptionSow2004-09-06"/>
    <x v="0"/>
    <d v="2004-09-06T00:00:00"/>
    <n v="250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15"/>
    <m/>
    <m/>
    <m/>
    <m/>
    <m/>
    <m/>
    <m/>
    <m/>
    <m/>
    <m/>
    <m/>
    <m/>
    <m/>
    <m/>
  </r>
  <r>
    <x v="322"/>
    <s v="CPTCultOptionSow2005-04-04"/>
    <x v="0"/>
    <d v="2005-04-04T00:00:00"/>
    <n v="94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6"/>
    <m/>
    <n v="222"/>
    <m/>
    <m/>
    <m/>
    <m/>
    <m/>
    <m/>
    <m/>
    <m/>
    <m/>
    <m/>
    <m/>
    <m/>
    <m/>
    <m/>
  </r>
  <r>
    <x v="323"/>
    <s v="CPTCultOptionSow2005-05-27"/>
    <x v="0"/>
    <d v="2005-05-27T00:00:00"/>
    <n v="147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78"/>
    <m/>
    <m/>
    <m/>
    <m/>
    <m/>
    <m/>
    <m/>
    <m/>
    <m/>
    <m/>
    <m/>
    <m/>
    <m/>
    <m/>
  </r>
  <r>
    <x v="324"/>
    <s v="CPTCultOptionSow2005-09-05"/>
    <x v="0"/>
    <d v="2005-09-05T00:00:00"/>
    <n v="248"/>
    <s v="Opt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104"/>
    <m/>
    <m/>
    <m/>
    <m/>
    <m/>
    <m/>
    <m/>
    <m/>
    <m/>
    <m/>
    <m/>
    <m/>
    <m/>
    <m/>
  </r>
  <r>
    <x v="325"/>
    <s v="CPTCultOtaneSow2000-05-15"/>
    <x v="0"/>
    <d v="2000-05-15T00:00:00"/>
    <n v="136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69"/>
    <m/>
    <m/>
    <m/>
    <m/>
    <m/>
    <m/>
    <m/>
    <m/>
    <m/>
    <m/>
    <m/>
    <m/>
    <m/>
    <m/>
  </r>
  <r>
    <x v="326"/>
    <s v="CPTCultOtaneSow2000-09-20"/>
    <x v="0"/>
    <d v="2000-09-20T00:00:00"/>
    <n v="264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2"/>
    <m/>
    <n v="80"/>
    <m/>
    <m/>
    <m/>
    <m/>
    <m/>
    <m/>
    <m/>
    <m/>
    <m/>
    <m/>
    <m/>
    <m/>
    <m/>
    <m/>
  </r>
  <r>
    <x v="327"/>
    <s v="CPTCultOtaneSow2002-05-15"/>
    <x v="0"/>
    <d v="2002-05-15T00:00:00"/>
    <n v="135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0"/>
    <m/>
    <n v="170"/>
    <m/>
    <m/>
    <m/>
    <m/>
    <m/>
    <m/>
    <m/>
    <m/>
    <m/>
    <m/>
    <m/>
    <m/>
    <m/>
    <m/>
  </r>
  <r>
    <x v="328"/>
    <s v="CPTCultOtaneSow2002-09-09"/>
    <x v="0"/>
    <d v="2002-09-09T00:00:00"/>
    <n v="252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1"/>
    <m/>
    <n v="89"/>
    <m/>
    <m/>
    <m/>
    <m/>
    <m/>
    <m/>
    <m/>
    <m/>
    <m/>
    <m/>
    <m/>
    <m/>
    <m/>
    <m/>
  </r>
  <r>
    <x v="329"/>
    <s v="CPTCultOtaneSow2003-05-21"/>
    <x v="0"/>
    <d v="2003-05-21T00:00:00"/>
    <n v="141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4"/>
    <m/>
    <n v="166"/>
    <m/>
    <m/>
    <m/>
    <m/>
    <m/>
    <m/>
    <m/>
    <m/>
    <m/>
    <m/>
    <m/>
    <m/>
    <m/>
    <m/>
  </r>
  <r>
    <x v="330"/>
    <s v="CPTCultOtaneSow2003-09-02"/>
    <x v="0"/>
    <d v="2003-09-02T00:00:00"/>
    <n v="245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0"/>
    <m/>
    <n v="93"/>
    <m/>
    <m/>
    <m/>
    <m/>
    <m/>
    <m/>
    <m/>
    <m/>
    <m/>
    <m/>
    <m/>
    <m/>
    <m/>
    <m/>
  </r>
  <r>
    <x v="331"/>
    <s v="CPTCultOtaneSow2004-05-28"/>
    <x v="0"/>
    <d v="2004-05-28T00:00:00"/>
    <n v="14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5"/>
    <m/>
    <n v="165"/>
    <m/>
    <m/>
    <m/>
    <m/>
    <m/>
    <m/>
    <m/>
    <m/>
    <m/>
    <m/>
    <m/>
    <m/>
    <m/>
    <m/>
  </r>
  <r>
    <x v="332"/>
    <s v="CPTCultOtaneSow2004-09-06"/>
    <x v="0"/>
    <d v="2004-09-06T00:00:00"/>
    <n v="250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7"/>
    <m/>
    <n v="86"/>
    <m/>
    <m/>
    <m/>
    <m/>
    <m/>
    <m/>
    <m/>
    <m/>
    <m/>
    <m/>
    <m/>
    <m/>
    <m/>
    <m/>
  </r>
  <r>
    <x v="333"/>
    <s v="CPTCultOtaneSow2005-04-04"/>
    <x v="0"/>
    <d v="2005-04-04T00:00:00"/>
    <n v="94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1"/>
    <m/>
    <n v="180"/>
    <m/>
    <m/>
    <m/>
    <m/>
    <m/>
    <m/>
    <m/>
    <m/>
    <m/>
    <m/>
    <m/>
    <m/>
    <m/>
    <m/>
  </r>
  <r>
    <x v="334"/>
    <s v="CPTCultOtaneSow2005-05-27"/>
    <x v="0"/>
    <d v="2005-05-27T00:00:00"/>
    <n v="147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2"/>
    <m/>
    <n v="161"/>
    <m/>
    <m/>
    <m/>
    <m/>
    <m/>
    <m/>
    <m/>
    <m/>
    <m/>
    <m/>
    <m/>
    <m/>
    <m/>
    <m/>
  </r>
  <r>
    <x v="335"/>
    <s v="CPTCultOtaneSow2005-09-05"/>
    <x v="0"/>
    <d v="2005-09-05T00:00:00"/>
    <n v="248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5"/>
    <m/>
    <n v="88"/>
    <m/>
    <m/>
    <m/>
    <m/>
    <m/>
    <m/>
    <m/>
    <m/>
    <m/>
    <m/>
    <m/>
    <m/>
    <m/>
    <m/>
  </r>
  <r>
    <x v="336"/>
    <s v="CPTCultOtaneSow2006-05-10"/>
    <x v="0"/>
    <d v="2006-05-10T00:00:00"/>
    <n v="130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5"/>
    <m/>
    <n v="172"/>
    <m/>
    <m/>
    <m/>
    <m/>
    <m/>
    <m/>
    <m/>
    <m/>
    <m/>
    <m/>
    <m/>
    <m/>
    <m/>
    <m/>
  </r>
  <r>
    <x v="337"/>
    <s v="CPTCultOtaneSow2006-10-11"/>
    <x v="0"/>
    <d v="2006-10-11T00:00:00"/>
    <n v="284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5"/>
    <m/>
    <n v="77"/>
    <m/>
    <m/>
    <m/>
    <m/>
    <m/>
    <m/>
    <m/>
    <m/>
    <m/>
    <m/>
    <m/>
    <m/>
    <m/>
    <m/>
  </r>
  <r>
    <x v="338"/>
    <s v="CPTCultOtaneSow2007-04-24"/>
    <x v="0"/>
    <d v="2007-04-24T00:00:00"/>
    <n v="114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5"/>
    <m/>
    <n v="187"/>
    <m/>
    <m/>
    <m/>
    <m/>
    <m/>
    <m/>
    <m/>
    <m/>
    <m/>
    <m/>
    <m/>
    <m/>
    <m/>
    <m/>
  </r>
  <r>
    <x v="339"/>
    <s v="CPTCultOtaneSow2007-06-28"/>
    <x v="0"/>
    <d v="2007-06-28T00:00:00"/>
    <n v="17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2"/>
    <m/>
    <n v="138"/>
    <m/>
    <m/>
    <m/>
    <m/>
    <m/>
    <m/>
    <m/>
    <m/>
    <m/>
    <m/>
    <m/>
    <m/>
    <m/>
    <m/>
  </r>
  <r>
    <x v="340"/>
    <s v="CPTCultOtaneSow2007-09-13"/>
    <x v="0"/>
    <d v="2007-09-13T00:00:00"/>
    <n v="256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4"/>
    <m/>
    <n v="83"/>
    <m/>
    <m/>
    <m/>
    <m/>
    <m/>
    <m/>
    <m/>
    <m/>
    <m/>
    <m/>
    <m/>
    <m/>
    <m/>
    <m/>
  </r>
  <r>
    <x v="341"/>
    <s v="CPTCultOtaneSow2008-04-11"/>
    <x v="0"/>
    <d v="2008-04-11T00:00:00"/>
    <n v="102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92"/>
    <m/>
    <m/>
    <m/>
    <m/>
    <m/>
    <m/>
    <m/>
    <m/>
    <m/>
    <m/>
    <m/>
    <m/>
    <m/>
    <m/>
  </r>
  <r>
    <x v="342"/>
    <s v="CPTCultOtaneSow2008-06-06"/>
    <x v="0"/>
    <d v="2008-06-06T00:00:00"/>
    <n v="158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0"/>
    <m/>
    <n v="159"/>
    <m/>
    <m/>
    <m/>
    <m/>
    <m/>
    <m/>
    <m/>
    <m/>
    <m/>
    <m/>
    <m/>
    <m/>
    <m/>
    <m/>
  </r>
  <r>
    <x v="343"/>
    <s v="CPTCultOtaneSow2008-09-11"/>
    <x v="0"/>
    <d v="2008-09-11T00:00:00"/>
    <n v="255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4"/>
    <m/>
    <n v="81"/>
    <m/>
    <m/>
    <m/>
    <m/>
    <m/>
    <m/>
    <m/>
    <m/>
    <m/>
    <m/>
    <m/>
    <m/>
    <m/>
    <m/>
  </r>
  <r>
    <x v="344"/>
    <s v="CPTCultOtaneSow2009-03-20"/>
    <x v="0"/>
    <d v="2009-03-20T00:00:00"/>
    <n v="7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3"/>
    <m/>
    <n v="196"/>
    <m/>
    <m/>
    <m/>
    <m/>
    <m/>
    <m/>
    <m/>
    <m/>
    <m/>
    <m/>
    <m/>
    <m/>
    <m/>
    <m/>
  </r>
  <r>
    <x v="345"/>
    <s v="CPTCultOtaneSow2009-06-05"/>
    <x v="0"/>
    <d v="2009-06-05T00:00:00"/>
    <n v="156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0"/>
    <m/>
    <n v="168"/>
    <m/>
    <m/>
    <m/>
    <m/>
    <m/>
    <m/>
    <m/>
    <m/>
    <m/>
    <m/>
    <m/>
    <m/>
    <m/>
    <m/>
  </r>
  <r>
    <x v="346"/>
    <s v="CPTCultOtaneSow2009-08-24"/>
    <x v="0"/>
    <d v="2009-08-24T00:00:00"/>
    <n v="236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0"/>
    <m/>
    <n v="104"/>
    <m/>
    <m/>
    <m/>
    <m/>
    <m/>
    <m/>
    <m/>
    <m/>
    <m/>
    <m/>
    <m/>
    <m/>
    <m/>
    <m/>
  </r>
  <r>
    <x v="347"/>
    <s v="CPTCultOtaneSow2010-03-30"/>
    <x v="0"/>
    <d v="2010-03-30T00:00:00"/>
    <n v="8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5"/>
    <m/>
    <n v="192"/>
    <m/>
    <m/>
    <m/>
    <m/>
    <m/>
    <m/>
    <m/>
    <m/>
    <m/>
    <m/>
    <m/>
    <m/>
    <m/>
    <m/>
  </r>
  <r>
    <x v="348"/>
    <s v="CPTCultOtaneSow2010-07-06"/>
    <x v="0"/>
    <d v="2010-07-06T00:00:00"/>
    <n v="187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8"/>
    <m/>
    <n v="131"/>
    <m/>
    <m/>
    <m/>
    <m/>
    <m/>
    <m/>
    <m/>
    <m/>
    <m/>
    <m/>
    <m/>
    <m/>
    <m/>
    <m/>
  </r>
  <r>
    <x v="349"/>
    <s v="CPTCultOtaneSow2010-10-04"/>
    <x v="0"/>
    <d v="2010-10-04T00:00:00"/>
    <n v="277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2"/>
    <m/>
    <n v="70"/>
    <m/>
    <m/>
    <m/>
    <m/>
    <m/>
    <m/>
    <m/>
    <m/>
    <m/>
    <m/>
    <m/>
    <m/>
    <m/>
    <m/>
  </r>
  <r>
    <x v="350"/>
    <s v="CPTCultOtaneSow2010-11-30"/>
    <x v="0"/>
    <d v="2010-11-30T00:00:00"/>
    <n v="334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351"/>
    <s v="CPTCultOtaneSow2011-03-30"/>
    <x v="0"/>
    <d v="2011-03-30T00:00:00"/>
    <n v="8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2"/>
    <m/>
    <n v="209"/>
    <m/>
    <m/>
    <m/>
    <m/>
    <m/>
    <m/>
    <m/>
    <m/>
    <m/>
    <m/>
    <m/>
    <m/>
    <m/>
    <m/>
  </r>
  <r>
    <x v="352"/>
    <s v="CPTCultOtaneSow2011-05-11"/>
    <x v="0"/>
    <d v="2011-05-11T00:00:00"/>
    <n v="131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85"/>
    <m/>
    <m/>
    <m/>
    <m/>
    <m/>
    <m/>
    <m/>
    <m/>
    <m/>
    <m/>
    <m/>
    <m/>
    <m/>
    <m/>
  </r>
  <r>
    <x v="353"/>
    <s v="CPTCultOtaneSow2011-09-09"/>
    <x v="0"/>
    <d v="2011-09-09T00:00:00"/>
    <n v="252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0"/>
    <m/>
    <n v="87"/>
    <m/>
    <m/>
    <m/>
    <m/>
    <m/>
    <m/>
    <m/>
    <m/>
    <m/>
    <m/>
    <m/>
    <m/>
    <m/>
    <m/>
  </r>
  <r>
    <x v="354"/>
    <s v="CPTCultOtaneSow2012-04-05"/>
    <x v="0"/>
    <d v="2012-04-05T00:00:00"/>
    <n v="96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8"/>
    <m/>
    <n v="188"/>
    <m/>
    <m/>
    <m/>
    <m/>
    <m/>
    <m/>
    <m/>
    <m/>
    <m/>
    <m/>
    <m/>
    <m/>
    <m/>
    <m/>
  </r>
  <r>
    <x v="355"/>
    <s v="CPTCultOtaneSow2012-06-28"/>
    <x v="0"/>
    <d v="2012-06-28T00:00:00"/>
    <n v="180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5"/>
    <m/>
    <n v="140"/>
    <m/>
    <m/>
    <m/>
    <m/>
    <m/>
    <m/>
    <m/>
    <m/>
    <m/>
    <m/>
    <m/>
    <m/>
    <m/>
    <m/>
  </r>
  <r>
    <x v="356"/>
    <s v="CPTCultOtaneSow2012-09-25"/>
    <x v="0"/>
    <d v="2012-09-25T00:00:00"/>
    <n v="269"/>
    <s v="Otan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6"/>
    <m/>
    <n v="83"/>
    <m/>
    <m/>
    <m/>
    <m/>
    <m/>
    <m/>
    <m/>
    <m/>
    <m/>
    <m/>
    <m/>
    <m/>
    <m/>
    <m/>
  </r>
  <r>
    <x v="357"/>
    <s v="CPTCultPennantSow2003-05-21"/>
    <x v="0"/>
    <d v="2003-05-21T00:00:00"/>
    <n v="141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8"/>
    <m/>
    <n v="186"/>
    <m/>
    <m/>
    <m/>
    <m/>
    <m/>
    <m/>
    <m/>
    <m/>
    <m/>
    <m/>
    <m/>
    <m/>
    <m/>
    <m/>
  </r>
  <r>
    <x v="358"/>
    <s v="CPTCultPennantSow2004-03-23"/>
    <x v="0"/>
    <d v="2004-03-23T00:00:00"/>
    <n v="83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1"/>
    <m/>
    <m/>
    <m/>
    <m/>
    <m/>
    <m/>
    <m/>
    <m/>
    <m/>
    <m/>
    <m/>
    <m/>
    <m/>
    <m/>
  </r>
  <r>
    <x v="359"/>
    <s v="CPTCultPennantSow2004-05-28"/>
    <x v="0"/>
    <d v="2004-05-28T00:00:00"/>
    <n v="149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180"/>
    <m/>
    <m/>
    <m/>
    <m/>
    <m/>
    <m/>
    <m/>
    <m/>
    <m/>
    <m/>
    <m/>
    <m/>
    <m/>
    <m/>
  </r>
  <r>
    <x v="360"/>
    <s v="CPTCultPennantSow2005-04-04"/>
    <x v="0"/>
    <d v="2005-04-04T00:00:00"/>
    <n v="94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2"/>
    <m/>
    <n v="224"/>
    <m/>
    <m/>
    <m/>
    <m/>
    <m/>
    <m/>
    <m/>
    <m/>
    <m/>
    <m/>
    <m/>
    <m/>
    <m/>
    <m/>
  </r>
  <r>
    <x v="361"/>
    <s v="CPTCultPennantSow2005-05-27"/>
    <x v="0"/>
    <d v="2005-05-27T00:00:00"/>
    <n v="147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78"/>
    <m/>
    <m/>
    <m/>
    <m/>
    <m/>
    <m/>
    <m/>
    <m/>
    <m/>
    <m/>
    <m/>
    <m/>
    <m/>
    <m/>
  </r>
  <r>
    <x v="362"/>
    <s v="CPTCultPennantSow2006-03-13"/>
    <x v="0"/>
    <d v="2006-03-13T00:00:00"/>
    <n v="72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6"/>
    <m/>
    <n v="235"/>
    <m/>
    <m/>
    <m/>
    <m/>
    <m/>
    <m/>
    <m/>
    <m/>
    <m/>
    <m/>
    <m/>
    <m/>
    <m/>
    <m/>
  </r>
  <r>
    <x v="363"/>
    <s v="CPTCultPennantSow2006-05-10"/>
    <x v="0"/>
    <d v="2006-05-10T00:00:00"/>
    <n v="130"/>
    <s v="Pennan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199"/>
    <m/>
    <m/>
    <m/>
    <m/>
    <m/>
    <m/>
    <m/>
    <m/>
    <m/>
    <m/>
    <m/>
    <m/>
    <m/>
    <m/>
  </r>
  <r>
    <x v="364"/>
    <s v="CPTCultRegencySow2000-03-03"/>
    <x v="0"/>
    <d v="2000-03-03T00:00:00"/>
    <n v="63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20"/>
    <m/>
    <n v="253"/>
    <m/>
    <m/>
    <m/>
    <m/>
    <m/>
    <m/>
    <m/>
    <m/>
    <m/>
    <m/>
    <m/>
    <m/>
    <m/>
    <m/>
  </r>
  <r>
    <x v="365"/>
    <s v="CPTCultRegencySow2000-05-15"/>
    <x v="0"/>
    <d v="2000-05-15T00:00:00"/>
    <n v="136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9"/>
    <m/>
    <m/>
    <m/>
    <m/>
    <m/>
    <m/>
    <m/>
    <m/>
    <m/>
    <m/>
    <m/>
    <m/>
    <m/>
    <m/>
  </r>
  <r>
    <x v="366"/>
    <s v="CPTCultRegencySow2001-04-09"/>
    <x v="0"/>
    <d v="2001-04-09T00:00:00"/>
    <n v="99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1"/>
    <m/>
    <n v="218"/>
    <m/>
    <m/>
    <m/>
    <m/>
    <m/>
    <m/>
    <m/>
    <m/>
    <m/>
    <m/>
    <m/>
    <m/>
    <m/>
    <m/>
  </r>
  <r>
    <x v="367"/>
    <s v="CPTCultRegencySow2001-06-15"/>
    <x v="0"/>
    <d v="2001-06-15T00:00:00"/>
    <n v="166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4"/>
    <m/>
    <n v="166"/>
    <m/>
    <m/>
    <m/>
    <m/>
    <m/>
    <m/>
    <m/>
    <m/>
    <m/>
    <m/>
    <m/>
    <m/>
    <m/>
    <m/>
  </r>
  <r>
    <x v="368"/>
    <s v="CPTCultRegencySow2001-08-09"/>
    <x v="0"/>
    <d v="2001-08-09T00:00:00"/>
    <n v="221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8"/>
    <m/>
    <n v="125"/>
    <m/>
    <m/>
    <m/>
    <m/>
    <m/>
    <m/>
    <m/>
    <m/>
    <m/>
    <m/>
    <m/>
    <m/>
    <m/>
    <m/>
  </r>
  <r>
    <x v="369"/>
    <s v="CPTCultRegencySow2002-03-07"/>
    <x v="0"/>
    <d v="2002-03-07T00:00:00"/>
    <n v="66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8"/>
    <m/>
    <n v="248"/>
    <m/>
    <m/>
    <m/>
    <m/>
    <m/>
    <m/>
    <m/>
    <m/>
    <m/>
    <m/>
    <m/>
    <m/>
    <m/>
    <m/>
  </r>
  <r>
    <x v="370"/>
    <s v="CPTCultRegencySow2002-05-15"/>
    <x v="0"/>
    <d v="2002-05-15T00:00:00"/>
    <n v="135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9"/>
    <m/>
    <n v="196"/>
    <m/>
    <m/>
    <m/>
    <m/>
    <m/>
    <m/>
    <m/>
    <m/>
    <m/>
    <m/>
    <m/>
    <m/>
    <m/>
    <m/>
  </r>
  <r>
    <x v="371"/>
    <s v="CPTCultRegencySow2003-03-14"/>
    <x v="0"/>
    <d v="2003-03-14T00:00:00"/>
    <n v="73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9"/>
    <m/>
    <n v="239"/>
    <m/>
    <m/>
    <m/>
    <m/>
    <m/>
    <m/>
    <m/>
    <m/>
    <m/>
    <m/>
    <m/>
    <m/>
    <m/>
    <m/>
  </r>
  <r>
    <x v="372"/>
    <s v="CPTCultRegencySow2003-05-21"/>
    <x v="0"/>
    <d v="2003-05-21T00:00:00"/>
    <n v="141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8"/>
    <m/>
    <n v="186"/>
    <m/>
    <m/>
    <m/>
    <m/>
    <m/>
    <m/>
    <m/>
    <m/>
    <m/>
    <m/>
    <m/>
    <m/>
    <m/>
    <m/>
  </r>
  <r>
    <x v="373"/>
    <s v="CPTCultRegencySow2004-03-23"/>
    <x v="0"/>
    <d v="2004-03-23T00:00:00"/>
    <n v="83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2"/>
    <m/>
    <n v="233"/>
    <m/>
    <m/>
    <m/>
    <m/>
    <m/>
    <m/>
    <m/>
    <m/>
    <m/>
    <m/>
    <m/>
    <m/>
    <m/>
    <m/>
  </r>
  <r>
    <x v="374"/>
    <s v="CPTCultRegencySow2004-05-28"/>
    <x v="0"/>
    <d v="2004-05-28T00:00:00"/>
    <n v="149"/>
    <s v="Regenc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1"/>
    <m/>
    <n v="179"/>
    <m/>
    <m/>
    <m/>
    <m/>
    <m/>
    <m/>
    <m/>
    <m/>
    <m/>
    <m/>
    <m/>
    <m/>
    <m/>
    <m/>
  </r>
  <r>
    <x v="375"/>
    <s v="CPTCultRichmondSow2007-04-24"/>
    <x v="0"/>
    <d v="2007-04-24T00:00:00"/>
    <n v="114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2"/>
    <m/>
    <n v="220"/>
    <m/>
    <m/>
    <m/>
    <m/>
    <m/>
    <m/>
    <m/>
    <m/>
    <m/>
    <m/>
    <m/>
    <m/>
    <m/>
    <m/>
  </r>
  <r>
    <x v="376"/>
    <s v="CPTCultRichmondSow2007-06-28"/>
    <x v="0"/>
    <d v="2007-06-28T00:00:00"/>
    <n v="179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0"/>
    <m/>
    <n v="160"/>
    <m/>
    <m/>
    <m/>
    <m/>
    <m/>
    <m/>
    <m/>
    <m/>
    <m/>
    <m/>
    <m/>
    <m/>
    <m/>
    <m/>
  </r>
  <r>
    <x v="377"/>
    <s v="CPTCultRichmondSow2008-04-11"/>
    <x v="0"/>
    <d v="2008-04-11T00:00:00"/>
    <n v="102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8"/>
    <m/>
    <n v="221"/>
    <m/>
    <m/>
    <m/>
    <m/>
    <m/>
    <m/>
    <m/>
    <m/>
    <m/>
    <m/>
    <m/>
    <m/>
    <m/>
    <m/>
  </r>
  <r>
    <x v="378"/>
    <s v="CPTCultRichmondSow2008-06-06"/>
    <x v="0"/>
    <d v="2008-06-06T00:00:00"/>
    <n v="158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176"/>
    <m/>
    <m/>
    <m/>
    <m/>
    <m/>
    <m/>
    <m/>
    <m/>
    <m/>
    <m/>
    <m/>
    <m/>
    <m/>
    <m/>
  </r>
  <r>
    <x v="379"/>
    <s v="CPTCultRichmondSow2009-03-20"/>
    <x v="0"/>
    <d v="2009-03-20T00:00:00"/>
    <n v="79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8"/>
    <m/>
    <n v="242"/>
    <m/>
    <m/>
    <m/>
    <m/>
    <m/>
    <m/>
    <m/>
    <m/>
    <m/>
    <m/>
    <m/>
    <m/>
    <m/>
    <m/>
  </r>
  <r>
    <x v="380"/>
    <s v="CPTCultRichmondSow2009-06-05"/>
    <x v="0"/>
    <d v="2009-06-05T00:00:00"/>
    <n v="156"/>
    <s v="Richmo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6"/>
    <m/>
    <n v="189"/>
    <m/>
    <m/>
    <m/>
    <m/>
    <m/>
    <m/>
    <m/>
    <m/>
    <m/>
    <m/>
    <m/>
    <m/>
    <m/>
    <m/>
  </r>
  <r>
    <x v="381"/>
    <s v="CPTCultRobigusSow2007-04-24"/>
    <x v="0"/>
    <d v="2007-04-24T00:00:00"/>
    <n v="114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3"/>
    <m/>
    <n v="219"/>
    <m/>
    <m/>
    <m/>
    <m/>
    <m/>
    <m/>
    <m/>
    <m/>
    <m/>
    <m/>
    <m/>
    <m/>
    <m/>
    <m/>
  </r>
  <r>
    <x v="382"/>
    <s v="CPTCultRobigusSow2007-06-28"/>
    <x v="0"/>
    <d v="2007-06-28T00:00:00"/>
    <n v="179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6"/>
    <m/>
    <n v="156"/>
    <m/>
    <m/>
    <m/>
    <m/>
    <m/>
    <m/>
    <m/>
    <m/>
    <m/>
    <m/>
    <m/>
    <m/>
    <m/>
    <m/>
  </r>
  <r>
    <x v="383"/>
    <s v="CPTCultRobigusSow2007-09-13"/>
    <x v="0"/>
    <d v="2007-09-13T00:00:00"/>
    <n v="256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4"/>
    <m/>
    <n v="102"/>
    <m/>
    <m/>
    <m/>
    <m/>
    <m/>
    <m/>
    <m/>
    <m/>
    <m/>
    <m/>
    <m/>
    <m/>
    <m/>
    <m/>
  </r>
  <r>
    <x v="384"/>
    <s v="CPTCultRobigusSow2008-04-11"/>
    <x v="0"/>
    <d v="2008-04-11T00:00:00"/>
    <n v="102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8"/>
    <m/>
    <n v="221"/>
    <m/>
    <m/>
    <m/>
    <m/>
    <m/>
    <m/>
    <m/>
    <m/>
    <m/>
    <m/>
    <m/>
    <m/>
    <m/>
    <m/>
  </r>
  <r>
    <x v="385"/>
    <s v="CPTCultRobigusSow2008-06-06"/>
    <x v="0"/>
    <d v="2008-06-06T00:00:00"/>
    <n v="158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7"/>
    <m/>
    <n v="175"/>
    <m/>
    <m/>
    <m/>
    <m/>
    <m/>
    <m/>
    <m/>
    <m/>
    <m/>
    <m/>
    <m/>
    <m/>
    <m/>
    <m/>
  </r>
  <r>
    <x v="386"/>
    <s v="CPTCultRobigusSow2008-09-11"/>
    <x v="0"/>
    <d v="2008-09-11T00:00:00"/>
    <n v="255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2"/>
    <m/>
    <n v="100"/>
    <m/>
    <m/>
    <m/>
    <m/>
    <m/>
    <m/>
    <m/>
    <m/>
    <m/>
    <m/>
    <m/>
    <m/>
    <m/>
    <m/>
  </r>
  <r>
    <x v="387"/>
    <s v="CPTCultRobigusSow2009-03-20"/>
    <x v="0"/>
    <d v="2009-03-20T00:00:00"/>
    <n v="79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0"/>
    <m/>
    <n v="243"/>
    <m/>
    <m/>
    <m/>
    <m/>
    <m/>
    <m/>
    <m/>
    <m/>
    <m/>
    <m/>
    <m/>
    <m/>
    <m/>
    <m/>
  </r>
  <r>
    <x v="388"/>
    <s v="CPTCultRobigusSow2009-06-05"/>
    <x v="0"/>
    <d v="2009-06-05T00:00:00"/>
    <n v="156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4"/>
    <m/>
    <n v="188"/>
    <m/>
    <m/>
    <m/>
    <m/>
    <m/>
    <m/>
    <m/>
    <m/>
    <m/>
    <m/>
    <m/>
    <m/>
    <m/>
    <m/>
  </r>
  <r>
    <x v="389"/>
    <s v="CPTCultRobigusSow2009-08-24"/>
    <x v="0"/>
    <d v="2009-08-24T00:00:00"/>
    <n v="236"/>
    <s v="Robig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0"/>
    <m/>
    <n v="121"/>
    <m/>
    <m/>
    <m/>
    <m/>
    <m/>
    <m/>
    <m/>
    <m/>
    <m/>
    <m/>
    <m/>
    <m/>
    <m/>
    <m/>
  </r>
  <r>
    <x v="390"/>
    <s v="CPTCultRubricSow2009-03-20"/>
    <x v="0"/>
    <d v="2009-03-20T00:00:00"/>
    <n v="79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1"/>
    <m/>
    <n v="208"/>
    <m/>
    <m/>
    <m/>
    <m/>
    <m/>
    <m/>
    <m/>
    <m/>
    <m/>
    <m/>
    <m/>
    <m/>
    <m/>
    <m/>
  </r>
  <r>
    <x v="391"/>
    <s v="CPTCultRubricSow2009-06-05"/>
    <x v="0"/>
    <d v="2009-06-05T00:00:00"/>
    <n v="156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9"/>
    <m/>
    <n v="167"/>
    <m/>
    <m/>
    <m/>
    <m/>
    <m/>
    <m/>
    <m/>
    <m/>
    <m/>
    <m/>
    <m/>
    <m/>
    <m/>
    <m/>
  </r>
  <r>
    <x v="392"/>
    <s v="CPTCultRubricSow2009-08-24"/>
    <x v="0"/>
    <d v="2009-08-24T00:00:00"/>
    <n v="236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0"/>
    <m/>
    <n v="104"/>
    <m/>
    <m/>
    <m/>
    <m/>
    <m/>
    <m/>
    <m/>
    <m/>
    <m/>
    <m/>
    <m/>
    <m/>
    <m/>
    <m/>
  </r>
  <r>
    <x v="393"/>
    <s v="CPTCultRubricSow2010-03-30"/>
    <x v="0"/>
    <d v="2010-03-30T00:00:00"/>
    <n v="89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9"/>
    <m/>
    <n v="186"/>
    <m/>
    <m/>
    <m/>
    <m/>
    <m/>
    <m/>
    <m/>
    <m/>
    <m/>
    <m/>
    <m/>
    <m/>
    <m/>
    <m/>
  </r>
  <r>
    <x v="394"/>
    <s v="CPTCultRubricSow2010-07-06"/>
    <x v="0"/>
    <d v="2010-07-06T00:00:00"/>
    <n v="187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8"/>
    <m/>
    <n v="131"/>
    <m/>
    <m/>
    <m/>
    <m/>
    <m/>
    <m/>
    <m/>
    <m/>
    <m/>
    <m/>
    <m/>
    <m/>
    <m/>
    <m/>
  </r>
  <r>
    <x v="395"/>
    <s v="CPTCultRubricSow2010-10-04"/>
    <x v="0"/>
    <d v="2010-10-04T00:00:00"/>
    <n v="277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2"/>
    <m/>
    <n v="69"/>
    <m/>
    <m/>
    <m/>
    <m/>
    <m/>
    <m/>
    <m/>
    <m/>
    <m/>
    <m/>
    <m/>
    <m/>
    <m/>
    <m/>
  </r>
  <r>
    <x v="396"/>
    <s v="CPTCultRubricSow2010-11-30"/>
    <x v="0"/>
    <d v="2010-11-30T00:00:00"/>
    <n v="334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397"/>
    <s v="CPTCultRubricSow2011-03-30"/>
    <x v="0"/>
    <d v="2011-03-30T00:00:00"/>
    <n v="89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2"/>
    <m/>
    <m/>
    <m/>
    <m/>
    <m/>
    <m/>
    <m/>
    <m/>
    <m/>
    <m/>
    <m/>
    <m/>
    <m/>
    <m/>
    <m/>
    <m/>
  </r>
  <r>
    <x v="398"/>
    <s v="CPTCultRubricSow2011-05-11"/>
    <x v="0"/>
    <d v="2011-05-11T00:00:00"/>
    <n v="131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179"/>
    <m/>
    <m/>
    <m/>
    <m/>
    <m/>
    <m/>
    <m/>
    <m/>
    <m/>
    <m/>
    <m/>
    <m/>
    <m/>
    <m/>
  </r>
  <r>
    <x v="399"/>
    <s v="CPTCultRubricSow2011-09-09"/>
    <x v="0"/>
    <d v="2011-09-09T00:00:00"/>
    <n v="252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9"/>
    <m/>
    <n v="86"/>
    <m/>
    <m/>
    <m/>
    <m/>
    <m/>
    <m/>
    <m/>
    <m/>
    <m/>
    <m/>
    <m/>
    <m/>
    <m/>
    <m/>
  </r>
  <r>
    <x v="400"/>
    <s v="CPTCultRubricSow2012-04-05"/>
    <x v="0"/>
    <d v="2012-04-05T00:00:00"/>
    <n v="96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83"/>
    <m/>
    <m/>
    <m/>
    <m/>
    <m/>
    <m/>
    <m/>
    <m/>
    <m/>
    <m/>
    <m/>
    <m/>
    <m/>
    <m/>
  </r>
  <r>
    <x v="401"/>
    <s v="CPTCultRubricSow2012-06-28"/>
    <x v="0"/>
    <d v="2012-06-28T00:00:00"/>
    <n v="180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5"/>
    <m/>
    <n v="140"/>
    <m/>
    <m/>
    <m/>
    <m/>
    <m/>
    <m/>
    <m/>
    <m/>
    <m/>
    <m/>
    <m/>
    <m/>
    <m/>
    <m/>
  </r>
  <r>
    <x v="402"/>
    <s v="CPTCultRubricSow2012-09-25"/>
    <x v="0"/>
    <d v="2012-09-25T00:00:00"/>
    <n v="269"/>
    <s v="Rubr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4"/>
    <m/>
    <n v="82"/>
    <m/>
    <m/>
    <m/>
    <m/>
    <m/>
    <m/>
    <m/>
    <m/>
    <m/>
    <m/>
    <m/>
    <m/>
    <m/>
    <m/>
  </r>
  <r>
    <x v="403"/>
    <s v="CPTCultSageSow2005-05-27"/>
    <x v="0"/>
    <d v="2005-05-27T00:00:00"/>
    <n v="147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177"/>
    <m/>
    <m/>
    <m/>
    <m/>
    <m/>
    <m/>
    <m/>
    <m/>
    <m/>
    <m/>
    <m/>
    <m/>
    <m/>
    <m/>
  </r>
  <r>
    <x v="404"/>
    <s v="CPTCultSageSow2005-09-05"/>
    <x v="0"/>
    <d v="2005-09-05T00:00:00"/>
    <n v="248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5"/>
    <m/>
    <n v="94"/>
    <m/>
    <m/>
    <m/>
    <m/>
    <m/>
    <m/>
    <m/>
    <m/>
    <m/>
    <m/>
    <m/>
    <m/>
    <m/>
    <m/>
  </r>
  <r>
    <x v="405"/>
    <s v="CPTCultSageSow2006-10-11"/>
    <x v="0"/>
    <d v="2006-10-11T00:00:00"/>
    <n v="284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2"/>
    <m/>
    <n v="85"/>
    <m/>
    <m/>
    <m/>
    <m/>
    <m/>
    <m/>
    <m/>
    <m/>
    <m/>
    <m/>
    <m/>
    <m/>
    <m/>
    <m/>
  </r>
  <r>
    <x v="406"/>
    <s v="CPTCultSageSow2007-09-13"/>
    <x v="0"/>
    <d v="2007-09-13T00:00:00"/>
    <n v="256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3"/>
    <m/>
    <n v="91"/>
    <m/>
    <m/>
    <m/>
    <m/>
    <m/>
    <m/>
    <m/>
    <m/>
    <m/>
    <m/>
    <m/>
    <m/>
    <m/>
    <m/>
  </r>
  <r>
    <x v="407"/>
    <s v="CPTCultSageSow2010-03-30"/>
    <x v="0"/>
    <d v="2010-03-30T00:00:00"/>
    <n v="89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1"/>
    <m/>
    <n v="225"/>
    <m/>
    <m/>
    <m/>
    <m/>
    <m/>
    <m/>
    <m/>
    <m/>
    <m/>
    <m/>
    <m/>
    <m/>
    <m/>
    <m/>
  </r>
  <r>
    <x v="408"/>
    <s v="CPTCultSageSow2010-07-06"/>
    <x v="0"/>
    <d v="2010-07-06T00:00:00"/>
    <n v="187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6"/>
    <m/>
    <n v="144"/>
    <m/>
    <m/>
    <m/>
    <m/>
    <m/>
    <m/>
    <m/>
    <m/>
    <m/>
    <m/>
    <m/>
    <m/>
    <m/>
    <m/>
  </r>
  <r>
    <x v="409"/>
    <s v="CPTCultSageSow2010-10-04"/>
    <x v="0"/>
    <d v="2010-10-04T00:00:00"/>
    <n v="277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2"/>
    <m/>
    <n v="78"/>
    <m/>
    <m/>
    <m/>
    <m/>
    <m/>
    <m/>
    <m/>
    <m/>
    <m/>
    <m/>
    <m/>
    <m/>
    <m/>
    <m/>
  </r>
  <r>
    <x v="410"/>
    <s v="CPTCultSageSow2010-11-30"/>
    <x v="0"/>
    <d v="2010-11-30T00:00:00"/>
    <n v="334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411"/>
    <s v="CPTCultSageSow2011-03-30"/>
    <x v="0"/>
    <d v="2011-03-30T00:00:00"/>
    <n v="89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9"/>
    <m/>
    <n v="225"/>
    <m/>
    <m/>
    <m/>
    <m/>
    <m/>
    <m/>
    <m/>
    <m/>
    <m/>
    <m/>
    <m/>
    <m/>
    <m/>
    <m/>
  </r>
  <r>
    <x v="412"/>
    <s v="CPTCultSageSow2011-05-11"/>
    <x v="0"/>
    <d v="2011-05-11T00:00:00"/>
    <n v="131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199"/>
    <m/>
    <m/>
    <m/>
    <m/>
    <m/>
    <m/>
    <m/>
    <m/>
    <m/>
    <m/>
    <m/>
    <m/>
    <m/>
    <m/>
  </r>
  <r>
    <x v="413"/>
    <s v="CPTCultSageSow2011-09-09"/>
    <x v="0"/>
    <d v="2011-09-09T00:00:00"/>
    <n v="252"/>
    <s v="Sag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2"/>
    <m/>
    <n v="99"/>
    <m/>
    <m/>
    <m/>
    <m/>
    <m/>
    <m/>
    <m/>
    <m/>
    <m/>
    <m/>
    <m/>
    <m/>
    <m/>
    <m/>
  </r>
  <r>
    <x v="414"/>
    <s v="CPTCultSaracenSow2008-04-11"/>
    <x v="0"/>
    <d v="2008-04-11T00:00:00"/>
    <n v="102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9"/>
    <m/>
    <n v="216"/>
    <m/>
    <m/>
    <m/>
    <m/>
    <m/>
    <m/>
    <m/>
    <m/>
    <m/>
    <m/>
    <m/>
    <m/>
    <m/>
    <m/>
  </r>
  <r>
    <x v="415"/>
    <s v="CPTCultSaracenSow2008-06-06"/>
    <x v="0"/>
    <d v="2008-06-06T00:00:00"/>
    <n v="158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3"/>
    <m/>
    <n v="170"/>
    <m/>
    <m/>
    <m/>
    <m/>
    <m/>
    <m/>
    <m/>
    <m/>
    <m/>
    <m/>
    <m/>
    <m/>
    <m/>
    <m/>
  </r>
  <r>
    <x v="416"/>
    <s v="CPTCultSaracenSow2008-09-11"/>
    <x v="0"/>
    <d v="2008-09-11T00:00:00"/>
    <n v="255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4"/>
    <m/>
    <n v="87"/>
    <m/>
    <m/>
    <m/>
    <m/>
    <m/>
    <m/>
    <m/>
    <m/>
    <m/>
    <m/>
    <m/>
    <m/>
    <m/>
    <m/>
  </r>
  <r>
    <x v="417"/>
    <s v="CPTCultSaracenSow2009-03-20"/>
    <x v="0"/>
    <d v="2009-03-20T00:00:00"/>
    <n v="79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8"/>
    <m/>
    <n v="225"/>
    <m/>
    <m/>
    <m/>
    <m/>
    <m/>
    <m/>
    <m/>
    <m/>
    <m/>
    <m/>
    <m/>
    <m/>
    <m/>
    <m/>
  </r>
  <r>
    <x v="418"/>
    <s v="CPTCultSaracenSow2009-06-05"/>
    <x v="0"/>
    <d v="2009-06-05T00:00:00"/>
    <n v="156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82"/>
    <m/>
    <m/>
    <m/>
    <m/>
    <m/>
    <m/>
    <m/>
    <m/>
    <m/>
    <m/>
    <m/>
    <m/>
    <m/>
    <m/>
  </r>
  <r>
    <x v="419"/>
    <s v="CPTCultSaracenSow2009-08-24"/>
    <x v="0"/>
    <d v="2009-08-24T00:00:00"/>
    <n v="236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4"/>
    <m/>
    <n v="115"/>
    <m/>
    <m/>
    <m/>
    <m/>
    <m/>
    <m/>
    <m/>
    <m/>
    <m/>
    <m/>
    <m/>
    <m/>
    <m/>
    <m/>
  </r>
  <r>
    <x v="420"/>
    <s v="CPTCultSaracenSow2010-03-30"/>
    <x v="0"/>
    <d v="2010-03-30T00:00:00"/>
    <n v="89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9"/>
    <m/>
    <n v="224"/>
    <m/>
    <m/>
    <m/>
    <m/>
    <m/>
    <m/>
    <m/>
    <m/>
    <m/>
    <m/>
    <m/>
    <m/>
    <m/>
    <m/>
  </r>
  <r>
    <x v="421"/>
    <s v="CPTCultSaracenSow2010-07-06"/>
    <x v="0"/>
    <d v="2010-07-06T00:00:00"/>
    <n v="187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9"/>
    <m/>
    <n v="145"/>
    <m/>
    <m/>
    <m/>
    <m/>
    <m/>
    <m/>
    <m/>
    <m/>
    <m/>
    <m/>
    <m/>
    <m/>
    <m/>
    <m/>
  </r>
  <r>
    <x v="422"/>
    <s v="CPTCultSaracenSow2010-10-04"/>
    <x v="0"/>
    <d v="2010-10-04T00:00:00"/>
    <n v="277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1"/>
    <m/>
    <n v="85"/>
    <m/>
    <m/>
    <m/>
    <m/>
    <m/>
    <m/>
    <m/>
    <m/>
    <m/>
    <m/>
    <m/>
    <m/>
    <m/>
    <m/>
  </r>
  <r>
    <x v="423"/>
    <s v="CPTCultSaracenSow2010-11-30"/>
    <x v="0"/>
    <d v="2010-11-30T00:00:00"/>
    <n v="334"/>
    <s v="Sarac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3"/>
    <m/>
    <n v="83"/>
    <m/>
    <m/>
    <m/>
    <m/>
    <m/>
    <m/>
    <m/>
    <m/>
    <m/>
    <m/>
    <m/>
    <m/>
    <m/>
    <m/>
  </r>
  <r>
    <x v="424"/>
    <s v="CPTCultSavannahSow2000-05-15"/>
    <x v="0"/>
    <d v="2000-05-15T00:00:00"/>
    <n v="136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6"/>
    <m/>
    <n v="203"/>
    <m/>
    <m/>
    <m/>
    <m/>
    <m/>
    <m/>
    <m/>
    <m/>
    <m/>
    <m/>
    <m/>
    <m/>
    <m/>
    <m/>
  </r>
  <r>
    <x v="425"/>
    <s v="CPTCultSavannahSow2001-04-09"/>
    <x v="0"/>
    <d v="2001-04-09T00:00:00"/>
    <n v="99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6"/>
    <m/>
    <n v="220"/>
    <m/>
    <m/>
    <m/>
    <m/>
    <m/>
    <m/>
    <m/>
    <m/>
    <m/>
    <m/>
    <m/>
    <m/>
    <m/>
    <m/>
  </r>
  <r>
    <x v="426"/>
    <s v="CPTCultSavannahSow2001-06-15"/>
    <x v="0"/>
    <d v="2001-06-15T00:00:00"/>
    <n v="166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9"/>
    <m/>
    <n v="169"/>
    <m/>
    <m/>
    <m/>
    <m/>
    <m/>
    <m/>
    <m/>
    <m/>
    <m/>
    <m/>
    <m/>
    <m/>
    <m/>
    <m/>
  </r>
  <r>
    <x v="427"/>
    <s v="CPTCultSavannahSow2002-03-07"/>
    <x v="0"/>
    <d v="2002-03-07T00:00:00"/>
    <n v="66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8"/>
    <m/>
    <n v="247"/>
    <m/>
    <m/>
    <m/>
    <m/>
    <m/>
    <m/>
    <m/>
    <m/>
    <m/>
    <m/>
    <m/>
    <m/>
    <m/>
    <m/>
  </r>
  <r>
    <x v="428"/>
    <s v="CPTCultSavannahSow2002-05-15"/>
    <x v="0"/>
    <d v="2002-05-15T00:00:00"/>
    <n v="135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8"/>
    <m/>
    <n v="200"/>
    <m/>
    <m/>
    <m/>
    <m/>
    <m/>
    <m/>
    <m/>
    <m/>
    <m/>
    <m/>
    <m/>
    <m/>
    <m/>
    <m/>
  </r>
  <r>
    <x v="429"/>
    <s v="CPTCultSavannahSow2003-03-14"/>
    <x v="0"/>
    <d v="2003-03-14T00:00:00"/>
    <n v="73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6"/>
    <m/>
    <n v="242"/>
    <m/>
    <m/>
    <m/>
    <m/>
    <m/>
    <m/>
    <m/>
    <m/>
    <m/>
    <m/>
    <m/>
    <m/>
    <m/>
    <m/>
  </r>
  <r>
    <x v="430"/>
    <s v="CPTCultSavannahSow2003-05-21"/>
    <x v="0"/>
    <d v="2003-05-21T00:00:00"/>
    <n v="141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2"/>
    <m/>
    <m/>
    <m/>
    <m/>
    <m/>
    <m/>
    <m/>
    <m/>
    <m/>
    <m/>
    <m/>
    <m/>
    <m/>
    <m/>
  </r>
  <r>
    <x v="431"/>
    <s v="CPTCultSavannahSow2004-03-23"/>
    <x v="0"/>
    <d v="2004-03-23T00:00:00"/>
    <n v="83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2"/>
    <m/>
    <n v="232"/>
    <m/>
    <m/>
    <m/>
    <m/>
    <m/>
    <m/>
    <m/>
    <m/>
    <m/>
    <m/>
    <m/>
    <m/>
    <m/>
    <m/>
  </r>
  <r>
    <x v="432"/>
    <s v="CPTCultSavannahSow2004-05-28"/>
    <x v="0"/>
    <d v="2004-05-28T00:00:00"/>
    <n v="149"/>
    <s v="Savanna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3"/>
    <m/>
    <m/>
    <m/>
    <m/>
    <m/>
    <m/>
    <m/>
    <m/>
    <m/>
    <m/>
    <m/>
    <m/>
    <m/>
    <m/>
  </r>
  <r>
    <x v="433"/>
    <s v="CPTCultSolsticeSow2003-05-21"/>
    <x v="0"/>
    <d v="2003-05-21T00:00:00"/>
    <n v="141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8"/>
    <m/>
    <n v="186"/>
    <m/>
    <m/>
    <m/>
    <m/>
    <m/>
    <m/>
    <m/>
    <m/>
    <m/>
    <m/>
    <m/>
    <m/>
    <m/>
    <m/>
  </r>
  <r>
    <x v="434"/>
    <s v="CPTCultSolsticeSow2004-03-23"/>
    <x v="0"/>
    <d v="2004-03-23T00:00:00"/>
    <n v="83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29"/>
    <m/>
    <m/>
    <m/>
    <m/>
    <m/>
    <m/>
    <m/>
    <m/>
    <m/>
    <m/>
    <m/>
    <m/>
    <m/>
    <m/>
  </r>
  <r>
    <x v="435"/>
    <s v="CPTCultSolsticeSow2004-05-28"/>
    <x v="0"/>
    <d v="2004-05-28T00:00:00"/>
    <n v="149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3"/>
    <m/>
    <n v="181"/>
    <m/>
    <m/>
    <m/>
    <m/>
    <m/>
    <m/>
    <m/>
    <m/>
    <m/>
    <m/>
    <m/>
    <m/>
    <m/>
    <m/>
  </r>
  <r>
    <x v="436"/>
    <s v="CPTCultSolsticeSow2005-04-04"/>
    <x v="0"/>
    <d v="2005-04-04T00:00:00"/>
    <n v="94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5"/>
    <m/>
    <n v="222"/>
    <m/>
    <m/>
    <m/>
    <m/>
    <m/>
    <m/>
    <m/>
    <m/>
    <m/>
    <m/>
    <m/>
    <m/>
    <m/>
    <m/>
  </r>
  <r>
    <x v="437"/>
    <s v="CPTCultSolsticeSow2005-05-27"/>
    <x v="0"/>
    <d v="2005-05-27T00:00:00"/>
    <n v="147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77"/>
    <m/>
    <m/>
    <m/>
    <m/>
    <m/>
    <m/>
    <m/>
    <m/>
    <m/>
    <m/>
    <m/>
    <m/>
    <m/>
    <m/>
  </r>
  <r>
    <x v="438"/>
    <s v="CPTCultSolsticeSow2006-03-13"/>
    <x v="0"/>
    <d v="2006-03-13T00:00:00"/>
    <n v="72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0"/>
    <m/>
    <n v="229"/>
    <m/>
    <m/>
    <m/>
    <m/>
    <m/>
    <m/>
    <m/>
    <m/>
    <m/>
    <m/>
    <m/>
    <m/>
    <m/>
    <m/>
  </r>
  <r>
    <x v="439"/>
    <s v="CPTCultSolsticeSow2006-05-10"/>
    <x v="0"/>
    <d v="2006-05-10T00:00:00"/>
    <n v="130"/>
    <s v="Solsti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7"/>
    <m/>
    <n v="198"/>
    <m/>
    <m/>
    <m/>
    <m/>
    <m/>
    <m/>
    <m/>
    <m/>
    <m/>
    <m/>
    <m/>
    <m/>
    <m/>
    <m/>
  </r>
  <r>
    <x v="440"/>
    <s v="CPTCultSuncoSow2009-03-20"/>
    <x v="0"/>
    <d v="2009-03-20T00:00:00"/>
    <n v="79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200"/>
    <m/>
    <m/>
    <m/>
    <m/>
    <m/>
    <m/>
    <m/>
    <m/>
    <m/>
    <m/>
    <m/>
    <m/>
    <m/>
    <m/>
  </r>
  <r>
    <x v="441"/>
    <s v="CPTCultSuncoSow2009-06-05"/>
    <x v="0"/>
    <d v="2009-06-05T00:00:00"/>
    <n v="156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0"/>
    <m/>
    <n v="167"/>
    <m/>
    <m/>
    <m/>
    <m/>
    <m/>
    <m/>
    <m/>
    <m/>
    <m/>
    <m/>
    <m/>
    <m/>
    <m/>
    <m/>
  </r>
  <r>
    <x v="442"/>
    <s v="CPTCultSuncoSow2009-08-24"/>
    <x v="0"/>
    <d v="2009-08-24T00:00:00"/>
    <n v="236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1"/>
    <m/>
    <n v="104"/>
    <m/>
    <m/>
    <m/>
    <m/>
    <m/>
    <m/>
    <m/>
    <m/>
    <m/>
    <m/>
    <m/>
    <m/>
    <m/>
    <m/>
  </r>
  <r>
    <x v="443"/>
    <s v="CPTCultSuncoSow2010-03-30"/>
    <x v="0"/>
    <d v="2010-03-30T00:00:00"/>
    <n v="89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6"/>
    <m/>
    <n v="196"/>
    <m/>
    <m/>
    <m/>
    <m/>
    <m/>
    <m/>
    <m/>
    <m/>
    <m/>
    <m/>
    <m/>
    <m/>
    <m/>
    <m/>
  </r>
  <r>
    <x v="444"/>
    <s v="CPTCultSuncoSow2010-07-06"/>
    <x v="0"/>
    <d v="2010-07-06T00:00:00"/>
    <n v="187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9"/>
    <m/>
    <n v="132"/>
    <m/>
    <m/>
    <m/>
    <m/>
    <m/>
    <m/>
    <m/>
    <m/>
    <m/>
    <m/>
    <m/>
    <m/>
    <m/>
    <m/>
  </r>
  <r>
    <x v="445"/>
    <s v="CPTCultSuncoSow2010-10-04"/>
    <x v="0"/>
    <d v="2010-10-04T00:00:00"/>
    <n v="277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4"/>
    <m/>
    <n v="72"/>
    <m/>
    <m/>
    <m/>
    <m/>
    <m/>
    <m/>
    <m/>
    <m/>
    <m/>
    <m/>
    <m/>
    <m/>
    <m/>
    <m/>
  </r>
  <r>
    <x v="446"/>
    <s v="CPTCultSuncoSow2010-11-30"/>
    <x v="0"/>
    <d v="2010-11-30T00:00:00"/>
    <n v="334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447"/>
    <s v="CPTCultSuncoSow2011-03-30"/>
    <x v="0"/>
    <d v="2011-03-30T00:00:00"/>
    <n v="89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4"/>
    <m/>
    <m/>
    <m/>
    <m/>
    <m/>
    <m/>
    <m/>
    <m/>
    <m/>
    <m/>
    <m/>
    <m/>
    <m/>
    <m/>
    <m/>
    <m/>
  </r>
  <r>
    <x v="448"/>
    <s v="CPTCultSuncoSow2011-05-11"/>
    <x v="0"/>
    <d v="2011-05-11T00:00:00"/>
    <n v="131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183"/>
    <m/>
    <m/>
    <m/>
    <m/>
    <m/>
    <m/>
    <m/>
    <m/>
    <m/>
    <m/>
    <m/>
    <m/>
    <m/>
    <m/>
  </r>
  <r>
    <x v="449"/>
    <s v="CPTCultSuncoSow2011-09-09"/>
    <x v="0"/>
    <d v="2011-09-09T00:00:00"/>
    <n v="252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9"/>
    <m/>
    <n v="86"/>
    <m/>
    <m/>
    <m/>
    <m/>
    <m/>
    <m/>
    <m/>
    <m/>
    <m/>
    <m/>
    <m/>
    <m/>
    <m/>
    <m/>
  </r>
  <r>
    <x v="450"/>
    <s v="CPTCultSuncoSow2012-04-05"/>
    <x v="0"/>
    <d v="2012-04-05T00:00:00"/>
    <n v="96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2"/>
    <m/>
    <n v="189"/>
    <m/>
    <m/>
    <m/>
    <m/>
    <m/>
    <m/>
    <m/>
    <m/>
    <m/>
    <m/>
    <m/>
    <m/>
    <m/>
    <m/>
  </r>
  <r>
    <x v="451"/>
    <s v="CPTCultSuncoSow2012-06-28"/>
    <x v="0"/>
    <d v="2012-06-28T00:00:00"/>
    <n v="180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1"/>
    <m/>
    <n v="138"/>
    <m/>
    <m/>
    <m/>
    <m/>
    <m/>
    <m/>
    <m/>
    <m/>
    <m/>
    <m/>
    <m/>
    <m/>
    <m/>
    <m/>
  </r>
  <r>
    <x v="452"/>
    <s v="CPTCultSuncoSow2012-09-25"/>
    <x v="0"/>
    <d v="2012-09-25T00:00:00"/>
    <n v="269"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6"/>
    <m/>
    <n v="83"/>
    <m/>
    <m/>
    <m/>
    <m/>
    <m/>
    <m/>
    <m/>
    <m/>
    <m/>
    <m/>
    <m/>
    <m/>
    <m/>
    <m/>
  </r>
  <r>
    <x v="453"/>
    <s v="CPTCultTankerSow2000-05-15"/>
    <x v="0"/>
    <d v="2000-05-15T00:00:00"/>
    <n v="136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201"/>
    <m/>
    <m/>
    <m/>
    <m/>
    <m/>
    <m/>
    <m/>
    <m/>
    <m/>
    <m/>
    <m/>
    <m/>
    <m/>
    <m/>
  </r>
  <r>
    <x v="454"/>
    <s v="CPTCultTankerSow2001-04-09"/>
    <x v="0"/>
    <d v="2001-04-09T00:00:00"/>
    <n v="99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5"/>
    <m/>
    <n v="220"/>
    <m/>
    <m/>
    <m/>
    <m/>
    <m/>
    <m/>
    <m/>
    <m/>
    <m/>
    <m/>
    <m/>
    <m/>
    <m/>
    <m/>
  </r>
  <r>
    <x v="455"/>
    <s v="CPTCultTankerSow2001-06-15"/>
    <x v="0"/>
    <d v="2001-06-15T00:00:00"/>
    <n v="166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7"/>
    <m/>
    <n v="168"/>
    <m/>
    <m/>
    <m/>
    <m/>
    <m/>
    <m/>
    <m/>
    <m/>
    <m/>
    <m/>
    <m/>
    <m/>
    <m/>
    <m/>
  </r>
  <r>
    <x v="456"/>
    <s v="CPTCultTankerSow2002-03-07"/>
    <x v="0"/>
    <d v="2002-03-07T00:00:00"/>
    <n v="66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22"/>
    <m/>
    <n v="250"/>
    <m/>
    <m/>
    <m/>
    <m/>
    <m/>
    <m/>
    <m/>
    <m/>
    <m/>
    <m/>
    <m/>
    <m/>
    <m/>
    <m/>
  </r>
  <r>
    <x v="457"/>
    <s v="CPTCultTankerSow2002-05-15"/>
    <x v="0"/>
    <d v="2002-05-15T00:00:00"/>
    <n v="135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7"/>
    <m/>
    <n v="199"/>
    <m/>
    <m/>
    <m/>
    <m/>
    <m/>
    <m/>
    <m/>
    <m/>
    <m/>
    <m/>
    <m/>
    <m/>
    <m/>
    <m/>
  </r>
  <r>
    <x v="458"/>
    <s v="CPTCultTankerSow2003-03-14"/>
    <x v="0"/>
    <d v="2003-03-14T00:00:00"/>
    <n v="73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5"/>
    <m/>
    <n v="241"/>
    <m/>
    <m/>
    <m/>
    <m/>
    <m/>
    <m/>
    <m/>
    <m/>
    <m/>
    <m/>
    <m/>
    <m/>
    <m/>
    <m/>
  </r>
  <r>
    <x v="459"/>
    <s v="CPTCultTankerSow2003-05-21"/>
    <x v="0"/>
    <d v="2003-05-21T00:00:00"/>
    <n v="141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1"/>
    <m/>
    <n v="193"/>
    <m/>
    <m/>
    <m/>
    <m/>
    <m/>
    <m/>
    <m/>
    <m/>
    <m/>
    <m/>
    <m/>
    <m/>
    <m/>
    <m/>
  </r>
  <r>
    <x v="460"/>
    <s v="CPTCultTankerSow2004-03-23"/>
    <x v="0"/>
    <d v="2004-03-23T00:00:00"/>
    <n v="83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2"/>
    <m/>
    <n v="233"/>
    <m/>
    <m/>
    <m/>
    <m/>
    <m/>
    <m/>
    <m/>
    <m/>
    <m/>
    <m/>
    <m/>
    <m/>
    <m/>
    <m/>
  </r>
  <r>
    <x v="461"/>
    <s v="CPTCultTankerSow2004-05-28"/>
    <x v="0"/>
    <d v="2004-05-28T00:00:00"/>
    <n v="149"/>
    <s v="Tank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4"/>
    <m/>
    <n v="183"/>
    <m/>
    <m/>
    <m/>
    <m/>
    <m/>
    <m/>
    <m/>
    <m/>
    <m/>
    <m/>
    <m/>
    <m/>
    <m/>
    <m/>
  </r>
  <r>
    <x v="462"/>
    <s v="CPTCultTributeSow2002-05-15"/>
    <x v="0"/>
    <d v="2002-05-15T00:00:00"/>
    <n v="135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9"/>
    <m/>
    <n v="184"/>
    <m/>
    <m/>
    <m/>
    <m/>
    <m/>
    <m/>
    <m/>
    <m/>
    <m/>
    <m/>
    <m/>
    <m/>
    <m/>
    <m/>
  </r>
  <r>
    <x v="463"/>
    <s v="CPTCultTributeSow2002-09-09"/>
    <x v="0"/>
    <d v="2002-09-09T00:00:00"/>
    <n v="252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9"/>
    <m/>
    <n v="97"/>
    <m/>
    <m/>
    <m/>
    <m/>
    <m/>
    <m/>
    <m/>
    <m/>
    <m/>
    <m/>
    <m/>
    <m/>
    <m/>
    <m/>
  </r>
  <r>
    <x v="464"/>
    <s v="CPTCultTributeSow2003-05-21"/>
    <x v="0"/>
    <d v="2003-05-21T00:00:00"/>
    <n v="141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4"/>
    <m/>
    <n v="176"/>
    <m/>
    <m/>
    <m/>
    <m/>
    <m/>
    <m/>
    <m/>
    <m/>
    <m/>
    <m/>
    <m/>
    <m/>
    <m/>
    <m/>
  </r>
  <r>
    <x v="465"/>
    <s v="CPTCultTributeSow2003-09-02"/>
    <x v="0"/>
    <d v="2003-09-02T00:00:00"/>
    <n v="245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6"/>
    <m/>
    <n v="99"/>
    <m/>
    <m/>
    <m/>
    <m/>
    <m/>
    <m/>
    <m/>
    <m/>
    <m/>
    <m/>
    <m/>
    <m/>
    <m/>
    <m/>
  </r>
  <r>
    <x v="466"/>
    <s v="CPTCultTributeSow2004-05-28"/>
    <x v="0"/>
    <d v="2004-05-28T00:00:00"/>
    <n v="149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6"/>
    <m/>
    <n v="172"/>
    <m/>
    <m/>
    <m/>
    <m/>
    <m/>
    <m/>
    <m/>
    <m/>
    <m/>
    <m/>
    <m/>
    <m/>
    <m/>
    <m/>
  </r>
  <r>
    <x v="467"/>
    <s v="CPTCultTributeSow2004-09-06"/>
    <x v="0"/>
    <d v="2004-09-06T00:00:00"/>
    <n v="250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1"/>
    <m/>
    <n v="92"/>
    <m/>
    <m/>
    <m/>
    <m/>
    <m/>
    <m/>
    <m/>
    <m/>
    <m/>
    <m/>
    <m/>
    <m/>
    <m/>
    <m/>
  </r>
  <r>
    <x v="468"/>
    <s v="CPTCultTributeSow2009-03-20"/>
    <x v="0"/>
    <d v="2009-03-20T00:00:00"/>
    <n v="79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8"/>
    <m/>
    <n v="211"/>
    <m/>
    <m/>
    <m/>
    <m/>
    <m/>
    <m/>
    <m/>
    <m/>
    <m/>
    <m/>
    <m/>
    <m/>
    <m/>
    <m/>
  </r>
  <r>
    <x v="469"/>
    <s v="CPTCultTributeSow2009-06-05"/>
    <x v="0"/>
    <d v="2009-06-05T00:00:00"/>
    <n v="156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6"/>
    <m/>
    <n v="172"/>
    <m/>
    <m/>
    <m/>
    <m/>
    <m/>
    <m/>
    <m/>
    <m/>
    <m/>
    <m/>
    <m/>
    <m/>
    <m/>
    <m/>
  </r>
  <r>
    <x v="470"/>
    <s v="CPTCultTributeSow2009-08-24"/>
    <x v="0"/>
    <d v="2009-08-24T00:00:00"/>
    <n v="236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12"/>
    <m/>
    <m/>
    <m/>
    <m/>
    <m/>
    <m/>
    <m/>
    <m/>
    <m/>
    <m/>
    <m/>
    <m/>
    <m/>
    <m/>
  </r>
  <r>
    <x v="471"/>
    <s v="CPTCultTributeSow2010-03-30"/>
    <x v="0"/>
    <d v="2010-03-30T00:00:00"/>
    <n v="89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216"/>
    <m/>
    <m/>
    <m/>
    <m/>
    <m/>
    <m/>
    <m/>
    <m/>
    <m/>
    <m/>
    <m/>
    <m/>
    <m/>
    <m/>
  </r>
  <r>
    <x v="472"/>
    <s v="CPTCultTributeSow2010-07-06"/>
    <x v="0"/>
    <d v="2010-07-06T00:00:00"/>
    <n v="187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9"/>
    <m/>
    <n v="139"/>
    <m/>
    <m/>
    <m/>
    <m/>
    <m/>
    <m/>
    <m/>
    <m/>
    <m/>
    <m/>
    <m/>
    <m/>
    <m/>
    <m/>
  </r>
  <r>
    <x v="473"/>
    <s v="CPTCultTributeSow2010-10-04"/>
    <x v="0"/>
    <d v="2010-10-04T00:00:00"/>
    <n v="277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2"/>
    <m/>
    <n v="77"/>
    <m/>
    <m/>
    <m/>
    <m/>
    <m/>
    <m/>
    <m/>
    <m/>
    <m/>
    <m/>
    <m/>
    <m/>
    <m/>
    <m/>
  </r>
  <r>
    <x v="474"/>
    <s v="CPTCultTributeSow2010-11-30"/>
    <x v="0"/>
    <d v="2010-11-30T00:00:00"/>
    <n v="334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475"/>
    <s v="CPTCultTributeSow2011-03-30"/>
    <x v="0"/>
    <d v="2011-03-30T00:00:00"/>
    <n v="89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216"/>
    <m/>
    <m/>
    <m/>
    <m/>
    <m/>
    <m/>
    <m/>
    <m/>
    <m/>
    <m/>
    <m/>
    <m/>
    <m/>
    <m/>
  </r>
  <r>
    <x v="476"/>
    <s v="CPTCultTributeSow2011-05-11"/>
    <x v="0"/>
    <d v="2011-05-11T00:00:00"/>
    <n v="131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5"/>
    <m/>
    <n v="192"/>
    <m/>
    <m/>
    <m/>
    <m/>
    <m/>
    <m/>
    <m/>
    <m/>
    <m/>
    <m/>
    <m/>
    <m/>
    <m/>
    <m/>
  </r>
  <r>
    <x v="477"/>
    <s v="CPTCultTributeSow2011-09-09"/>
    <x v="0"/>
    <d v="2011-09-09T00:00:00"/>
    <n v="252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5"/>
    <m/>
    <n v="92"/>
    <m/>
    <m/>
    <m/>
    <m/>
    <m/>
    <m/>
    <m/>
    <m/>
    <m/>
    <m/>
    <m/>
    <m/>
    <m/>
    <m/>
  </r>
  <r>
    <x v="478"/>
    <s v="CPTCultTributeSow2012-04-05"/>
    <x v="0"/>
    <d v="2012-04-05T00:00:00"/>
    <n v="96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2"/>
    <m/>
    <n v="205"/>
    <m/>
    <m/>
    <m/>
    <m/>
    <m/>
    <m/>
    <m/>
    <m/>
    <m/>
    <m/>
    <m/>
    <m/>
    <m/>
    <m/>
  </r>
  <r>
    <x v="479"/>
    <s v="CPTCultTributeSow2012-06-28"/>
    <x v="0"/>
    <d v="2012-06-28T00:00:00"/>
    <n v="180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9"/>
    <m/>
    <n v="154"/>
    <m/>
    <m/>
    <m/>
    <m/>
    <m/>
    <m/>
    <m/>
    <m/>
    <m/>
    <m/>
    <m/>
    <m/>
    <m/>
    <m/>
  </r>
  <r>
    <x v="480"/>
    <s v="CPTCultTributeSow2012-09-25"/>
    <x v="0"/>
    <d v="2012-09-25T00:00:00"/>
    <n v="269"/>
    <s v="Trib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3"/>
    <m/>
    <n v="89"/>
    <m/>
    <m/>
    <m/>
    <m/>
    <m/>
    <m/>
    <m/>
    <m/>
    <m/>
    <m/>
    <m/>
    <m/>
    <m/>
    <m/>
  </r>
  <r>
    <x v="481"/>
    <s v="CPTCultWakanuiSow2005-04-04"/>
    <x v="0"/>
    <d v="2005-04-04T00:00:00"/>
    <n v="94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7"/>
    <m/>
    <n v="223"/>
    <m/>
    <m/>
    <m/>
    <m/>
    <m/>
    <m/>
    <m/>
    <m/>
    <m/>
    <m/>
    <m/>
    <m/>
    <m/>
    <m/>
  </r>
  <r>
    <x v="482"/>
    <s v="CPTCultWakanuiSow2005-05-27"/>
    <x v="0"/>
    <d v="2005-05-27T00:00:00"/>
    <n v="147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182"/>
    <m/>
    <m/>
    <m/>
    <m/>
    <m/>
    <m/>
    <m/>
    <m/>
    <m/>
    <m/>
    <m/>
    <m/>
    <m/>
    <m/>
  </r>
  <r>
    <x v="483"/>
    <s v="CPTCultWakanuiSow2006-03-13"/>
    <x v="0"/>
    <d v="2006-03-13T00:00:00"/>
    <n v="72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07"/>
    <m/>
    <n v="239"/>
    <m/>
    <m/>
    <m/>
    <m/>
    <m/>
    <m/>
    <m/>
    <m/>
    <m/>
    <m/>
    <m/>
    <m/>
    <m/>
    <m/>
  </r>
  <r>
    <x v="484"/>
    <s v="CPTCultWakanuiSow2006-05-10"/>
    <x v="0"/>
    <d v="2006-05-10T00:00:00"/>
    <n v="130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80"/>
    <m/>
    <n v="201"/>
    <m/>
    <m/>
    <m/>
    <m/>
    <m/>
    <m/>
    <m/>
    <m/>
    <m/>
    <m/>
    <m/>
    <m/>
    <m/>
    <m/>
  </r>
  <r>
    <x v="485"/>
    <s v="CPTCultWakanuiSow2008-04-11"/>
    <x v="0"/>
    <d v="2008-04-11T00:00:00"/>
    <n v="102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9"/>
    <m/>
    <n v="222"/>
    <m/>
    <m/>
    <m/>
    <m/>
    <m/>
    <m/>
    <m/>
    <m/>
    <m/>
    <m/>
    <m/>
    <m/>
    <m/>
    <m/>
  </r>
  <r>
    <x v="486"/>
    <s v="CPTCultWakanuiSow2008-06-06"/>
    <x v="0"/>
    <d v="2008-06-06T00:00:00"/>
    <n v="158"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7"/>
    <m/>
    <n v="175"/>
    <m/>
    <m/>
    <m/>
    <m/>
    <m/>
    <m/>
    <m/>
    <m/>
    <m/>
    <m/>
    <m/>
    <m/>
    <m/>
    <m/>
  </r>
  <r>
    <x v="487"/>
    <s v="CPTCultWestonSow2000-03-03"/>
    <x v="0"/>
    <d v="2000-03-03T00:00:00"/>
    <n v="63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9"/>
    <m/>
    <n v="253"/>
    <m/>
    <m/>
    <m/>
    <m/>
    <m/>
    <m/>
    <m/>
    <m/>
    <m/>
    <m/>
    <m/>
    <m/>
    <m/>
    <m/>
  </r>
  <r>
    <x v="488"/>
    <s v="CPTCultWestonSow2000-05-15"/>
    <x v="0"/>
    <d v="2000-05-15T00:00:00"/>
    <n v="136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3"/>
    <m/>
    <n v="201"/>
    <m/>
    <m/>
    <m/>
    <m/>
    <m/>
    <m/>
    <m/>
    <m/>
    <m/>
    <m/>
    <m/>
    <m/>
    <m/>
    <m/>
  </r>
  <r>
    <x v="489"/>
    <s v="CPTCultWestonSow2001-04-09"/>
    <x v="0"/>
    <d v="2001-04-09T00:00:00"/>
    <n v="99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92"/>
    <m/>
    <n v="217"/>
    <m/>
    <m/>
    <m/>
    <m/>
    <m/>
    <m/>
    <m/>
    <m/>
    <m/>
    <m/>
    <m/>
    <m/>
    <m/>
    <m/>
  </r>
  <r>
    <x v="490"/>
    <s v="CPTCultWestonSow2001-06-15"/>
    <x v="0"/>
    <d v="2001-06-15T00:00:00"/>
    <n v="166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46"/>
    <m/>
    <n v="167"/>
    <m/>
    <m/>
    <m/>
    <m/>
    <m/>
    <m/>
    <m/>
    <m/>
    <m/>
    <m/>
    <m/>
    <m/>
    <m/>
    <m/>
  </r>
  <r>
    <x v="491"/>
    <s v="CPTCultWestonSow2002-03-07"/>
    <x v="0"/>
    <d v="2002-03-07T00:00:00"/>
    <n v="66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7"/>
    <m/>
    <n v="246"/>
    <m/>
    <m/>
    <m/>
    <m/>
    <m/>
    <m/>
    <m/>
    <m/>
    <m/>
    <m/>
    <m/>
    <m/>
    <m/>
    <m/>
  </r>
  <r>
    <x v="492"/>
    <s v="CPTCultWestonSow2002-05-15"/>
    <x v="0"/>
    <d v="2002-05-15T00:00:00"/>
    <n v="135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5"/>
    <m/>
    <n v="198"/>
    <m/>
    <m/>
    <m/>
    <m/>
    <m/>
    <m/>
    <m/>
    <m/>
    <m/>
    <m/>
    <m/>
    <m/>
    <m/>
    <m/>
  </r>
  <r>
    <x v="493"/>
    <s v="CPTCultWestonSow2003-03-14"/>
    <x v="0"/>
    <d v="2003-03-14T00:00:00"/>
    <n v="73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3"/>
    <m/>
    <n v="239"/>
    <m/>
    <m/>
    <m/>
    <m/>
    <m/>
    <m/>
    <m/>
    <m/>
    <m/>
    <m/>
    <m/>
    <m/>
    <m/>
    <m/>
  </r>
  <r>
    <x v="494"/>
    <s v="CPTCultWestonSow2003-05-21"/>
    <x v="0"/>
    <d v="2003-05-21T00:00:00"/>
    <n v="141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9"/>
    <m/>
    <n v="188"/>
    <m/>
    <m/>
    <m/>
    <m/>
    <m/>
    <m/>
    <m/>
    <m/>
    <m/>
    <m/>
    <m/>
    <m/>
    <m/>
    <m/>
  </r>
  <r>
    <x v="495"/>
    <s v="CPTCultWestonSow2004-03-23"/>
    <x v="0"/>
    <d v="2004-03-23T00:00:00"/>
    <n v="83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211"/>
    <m/>
    <n v="232"/>
    <m/>
    <m/>
    <m/>
    <m/>
    <m/>
    <m/>
    <m/>
    <m/>
    <m/>
    <m/>
    <m/>
    <m/>
    <m/>
    <m/>
  </r>
  <r>
    <x v="496"/>
    <s v="CPTCultWestonSow2004-05-28"/>
    <x v="0"/>
    <d v="2004-05-28T00:00:00"/>
    <n v="149"/>
    <s v="West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1"/>
    <m/>
    <n v="178"/>
    <m/>
    <m/>
    <m/>
    <m/>
    <m/>
    <m/>
    <m/>
    <m/>
    <m/>
    <m/>
    <m/>
    <m/>
    <m/>
    <m/>
  </r>
  <r>
    <x v="497"/>
    <s v="CPTCultYitpiSow2009-03-20CvYitpi"/>
    <x v="0"/>
    <d v="2009-03-20T00:00:00"/>
    <n v="79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58"/>
    <m/>
    <n v="202"/>
    <m/>
    <m/>
    <m/>
    <m/>
    <m/>
    <m/>
    <m/>
    <m/>
    <m/>
    <m/>
    <m/>
    <m/>
    <m/>
    <m/>
  </r>
  <r>
    <x v="498"/>
    <s v="CPTCultYitpiSow2009-06-05CvYitpi"/>
    <x v="0"/>
    <d v="2009-06-05T00:00:00"/>
    <n v="156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7"/>
    <m/>
    <n v="166"/>
    <m/>
    <m/>
    <m/>
    <m/>
    <m/>
    <m/>
    <m/>
    <m/>
    <m/>
    <m/>
    <m/>
    <m/>
    <m/>
    <m/>
  </r>
  <r>
    <x v="499"/>
    <s v="CPTCultYitpiSow2009-08-24CvYitpi"/>
    <x v="0"/>
    <d v="2009-08-24T00:00:00"/>
    <n v="236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9"/>
    <m/>
    <n v="103"/>
    <m/>
    <m/>
    <m/>
    <m/>
    <m/>
    <m/>
    <m/>
    <m/>
    <m/>
    <m/>
    <m/>
    <m/>
    <m/>
    <m/>
  </r>
  <r>
    <x v="500"/>
    <s v="CPTCultYitpiSow2010-03-30CvYitpi"/>
    <x v="0"/>
    <d v="2010-03-30T00:00:00"/>
    <n v="89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5"/>
    <m/>
    <n v="208"/>
    <m/>
    <m/>
    <m/>
    <m/>
    <m/>
    <m/>
    <m/>
    <m/>
    <m/>
    <m/>
    <m/>
    <m/>
    <m/>
    <m/>
  </r>
  <r>
    <x v="501"/>
    <s v="CPTCultYitpiSow2010-07-06CvYitpi"/>
    <x v="0"/>
    <d v="2010-07-06T00:00:00"/>
    <n v="187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3"/>
    <m/>
    <n v="135"/>
    <m/>
    <m/>
    <m/>
    <m/>
    <m/>
    <m/>
    <m/>
    <m/>
    <m/>
    <m/>
    <m/>
    <m/>
    <m/>
    <m/>
  </r>
  <r>
    <x v="502"/>
    <s v="CPTCultYitpiSow2010-10-04CvYitpi"/>
    <x v="0"/>
    <d v="2010-10-04T00:00:00"/>
    <n v="277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54"/>
    <m/>
    <n v="72"/>
    <m/>
    <m/>
    <m/>
    <m/>
    <m/>
    <m/>
    <m/>
    <m/>
    <m/>
    <m/>
    <m/>
    <m/>
    <m/>
    <m/>
  </r>
  <r>
    <x v="503"/>
    <s v="CPTCultYitpiSow2010-11-30CvYitpi"/>
    <x v="0"/>
    <d v="2010-11-30T00:00:00"/>
    <n v="334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49"/>
    <m/>
    <n v="59"/>
    <m/>
    <m/>
    <m/>
    <m/>
    <m/>
    <m/>
    <m/>
    <m/>
    <m/>
    <m/>
    <m/>
    <m/>
    <m/>
    <m/>
  </r>
  <r>
    <x v="504"/>
    <s v="CPTCultYitpiSow2011-03-30CvYitpi"/>
    <x v="0"/>
    <d v="2011-03-30T00:00:00"/>
    <n v="89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74"/>
    <m/>
    <n v="212"/>
    <m/>
    <m/>
    <m/>
    <m/>
    <m/>
    <m/>
    <m/>
    <m/>
    <m/>
    <m/>
    <m/>
    <m/>
    <m/>
    <m/>
  </r>
  <r>
    <x v="505"/>
    <s v="CPTCultYitpiSow2011-05-11CvYitpi"/>
    <x v="0"/>
    <d v="2011-05-11T00:00:00"/>
    <n v="131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0"/>
    <m/>
    <n v="184"/>
    <m/>
    <m/>
    <m/>
    <m/>
    <m/>
    <m/>
    <m/>
    <m/>
    <m/>
    <m/>
    <m/>
    <m/>
    <m/>
    <m/>
  </r>
  <r>
    <x v="506"/>
    <s v="CPTCultYitpiSow2011-09-09CvYitpi"/>
    <x v="0"/>
    <d v="2011-09-09T00:00:00"/>
    <n v="252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3"/>
    <m/>
    <n v="92"/>
    <m/>
    <m/>
    <m/>
    <m/>
    <m/>
    <m/>
    <m/>
    <m/>
    <m/>
    <m/>
    <m/>
    <m/>
    <m/>
    <m/>
  </r>
  <r>
    <x v="507"/>
    <s v="CPTCultYitpiSow2012-04-05CvYitpi"/>
    <x v="0"/>
    <d v="2012-04-05T00:00:00"/>
    <n v="96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62"/>
    <m/>
    <n v="198"/>
    <m/>
    <m/>
    <m/>
    <m/>
    <m/>
    <m/>
    <m/>
    <m/>
    <m/>
    <m/>
    <m/>
    <m/>
    <m/>
    <m/>
  </r>
  <r>
    <x v="508"/>
    <s v="CPTCultYitpiSow2012-06-28CvYitpi"/>
    <x v="0"/>
    <d v="2012-06-28T00:00:00"/>
    <n v="180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0"/>
    <m/>
    <n v="145"/>
    <m/>
    <m/>
    <m/>
    <m/>
    <m/>
    <m/>
    <m/>
    <m/>
    <m/>
    <m/>
    <m/>
    <m/>
    <m/>
    <m/>
  </r>
  <r>
    <x v="509"/>
    <s v="CPTCultYitpiSow2012-09-25CvYitpi"/>
    <x v="0"/>
    <d v="2012-09-25T00:00:00"/>
    <n v="269"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67"/>
    <m/>
    <n v="84"/>
    <m/>
    <m/>
    <m/>
    <m/>
    <m/>
    <m/>
    <m/>
    <m/>
    <m/>
    <m/>
    <m/>
    <m/>
    <m/>
    <m/>
  </r>
  <r>
    <x v="510"/>
    <s v="Cunderdin97SowSpearEarlySowN0TopN0IrrDry"/>
    <x v="0"/>
    <m/>
    <m/>
    <m/>
    <m/>
    <m/>
    <m/>
    <m/>
    <m/>
    <m/>
    <m/>
    <m/>
    <m/>
    <m/>
    <m/>
    <m/>
    <m/>
    <m/>
    <n v="623.1"/>
    <m/>
    <m/>
    <m/>
    <n v="1.8200000000000001E-2"/>
    <n v="31"/>
    <n v="4.25"/>
    <n v="7550"/>
    <n v="10.4"/>
    <n v="23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1"/>
    <s v="Cunderdin97SowSpearEarlySowN0TopN0IrrWet"/>
    <x v="0"/>
    <m/>
    <m/>
    <m/>
    <m/>
    <m/>
    <m/>
    <m/>
    <m/>
    <m/>
    <m/>
    <m/>
    <m/>
    <m/>
    <m/>
    <m/>
    <m/>
    <m/>
    <n v="796.1"/>
    <m/>
    <m/>
    <m/>
    <n v="1.2500000000000001E-2"/>
    <n v="45"/>
    <n v="4.2699999999999996"/>
    <n v="7562"/>
    <n v="7.1"/>
    <n v="34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2"/>
    <s v="Cunderdin97SowSpearEarlySowN0TopN30IrrDry"/>
    <x v="0"/>
    <m/>
    <m/>
    <m/>
    <m/>
    <m/>
    <m/>
    <m/>
    <m/>
    <m/>
    <m/>
    <m/>
    <m/>
    <m/>
    <m/>
    <m/>
    <m/>
    <m/>
    <n v="602"/>
    <m/>
    <m/>
    <m/>
    <n v="2.12E-2"/>
    <n v="28"/>
    <n v="4.5199999999999996"/>
    <n v="7618"/>
    <n v="12.1"/>
    <n v="21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3"/>
    <s v="Cunderdin97SowSpearEarlySowN0TopN30IrrWet"/>
    <x v="0"/>
    <m/>
    <m/>
    <m/>
    <m/>
    <m/>
    <m/>
    <m/>
    <m/>
    <m/>
    <m/>
    <m/>
    <m/>
    <m/>
    <m/>
    <m/>
    <m/>
    <m/>
    <n v="830"/>
    <m/>
    <m/>
    <m/>
    <n v="1.7899999999999999E-2"/>
    <n v="42"/>
    <n v="6.66"/>
    <n v="8815"/>
    <n v="10.199999999999999"/>
    <n v="37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4"/>
    <s v="Cunderdin97SowSpearEarlySowN50TopN0IrrDry"/>
    <x v="0"/>
    <m/>
    <m/>
    <m/>
    <m/>
    <m/>
    <m/>
    <m/>
    <m/>
    <m/>
    <m/>
    <m/>
    <m/>
    <m/>
    <m/>
    <m/>
    <m/>
    <m/>
    <n v="700.4"/>
    <m/>
    <m/>
    <m/>
    <n v="2.4E-2"/>
    <n v="26"/>
    <n v="5.55"/>
    <n v="8813"/>
    <n v="13.7"/>
    <n v="23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5"/>
    <s v="Cunderdin97SowSpearEarlySowN50TopN0IrrWet"/>
    <x v="0"/>
    <m/>
    <m/>
    <m/>
    <m/>
    <m/>
    <m/>
    <m/>
    <m/>
    <m/>
    <m/>
    <m/>
    <m/>
    <m/>
    <m/>
    <m/>
    <m/>
    <m/>
    <n v="950.8"/>
    <m/>
    <m/>
    <m/>
    <n v="1.6799999999999999E-2"/>
    <n v="42"/>
    <n v="6.7"/>
    <n v="9582"/>
    <n v="9.6"/>
    <n v="39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6"/>
    <s v="Cunderdin97SowSpearEarlySowN50TopN30IrrDry"/>
    <x v="0"/>
    <m/>
    <m/>
    <m/>
    <m/>
    <m/>
    <m/>
    <m/>
    <m/>
    <m/>
    <m/>
    <m/>
    <m/>
    <m/>
    <m/>
    <m/>
    <m/>
    <m/>
    <n v="741"/>
    <m/>
    <m/>
    <m/>
    <n v="2.9600000000000001E-2"/>
    <n v="24"/>
    <n v="6.64"/>
    <n v="9399"/>
    <n v="16.899999999999999"/>
    <n v="22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7"/>
    <s v="Cunderdin97SowSpearEarlySowN50TopN30IrrWet"/>
    <x v="0"/>
    <m/>
    <m/>
    <m/>
    <m/>
    <m/>
    <m/>
    <m/>
    <m/>
    <m/>
    <m/>
    <m/>
    <m/>
    <m/>
    <m/>
    <m/>
    <m/>
    <m/>
    <n v="1055"/>
    <m/>
    <m/>
    <m/>
    <n v="2.1100000000000001E-2"/>
    <n v="39"/>
    <n v="9.24"/>
    <n v="11354"/>
    <n v="12"/>
    <n v="43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8"/>
    <s v="Cunderdin97SowSpearMidSowN0TopN0IrrDry"/>
    <x v="0"/>
    <m/>
    <m/>
    <m/>
    <m/>
    <m/>
    <m/>
    <m/>
    <m/>
    <m/>
    <m/>
    <m/>
    <m/>
    <m/>
    <m/>
    <m/>
    <m/>
    <m/>
    <n v="391.7"/>
    <m/>
    <m/>
    <m/>
    <n v="3.2800000000000003E-2"/>
    <n v="26"/>
    <n v="2.89"/>
    <n v="3419"/>
    <n v="18.7"/>
    <n v="8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19"/>
    <s v="Cunderdin97SowSpearMidSowN0TopN0IrrWet"/>
    <x v="0"/>
    <m/>
    <m/>
    <m/>
    <m/>
    <m/>
    <m/>
    <m/>
    <m/>
    <m/>
    <m/>
    <m/>
    <m/>
    <m/>
    <m/>
    <m/>
    <m/>
    <m/>
    <n v="704.2"/>
    <m/>
    <m/>
    <m/>
    <n v="1.8100000000000002E-2"/>
    <n v="33.4"/>
    <n v="4.72"/>
    <n v="7802"/>
    <n v="10.3"/>
    <n v="26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0"/>
    <s v="Cunderdin97SowSpearMidSowN0TopN30IrrDry"/>
    <x v="0"/>
    <m/>
    <m/>
    <m/>
    <m/>
    <m/>
    <m/>
    <m/>
    <m/>
    <m/>
    <m/>
    <m/>
    <m/>
    <m/>
    <m/>
    <m/>
    <m/>
    <m/>
    <n v="383"/>
    <m/>
    <m/>
    <m/>
    <n v="2.98E-2"/>
    <n v="27"/>
    <n v="3.52"/>
    <n v="4381"/>
    <n v="17"/>
    <n v="11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1"/>
    <s v="Cunderdin97SowSpearMidSowN0TopN30IrrWet"/>
    <x v="0"/>
    <m/>
    <m/>
    <m/>
    <m/>
    <m/>
    <m/>
    <m/>
    <m/>
    <m/>
    <m/>
    <m/>
    <m/>
    <m/>
    <m/>
    <m/>
    <m/>
    <m/>
    <n v="846"/>
    <m/>
    <m/>
    <m/>
    <n v="2.3300000000000001E-2"/>
    <n v="33.4"/>
    <n v="6.42"/>
    <n v="8758"/>
    <n v="13.3"/>
    <n v="27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2"/>
    <s v="Cunderdin97SowSpearMidSowN50TopN0IrrDry"/>
    <x v="0"/>
    <m/>
    <m/>
    <m/>
    <m/>
    <m/>
    <m/>
    <m/>
    <m/>
    <m/>
    <m/>
    <m/>
    <m/>
    <m/>
    <m/>
    <m/>
    <m/>
    <m/>
    <n v="440.6"/>
    <m/>
    <m/>
    <m/>
    <n v="3.2500000000000001E-2"/>
    <n v="24"/>
    <n v="3.41"/>
    <n v="4375"/>
    <n v="18.5"/>
    <n v="10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3"/>
    <s v="Cunderdin97SowSpearMidSowN50TopN0IrrWet"/>
    <x v="0"/>
    <m/>
    <m/>
    <m/>
    <m/>
    <m/>
    <m/>
    <m/>
    <m/>
    <m/>
    <m/>
    <m/>
    <m/>
    <m/>
    <m/>
    <m/>
    <m/>
    <m/>
    <n v="700"/>
    <m/>
    <m/>
    <m/>
    <n v="2.4E-2"/>
    <n v="33.4"/>
    <n v="5.7"/>
    <n v="7102"/>
    <n v="13.7"/>
    <n v="23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4"/>
    <s v="Cunderdin97SowSpearMidSowN50TopN30IrrDry"/>
    <x v="0"/>
    <m/>
    <m/>
    <m/>
    <m/>
    <m/>
    <m/>
    <m/>
    <m/>
    <m/>
    <m/>
    <m/>
    <m/>
    <m/>
    <m/>
    <m/>
    <m/>
    <m/>
    <n v="479"/>
    <m/>
    <m/>
    <m/>
    <n v="3.0499999999999999E-2"/>
    <n v="24"/>
    <n v="4.67"/>
    <n v="6367"/>
    <n v="17.399999999999999"/>
    <n v="15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5"/>
    <s v="Cunderdin97SowSpearMidSowN50TopN30IrrWet"/>
    <x v="0"/>
    <m/>
    <m/>
    <m/>
    <m/>
    <m/>
    <m/>
    <m/>
    <m/>
    <m/>
    <m/>
    <m/>
    <m/>
    <m/>
    <m/>
    <m/>
    <m/>
    <m/>
    <n v="676"/>
    <m/>
    <m/>
    <m/>
    <n v="3.0200000000000001E-2"/>
    <n v="31.4"/>
    <n v="7.18"/>
    <n v="7573"/>
    <n v="17.2"/>
    <n v="23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6"/>
    <s v="Cunderdin97SowWilgoyneEarlySowN0TopN0IrrDry"/>
    <x v="0"/>
    <m/>
    <m/>
    <m/>
    <m/>
    <m/>
    <m/>
    <m/>
    <m/>
    <m/>
    <m/>
    <m/>
    <m/>
    <m/>
    <m/>
    <m/>
    <m/>
    <m/>
    <n v="757.4"/>
    <m/>
    <m/>
    <m/>
    <n v="1.89E-2"/>
    <n v="41"/>
    <n v="5.12"/>
    <n v="6634"/>
    <n v="10.8"/>
    <n v="27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7"/>
    <s v="Cunderdin97SowWilgoyneEarlySowN0TopN0IrrWet"/>
    <x v="0"/>
    <m/>
    <m/>
    <m/>
    <m/>
    <m/>
    <m/>
    <m/>
    <m/>
    <m/>
    <m/>
    <m/>
    <m/>
    <m/>
    <m/>
    <m/>
    <m/>
    <m/>
    <n v="786.9"/>
    <m/>
    <m/>
    <m/>
    <n v="1.7500000000000002E-2"/>
    <n v="53"/>
    <n v="5.46"/>
    <n v="5911"/>
    <n v="10"/>
    <n v="31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8"/>
    <s v="Cunderdin97SowWilgoyneEarlySowN0TopN30IrrDry"/>
    <x v="0"/>
    <m/>
    <m/>
    <m/>
    <m/>
    <m/>
    <m/>
    <m/>
    <m/>
    <m/>
    <m/>
    <m/>
    <m/>
    <m/>
    <m/>
    <m/>
    <m/>
    <m/>
    <n v="624"/>
    <m/>
    <m/>
    <m/>
    <n v="2.1899999999999999E-2"/>
    <n v="38"/>
    <n v="5.48"/>
    <n v="6505"/>
    <n v="12.5"/>
    <n v="25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29"/>
    <s v="Cunderdin97SowWilgoyneEarlySowN0TopN30IrrWet"/>
    <x v="0"/>
    <m/>
    <m/>
    <m/>
    <m/>
    <m/>
    <m/>
    <m/>
    <m/>
    <m/>
    <m/>
    <m/>
    <m/>
    <m/>
    <m/>
    <m/>
    <m/>
    <m/>
    <n v="782"/>
    <m/>
    <m/>
    <m/>
    <n v="2.07E-2"/>
    <n v="48"/>
    <n v="7.1"/>
    <n v="7206"/>
    <n v="11.8"/>
    <n v="34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0"/>
    <s v="Cunderdin97SowWilgoyneEarlySowN50TopN0IrrDry"/>
    <x v="0"/>
    <m/>
    <m/>
    <m/>
    <m/>
    <m/>
    <m/>
    <m/>
    <m/>
    <m/>
    <m/>
    <m/>
    <m/>
    <m/>
    <m/>
    <m/>
    <m/>
    <m/>
    <n v="709.6"/>
    <m/>
    <m/>
    <m/>
    <n v="2.5999999999999999E-2"/>
    <n v="35"/>
    <n v="6.7"/>
    <n v="7428"/>
    <n v="14.8"/>
    <n v="25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1"/>
    <s v="Cunderdin97SowWilgoyneEarlySowN50TopN0IrrWet"/>
    <x v="0"/>
    <m/>
    <m/>
    <m/>
    <m/>
    <m/>
    <m/>
    <m/>
    <m/>
    <m/>
    <m/>
    <m/>
    <m/>
    <m/>
    <m/>
    <m/>
    <m/>
    <m/>
    <n v="881.9"/>
    <m/>
    <m/>
    <m/>
    <n v="2.0500000000000001E-2"/>
    <n v="46"/>
    <n v="6.81"/>
    <n v="7278"/>
    <n v="11.7"/>
    <n v="33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2"/>
    <s v="Cunderdin97SowWilgoyneEarlySowN50TopN30IrrDry"/>
    <x v="0"/>
    <m/>
    <m/>
    <m/>
    <m/>
    <m/>
    <m/>
    <m/>
    <m/>
    <m/>
    <m/>
    <m/>
    <m/>
    <m/>
    <m/>
    <m/>
    <m/>
    <m/>
    <n v="697"/>
    <m/>
    <m/>
    <m/>
    <n v="2.46E-2"/>
    <n v="35"/>
    <n v="6.24"/>
    <n v="7187"/>
    <n v="14"/>
    <n v="25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3"/>
    <s v="Cunderdin97SowWilgoyneEarlySowN50TopN30IrrWet"/>
    <x v="0"/>
    <m/>
    <m/>
    <m/>
    <m/>
    <m/>
    <m/>
    <m/>
    <m/>
    <m/>
    <m/>
    <m/>
    <m/>
    <m/>
    <m/>
    <m/>
    <m/>
    <m/>
    <n v="906"/>
    <m/>
    <m/>
    <m/>
    <n v="2.46E-2"/>
    <n v="48"/>
    <n v="8.82"/>
    <n v="7547"/>
    <n v="14"/>
    <n v="35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4"/>
    <s v="Cunderdin97SowWilgoyneLateSowN0TopN0IrrDry"/>
    <x v="0"/>
    <m/>
    <m/>
    <m/>
    <m/>
    <m/>
    <m/>
    <m/>
    <m/>
    <m/>
    <m/>
    <m/>
    <m/>
    <m/>
    <m/>
    <m/>
    <m/>
    <m/>
    <n v="345.6"/>
    <m/>
    <m/>
    <m/>
    <n v="3.0200000000000001E-2"/>
    <n v="20"/>
    <n v="3.35"/>
    <n v="3500"/>
    <n v="17.2"/>
    <n v="11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5"/>
    <s v="Cunderdin97SowWilgoyneLateSowN0TopN0IrrWet"/>
    <x v="0"/>
    <m/>
    <m/>
    <m/>
    <m/>
    <m/>
    <m/>
    <m/>
    <m/>
    <m/>
    <m/>
    <m/>
    <m/>
    <m/>
    <m/>
    <m/>
    <m/>
    <m/>
    <n v="480.6"/>
    <m/>
    <m/>
    <m/>
    <n v="2.12E-2"/>
    <n v="39"/>
    <n v="3.8"/>
    <n v="4600"/>
    <n v="12.1"/>
    <n v="17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6"/>
    <s v="Cunderdin97SowWilgoyneMidSowN0TopN0IrrDry"/>
    <x v="0"/>
    <m/>
    <m/>
    <m/>
    <m/>
    <m/>
    <m/>
    <m/>
    <m/>
    <m/>
    <m/>
    <m/>
    <m/>
    <m/>
    <m/>
    <m/>
    <m/>
    <m/>
    <n v="488.1"/>
    <m/>
    <m/>
    <m/>
    <n v="2.58E-2"/>
    <n v="32"/>
    <n v="4.28"/>
    <n v="5181"/>
    <n v="14.7"/>
    <n v="16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7"/>
    <s v="Cunderdin97SowWilgoyneMidSowN0TopN0IrrWet"/>
    <x v="0"/>
    <m/>
    <m/>
    <m/>
    <m/>
    <m/>
    <m/>
    <m/>
    <m/>
    <m/>
    <m/>
    <m/>
    <m/>
    <m/>
    <m/>
    <m/>
    <m/>
    <m/>
    <n v="681.4"/>
    <m/>
    <m/>
    <m/>
    <n v="2.12E-2"/>
    <n v="39.9"/>
    <n v="5.16"/>
    <n v="6105"/>
    <n v="12.1"/>
    <n v="24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8"/>
    <s v="Cunderdin97SowWilgoyneMidSowN0TopN30IrrDry"/>
    <x v="0"/>
    <m/>
    <m/>
    <m/>
    <m/>
    <m/>
    <m/>
    <m/>
    <m/>
    <m/>
    <m/>
    <m/>
    <m/>
    <m/>
    <m/>
    <m/>
    <m/>
    <m/>
    <n v="443"/>
    <m/>
    <m/>
    <m/>
    <n v="2.47E-2"/>
    <n v="32"/>
    <n v="3.78"/>
    <n v="4769"/>
    <n v="14.1"/>
    <n v="15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39"/>
    <s v="Cunderdin97SowWilgoyneMidSowN0TopN30IrrWet"/>
    <x v="0"/>
    <m/>
    <m/>
    <m/>
    <m/>
    <m/>
    <m/>
    <m/>
    <m/>
    <m/>
    <m/>
    <m/>
    <m/>
    <m/>
    <m/>
    <m/>
    <m/>
    <m/>
    <n v="649"/>
    <m/>
    <m/>
    <m/>
    <n v="2.4400000000000002E-2"/>
    <n v="36.4"/>
    <n v="5.78"/>
    <n v="6500"/>
    <n v="13.9"/>
    <n v="23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40"/>
    <s v="Cunderdin97SowWilgoyneMidSowN50TopN0IrrDry"/>
    <x v="0"/>
    <m/>
    <m/>
    <m/>
    <m/>
    <m/>
    <m/>
    <m/>
    <m/>
    <m/>
    <m/>
    <m/>
    <m/>
    <m/>
    <m/>
    <m/>
    <m/>
    <m/>
    <n v="466.4"/>
    <m/>
    <m/>
    <m/>
    <n v="3.2500000000000001E-2"/>
    <n v="27"/>
    <n v="3.6"/>
    <n v="4122"/>
    <n v="18.5"/>
    <n v="11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41"/>
    <s v="Cunderdin97SowWilgoyneMidSowN50TopN0IrrWet"/>
    <x v="0"/>
    <m/>
    <m/>
    <m/>
    <m/>
    <m/>
    <m/>
    <m/>
    <m/>
    <m/>
    <m/>
    <m/>
    <m/>
    <m/>
    <m/>
    <m/>
    <m/>
    <m/>
    <m/>
    <m/>
    <m/>
    <m/>
    <n v="2.3900000000000001E-2"/>
    <m/>
    <m/>
    <m/>
    <n v="13.6"/>
    <m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42"/>
    <s v="Cunderdin97SowWilgoyneMidSowN50TopN30IrrDry"/>
    <x v="0"/>
    <m/>
    <m/>
    <m/>
    <m/>
    <m/>
    <m/>
    <m/>
    <m/>
    <m/>
    <m/>
    <m/>
    <m/>
    <m/>
    <m/>
    <m/>
    <m/>
    <m/>
    <n v="449"/>
    <m/>
    <m/>
    <m/>
    <n v="3.09E-2"/>
    <n v="27"/>
    <n v="3.67"/>
    <n v="4404"/>
    <n v="17.600000000000001"/>
    <n v="11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43"/>
    <s v="Cunderdin97SowWilgoyneMidSowN50TopN30IrrWet"/>
    <x v="0"/>
    <m/>
    <m/>
    <m/>
    <m/>
    <m/>
    <m/>
    <m/>
    <m/>
    <m/>
    <m/>
    <m/>
    <m/>
    <m/>
    <m/>
    <m/>
    <m/>
    <m/>
    <n v="642"/>
    <m/>
    <m/>
    <m/>
    <n v="2.7699999999999999E-2"/>
    <n v="38.9"/>
    <n v="6.54"/>
    <n v="6057"/>
    <n v="15.8"/>
    <n v="23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544"/>
    <s v="Emerald1996CvBataviaTOS11-Apr"/>
    <x v="0"/>
    <d v="1996-04-1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7"/>
    <m/>
    <m/>
    <m/>
    <m/>
    <m/>
    <m/>
    <m/>
    <m/>
    <m/>
    <m/>
    <m/>
    <m/>
    <m/>
    <m/>
    <m/>
  </r>
  <r>
    <x v="545"/>
    <s v="Emerald1996CvBataviaTOS16-Jun"/>
    <x v="0"/>
    <d v="1996-06-1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2"/>
    <m/>
    <m/>
    <m/>
    <m/>
    <m/>
    <m/>
    <m/>
    <m/>
    <m/>
    <m/>
    <m/>
    <m/>
    <m/>
    <m/>
    <m/>
  </r>
  <r>
    <x v="546"/>
    <s v="Emerald1996CvBataviaTOS21-May"/>
    <x v="0"/>
    <d v="1996-05-2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2"/>
    <m/>
    <m/>
    <m/>
    <m/>
    <m/>
    <m/>
    <m/>
    <m/>
    <m/>
    <m/>
    <m/>
    <m/>
    <m/>
    <m/>
    <m/>
  </r>
  <r>
    <x v="547"/>
    <s v="Emerald1996CvBataviaTOS6-May"/>
    <x v="0"/>
    <d v="1996-05-0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4"/>
    <m/>
    <m/>
    <m/>
    <m/>
    <m/>
    <m/>
    <m/>
    <m/>
    <m/>
    <m/>
    <m/>
    <m/>
    <m/>
    <m/>
    <m/>
  </r>
  <r>
    <x v="548"/>
    <s v="Emerald1996CvCunninghamTOS11-Apr"/>
    <x v="0"/>
    <d v="1996-04-1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9"/>
    <m/>
    <m/>
    <m/>
    <m/>
    <m/>
    <m/>
    <m/>
    <m/>
    <m/>
    <m/>
    <m/>
    <m/>
    <m/>
    <m/>
    <m/>
  </r>
  <r>
    <x v="549"/>
    <s v="Emerald1996CvCunninghamTOS16-Jun"/>
    <x v="0"/>
    <d v="1996-06-1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2"/>
    <m/>
    <m/>
    <m/>
    <m/>
    <m/>
    <m/>
    <m/>
    <m/>
    <m/>
    <m/>
    <m/>
    <m/>
    <m/>
    <m/>
    <m/>
  </r>
  <r>
    <x v="550"/>
    <s v="Emerald1996CvCunninghamTOS21-May"/>
    <x v="0"/>
    <d v="1996-05-2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4"/>
    <m/>
    <m/>
    <m/>
    <m/>
    <m/>
    <m/>
    <m/>
    <m/>
    <m/>
    <m/>
    <m/>
    <m/>
    <m/>
    <m/>
    <m/>
  </r>
  <r>
    <x v="551"/>
    <s v="Emerald1996CvCunninghamTOS6-May"/>
    <x v="0"/>
    <d v="1996-05-0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2"/>
    <m/>
    <m/>
    <m/>
    <m/>
    <m/>
    <m/>
    <m/>
    <m/>
    <m/>
    <m/>
    <m/>
    <m/>
    <m/>
    <m/>
    <m/>
  </r>
  <r>
    <x v="552"/>
    <s v="Emerald1996CvHartogTOS11-Apr"/>
    <x v="0"/>
    <d v="1996-04-1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52"/>
    <m/>
    <m/>
    <m/>
    <m/>
    <m/>
    <m/>
    <m/>
    <m/>
    <m/>
    <m/>
    <m/>
    <m/>
    <m/>
    <m/>
    <m/>
  </r>
  <r>
    <x v="553"/>
    <s v="Emerald1996CvHartogTOS16-Jun"/>
    <x v="0"/>
    <d v="1996-06-1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9"/>
    <m/>
    <m/>
    <m/>
    <m/>
    <m/>
    <m/>
    <m/>
    <m/>
    <m/>
    <m/>
    <m/>
    <m/>
    <m/>
    <m/>
    <m/>
  </r>
  <r>
    <x v="554"/>
    <s v="Emerald1996CvHartogTOS21-May"/>
    <x v="0"/>
    <d v="1996-05-2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7"/>
    <m/>
    <m/>
    <m/>
    <m/>
    <m/>
    <m/>
    <m/>
    <m/>
    <m/>
    <m/>
    <m/>
    <m/>
    <m/>
    <m/>
    <m/>
  </r>
  <r>
    <x v="555"/>
    <s v="Emerald1996CvHartogTOS6-May"/>
    <x v="0"/>
    <d v="1996-05-0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3"/>
    <m/>
    <m/>
    <m/>
    <m/>
    <m/>
    <m/>
    <m/>
    <m/>
    <m/>
    <m/>
    <m/>
    <m/>
    <m/>
    <m/>
    <m/>
  </r>
  <r>
    <x v="556"/>
    <s v="Emerald1996CvJanzTOS11-Apr"/>
    <x v="0"/>
    <d v="1996-04-1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4"/>
    <m/>
    <m/>
    <m/>
    <m/>
    <m/>
    <m/>
    <m/>
    <m/>
    <m/>
    <m/>
    <m/>
    <m/>
    <m/>
    <m/>
    <m/>
  </r>
  <r>
    <x v="557"/>
    <s v="Emerald1996CvJanzTOS16-Jun"/>
    <x v="0"/>
    <d v="1996-06-1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0"/>
    <m/>
    <m/>
    <m/>
    <m/>
    <m/>
    <m/>
    <m/>
    <m/>
    <m/>
    <m/>
    <m/>
    <m/>
    <m/>
    <m/>
    <m/>
  </r>
  <r>
    <x v="558"/>
    <s v="Emerald1996CvJanzTOS21-May"/>
    <x v="0"/>
    <d v="1996-05-2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1"/>
    <m/>
    <m/>
    <m/>
    <m/>
    <m/>
    <m/>
    <m/>
    <m/>
    <m/>
    <m/>
    <m/>
    <m/>
    <m/>
    <m/>
    <m/>
  </r>
  <r>
    <x v="559"/>
    <s v="Emerald1996CvJanzTOS6-May"/>
    <x v="0"/>
    <d v="1996-05-0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4"/>
    <m/>
    <m/>
    <m/>
    <m/>
    <m/>
    <m/>
    <m/>
    <m/>
    <m/>
    <m/>
    <m/>
    <m/>
    <m/>
    <m/>
    <m/>
  </r>
  <r>
    <x v="560"/>
    <s v="Emerald1996CvSunbriTOS11-Apr"/>
    <x v="0"/>
    <d v="1996-04-1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0"/>
    <m/>
    <m/>
    <m/>
    <m/>
    <m/>
    <m/>
    <m/>
    <m/>
    <m/>
    <m/>
    <m/>
    <m/>
    <m/>
    <m/>
    <m/>
  </r>
  <r>
    <x v="561"/>
    <s v="Emerald1996CvSunbriTOS16-Jun"/>
    <x v="0"/>
    <d v="1996-06-1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9"/>
    <m/>
    <m/>
    <m/>
    <m/>
    <m/>
    <m/>
    <m/>
    <m/>
    <m/>
    <m/>
    <m/>
    <m/>
    <m/>
    <m/>
    <m/>
  </r>
  <r>
    <x v="562"/>
    <s v="Emerald1996CvSunbriTOS21-May"/>
    <x v="0"/>
    <d v="1996-05-2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6"/>
    <m/>
    <m/>
    <m/>
    <m/>
    <m/>
    <m/>
    <m/>
    <m/>
    <m/>
    <m/>
    <m/>
    <m/>
    <m/>
    <m/>
    <m/>
  </r>
  <r>
    <x v="563"/>
    <s v="Emerald1996CvSunbriTOS6-May"/>
    <x v="0"/>
    <d v="1996-05-0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1"/>
    <m/>
    <m/>
    <m/>
    <m/>
    <m/>
    <m/>
    <m/>
    <m/>
    <m/>
    <m/>
    <m/>
    <m/>
    <m/>
    <m/>
    <m/>
  </r>
  <r>
    <x v="564"/>
    <s v="Emerald1996CvSunecaTOS11-Apr"/>
    <x v="0"/>
    <d v="1996-04-1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3"/>
    <m/>
    <m/>
    <m/>
    <m/>
    <m/>
    <m/>
    <m/>
    <m/>
    <m/>
    <m/>
    <m/>
    <m/>
    <m/>
    <m/>
    <m/>
  </r>
  <r>
    <x v="565"/>
    <s v="Emerald1996CvSunecaTOS16-Jun"/>
    <x v="0"/>
    <d v="1996-06-1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2"/>
    <m/>
    <m/>
    <m/>
    <m/>
    <m/>
    <m/>
    <m/>
    <m/>
    <m/>
    <m/>
    <m/>
    <m/>
    <m/>
    <m/>
    <m/>
  </r>
  <r>
    <x v="566"/>
    <s v="Emerald1996CvSunecaTOS21-May"/>
    <x v="0"/>
    <d v="1996-05-2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6"/>
    <m/>
    <m/>
    <m/>
    <m/>
    <m/>
    <m/>
    <m/>
    <m/>
    <m/>
    <m/>
    <m/>
    <m/>
    <m/>
    <m/>
    <m/>
  </r>
  <r>
    <x v="567"/>
    <s v="Emerald1996CvSunecaTOS6-May"/>
    <x v="0"/>
    <d v="1996-05-0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9"/>
    <m/>
    <m/>
    <m/>
    <m/>
    <m/>
    <m/>
    <m/>
    <m/>
    <m/>
    <m/>
    <m/>
    <m/>
    <m/>
    <m/>
    <m/>
  </r>
  <r>
    <x v="568"/>
    <s v="Gatton2009TOS1CvBolac"/>
    <x v="214"/>
    <m/>
    <m/>
    <s v="Bolac"/>
    <m/>
    <m/>
    <m/>
    <m/>
    <m/>
    <m/>
    <m/>
    <m/>
    <m/>
    <m/>
    <m/>
    <m/>
    <n v="3.1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125"/>
    <m/>
    <m/>
    <m/>
    <m/>
    <m/>
    <m/>
    <m/>
    <m/>
    <m/>
    <m/>
    <n v="5.875"/>
    <m/>
  </r>
  <r>
    <x v="568"/>
    <s v="Gatton2009TOS1CvBolac"/>
    <x v="215"/>
    <m/>
    <m/>
    <s v="Bolac"/>
    <m/>
    <m/>
    <m/>
    <m/>
    <m/>
    <m/>
    <m/>
    <m/>
    <m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5"/>
    <m/>
    <m/>
    <m/>
    <m/>
    <m/>
    <m/>
    <m/>
    <m/>
    <m/>
    <m/>
    <n v="8.6374999999999993"/>
    <m/>
  </r>
  <r>
    <x v="568"/>
    <s v="Gatton2009TOS1CvBolac"/>
    <x v="21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.125"/>
    <m/>
    <m/>
    <m/>
    <m/>
    <m/>
    <m/>
    <m/>
    <m/>
    <m/>
    <m/>
    <n v="9.4"/>
    <m/>
  </r>
  <r>
    <x v="568"/>
    <s v="Gatton2009TOS1CvBolac"/>
    <x v="21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4.0625"/>
    <m/>
    <m/>
    <m/>
    <m/>
    <m/>
    <m/>
    <m/>
    <m/>
    <m/>
    <m/>
    <n v="9.6999999999999993"/>
    <m/>
  </r>
  <r>
    <x v="568"/>
    <s v="Gatton2009TOS1CvBolac"/>
    <x v="21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4.0625"/>
    <m/>
    <m/>
    <m/>
    <m/>
    <m/>
    <m/>
    <m/>
    <m/>
    <m/>
    <m/>
    <n v="9.8000000000000007"/>
    <m/>
  </r>
  <r>
    <x v="568"/>
    <s v="Gatton2009TOS1CvBolac"/>
    <x v="21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75"/>
    <m/>
    <m/>
    <m/>
    <m/>
    <m/>
    <m/>
    <m/>
    <m/>
    <m/>
    <m/>
    <n v="9.8333333330000006"/>
    <m/>
  </r>
  <r>
    <x v="568"/>
    <s v="Gatton2009TOS1CvBolac"/>
    <x v="22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.375"/>
    <m/>
    <m/>
    <m/>
    <m/>
    <m/>
    <m/>
    <m/>
    <m/>
    <m/>
    <m/>
    <m/>
    <m/>
  </r>
  <r>
    <x v="569"/>
    <s v="Gatton2009TOS1CvDerrimut"/>
    <x v="214"/>
    <m/>
    <m/>
    <s v="Derrimut"/>
    <m/>
    <m/>
    <m/>
    <m/>
    <m/>
    <m/>
    <m/>
    <m/>
    <m/>
    <m/>
    <m/>
    <m/>
    <n v="3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5"/>
    <m/>
    <m/>
    <m/>
    <m/>
    <m/>
    <m/>
    <m/>
    <m/>
    <m/>
    <m/>
    <n v="5.5"/>
    <m/>
  </r>
  <r>
    <x v="569"/>
    <s v="Gatton2009TOS1CvDerrimut"/>
    <x v="215"/>
    <m/>
    <m/>
    <s v="Derrimut"/>
    <m/>
    <m/>
    <m/>
    <m/>
    <m/>
    <m/>
    <m/>
    <m/>
    <m/>
    <m/>
    <m/>
    <m/>
    <n v="4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625"/>
    <m/>
    <m/>
    <m/>
    <m/>
    <m/>
    <m/>
    <m/>
    <m/>
    <m/>
    <m/>
    <n v="8"/>
    <m/>
  </r>
  <r>
    <x v="569"/>
    <s v="Gatton2009TOS1CvDerrimut"/>
    <x v="21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3.625"/>
    <m/>
    <m/>
    <m/>
    <m/>
    <m/>
    <m/>
    <m/>
    <m/>
    <m/>
    <m/>
    <n v="8.3333333330000006"/>
    <m/>
  </r>
  <r>
    <x v="569"/>
    <s v="Gatton2009TOS1CvDerrimut"/>
    <x v="21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8.125"/>
    <m/>
    <m/>
    <m/>
    <m/>
    <m/>
    <m/>
    <m/>
    <m/>
    <m/>
    <m/>
    <n v="8.5"/>
    <m/>
  </r>
  <r>
    <x v="569"/>
    <s v="Gatton2009TOS1CvDerrimut"/>
    <x v="21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212500000000006"/>
    <m/>
    <m/>
    <m/>
    <m/>
    <m/>
    <m/>
    <m/>
    <m/>
    <m/>
    <m/>
    <n v="8.5"/>
    <m/>
  </r>
  <r>
    <x v="569"/>
    <s v="Gatton2009TOS1CvDerrimut"/>
    <x v="219"/>
    <m/>
    <m/>
    <s v="Derrimut"/>
    <m/>
    <m/>
    <m/>
    <m/>
    <m/>
    <m/>
    <m/>
    <m/>
    <m/>
    <m/>
    <m/>
    <m/>
    <n v="8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625"/>
    <m/>
    <m/>
    <m/>
    <m/>
    <m/>
    <m/>
    <m/>
    <m/>
    <m/>
    <m/>
    <m/>
    <m/>
  </r>
  <r>
    <x v="569"/>
    <s v="Gatton2009TOS1CvDerrimut"/>
    <x v="22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.25"/>
    <m/>
    <m/>
    <m/>
    <m/>
    <m/>
    <m/>
    <m/>
    <m/>
    <m/>
    <m/>
    <m/>
    <m/>
  </r>
  <r>
    <x v="570"/>
    <s v="Gatton2009TOS1CvGladius"/>
    <x v="214"/>
    <m/>
    <m/>
    <s v="Gladius"/>
    <m/>
    <m/>
    <m/>
    <m/>
    <m/>
    <m/>
    <m/>
    <m/>
    <m/>
    <m/>
    <m/>
    <m/>
    <n v="3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75"/>
    <m/>
    <m/>
    <m/>
    <m/>
    <m/>
    <m/>
    <m/>
    <m/>
    <m/>
    <m/>
    <n v="6"/>
    <m/>
  </r>
  <r>
    <x v="570"/>
    <s v="Gatton2009TOS1CvGladius"/>
    <x v="215"/>
    <m/>
    <m/>
    <s v="Gladius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"/>
    <m/>
    <m/>
    <m/>
    <m/>
    <m/>
    <m/>
    <m/>
    <m/>
    <m/>
    <m/>
    <n v="7.8875000000000002"/>
    <m/>
  </r>
  <r>
    <x v="570"/>
    <s v="Gatton2009TOS1CvGladius"/>
    <x v="216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.024999999999999"/>
    <m/>
    <m/>
    <m/>
    <m/>
    <m/>
    <m/>
    <m/>
    <m/>
    <m/>
    <m/>
    <n v="8.25"/>
    <m/>
  </r>
  <r>
    <x v="570"/>
    <s v="Gatton2009TOS1CvGladius"/>
    <x v="217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.474999999999994"/>
    <m/>
    <m/>
    <m/>
    <m/>
    <m/>
    <m/>
    <m/>
    <m/>
    <m/>
    <m/>
    <n v="8.3333333330000006"/>
    <m/>
  </r>
  <r>
    <x v="570"/>
    <s v="Gatton2009TOS1CvGladius"/>
    <x v="218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.0625"/>
    <m/>
    <m/>
    <m/>
    <m/>
    <m/>
    <m/>
    <m/>
    <m/>
    <m/>
    <m/>
    <n v="8.3333333330000006"/>
    <m/>
  </r>
  <r>
    <x v="570"/>
    <s v="Gatton2009TOS1CvGladius"/>
    <x v="219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375"/>
    <m/>
    <m/>
    <m/>
    <m/>
    <m/>
    <m/>
    <m/>
    <m/>
    <m/>
    <m/>
    <n v="8.6666666669999994"/>
    <m/>
  </r>
  <r>
    <x v="570"/>
    <s v="Gatton2009TOS1CvGladius"/>
    <x v="220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.125"/>
    <m/>
    <m/>
    <m/>
    <m/>
    <m/>
    <m/>
    <m/>
    <m/>
    <m/>
    <m/>
    <m/>
    <m/>
  </r>
  <r>
    <x v="571"/>
    <s v="Gatton2009TOS1CvGregory"/>
    <x v="214"/>
    <m/>
    <m/>
    <s v="Gregory"/>
    <m/>
    <m/>
    <m/>
    <m/>
    <m/>
    <m/>
    <m/>
    <m/>
    <m/>
    <m/>
    <m/>
    <m/>
    <n v="4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625"/>
    <m/>
    <m/>
    <m/>
    <m/>
    <m/>
    <m/>
    <m/>
    <m/>
    <m/>
    <m/>
    <n v="5.625"/>
    <m/>
  </r>
  <r>
    <x v="571"/>
    <s v="Gatton2009TOS1CvGregory"/>
    <x v="215"/>
    <m/>
    <m/>
    <s v="Gregory"/>
    <m/>
    <m/>
    <m/>
    <m/>
    <m/>
    <m/>
    <m/>
    <m/>
    <m/>
    <m/>
    <m/>
    <m/>
    <n v="5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375"/>
    <m/>
    <m/>
    <m/>
    <m/>
    <m/>
    <m/>
    <m/>
    <m/>
    <m/>
    <m/>
    <n v="8.8874999999999993"/>
    <m/>
  </r>
  <r>
    <x v="571"/>
    <s v="Gatton2009TOS1CvGregory"/>
    <x v="21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6"/>
    <m/>
    <m/>
    <m/>
    <m/>
    <m/>
    <m/>
    <m/>
    <m/>
    <m/>
    <m/>
    <n v="10.862500000000001"/>
    <m/>
  </r>
  <r>
    <x v="571"/>
    <s v="Gatton2009TOS1CvGregory"/>
    <x v="21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4"/>
    <m/>
    <m/>
    <m/>
    <m/>
    <m/>
    <m/>
    <m/>
    <m/>
    <m/>
    <m/>
    <n v="11.237500000000001"/>
    <m/>
  </r>
  <r>
    <x v="571"/>
    <s v="Gatton2009TOS1CvGregory"/>
    <x v="21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.375"/>
    <m/>
    <m/>
    <m/>
    <m/>
    <m/>
    <m/>
    <m/>
    <m/>
    <m/>
    <m/>
    <n v="11.375"/>
    <m/>
  </r>
  <r>
    <x v="571"/>
    <s v="Gatton2009TOS1CvGregory"/>
    <x v="21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25"/>
    <m/>
    <m/>
    <m/>
    <m/>
    <m/>
    <m/>
    <m/>
    <m/>
    <m/>
    <m/>
    <n v="11.375"/>
    <m/>
  </r>
  <r>
    <x v="571"/>
    <s v="Gatton2009TOS1CvGregory"/>
    <x v="22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.875"/>
    <m/>
    <m/>
    <m/>
    <m/>
    <m/>
    <m/>
    <m/>
    <m/>
    <m/>
    <m/>
    <m/>
    <m/>
  </r>
  <r>
    <x v="572"/>
    <s v="Gatton2009TOS1CvH46"/>
    <x v="214"/>
    <m/>
    <m/>
    <s v="H46"/>
    <m/>
    <m/>
    <m/>
    <m/>
    <m/>
    <m/>
    <m/>
    <m/>
    <m/>
    <m/>
    <m/>
    <m/>
    <n v="2.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2.75"/>
    <m/>
    <m/>
    <m/>
    <m/>
    <m/>
    <m/>
    <m/>
    <m/>
    <m/>
    <m/>
    <n v="6.625"/>
    <m/>
  </r>
  <r>
    <x v="572"/>
    <s v="Gatton2009TOS1CvH46"/>
    <x v="215"/>
    <m/>
    <m/>
    <s v="H46"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"/>
    <m/>
    <m/>
    <m/>
    <m/>
    <m/>
    <m/>
    <m/>
    <m/>
    <m/>
    <m/>
    <n v="8.125"/>
    <m/>
  </r>
  <r>
    <x v="572"/>
    <s v="Gatton2009TOS1CvH46"/>
    <x v="216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2.525000000000006"/>
    <m/>
    <m/>
    <m/>
    <m/>
    <m/>
    <m/>
    <m/>
    <m/>
    <m/>
    <m/>
    <n v="8.6666666669999994"/>
    <m/>
  </r>
  <r>
    <x v="572"/>
    <s v="Gatton2009TOS1CvH46"/>
    <x v="217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7.2"/>
    <m/>
    <m/>
    <m/>
    <m/>
    <m/>
    <m/>
    <m/>
    <m/>
    <m/>
    <m/>
    <n v="9"/>
    <m/>
  </r>
  <r>
    <x v="572"/>
    <s v="Gatton2009TOS1CvH46"/>
    <x v="218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75"/>
    <m/>
    <m/>
    <m/>
    <m/>
    <m/>
    <m/>
    <m/>
    <m/>
    <m/>
    <m/>
    <n v="9"/>
    <m/>
  </r>
  <r>
    <x v="572"/>
    <s v="Gatton2009TOS1CvH46"/>
    <x v="219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.875"/>
    <m/>
    <m/>
    <m/>
    <m/>
    <m/>
    <m/>
    <m/>
    <m/>
    <m/>
    <m/>
    <m/>
    <m/>
  </r>
  <r>
    <x v="572"/>
    <s v="Gatton2009TOS1CvH46"/>
    <x v="220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.3333333333333"/>
    <m/>
    <m/>
    <m/>
    <m/>
    <m/>
    <m/>
    <m/>
    <m/>
    <m/>
    <m/>
    <m/>
    <m/>
  </r>
  <r>
    <x v="573"/>
    <s v="Gatton2009TOS1CvHartog"/>
    <x v="214"/>
    <m/>
    <m/>
    <s v="Hartog"/>
    <m/>
    <m/>
    <m/>
    <m/>
    <m/>
    <m/>
    <m/>
    <m/>
    <m/>
    <m/>
    <m/>
    <m/>
    <n v="3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875"/>
    <m/>
    <m/>
    <m/>
    <m/>
    <m/>
    <m/>
    <m/>
    <m/>
    <m/>
    <m/>
    <n v="5.875"/>
    <m/>
  </r>
  <r>
    <x v="573"/>
    <s v="Gatton2009TOS1CvHartog"/>
    <x v="215"/>
    <m/>
    <m/>
    <s v="Hartog"/>
    <m/>
    <m/>
    <m/>
    <m/>
    <m/>
    <m/>
    <m/>
    <m/>
    <m/>
    <m/>
    <m/>
    <m/>
    <n v="4.1666666666666696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1666666666667"/>
    <m/>
    <m/>
    <m/>
    <m/>
    <m/>
    <m/>
    <m/>
    <m/>
    <m/>
    <m/>
    <n v="8.7833333329999999"/>
    <m/>
  </r>
  <r>
    <x v="573"/>
    <s v="Gatton2009TOS1CvHartog"/>
    <x v="216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n v="10"/>
    <m/>
  </r>
  <r>
    <x v="573"/>
    <s v="Gatton2009TOS1CvHartog"/>
    <x v="217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4.875"/>
    <m/>
    <m/>
    <m/>
    <m/>
    <m/>
    <m/>
    <m/>
    <m/>
    <m/>
    <m/>
    <n v="10"/>
    <m/>
  </r>
  <r>
    <x v="573"/>
    <s v="Gatton2009TOS1CvHartog"/>
    <x v="218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875"/>
    <m/>
    <m/>
    <m/>
    <m/>
    <m/>
    <m/>
    <m/>
    <m/>
    <m/>
    <m/>
    <n v="10"/>
    <m/>
  </r>
  <r>
    <x v="573"/>
    <s v="Gatton2009TOS1CvHartog"/>
    <x v="219"/>
    <m/>
    <m/>
    <s v="Hartog"/>
    <m/>
    <m/>
    <m/>
    <m/>
    <m/>
    <m/>
    <m/>
    <m/>
    <m/>
    <m/>
    <m/>
    <m/>
    <n v="9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.125"/>
    <m/>
    <m/>
    <m/>
    <m/>
    <m/>
    <m/>
    <m/>
    <m/>
    <m/>
    <m/>
    <m/>
    <m/>
  </r>
  <r>
    <x v="573"/>
    <s v="Gatton2009TOS1CvHartog"/>
    <x v="220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.1666666666667"/>
    <m/>
    <m/>
    <m/>
    <m/>
    <m/>
    <m/>
    <m/>
    <m/>
    <m/>
    <m/>
    <m/>
    <m/>
  </r>
  <r>
    <x v="574"/>
    <s v="Gatton2009TOS1CvJanz"/>
    <x v="214"/>
    <m/>
    <m/>
    <s v="Janz"/>
    <m/>
    <m/>
    <m/>
    <m/>
    <m/>
    <m/>
    <m/>
    <m/>
    <m/>
    <m/>
    <m/>
    <m/>
    <n v="3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875"/>
    <m/>
    <m/>
    <m/>
    <m/>
    <m/>
    <m/>
    <m/>
    <m/>
    <m/>
    <m/>
    <n v="5.9375"/>
    <m/>
  </r>
  <r>
    <x v="574"/>
    <s v="Gatton2009TOS1CvJanz"/>
    <x v="215"/>
    <m/>
    <m/>
    <s v="Janz"/>
    <m/>
    <m/>
    <m/>
    <m/>
    <m/>
    <m/>
    <m/>
    <m/>
    <m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5"/>
    <m/>
    <m/>
    <m/>
    <m/>
    <m/>
    <m/>
    <m/>
    <m/>
    <m/>
    <m/>
    <n v="8.2375000000000007"/>
    <m/>
  </r>
  <r>
    <x v="574"/>
    <s v="Gatton2009TOS1CvJanz"/>
    <x v="21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.375"/>
    <m/>
    <m/>
    <m/>
    <m/>
    <m/>
    <m/>
    <m/>
    <m/>
    <m/>
    <m/>
    <n v="9"/>
    <m/>
  </r>
  <r>
    <x v="574"/>
    <s v="Gatton2009TOS1CvJanz"/>
    <x v="217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"/>
    <m/>
    <m/>
    <m/>
    <m/>
    <m/>
    <m/>
    <m/>
    <m/>
    <m/>
    <m/>
    <n v="9"/>
    <m/>
  </r>
  <r>
    <x v="574"/>
    <s v="Gatton2009TOS1CvJanz"/>
    <x v="21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.875"/>
    <m/>
    <m/>
    <m/>
    <m/>
    <m/>
    <m/>
    <m/>
    <m/>
    <m/>
    <m/>
    <n v="9"/>
    <m/>
  </r>
  <r>
    <x v="574"/>
    <s v="Gatton2009TOS1CvJanz"/>
    <x v="21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25"/>
    <m/>
    <m/>
    <m/>
    <m/>
    <m/>
    <m/>
    <m/>
    <m/>
    <m/>
    <m/>
    <n v="9"/>
    <m/>
  </r>
  <r>
    <x v="574"/>
    <s v="Gatton2009TOS1CvJanz"/>
    <x v="22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1.25"/>
    <m/>
    <m/>
    <m/>
    <m/>
    <m/>
    <m/>
    <m/>
    <m/>
    <m/>
    <m/>
    <m/>
    <m/>
  </r>
  <r>
    <x v="575"/>
    <s v="Gatton2009TOS1CvKelallac"/>
    <x v="214"/>
    <m/>
    <m/>
    <s v="Kelallac"/>
    <m/>
    <m/>
    <m/>
    <m/>
    <m/>
    <m/>
    <m/>
    <m/>
    <m/>
    <m/>
    <m/>
    <m/>
    <n v="2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2.875"/>
    <m/>
    <m/>
    <m/>
    <m/>
    <m/>
    <m/>
    <m/>
    <m/>
    <m/>
    <m/>
    <n v="6"/>
    <m/>
  </r>
  <r>
    <x v="575"/>
    <s v="Gatton2009TOS1CvKelallac"/>
    <x v="215"/>
    <m/>
    <m/>
    <s v="Kelallac"/>
    <m/>
    <m/>
    <m/>
    <m/>
    <m/>
    <m/>
    <m/>
    <m/>
    <m/>
    <m/>
    <m/>
    <m/>
    <n v="4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625"/>
    <m/>
    <m/>
    <m/>
    <m/>
    <m/>
    <m/>
    <m/>
    <m/>
    <m/>
    <m/>
    <n v="8.7750000000000004"/>
    <m/>
  </r>
  <r>
    <x v="575"/>
    <s v="Gatton2009TOS1CvKelallac"/>
    <x v="216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.375"/>
    <m/>
    <m/>
    <m/>
    <m/>
    <m/>
    <m/>
    <m/>
    <m/>
    <m/>
    <m/>
    <n v="9.7874999999999996"/>
    <m/>
  </r>
  <r>
    <x v="575"/>
    <s v="Gatton2009TOS1CvKelallac"/>
    <x v="217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.75"/>
    <m/>
    <m/>
    <m/>
    <m/>
    <m/>
    <m/>
    <m/>
    <m/>
    <m/>
    <m/>
    <n v="10.025"/>
    <m/>
  </r>
  <r>
    <x v="575"/>
    <s v="Gatton2009TOS1CvKelallac"/>
    <x v="218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.5"/>
    <m/>
    <m/>
    <m/>
    <m/>
    <m/>
    <m/>
    <m/>
    <m/>
    <m/>
    <m/>
    <n v="10.25"/>
    <m/>
  </r>
  <r>
    <x v="575"/>
    <s v="Gatton2009TOS1CvKelallac"/>
    <x v="219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.9375"/>
    <m/>
    <m/>
    <m/>
    <m/>
    <m/>
    <m/>
    <m/>
    <m/>
    <m/>
    <m/>
    <n v="10.5"/>
    <m/>
  </r>
  <r>
    <x v="575"/>
    <s v="Gatton2009TOS1CvKelallac"/>
    <x v="220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142857142857096"/>
    <m/>
    <m/>
    <m/>
    <m/>
    <m/>
    <m/>
    <m/>
    <m/>
    <m/>
    <m/>
    <m/>
    <m/>
  </r>
  <r>
    <x v="576"/>
    <s v="Gatton2009TOS1CvMckellar"/>
    <x v="214"/>
    <m/>
    <m/>
    <s v="Mckellar"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5"/>
    <m/>
    <m/>
    <m/>
    <m/>
    <m/>
    <m/>
    <m/>
    <m/>
    <m/>
    <m/>
    <n v="5.625"/>
    <m/>
  </r>
  <r>
    <x v="576"/>
    <s v="Gatton2009TOS1CvMckellar"/>
    <x v="215"/>
    <m/>
    <m/>
    <s v="Mckellar"/>
    <m/>
    <m/>
    <m/>
    <m/>
    <m/>
    <m/>
    <m/>
    <m/>
    <m/>
    <m/>
    <m/>
    <m/>
    <n v="5.8571428571428603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8571428571429"/>
    <m/>
    <m/>
    <m/>
    <m/>
    <m/>
    <m/>
    <m/>
    <m/>
    <m/>
    <m/>
    <n v="7.6571428570000002"/>
    <m/>
  </r>
  <r>
    <x v="576"/>
    <s v="Gatton2009TOS1CvMckellar"/>
    <x v="216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"/>
    <m/>
    <m/>
    <m/>
    <m/>
    <m/>
    <m/>
    <m/>
    <m/>
    <m/>
    <m/>
    <n v="10.64"/>
    <m/>
  </r>
  <r>
    <x v="576"/>
    <s v="Gatton2009TOS1CvMckellar"/>
    <x v="217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8333333333333"/>
    <m/>
    <m/>
    <m/>
    <m/>
    <m/>
    <m/>
    <m/>
    <m/>
    <m/>
    <m/>
    <n v="11.38"/>
    <m/>
  </r>
  <r>
    <x v="576"/>
    <s v="Gatton2009TOS1CvMckellar"/>
    <x v="218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71428571428601"/>
    <m/>
    <m/>
    <m/>
    <m/>
    <m/>
    <m/>
    <m/>
    <m/>
    <m/>
    <m/>
    <n v="12.175000000000001"/>
    <m/>
  </r>
  <r>
    <x v="576"/>
    <s v="Gatton2009TOS1CvMckellar"/>
    <x v="219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428571428571402"/>
    <m/>
    <m/>
    <m/>
    <m/>
    <m/>
    <m/>
    <m/>
    <m/>
    <m/>
    <m/>
    <n v="14.36"/>
    <m/>
  </r>
  <r>
    <x v="576"/>
    <s v="Gatton2009TOS1CvMckellar"/>
    <x v="220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.571428571428598"/>
    <m/>
    <m/>
    <m/>
    <m/>
    <m/>
    <m/>
    <m/>
    <m/>
    <m/>
    <m/>
    <m/>
    <m/>
  </r>
  <r>
    <x v="577"/>
    <s v="Gatton2009TOS1CvRuby"/>
    <x v="214"/>
    <m/>
    <m/>
    <s v="Ruby"/>
    <m/>
    <m/>
    <m/>
    <m/>
    <m/>
    <m/>
    <m/>
    <m/>
    <m/>
    <m/>
    <m/>
    <m/>
    <n v="4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375"/>
    <m/>
    <m/>
    <m/>
    <m/>
    <m/>
    <m/>
    <m/>
    <m/>
    <m/>
    <m/>
    <n v="6.25"/>
    <m/>
  </r>
  <r>
    <x v="577"/>
    <s v="Gatton2009TOS1CvRuby"/>
    <x v="215"/>
    <m/>
    <m/>
    <s v="Ruby"/>
    <m/>
    <m/>
    <m/>
    <m/>
    <m/>
    <m/>
    <m/>
    <m/>
    <m/>
    <m/>
    <m/>
    <m/>
    <n v="4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375"/>
    <m/>
    <m/>
    <m/>
    <m/>
    <m/>
    <m/>
    <m/>
    <m/>
    <m/>
    <m/>
    <n v="9.0374999999999996"/>
    <m/>
  </r>
  <r>
    <x v="577"/>
    <s v="Gatton2009TOS1CvRuby"/>
    <x v="216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6.3"/>
    <m/>
    <m/>
    <m/>
    <m/>
    <m/>
    <m/>
    <m/>
    <m/>
    <m/>
    <m/>
    <n v="9.5"/>
    <m/>
  </r>
  <r>
    <x v="577"/>
    <s v="Gatton2009TOS1CvRuby"/>
    <x v="217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2.125"/>
    <m/>
    <m/>
    <m/>
    <m/>
    <m/>
    <m/>
    <m/>
    <m/>
    <m/>
    <m/>
    <n v="9.6666666669999994"/>
    <m/>
  </r>
  <r>
    <x v="577"/>
    <s v="Gatton2009TOS1CvRuby"/>
    <x v="218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75"/>
    <m/>
    <m/>
    <m/>
    <m/>
    <m/>
    <m/>
    <m/>
    <m/>
    <m/>
    <m/>
    <n v="9.6666666669999994"/>
    <m/>
  </r>
  <r>
    <x v="577"/>
    <s v="Gatton2009TOS1CvRuby"/>
    <x v="219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.375"/>
    <m/>
    <m/>
    <m/>
    <m/>
    <m/>
    <m/>
    <m/>
    <m/>
    <m/>
    <m/>
    <m/>
    <m/>
  </r>
  <r>
    <x v="577"/>
    <s v="Gatton2009TOS1CvRuby"/>
    <x v="220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78"/>
    <s v="Gatton2009TOS1CvVentura"/>
    <x v="214"/>
    <m/>
    <m/>
    <s v="Ventura"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"/>
    <m/>
    <m/>
    <m/>
    <m/>
    <m/>
    <m/>
    <m/>
    <m/>
    <m/>
    <m/>
    <n v="6.4375"/>
    <m/>
  </r>
  <r>
    <x v="578"/>
    <s v="Gatton2009TOS1CvVentura"/>
    <x v="215"/>
    <m/>
    <m/>
    <s v="Ventura"/>
    <m/>
    <m/>
    <m/>
    <m/>
    <m/>
    <m/>
    <m/>
    <m/>
    <m/>
    <m/>
    <m/>
    <m/>
    <n v="3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3.625"/>
    <m/>
    <m/>
    <m/>
    <m/>
    <m/>
    <m/>
    <m/>
    <m/>
    <m/>
    <m/>
    <n v="8.4250000000000007"/>
    <m/>
  </r>
  <r>
    <x v="578"/>
    <s v="Gatton2009TOS1CvVentura"/>
    <x v="216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.174999999999997"/>
    <m/>
    <m/>
    <m/>
    <m/>
    <m/>
    <m/>
    <m/>
    <m/>
    <m/>
    <m/>
    <n v="8.5"/>
    <m/>
  </r>
  <r>
    <x v="578"/>
    <s v="Gatton2009TOS1CvVentura"/>
    <x v="217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7"/>
    <m/>
    <m/>
    <m/>
    <m/>
    <m/>
    <m/>
    <m/>
    <m/>
    <m/>
    <m/>
    <n v="8.5"/>
    <m/>
  </r>
  <r>
    <x v="578"/>
    <s v="Gatton2009TOS1CvVentura"/>
    <x v="218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125"/>
    <m/>
    <m/>
    <m/>
    <m/>
    <m/>
    <m/>
    <m/>
    <m/>
    <m/>
    <m/>
    <n v="8.5"/>
    <m/>
  </r>
  <r>
    <x v="578"/>
    <s v="Gatton2009TOS1CvVentura"/>
    <x v="219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6.25"/>
    <m/>
    <m/>
    <m/>
    <m/>
    <m/>
    <m/>
    <m/>
    <m/>
    <m/>
    <m/>
    <n v="8.8571428569999995"/>
    <m/>
  </r>
  <r>
    <x v="578"/>
    <s v="Gatton2009TOS1CvVentura"/>
    <x v="220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79"/>
    <s v="Gatton2009TOS1CvWedgetail"/>
    <x v="214"/>
    <m/>
    <m/>
    <s v="Wedgetail"/>
    <m/>
    <m/>
    <m/>
    <m/>
    <m/>
    <m/>
    <m/>
    <m/>
    <m/>
    <m/>
    <m/>
    <m/>
    <n v="6.1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428571428571399"/>
    <m/>
    <m/>
    <m/>
    <m/>
    <m/>
    <m/>
    <m/>
    <m/>
    <m/>
    <m/>
    <n v="5.5625"/>
    <m/>
  </r>
  <r>
    <x v="579"/>
    <s v="Gatton2009TOS1CvWedgetail"/>
    <x v="215"/>
    <m/>
    <m/>
    <s v="Wedgetail"/>
    <m/>
    <m/>
    <m/>
    <m/>
    <m/>
    <m/>
    <m/>
    <m/>
    <m/>
    <m/>
    <m/>
    <m/>
    <n v="4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5"/>
    <m/>
    <m/>
    <m/>
    <m/>
    <m/>
    <m/>
    <m/>
    <m/>
    <m/>
    <m/>
    <n v="8.0749999999999993"/>
    <m/>
  </r>
  <r>
    <x v="579"/>
    <s v="Gatton2009TOS1CvWedgetail"/>
    <x v="216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75"/>
    <m/>
    <m/>
    <m/>
    <m/>
    <m/>
    <m/>
    <m/>
    <m/>
    <m/>
    <m/>
    <n v="10.82857143"/>
    <m/>
  </r>
  <r>
    <x v="579"/>
    <s v="Gatton2009TOS1CvWedgetail"/>
    <x v="217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.375"/>
    <m/>
    <m/>
    <m/>
    <m/>
    <m/>
    <m/>
    <m/>
    <m/>
    <m/>
    <m/>
    <n v="11.775"/>
    <m/>
  </r>
  <r>
    <x v="579"/>
    <s v="Gatton2009TOS1CvWedgetail"/>
    <x v="218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.625"/>
    <m/>
    <m/>
    <m/>
    <m/>
    <m/>
    <m/>
    <m/>
    <m/>
    <m/>
    <m/>
    <n v="13"/>
    <m/>
  </r>
  <r>
    <x v="579"/>
    <s v="Gatton2009TOS1CvWedgetail"/>
    <x v="219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3.866666666666703"/>
    <m/>
    <m/>
    <m/>
    <m/>
    <m/>
    <m/>
    <m/>
    <m/>
    <m/>
    <m/>
    <n v="14.16666667"/>
    <m/>
  </r>
  <r>
    <x v="579"/>
    <s v="Gatton2009TOS1CvWedgetail"/>
    <x v="220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580"/>
    <s v="Gatton2009TOS1CvWyalkatchem"/>
    <x v="214"/>
    <m/>
    <m/>
    <s v="Wyalkatchem"/>
    <m/>
    <m/>
    <m/>
    <m/>
    <m/>
    <m/>
    <m/>
    <m/>
    <m/>
    <m/>
    <m/>
    <m/>
    <n v="5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875"/>
    <m/>
    <m/>
    <m/>
    <m/>
    <m/>
    <m/>
    <m/>
    <m/>
    <m/>
    <m/>
    <n v="5.6875"/>
    <m/>
  </r>
  <r>
    <x v="580"/>
    <s v="Gatton2009TOS1CvWyalkatchem"/>
    <x v="215"/>
    <m/>
    <m/>
    <s v="Wyalkatchem"/>
    <m/>
    <m/>
    <m/>
    <m/>
    <m/>
    <m/>
    <m/>
    <m/>
    <m/>
    <m/>
    <m/>
    <m/>
    <n v="5.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25"/>
    <m/>
    <m/>
    <m/>
    <m/>
    <m/>
    <m/>
    <m/>
    <m/>
    <m/>
    <m/>
    <n v="7.9249999999999998"/>
    <m/>
  </r>
  <r>
    <x v="580"/>
    <s v="Gatton2009TOS1CvWyalkatchem"/>
    <x v="216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.5"/>
    <m/>
    <m/>
    <m/>
    <m/>
    <m/>
    <m/>
    <m/>
    <m/>
    <m/>
    <m/>
    <n v="8.8333333330000006"/>
    <m/>
  </r>
  <r>
    <x v="580"/>
    <s v="Gatton2009TOS1CvWyalkatchem"/>
    <x v="217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.875"/>
    <m/>
    <m/>
    <m/>
    <m/>
    <m/>
    <m/>
    <m/>
    <m/>
    <m/>
    <m/>
    <n v="8.8333333330000006"/>
    <m/>
  </r>
  <r>
    <x v="580"/>
    <s v="Gatton2009TOS1CvWyalkatchem"/>
    <x v="218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.962500000000006"/>
    <m/>
    <m/>
    <m/>
    <m/>
    <m/>
    <m/>
    <m/>
    <m/>
    <m/>
    <m/>
    <n v="9.1666666669999994"/>
    <m/>
  </r>
  <r>
    <x v="580"/>
    <s v="Gatton2009TOS1CvWyalkatchem"/>
    <x v="219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6.285714285714306"/>
    <m/>
    <m/>
    <m/>
    <m/>
    <m/>
    <m/>
    <m/>
    <m/>
    <m/>
    <m/>
    <n v="9.75"/>
    <m/>
  </r>
  <r>
    <x v="580"/>
    <s v="Gatton2009TOS1CvWyalkatchem"/>
    <x v="220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1.285714285714306"/>
    <m/>
    <m/>
    <m/>
    <m/>
    <m/>
    <m/>
    <m/>
    <m/>
    <m/>
    <m/>
    <m/>
    <m/>
  </r>
  <r>
    <x v="581"/>
    <s v="Gatton2009TOS1CvYitpi"/>
    <x v="214"/>
    <m/>
    <m/>
    <s v="Yitpi"/>
    <m/>
    <m/>
    <m/>
    <m/>
    <m/>
    <m/>
    <m/>
    <m/>
    <m/>
    <m/>
    <m/>
    <m/>
    <n v="5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375"/>
    <m/>
    <m/>
    <m/>
    <m/>
    <m/>
    <m/>
    <m/>
    <m/>
    <m/>
    <m/>
    <n v="6"/>
    <m/>
  </r>
  <r>
    <x v="581"/>
    <s v="Gatton2009TOS1CvYitpi"/>
    <x v="215"/>
    <m/>
    <m/>
    <s v="Yitpi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"/>
    <m/>
    <m/>
    <m/>
    <m/>
    <m/>
    <m/>
    <m/>
    <m/>
    <m/>
    <m/>
    <n v="8.6875"/>
    <m/>
  </r>
  <r>
    <x v="581"/>
    <s v="Gatton2009TOS1CvYitpi"/>
    <x v="216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2.714285714285701"/>
    <m/>
    <m/>
    <m/>
    <m/>
    <m/>
    <m/>
    <m/>
    <m/>
    <m/>
    <m/>
    <n v="9.8571428569999995"/>
    <m/>
  </r>
  <r>
    <x v="581"/>
    <s v="Gatton2009TOS1CvYitpi"/>
    <x v="217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n v="10.14285714"/>
    <m/>
  </r>
  <r>
    <x v="581"/>
    <s v="Gatton2009TOS1CvYitpi"/>
    <x v="218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8.674999999999997"/>
    <m/>
    <m/>
    <m/>
    <m/>
    <m/>
    <m/>
    <m/>
    <m/>
    <m/>
    <m/>
    <n v="10.28571429"/>
    <m/>
  </r>
  <r>
    <x v="581"/>
    <s v="Gatton2009TOS1CvYitpi"/>
    <x v="219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857142857142904"/>
    <m/>
    <m/>
    <m/>
    <m/>
    <m/>
    <m/>
    <m/>
    <m/>
    <m/>
    <m/>
    <n v="10.28571429"/>
    <m/>
  </r>
  <r>
    <x v="581"/>
    <s v="Gatton2009TOS1CvYitpi"/>
    <x v="22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.75"/>
    <m/>
    <m/>
    <m/>
    <m/>
    <m/>
    <m/>
    <m/>
    <m/>
    <m/>
    <m/>
    <m/>
    <m/>
  </r>
  <r>
    <x v="582"/>
    <s v="Gatton2009TOS1CvYoung"/>
    <x v="214"/>
    <m/>
    <m/>
    <s v="Young"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"/>
    <m/>
    <m/>
    <m/>
    <m/>
    <m/>
    <m/>
    <m/>
    <m/>
    <m/>
    <m/>
    <n v="6.3125"/>
    <m/>
  </r>
  <r>
    <x v="582"/>
    <s v="Gatton2009TOS1CvYoung"/>
    <x v="215"/>
    <m/>
    <m/>
    <s v="Young"/>
    <m/>
    <m/>
    <m/>
    <m/>
    <m/>
    <m/>
    <m/>
    <m/>
    <m/>
    <m/>
    <m/>
    <m/>
    <n v="4.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25"/>
    <m/>
    <m/>
    <m/>
    <m/>
    <m/>
    <m/>
    <m/>
    <m/>
    <m/>
    <m/>
    <n v="8.15"/>
    <m/>
  </r>
  <r>
    <x v="582"/>
    <s v="Gatton2009TOS1CvYoung"/>
    <x v="216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6.3125"/>
    <m/>
    <m/>
    <m/>
    <m/>
    <m/>
    <m/>
    <m/>
    <m/>
    <m/>
    <m/>
    <n v="8.7142857140000007"/>
    <m/>
  </r>
  <r>
    <x v="582"/>
    <s v="Gatton2009TOS1CvYoung"/>
    <x v="217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5"/>
    <m/>
    <m/>
    <m/>
    <m/>
    <m/>
    <m/>
    <m/>
    <m/>
    <m/>
    <m/>
    <n v="9"/>
    <m/>
  </r>
  <r>
    <x v="582"/>
    <s v="Gatton2009TOS1CvYoung"/>
    <x v="218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25"/>
    <m/>
    <m/>
    <m/>
    <m/>
    <m/>
    <m/>
    <m/>
    <m/>
    <m/>
    <m/>
    <n v="9"/>
    <m/>
  </r>
  <r>
    <x v="582"/>
    <s v="Gatton2009TOS1CvYoung"/>
    <x v="219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n v="9.1666666669999994"/>
    <m/>
  </r>
  <r>
    <x v="582"/>
    <s v="Gatton2009TOS1CvYoung"/>
    <x v="220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1"/>
    <m/>
    <m/>
    <m/>
    <m/>
    <m/>
    <m/>
    <m/>
    <m/>
    <m/>
    <m/>
    <m/>
    <m/>
  </r>
  <r>
    <x v="583"/>
    <s v="Gatton2009TOS2CvBolac"/>
    <x v="221"/>
    <m/>
    <m/>
    <s v="Bolac"/>
    <m/>
    <m/>
    <m/>
    <m/>
    <m/>
    <m/>
    <m/>
    <m/>
    <m/>
    <m/>
    <m/>
    <m/>
    <n v="5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375"/>
    <m/>
    <m/>
    <m/>
    <m/>
    <m/>
    <m/>
    <m/>
    <m/>
    <m/>
    <m/>
    <n v="4.3125"/>
    <m/>
  </r>
  <r>
    <x v="583"/>
    <s v="Gatton2009TOS2CvBolac"/>
    <x v="22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125"/>
    <m/>
    <m/>
    <m/>
    <m/>
    <m/>
    <m/>
    <m/>
    <m/>
    <m/>
    <m/>
    <n v="5.4375"/>
    <m/>
  </r>
  <r>
    <x v="583"/>
    <s v="Gatton2009TOS2CvBolac"/>
    <x v="21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875"/>
    <m/>
    <m/>
    <m/>
    <m/>
    <m/>
    <m/>
    <m/>
    <m/>
    <m/>
    <m/>
    <n v="7.2857142860000002"/>
    <m/>
  </r>
  <r>
    <x v="583"/>
    <s v="Gatton2009TOS2CvBolac"/>
    <x v="21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.375"/>
    <m/>
    <m/>
    <m/>
    <m/>
    <m/>
    <m/>
    <m/>
    <m/>
    <m/>
    <m/>
    <n v="8.2142857140000007"/>
    <m/>
  </r>
  <r>
    <x v="583"/>
    <s v="Gatton2009TOS2CvBolac"/>
    <x v="22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.0625"/>
    <m/>
    <m/>
    <m/>
    <m/>
    <m/>
    <m/>
    <m/>
    <m/>
    <m/>
    <m/>
    <n v="8.4285714289999998"/>
    <m/>
  </r>
  <r>
    <x v="583"/>
    <s v="Gatton2009TOS2CvBolac"/>
    <x v="22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1875"/>
    <m/>
    <m/>
    <m/>
    <m/>
    <m/>
    <m/>
    <m/>
    <m/>
    <m/>
    <m/>
    <m/>
    <m/>
  </r>
  <r>
    <x v="583"/>
    <s v="Gatton2009TOS2CvBolac"/>
    <x v="22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84"/>
    <s v="Gatton2009TOS2CvDerrimut"/>
    <x v="221"/>
    <m/>
    <m/>
    <s v="Derrimut"/>
    <m/>
    <m/>
    <m/>
    <m/>
    <m/>
    <m/>
    <m/>
    <m/>
    <m/>
    <m/>
    <m/>
    <m/>
    <n v="5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375"/>
    <m/>
    <m/>
    <m/>
    <m/>
    <m/>
    <m/>
    <m/>
    <m/>
    <m/>
    <m/>
    <n v="4.7625000000000002"/>
    <m/>
  </r>
  <r>
    <x v="584"/>
    <s v="Gatton2009TOS2CvDerrimut"/>
    <x v="22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"/>
    <m/>
    <m/>
    <m/>
    <m/>
    <m/>
    <m/>
    <m/>
    <m/>
    <m/>
    <m/>
    <n v="6.2125000000000004"/>
    <m/>
  </r>
  <r>
    <x v="584"/>
    <s v="Gatton2009TOS2CvDerrimut"/>
    <x v="21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375"/>
    <m/>
    <m/>
    <m/>
    <m/>
    <m/>
    <m/>
    <m/>
    <m/>
    <m/>
    <m/>
    <n v="7.7874999999999996"/>
    <m/>
  </r>
  <r>
    <x v="584"/>
    <s v="Gatton2009TOS2CvDerrimut"/>
    <x v="21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.125"/>
    <m/>
    <m/>
    <m/>
    <m/>
    <m/>
    <m/>
    <m/>
    <m/>
    <m/>
    <m/>
    <n v="7.875"/>
    <m/>
  </r>
  <r>
    <x v="584"/>
    <s v="Gatton2009TOS2CvDerrimut"/>
    <x v="22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.5"/>
    <m/>
    <m/>
    <m/>
    <m/>
    <m/>
    <m/>
    <m/>
    <m/>
    <m/>
    <m/>
    <n v="7.875"/>
    <m/>
  </r>
  <r>
    <x v="584"/>
    <s v="Gatton2009TOS2CvDerrimut"/>
    <x v="22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75"/>
    <m/>
    <m/>
    <m/>
    <m/>
    <m/>
    <m/>
    <m/>
    <m/>
    <m/>
    <m/>
    <m/>
    <m/>
  </r>
  <r>
    <x v="584"/>
    <s v="Gatton2009TOS2CvDerrimut"/>
    <x v="22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85"/>
    <s v="Gatton2009TOS2CvGladius"/>
    <x v="221"/>
    <m/>
    <m/>
    <s v="Gladius"/>
    <m/>
    <m/>
    <m/>
    <m/>
    <m/>
    <m/>
    <m/>
    <m/>
    <m/>
    <m/>
    <m/>
    <m/>
    <n v="4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875"/>
    <m/>
    <m/>
    <m/>
    <m/>
    <m/>
    <m/>
    <m/>
    <m/>
    <m/>
    <m/>
    <n v="4.9124999999999996"/>
    <m/>
  </r>
  <r>
    <x v="585"/>
    <s v="Gatton2009TOS2CvGladius"/>
    <x v="222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875"/>
    <m/>
    <m/>
    <m/>
    <m/>
    <m/>
    <m/>
    <m/>
    <m/>
    <m/>
    <m/>
    <n v="5.9874999999999998"/>
    <m/>
  </r>
  <r>
    <x v="585"/>
    <s v="Gatton2009TOS2CvGladius"/>
    <x v="216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125"/>
    <m/>
    <m/>
    <m/>
    <m/>
    <m/>
    <m/>
    <m/>
    <m/>
    <m/>
    <m/>
    <n v="7.6875"/>
    <m/>
  </r>
  <r>
    <x v="585"/>
    <s v="Gatton2009TOS2CvGladius"/>
    <x v="218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4.5"/>
    <m/>
    <m/>
    <m/>
    <m/>
    <m/>
    <m/>
    <m/>
    <m/>
    <m/>
    <m/>
    <n v="8.25"/>
    <m/>
  </r>
  <r>
    <x v="585"/>
    <s v="Gatton2009TOS2CvGladius"/>
    <x v="223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2.375"/>
    <m/>
    <m/>
    <m/>
    <m/>
    <m/>
    <m/>
    <m/>
    <m/>
    <m/>
    <m/>
    <n v="8.375"/>
    <m/>
  </r>
  <r>
    <x v="585"/>
    <s v="Gatton2009TOS2CvGladius"/>
    <x v="220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5"/>
    <m/>
    <m/>
    <m/>
    <m/>
    <m/>
    <m/>
    <m/>
    <m/>
    <m/>
    <m/>
    <m/>
    <m/>
  </r>
  <r>
    <x v="585"/>
    <s v="Gatton2009TOS2CvGladius"/>
    <x v="224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86"/>
    <s v="Gatton2009TOS2CvGregory"/>
    <x v="221"/>
    <m/>
    <m/>
    <s v="Gregory"/>
    <m/>
    <m/>
    <m/>
    <m/>
    <m/>
    <m/>
    <m/>
    <m/>
    <m/>
    <m/>
    <m/>
    <m/>
    <n v="5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625"/>
    <m/>
    <m/>
    <m/>
    <m/>
    <m/>
    <m/>
    <m/>
    <m/>
    <m/>
    <m/>
    <n v="3.9375"/>
    <m/>
  </r>
  <r>
    <x v="586"/>
    <s v="Gatton2009TOS2CvGregory"/>
    <x v="22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8.5"/>
    <m/>
    <m/>
    <m/>
    <m/>
    <m/>
    <m/>
    <m/>
    <m/>
    <m/>
    <m/>
    <n v="4.8875000000000002"/>
    <m/>
  </r>
  <r>
    <x v="586"/>
    <s v="Gatton2009TOS2CvGregory"/>
    <x v="21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125"/>
    <m/>
    <m/>
    <m/>
    <m/>
    <m/>
    <m/>
    <m/>
    <m/>
    <m/>
    <m/>
    <n v="6.5875000000000004"/>
    <m/>
  </r>
  <r>
    <x v="586"/>
    <s v="Gatton2009TOS2CvGregory"/>
    <x v="21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.625"/>
    <m/>
    <m/>
    <m/>
    <m/>
    <m/>
    <m/>
    <m/>
    <m/>
    <m/>
    <m/>
    <n v="8.25"/>
    <m/>
  </r>
  <r>
    <x v="586"/>
    <s v="Gatton2009TOS2CvGregory"/>
    <x v="22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8.0625"/>
    <m/>
    <m/>
    <m/>
    <m/>
    <m/>
    <m/>
    <m/>
    <m/>
    <m/>
    <m/>
    <n v="8.4285714289999998"/>
    <m/>
  </r>
  <r>
    <x v="586"/>
    <s v="Gatton2009TOS2CvGregory"/>
    <x v="22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75"/>
    <m/>
    <m/>
    <m/>
    <m/>
    <m/>
    <m/>
    <m/>
    <m/>
    <m/>
    <m/>
    <m/>
    <m/>
  </r>
  <r>
    <x v="586"/>
    <s v="Gatton2009TOS2CvGregory"/>
    <x v="22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87"/>
    <s v="Gatton2009TOS2CvH46"/>
    <x v="221"/>
    <m/>
    <m/>
    <s v="H46"/>
    <m/>
    <m/>
    <m/>
    <m/>
    <m/>
    <m/>
    <m/>
    <m/>
    <m/>
    <m/>
    <m/>
    <m/>
    <n v="4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875"/>
    <m/>
    <m/>
    <m/>
    <m/>
    <m/>
    <m/>
    <m/>
    <m/>
    <m/>
    <m/>
    <n v="5.1875"/>
    <m/>
  </r>
  <r>
    <x v="587"/>
    <s v="Gatton2009TOS2CvH46"/>
    <x v="222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375"/>
    <m/>
    <m/>
    <m/>
    <m/>
    <m/>
    <m/>
    <m/>
    <m/>
    <m/>
    <m/>
    <n v="6.0875000000000004"/>
    <m/>
  </r>
  <r>
    <x v="587"/>
    <s v="Gatton2009TOS2CvH46"/>
    <x v="216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6.7714285710000004"/>
    <m/>
  </r>
  <r>
    <x v="587"/>
    <s v="Gatton2009TOS2CvH46"/>
    <x v="218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n v="7.8333333329999997"/>
    <m/>
  </r>
  <r>
    <x v="587"/>
    <s v="Gatton2009TOS2CvH46"/>
    <x v="223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.275000000000006"/>
    <m/>
    <m/>
    <m/>
    <m/>
    <m/>
    <m/>
    <m/>
    <m/>
    <m/>
    <m/>
    <n v="8.3333333330000006"/>
    <m/>
  </r>
  <r>
    <x v="587"/>
    <s v="Gatton2009TOS2CvH46"/>
    <x v="220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.5"/>
    <m/>
    <m/>
    <m/>
    <m/>
    <m/>
    <m/>
    <m/>
    <m/>
    <m/>
    <m/>
    <m/>
    <m/>
  </r>
  <r>
    <x v="587"/>
    <s v="Gatton2009TOS2CvH46"/>
    <x v="224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88"/>
    <s v="Gatton2009TOS2CvHartog"/>
    <x v="221"/>
    <m/>
    <m/>
    <s v="Hartog"/>
    <m/>
    <m/>
    <m/>
    <m/>
    <m/>
    <m/>
    <m/>
    <m/>
    <m/>
    <m/>
    <m/>
    <m/>
    <n v="5.8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875"/>
    <m/>
    <m/>
    <m/>
    <m/>
    <m/>
    <m/>
    <m/>
    <m/>
    <m/>
    <m/>
    <n v="4.3"/>
    <m/>
  </r>
  <r>
    <x v="588"/>
    <s v="Gatton2009TOS2CvHartog"/>
    <x v="222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"/>
    <m/>
    <m/>
    <m/>
    <m/>
    <m/>
    <m/>
    <m/>
    <m/>
    <m/>
    <m/>
    <n v="6.1375000000000002"/>
    <m/>
  </r>
  <r>
    <x v="588"/>
    <s v="Gatton2009TOS2CvHartog"/>
    <x v="216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625"/>
    <m/>
    <m/>
    <m/>
    <m/>
    <m/>
    <m/>
    <m/>
    <m/>
    <m/>
    <m/>
    <n v="7.3624999999999998"/>
    <m/>
  </r>
  <r>
    <x v="588"/>
    <s v="Gatton2009TOS2CvHartog"/>
    <x v="218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n v="8.5500000000000007"/>
    <m/>
  </r>
  <r>
    <x v="588"/>
    <s v="Gatton2009TOS2CvHartog"/>
    <x v="223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.587500000000006"/>
    <m/>
    <m/>
    <m/>
    <m/>
    <m/>
    <m/>
    <m/>
    <m/>
    <m/>
    <m/>
    <n v="9.5"/>
    <m/>
  </r>
  <r>
    <x v="588"/>
    <s v="Gatton2009TOS2CvHartog"/>
    <x v="220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375"/>
    <m/>
    <m/>
    <m/>
    <m/>
    <m/>
    <m/>
    <m/>
    <m/>
    <m/>
    <m/>
    <m/>
    <m/>
  </r>
  <r>
    <x v="588"/>
    <s v="Gatton2009TOS2CvHartog"/>
    <x v="224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.5"/>
    <m/>
    <m/>
    <m/>
    <m/>
    <m/>
    <m/>
    <m/>
    <m/>
    <m/>
    <m/>
    <m/>
    <m/>
  </r>
  <r>
    <x v="589"/>
    <s v="Gatton2009TOS2CvJanz"/>
    <x v="221"/>
    <m/>
    <m/>
    <s v="Janz"/>
    <m/>
    <m/>
    <m/>
    <m/>
    <m/>
    <m/>
    <m/>
    <m/>
    <m/>
    <m/>
    <m/>
    <m/>
    <n v="5.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25"/>
    <m/>
    <m/>
    <m/>
    <m/>
    <m/>
    <m/>
    <m/>
    <m/>
    <m/>
    <m/>
    <n v="5.1749999999999998"/>
    <m/>
  </r>
  <r>
    <x v="589"/>
    <s v="Gatton2009TOS2CvJanz"/>
    <x v="22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714285714285701"/>
    <m/>
    <m/>
    <m/>
    <m/>
    <m/>
    <m/>
    <m/>
    <m/>
    <m/>
    <m/>
    <n v="7.371428571"/>
    <m/>
  </r>
  <r>
    <x v="589"/>
    <s v="Gatton2009TOS2CvJanz"/>
    <x v="21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75"/>
    <m/>
    <m/>
    <m/>
    <m/>
    <m/>
    <m/>
    <m/>
    <m/>
    <m/>
    <m/>
    <n v="8.125"/>
    <m/>
  </r>
  <r>
    <x v="589"/>
    <s v="Gatton2009TOS2CvJanz"/>
    <x v="21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1.375"/>
    <m/>
    <m/>
    <m/>
    <m/>
    <m/>
    <m/>
    <m/>
    <m/>
    <m/>
    <m/>
    <n v="9.3125"/>
    <m/>
  </r>
  <r>
    <x v="589"/>
    <s v="Gatton2009TOS2CvJanz"/>
    <x v="223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962500000000006"/>
    <m/>
    <m/>
    <m/>
    <m/>
    <m/>
    <m/>
    <m/>
    <m/>
    <m/>
    <m/>
    <n v="9.5714285710000002"/>
    <m/>
  </r>
  <r>
    <x v="589"/>
    <s v="Gatton2009TOS2CvJanz"/>
    <x v="22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75"/>
    <m/>
    <m/>
    <m/>
    <m/>
    <m/>
    <m/>
    <m/>
    <m/>
    <m/>
    <m/>
    <m/>
    <m/>
  </r>
  <r>
    <x v="589"/>
    <s v="Gatton2009TOS2CvJanz"/>
    <x v="224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90"/>
    <s v="Gatton2009TOS2CvKelallac"/>
    <x v="221"/>
    <m/>
    <m/>
    <s v="Kelallac"/>
    <m/>
    <m/>
    <m/>
    <m/>
    <m/>
    <m/>
    <m/>
    <m/>
    <m/>
    <m/>
    <m/>
    <m/>
    <n v="4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625"/>
    <m/>
    <m/>
    <m/>
    <m/>
    <m/>
    <m/>
    <m/>
    <m/>
    <m/>
    <m/>
    <n v="5.1624999999999996"/>
    <m/>
  </r>
  <r>
    <x v="590"/>
    <s v="Gatton2009TOS2CvKelallac"/>
    <x v="222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375"/>
    <m/>
    <m/>
    <m/>
    <m/>
    <m/>
    <m/>
    <m/>
    <m/>
    <m/>
    <m/>
    <n v="6.2125000000000004"/>
    <m/>
  </r>
  <r>
    <x v="590"/>
    <s v="Gatton2009TOS2CvKelallac"/>
    <x v="216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n v="7.4749999999999996"/>
    <m/>
  </r>
  <r>
    <x v="590"/>
    <s v="Gatton2009TOS2CvKelallac"/>
    <x v="218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.875"/>
    <m/>
    <m/>
    <m/>
    <m/>
    <m/>
    <m/>
    <m/>
    <m/>
    <m/>
    <m/>
    <n v="9.3571428569999995"/>
    <m/>
  </r>
  <r>
    <x v="590"/>
    <s v="Gatton2009TOS2CvKelallac"/>
    <x v="223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.5"/>
    <m/>
    <m/>
    <m/>
    <m/>
    <m/>
    <m/>
    <m/>
    <m/>
    <m/>
    <m/>
    <n v="9.8571428569999995"/>
    <m/>
  </r>
  <r>
    <x v="590"/>
    <s v="Gatton2009TOS2CvKelallac"/>
    <x v="220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742857142857105"/>
    <m/>
    <m/>
    <m/>
    <m/>
    <m/>
    <m/>
    <m/>
    <m/>
    <m/>
    <m/>
    <m/>
    <m/>
  </r>
  <r>
    <x v="590"/>
    <s v="Gatton2009TOS2CvKelallac"/>
    <x v="224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6666666666667"/>
    <m/>
    <m/>
    <m/>
    <m/>
    <m/>
    <m/>
    <m/>
    <m/>
    <m/>
    <m/>
    <m/>
    <m/>
  </r>
  <r>
    <x v="591"/>
    <s v="Gatton2009TOS2CvKennedy"/>
    <x v="221"/>
    <m/>
    <m/>
    <s v="Kennedy"/>
    <m/>
    <m/>
    <m/>
    <m/>
    <m/>
    <m/>
    <m/>
    <m/>
    <m/>
    <m/>
    <m/>
    <m/>
    <n v="5.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25"/>
    <m/>
    <m/>
    <m/>
    <m/>
    <m/>
    <m/>
    <m/>
    <m/>
    <m/>
    <m/>
    <n v="4.5750000000000002"/>
    <m/>
  </r>
  <r>
    <x v="591"/>
    <s v="Gatton2009TOS2CvKennedy"/>
    <x v="222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625"/>
    <m/>
    <m/>
    <m/>
    <m/>
    <m/>
    <m/>
    <m/>
    <m/>
    <m/>
    <m/>
    <n v="6.6749999999999998"/>
    <m/>
  </r>
  <r>
    <x v="591"/>
    <s v="Gatton2009TOS2CvKennedy"/>
    <x v="216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375"/>
    <m/>
    <m/>
    <m/>
    <m/>
    <m/>
    <m/>
    <m/>
    <m/>
    <m/>
    <m/>
    <n v="7.875"/>
    <m/>
  </r>
  <r>
    <x v="591"/>
    <s v="Gatton2009TOS2CvKennedy"/>
    <x v="218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.375"/>
    <m/>
    <m/>
    <m/>
    <m/>
    <m/>
    <m/>
    <m/>
    <m/>
    <m/>
    <m/>
    <n v="8.3333333330000006"/>
    <m/>
  </r>
  <r>
    <x v="591"/>
    <s v="Gatton2009TOS2CvKennedy"/>
    <x v="223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.25"/>
    <m/>
    <m/>
    <m/>
    <m/>
    <m/>
    <m/>
    <m/>
    <m/>
    <m/>
    <m/>
    <n v="8.6"/>
    <m/>
  </r>
  <r>
    <x v="591"/>
    <s v="Gatton2009TOS2CvKennedy"/>
    <x v="220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25"/>
    <m/>
    <m/>
    <m/>
    <m/>
    <m/>
    <m/>
    <m/>
    <m/>
    <m/>
    <m/>
    <m/>
    <m/>
  </r>
  <r>
    <x v="591"/>
    <s v="Gatton2009TOS2CvKennedy"/>
    <x v="224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92"/>
    <s v="Gatton2009TOS2CvMckellar"/>
    <x v="221"/>
    <m/>
    <m/>
    <s v="Mckellar"/>
    <m/>
    <m/>
    <m/>
    <m/>
    <m/>
    <m/>
    <m/>
    <m/>
    <m/>
    <m/>
    <m/>
    <m/>
    <n v="6.3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6.375"/>
    <m/>
    <m/>
    <m/>
    <m/>
    <m/>
    <m/>
    <m/>
    <m/>
    <m/>
    <m/>
    <n v="4.9124999999999996"/>
    <m/>
  </r>
  <r>
    <x v="592"/>
    <s v="Gatton2009TOS2CvMckellar"/>
    <x v="222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8.75"/>
    <m/>
    <m/>
    <m/>
    <m/>
    <m/>
    <m/>
    <m/>
    <m/>
    <m/>
    <m/>
    <n v="5.6875"/>
    <m/>
  </r>
  <r>
    <x v="592"/>
    <s v="Gatton2009TOS2CvMckellar"/>
    <x v="216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9.75"/>
    <m/>
    <m/>
    <m/>
    <m/>
    <m/>
    <m/>
    <m/>
    <m/>
    <m/>
    <m/>
    <n v="6.6142857140000002"/>
    <m/>
  </r>
  <r>
    <x v="592"/>
    <s v="Gatton2009TOS2CvMckellar"/>
    <x v="218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75"/>
    <m/>
    <m/>
    <m/>
    <m/>
    <m/>
    <m/>
    <m/>
    <m/>
    <m/>
    <m/>
    <n v="9"/>
    <m/>
  </r>
  <r>
    <x v="592"/>
    <s v="Gatton2009TOS2CvMckellar"/>
    <x v="223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n v="10.83333333"/>
    <m/>
  </r>
  <r>
    <x v="592"/>
    <s v="Gatton2009TOS2CvMckellar"/>
    <x v="220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6.625"/>
    <m/>
    <m/>
    <m/>
    <m/>
    <m/>
    <m/>
    <m/>
    <m/>
    <m/>
    <m/>
    <m/>
    <m/>
  </r>
  <r>
    <x v="592"/>
    <s v="Gatton2009TOS2CvMckellar"/>
    <x v="224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.4"/>
    <m/>
    <m/>
    <m/>
    <m/>
    <m/>
    <m/>
    <m/>
    <m/>
    <m/>
    <m/>
    <m/>
    <m/>
  </r>
  <r>
    <x v="593"/>
    <s v="Gatton2009TOS2CvRuby"/>
    <x v="221"/>
    <m/>
    <m/>
    <s v="Ruby"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"/>
    <m/>
    <m/>
    <m/>
    <m/>
    <m/>
    <m/>
    <m/>
    <m/>
    <m/>
    <m/>
    <n v="5"/>
    <m/>
  </r>
  <r>
    <x v="593"/>
    <s v="Gatton2009TOS2CvRuby"/>
    <x v="222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25"/>
    <m/>
    <m/>
    <m/>
    <m/>
    <m/>
    <m/>
    <m/>
    <m/>
    <m/>
    <m/>
    <n v="6.5750000000000002"/>
    <m/>
  </r>
  <r>
    <x v="593"/>
    <s v="Gatton2009TOS2CvRuby"/>
    <x v="216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5250000000000004"/>
    <m/>
  </r>
  <r>
    <x v="593"/>
    <s v="Gatton2009TOS2CvRuby"/>
    <x v="218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n v="8.25"/>
    <m/>
  </r>
  <r>
    <x v="593"/>
    <s v="Gatton2009TOS2CvRuby"/>
    <x v="223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7.75"/>
    <m/>
    <m/>
    <m/>
    <m/>
    <m/>
    <m/>
    <m/>
    <m/>
    <m/>
    <m/>
    <n v="8.25"/>
    <m/>
  </r>
  <r>
    <x v="593"/>
    <s v="Gatton2009TOS2CvRuby"/>
    <x v="220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.75"/>
    <m/>
    <m/>
    <m/>
    <m/>
    <m/>
    <m/>
    <m/>
    <m/>
    <m/>
    <m/>
    <m/>
    <m/>
  </r>
  <r>
    <x v="593"/>
    <s v="Gatton2009TOS2CvRuby"/>
    <x v="224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94"/>
    <s v="Gatton2009TOS2CvVentura"/>
    <x v="221"/>
    <m/>
    <m/>
    <s v="Ventura"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75"/>
    <m/>
    <m/>
    <m/>
    <m/>
    <m/>
    <m/>
    <m/>
    <m/>
    <m/>
    <m/>
    <n v="4.4375"/>
    <m/>
  </r>
  <r>
    <x v="594"/>
    <s v="Gatton2009TOS2CvVentura"/>
    <x v="222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375"/>
    <m/>
    <m/>
    <m/>
    <m/>
    <m/>
    <m/>
    <m/>
    <m/>
    <m/>
    <m/>
    <n v="6.2374999999999998"/>
    <m/>
  </r>
  <r>
    <x v="594"/>
    <s v="Gatton2009TOS2CvVentura"/>
    <x v="216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375"/>
    <m/>
    <m/>
    <m/>
    <m/>
    <m/>
    <m/>
    <m/>
    <m/>
    <m/>
    <m/>
    <n v="7.2625000000000002"/>
    <m/>
  </r>
  <r>
    <x v="594"/>
    <s v="Gatton2009TOS2CvVentura"/>
    <x v="218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4.875"/>
    <m/>
    <m/>
    <m/>
    <m/>
    <m/>
    <m/>
    <m/>
    <m/>
    <m/>
    <m/>
    <n v="7.75"/>
    <m/>
  </r>
  <r>
    <x v="594"/>
    <s v="Gatton2009TOS2CvVentura"/>
    <x v="223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4.25"/>
    <m/>
    <m/>
    <m/>
    <m/>
    <m/>
    <m/>
    <m/>
    <m/>
    <m/>
    <m/>
    <n v="7.75"/>
    <m/>
  </r>
  <r>
    <x v="594"/>
    <s v="Gatton2009TOS2CvVentura"/>
    <x v="220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3125"/>
    <m/>
    <m/>
    <m/>
    <m/>
    <m/>
    <m/>
    <m/>
    <m/>
    <m/>
    <m/>
    <m/>
    <m/>
  </r>
  <r>
    <x v="594"/>
    <s v="Gatton2009TOS2CvVentura"/>
    <x v="224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.142857142857096"/>
    <m/>
    <m/>
    <m/>
    <m/>
    <m/>
    <m/>
    <m/>
    <m/>
    <m/>
    <m/>
    <m/>
    <m/>
  </r>
  <r>
    <x v="595"/>
    <s v="Gatton2009TOS2CvWedgetail"/>
    <x v="221"/>
    <m/>
    <m/>
    <s v="Wedgetail"/>
    <m/>
    <m/>
    <m/>
    <m/>
    <m/>
    <m/>
    <m/>
    <m/>
    <m/>
    <m/>
    <m/>
    <m/>
    <n v="6.1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6.125"/>
    <m/>
    <m/>
    <m/>
    <m/>
    <m/>
    <m/>
    <m/>
    <m/>
    <m/>
    <m/>
    <n v="4.5125000000000002"/>
    <m/>
  </r>
  <r>
    <x v="595"/>
    <s v="Gatton2009TOS2CvWedgetail"/>
    <x v="222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8.75"/>
    <m/>
    <m/>
    <m/>
    <m/>
    <m/>
    <m/>
    <m/>
    <m/>
    <m/>
    <m/>
    <n v="5.5625"/>
    <m/>
  </r>
  <r>
    <x v="595"/>
    <s v="Gatton2009TOS2CvWedgetail"/>
    <x v="216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125"/>
    <m/>
    <m/>
    <m/>
    <m/>
    <m/>
    <m/>
    <m/>
    <m/>
    <m/>
    <m/>
    <n v="7.1"/>
    <m/>
  </r>
  <r>
    <x v="595"/>
    <s v="Gatton2009TOS2CvWedgetail"/>
    <x v="218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n v="9.0142857139999997"/>
    <m/>
  </r>
  <r>
    <x v="595"/>
    <s v="Gatton2009TOS2CvWedgetail"/>
    <x v="223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.625"/>
    <m/>
    <m/>
    <m/>
    <m/>
    <m/>
    <m/>
    <m/>
    <m/>
    <m/>
    <m/>
    <n v="11.41666667"/>
    <m/>
  </r>
  <r>
    <x v="595"/>
    <s v="Gatton2009TOS2CvWedgetail"/>
    <x v="220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75"/>
    <m/>
    <m/>
    <m/>
    <m/>
    <m/>
    <m/>
    <m/>
    <m/>
    <m/>
    <m/>
    <m/>
    <m/>
  </r>
  <r>
    <x v="595"/>
    <s v="Gatton2009TOS2CvWedgetail"/>
    <x v="224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596"/>
    <s v="Gatton2009TOS2CvWyalkatchem"/>
    <x v="221"/>
    <m/>
    <m/>
    <s v="Wyalkatchem"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5"/>
    <m/>
    <m/>
    <m/>
    <m/>
    <m/>
    <m/>
    <m/>
    <m/>
    <m/>
    <m/>
    <n v="5"/>
    <m/>
  </r>
  <r>
    <x v="596"/>
    <s v="Gatton2009TOS2CvWyalkatchem"/>
    <x v="222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71428571428601"/>
    <m/>
    <m/>
    <m/>
    <m/>
    <m/>
    <m/>
    <m/>
    <m/>
    <m/>
    <m/>
    <n v="5.9625000000000004"/>
    <m/>
  </r>
  <r>
    <x v="596"/>
    <s v="Gatton2009TOS2CvWyalkatchem"/>
    <x v="216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.5"/>
    <m/>
    <m/>
    <m/>
    <m/>
    <m/>
    <m/>
    <m/>
    <m/>
    <m/>
    <m/>
    <n v="7.1"/>
    <m/>
  </r>
  <r>
    <x v="596"/>
    <s v="Gatton2009TOS2CvWyalkatchem"/>
    <x v="218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.75"/>
    <m/>
    <m/>
    <m/>
    <m/>
    <m/>
    <m/>
    <m/>
    <m/>
    <m/>
    <m/>
    <n v="8"/>
    <m/>
  </r>
  <r>
    <x v="596"/>
    <s v="Gatton2009TOS2CvWyalkatchem"/>
    <x v="223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75"/>
    <m/>
    <m/>
    <m/>
    <m/>
    <m/>
    <m/>
    <m/>
    <m/>
    <m/>
    <m/>
    <n v="8"/>
    <m/>
  </r>
  <r>
    <x v="596"/>
    <s v="Gatton2009TOS2CvWyalkatchem"/>
    <x v="220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5"/>
    <m/>
    <m/>
    <m/>
    <m/>
    <m/>
    <m/>
    <m/>
    <m/>
    <m/>
    <m/>
    <m/>
    <m/>
  </r>
  <r>
    <x v="596"/>
    <s v="Gatton2009TOS2CvWyalkatchem"/>
    <x v="224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597"/>
    <s v="Gatton2009TOS2CvYitpi"/>
    <x v="221"/>
    <m/>
    <m/>
    <s v="Yitpi"/>
    <m/>
    <m/>
    <m/>
    <m/>
    <m/>
    <m/>
    <m/>
    <m/>
    <m/>
    <m/>
    <m/>
    <m/>
    <n v="4.62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.625"/>
    <m/>
    <m/>
    <m/>
    <m/>
    <m/>
    <m/>
    <m/>
    <m/>
    <m/>
    <m/>
    <n v="4.4124999999999996"/>
    <m/>
  </r>
  <r>
    <x v="597"/>
    <s v="Gatton2009TOS2CvYitpi"/>
    <x v="222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5"/>
    <m/>
    <m/>
    <m/>
    <m/>
    <m/>
    <m/>
    <m/>
    <m/>
    <m/>
    <m/>
    <n v="5.7125000000000004"/>
    <m/>
  </r>
  <r>
    <x v="597"/>
    <s v="Gatton2009TOS2CvYitpi"/>
    <x v="216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n v="7.2249999999999996"/>
    <m/>
  </r>
  <r>
    <x v="597"/>
    <s v="Gatton2009TOS2CvYitpi"/>
    <x v="218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6.75"/>
    <m/>
    <m/>
    <m/>
    <m/>
    <m/>
    <m/>
    <m/>
    <m/>
    <m/>
    <m/>
    <n v="9.25"/>
    <m/>
  </r>
  <r>
    <x v="597"/>
    <s v="Gatton2009TOS2CvYitpi"/>
    <x v="223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.375"/>
    <m/>
    <m/>
    <m/>
    <m/>
    <m/>
    <m/>
    <m/>
    <m/>
    <m/>
    <m/>
    <n v="9.5"/>
    <m/>
  </r>
  <r>
    <x v="597"/>
    <s v="Gatton2009TOS2CvYitpi"/>
    <x v="22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5"/>
    <m/>
    <m/>
    <m/>
    <m/>
    <m/>
    <m/>
    <m/>
    <m/>
    <m/>
    <m/>
    <m/>
    <m/>
  </r>
  <r>
    <x v="597"/>
    <s v="Gatton2009TOS2CvYitpi"/>
    <x v="224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.571428571428598"/>
    <m/>
    <m/>
    <m/>
    <m/>
    <m/>
    <m/>
    <m/>
    <m/>
    <m/>
    <m/>
    <m/>
    <m/>
  </r>
  <r>
    <x v="598"/>
    <s v="Gatton2009TOS2CvYoung"/>
    <x v="221"/>
    <m/>
    <m/>
    <s v="Young"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5.5"/>
    <m/>
    <m/>
    <m/>
    <m/>
    <m/>
    <m/>
    <m/>
    <m/>
    <m/>
    <m/>
    <n v="5.2374999999999998"/>
    <m/>
  </r>
  <r>
    <x v="598"/>
    <s v="Gatton2009TOS2CvYoung"/>
    <x v="222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875"/>
    <m/>
    <m/>
    <m/>
    <m/>
    <m/>
    <m/>
    <m/>
    <m/>
    <m/>
    <m/>
    <n v="6.9749999999999996"/>
    <m/>
  </r>
  <r>
    <x v="598"/>
    <s v="Gatton2009TOS2CvYoung"/>
    <x v="216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5"/>
    <m/>
    <m/>
    <m/>
    <m/>
    <m/>
    <m/>
    <m/>
    <m/>
    <m/>
    <m/>
    <n v="7.85"/>
    <m/>
  </r>
  <r>
    <x v="598"/>
    <s v="Gatton2009TOS2CvYoung"/>
    <x v="218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.75"/>
    <m/>
    <m/>
    <m/>
    <m/>
    <m/>
    <m/>
    <m/>
    <m/>
    <m/>
    <m/>
    <n v="8"/>
    <m/>
  </r>
  <r>
    <x v="598"/>
    <s v="Gatton2009TOS2CvYoung"/>
    <x v="223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.4375"/>
    <m/>
    <m/>
    <m/>
    <m/>
    <m/>
    <m/>
    <m/>
    <m/>
    <m/>
    <m/>
    <n v="8.1666666669999994"/>
    <m/>
  </r>
  <r>
    <x v="598"/>
    <s v="Gatton2009TOS2CvYoung"/>
    <x v="220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598"/>
    <s v="Gatton2009TOS2CvYoung"/>
    <x v="224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.625"/>
    <m/>
    <m/>
    <m/>
    <m/>
    <m/>
    <m/>
    <m/>
    <m/>
    <m/>
    <m/>
    <m/>
    <m/>
  </r>
  <r>
    <x v="599"/>
    <s v="Gatton2009TOS3CvBolac"/>
    <x v="21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125"/>
    <m/>
    <m/>
    <m/>
    <m/>
    <m/>
    <m/>
    <m/>
    <m/>
    <m/>
    <m/>
    <n v="6.4124999999999996"/>
    <m/>
  </r>
  <r>
    <x v="599"/>
    <s v="Gatton2009TOS3CvBolac"/>
    <x v="22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.75"/>
    <m/>
    <m/>
    <m/>
    <m/>
    <m/>
    <m/>
    <m/>
    <m/>
    <m/>
    <m/>
    <n v="8"/>
    <m/>
  </r>
  <r>
    <x v="599"/>
    <s v="Gatton2009TOS3CvBolac"/>
    <x v="22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7.285714285714306"/>
    <m/>
    <m/>
    <m/>
    <m/>
    <m/>
    <m/>
    <m/>
    <m/>
    <m/>
    <m/>
    <n v="8"/>
    <m/>
  </r>
  <r>
    <x v="599"/>
    <s v="Gatton2009TOS3CvBolac"/>
    <x v="22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0"/>
    <s v="Gatton2009TOS3CvDerrimut"/>
    <x v="21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25"/>
    <m/>
    <m/>
    <m/>
    <m/>
    <m/>
    <m/>
    <m/>
    <m/>
    <m/>
    <m/>
    <n v="6.1124999999999998"/>
    <m/>
  </r>
  <r>
    <x v="600"/>
    <s v="Gatton2009TOS3CvDerrimut"/>
    <x v="22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.428571428571402"/>
    <m/>
    <m/>
    <m/>
    <m/>
    <m/>
    <m/>
    <m/>
    <m/>
    <m/>
    <m/>
    <n v="7"/>
    <m/>
  </r>
  <r>
    <x v="600"/>
    <s v="Gatton2009TOS3CvDerrimut"/>
    <x v="22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.25"/>
    <m/>
    <m/>
    <m/>
    <m/>
    <m/>
    <m/>
    <m/>
    <m/>
    <m/>
    <m/>
    <n v="7"/>
    <m/>
  </r>
  <r>
    <x v="600"/>
    <s v="Gatton2009TOS3CvDerrimut"/>
    <x v="22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1"/>
    <s v="Gatton2009TOS3CvGladius"/>
    <x v="219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n v="6.3624999999999998"/>
    <m/>
  </r>
  <r>
    <x v="601"/>
    <s v="Gatton2009TOS3CvGladius"/>
    <x v="220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.375"/>
    <m/>
    <m/>
    <m/>
    <m/>
    <m/>
    <m/>
    <m/>
    <m/>
    <m/>
    <m/>
    <n v="7.125"/>
    <m/>
  </r>
  <r>
    <x v="601"/>
    <s v="Gatton2009TOS3CvGladius"/>
    <x v="225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75"/>
    <m/>
    <m/>
    <m/>
    <m/>
    <m/>
    <m/>
    <m/>
    <m/>
    <m/>
    <m/>
    <n v="7.125"/>
    <m/>
  </r>
  <r>
    <x v="601"/>
    <s v="Gatton2009TOS3CvGladius"/>
    <x v="226"/>
    <m/>
    <m/>
    <s v="Gladi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"/>
    <m/>
  </r>
  <r>
    <x v="602"/>
    <s v="Gatton2009TOS3CvGregory"/>
    <x v="21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875"/>
    <m/>
    <m/>
    <m/>
    <m/>
    <m/>
    <m/>
    <m/>
    <m/>
    <m/>
    <m/>
    <n v="6.2750000000000004"/>
    <m/>
  </r>
  <r>
    <x v="602"/>
    <s v="Gatton2009TOS3CvGregory"/>
    <x v="22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4.125"/>
    <m/>
    <m/>
    <m/>
    <m/>
    <m/>
    <m/>
    <m/>
    <m/>
    <m/>
    <m/>
    <n v="7.75"/>
    <m/>
  </r>
  <r>
    <x v="602"/>
    <s v="Gatton2009TOS3CvGregory"/>
    <x v="22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.75"/>
    <m/>
    <m/>
    <m/>
    <m/>
    <m/>
    <m/>
    <m/>
    <m/>
    <m/>
    <m/>
    <n v="7.75"/>
    <m/>
  </r>
  <r>
    <x v="602"/>
    <s v="Gatton2009TOS3CvGregory"/>
    <x v="22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3"/>
    <s v="Gatton2009TOS3CvH46"/>
    <x v="219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875"/>
    <m/>
    <m/>
    <m/>
    <m/>
    <m/>
    <m/>
    <m/>
    <m/>
    <m/>
    <m/>
    <n v="6.25"/>
    <m/>
  </r>
  <r>
    <x v="603"/>
    <s v="Gatton2009TOS3CvH46"/>
    <x v="220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3.875"/>
    <m/>
    <m/>
    <m/>
    <m/>
    <m/>
    <m/>
    <m/>
    <m/>
    <m/>
    <m/>
    <n v="6.75"/>
    <m/>
  </r>
  <r>
    <x v="603"/>
    <s v="Gatton2009TOS3CvH46"/>
    <x v="225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5"/>
    <m/>
    <m/>
    <m/>
    <m/>
    <m/>
    <m/>
    <m/>
    <m/>
    <m/>
    <m/>
    <n v="6.75"/>
    <m/>
  </r>
  <r>
    <x v="603"/>
    <s v="Gatton2009TOS3CvH46"/>
    <x v="226"/>
    <m/>
    <m/>
    <s v="H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4"/>
    <s v="Gatton2009TOS3CvHartog"/>
    <x v="219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6.3624999999999998"/>
    <m/>
  </r>
  <r>
    <x v="604"/>
    <s v="Gatton2009TOS3CvHartog"/>
    <x v="220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6.625"/>
    <m/>
    <m/>
    <m/>
    <m/>
    <m/>
    <m/>
    <m/>
    <m/>
    <m/>
    <m/>
    <n v="7.5"/>
    <m/>
  </r>
  <r>
    <x v="604"/>
    <s v="Gatton2009TOS3CvHartog"/>
    <x v="225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75"/>
    <m/>
    <m/>
    <m/>
    <m/>
    <m/>
    <m/>
    <m/>
    <m/>
    <m/>
    <m/>
    <n v="7.5"/>
    <m/>
  </r>
  <r>
    <x v="604"/>
    <s v="Gatton2009TOS3CvHartog"/>
    <x v="226"/>
    <m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5"/>
    <s v="Gatton2009TOS3CvJanz"/>
    <x v="21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75"/>
    <m/>
    <m/>
    <m/>
    <m/>
    <m/>
    <m/>
    <m/>
    <m/>
    <m/>
    <m/>
    <n v="6.2"/>
    <m/>
  </r>
  <r>
    <x v="605"/>
    <s v="Gatton2009TOS3CvJanz"/>
    <x v="22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8.5"/>
    <m/>
    <m/>
    <m/>
    <m/>
    <m/>
    <m/>
    <m/>
    <m/>
    <m/>
    <m/>
    <n v="8"/>
    <m/>
  </r>
  <r>
    <x v="605"/>
    <s v="Gatton2009TOS3CvJanz"/>
    <x v="225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.75"/>
    <m/>
    <m/>
    <m/>
    <m/>
    <m/>
    <m/>
    <m/>
    <m/>
    <m/>
    <m/>
    <n v="8"/>
    <m/>
  </r>
  <r>
    <x v="605"/>
    <s v="Gatton2009TOS3CvJanz"/>
    <x v="22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6"/>
    <s v="Gatton2009TOS3CvKelallac"/>
    <x v="219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25"/>
    <m/>
    <m/>
    <m/>
    <m/>
    <m/>
    <m/>
    <m/>
    <m/>
    <m/>
    <m/>
    <n v="6.3125"/>
    <m/>
  </r>
  <r>
    <x v="606"/>
    <s v="Gatton2009TOS3CvKelallac"/>
    <x v="220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4.375"/>
    <m/>
    <m/>
    <m/>
    <m/>
    <m/>
    <m/>
    <m/>
    <m/>
    <m/>
    <m/>
    <n v="8"/>
    <m/>
  </r>
  <r>
    <x v="606"/>
    <s v="Gatton2009TOS3CvKelallac"/>
    <x v="225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.75"/>
    <m/>
    <m/>
    <m/>
    <m/>
    <m/>
    <m/>
    <m/>
    <m/>
    <m/>
    <m/>
    <n v="8.125"/>
    <m/>
  </r>
  <r>
    <x v="606"/>
    <s v="Gatton2009TOS3CvKelallac"/>
    <x v="226"/>
    <m/>
    <m/>
    <s v="Kelal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7"/>
    <s v="Gatton2009TOS3CvKennedy"/>
    <x v="219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6.4375"/>
    <m/>
  </r>
  <r>
    <x v="607"/>
    <s v="Gatton2009TOS3CvKennedy"/>
    <x v="220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4.625"/>
    <m/>
    <m/>
    <m/>
    <m/>
    <m/>
    <m/>
    <m/>
    <m/>
    <m/>
    <m/>
    <n v="7.375"/>
    <m/>
  </r>
  <r>
    <x v="607"/>
    <s v="Gatton2009TOS3CvKennedy"/>
    <x v="225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.857142857142904"/>
    <m/>
    <m/>
    <m/>
    <m/>
    <m/>
    <m/>
    <m/>
    <m/>
    <m/>
    <m/>
    <n v="7.375"/>
    <m/>
  </r>
  <r>
    <x v="607"/>
    <s v="Gatton2009TOS3CvKennedy"/>
    <x v="226"/>
    <m/>
    <m/>
    <s v="Kenned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8"/>
    <s v="Gatton2009TOS3CvMckellar"/>
    <x v="219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4749999999999996"/>
    <m/>
  </r>
  <r>
    <x v="608"/>
    <s v="Gatton2009TOS3CvMckellar"/>
    <x v="220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7.625"/>
    <m/>
  </r>
  <r>
    <x v="608"/>
    <s v="Gatton2009TOS3CvMckellar"/>
    <x v="225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375"/>
    <m/>
    <m/>
    <m/>
    <m/>
    <m/>
    <m/>
    <m/>
    <m/>
    <m/>
    <m/>
    <n v="8.75"/>
    <m/>
  </r>
  <r>
    <x v="608"/>
    <s v="Gatton2009TOS3CvMckellar"/>
    <x v="226"/>
    <m/>
    <m/>
    <s v="Mckella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09"/>
    <s v="Gatton2009TOS3CvRuby"/>
    <x v="219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875"/>
    <m/>
    <m/>
    <m/>
    <m/>
    <m/>
    <m/>
    <m/>
    <m/>
    <m/>
    <m/>
    <n v="6.6749999999999998"/>
    <m/>
  </r>
  <r>
    <x v="609"/>
    <s v="Gatton2009TOS3CvRuby"/>
    <x v="220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9.875"/>
    <m/>
    <m/>
    <m/>
    <m/>
    <m/>
    <m/>
    <m/>
    <m/>
    <m/>
    <m/>
    <n v="7.5"/>
    <m/>
  </r>
  <r>
    <x v="609"/>
    <s v="Gatton2009TOS3CvRuby"/>
    <x v="225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.25"/>
    <m/>
    <m/>
    <m/>
    <m/>
    <m/>
    <m/>
    <m/>
    <m/>
    <m/>
    <m/>
    <n v="7.5"/>
    <m/>
  </r>
  <r>
    <x v="609"/>
    <s v="Gatton2009TOS3CvRuby"/>
    <x v="226"/>
    <m/>
    <m/>
    <s v="Rub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0"/>
    <s v="Gatton2009TOS3CvVentura"/>
    <x v="219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75"/>
    <m/>
    <m/>
    <m/>
    <m/>
    <m/>
    <m/>
    <m/>
    <m/>
    <m/>
    <m/>
    <n v="6.75"/>
    <m/>
  </r>
  <r>
    <x v="610"/>
    <s v="Gatton2009TOS3CvVentura"/>
    <x v="220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.5"/>
    <m/>
    <m/>
    <m/>
    <m/>
    <m/>
    <m/>
    <m/>
    <m/>
    <m/>
    <m/>
    <n v="7.5"/>
    <m/>
  </r>
  <r>
    <x v="610"/>
    <s v="Gatton2009TOS3CvVentura"/>
    <x v="225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n v="7.5"/>
    <m/>
  </r>
  <r>
    <x v="610"/>
    <s v="Gatton2009TOS3CvVentura"/>
    <x v="226"/>
    <m/>
    <m/>
    <s v="Ventu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1"/>
    <s v="Gatton2009TOS3CvWedgetail"/>
    <x v="219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7"/>
    <m/>
  </r>
  <r>
    <x v="611"/>
    <s v="Gatton2009TOS3CvWedgetail"/>
    <x v="220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375"/>
    <m/>
    <m/>
    <m/>
    <m/>
    <m/>
    <m/>
    <m/>
    <m/>
    <m/>
    <m/>
    <n v="7.4"/>
    <m/>
  </r>
  <r>
    <x v="611"/>
    <s v="Gatton2009TOS3CvWedgetail"/>
    <x v="225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125"/>
    <m/>
    <m/>
    <m/>
    <m/>
    <m/>
    <m/>
    <m/>
    <m/>
    <m/>
    <m/>
    <n v="8.375"/>
    <m/>
  </r>
  <r>
    <x v="611"/>
    <s v="Gatton2009TOS3CvWedgetail"/>
    <x v="226"/>
    <m/>
    <m/>
    <s v="Wedg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2"/>
    <s v="Gatton2009TOS3CvWyalkatchem"/>
    <x v="219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.875"/>
    <m/>
    <m/>
    <m/>
    <m/>
    <m/>
    <m/>
    <m/>
    <m/>
    <m/>
    <m/>
    <n v="6.75"/>
    <m/>
  </r>
  <r>
    <x v="612"/>
    <s v="Gatton2009TOS3CvWyalkatchem"/>
    <x v="220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.875"/>
    <m/>
    <m/>
    <m/>
    <m/>
    <m/>
    <m/>
    <m/>
    <m/>
    <m/>
    <m/>
    <n v="7.75"/>
    <m/>
  </r>
  <r>
    <x v="612"/>
    <s v="Gatton2009TOS3CvWyalkatchem"/>
    <x v="225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.5"/>
    <m/>
    <m/>
    <m/>
    <m/>
    <m/>
    <m/>
    <m/>
    <m/>
    <m/>
    <m/>
    <n v="7.75"/>
    <m/>
  </r>
  <r>
    <x v="612"/>
    <s v="Gatton2009TOS3CvWyalkatchem"/>
    <x v="226"/>
    <m/>
    <m/>
    <s v="Wyalkatche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3"/>
    <s v="Gatton2009TOS3CvYitpi"/>
    <x v="219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125"/>
    <m/>
    <m/>
    <m/>
    <m/>
    <m/>
    <m/>
    <m/>
    <m/>
    <m/>
    <m/>
    <n v="5.8"/>
    <m/>
  </r>
  <r>
    <x v="613"/>
    <s v="Gatton2009TOS3CvYitpi"/>
    <x v="22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6"/>
    <m/>
    <m/>
    <m/>
    <m/>
    <m/>
    <m/>
    <m/>
    <m/>
    <m/>
    <m/>
    <n v="8"/>
    <m/>
  </r>
  <r>
    <x v="613"/>
    <s v="Gatton2009TOS3CvYitpi"/>
    <x v="225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6.75"/>
    <m/>
    <m/>
    <m/>
    <m/>
    <m/>
    <m/>
    <m/>
    <m/>
    <m/>
    <m/>
    <n v="8"/>
    <m/>
  </r>
  <r>
    <x v="613"/>
    <s v="Gatton2009TOS3CvYitpi"/>
    <x v="226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4"/>
    <s v="Gatton2009TOS3CvYoung"/>
    <x v="219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625"/>
    <m/>
    <m/>
    <m/>
    <m/>
    <m/>
    <m/>
    <m/>
    <m/>
    <m/>
    <m/>
    <n v="6.5"/>
    <m/>
  </r>
  <r>
    <x v="614"/>
    <s v="Gatton2009TOS3CvYoung"/>
    <x v="220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9.428571428571402"/>
    <m/>
    <m/>
    <m/>
    <m/>
    <m/>
    <m/>
    <m/>
    <m/>
    <m/>
    <m/>
    <n v="7.125"/>
    <m/>
  </r>
  <r>
    <x v="614"/>
    <s v="Gatton2009TOS3CvYoung"/>
    <x v="225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4.5"/>
    <m/>
    <m/>
    <m/>
    <m/>
    <m/>
    <m/>
    <m/>
    <m/>
    <m/>
    <m/>
    <n v="7.125"/>
    <m/>
  </r>
  <r>
    <x v="614"/>
    <s v="Gatton2009TOS3CvYoung"/>
    <x v="226"/>
    <m/>
    <m/>
    <s v="You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15"/>
    <s v="Gatton2011TOS1CvAxe"/>
    <x v="22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2"/>
    <m/>
  </r>
  <r>
    <x v="615"/>
    <s v="Gatton2011TOS1CvAxe"/>
    <x v="22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5.9"/>
    <m/>
  </r>
  <r>
    <x v="615"/>
    <s v="Gatton2011TOS1CvAxe"/>
    <x v="22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6.8"/>
    <m/>
  </r>
  <r>
    <x v="615"/>
    <s v="Gatton2011TOS1CvAxe"/>
    <x v="23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7"/>
    <m/>
  </r>
  <r>
    <x v="615"/>
    <s v="Gatton2011TOS1CvAxe"/>
    <x v="23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n v="8.8000000000000007"/>
    <m/>
  </r>
  <r>
    <x v="615"/>
    <s v="Gatton2011TOS1CvAxe"/>
    <x v="23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7"/>
    <m/>
    <m/>
    <m/>
    <m/>
    <m/>
    <m/>
    <m/>
    <m/>
    <m/>
    <m/>
    <m/>
    <m/>
  </r>
  <r>
    <x v="615"/>
    <s v="Gatton2011TOS1CvAxe"/>
    <x v="19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n v="8.6999999999999993"/>
    <m/>
  </r>
  <r>
    <x v="615"/>
    <s v="Gatton2011TOS1CvAxe"/>
    <x v="23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615"/>
    <s v="Gatton2011TOS1CvAxe"/>
    <x v="23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15"/>
    <s v="Gatton2011TOS1CvAxe"/>
    <x v="23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15"/>
    <s v="Gatton2011TOS1CvAxe"/>
    <x v="23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15"/>
    <s v="Gatton2011TOS1CvAxe"/>
    <x v="20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15"/>
    <s v="Gatton2011TOS1CvAxe"/>
    <x v="23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5"/>
    <s v="Gatton2011TOS1CvAxe"/>
    <x v="23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5"/>
    <s v="Gatton2011TOS1CvAxe"/>
    <x v="20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5"/>
    <s v="Gatton2011TOS1CvAxe"/>
    <x v="23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5"/>
    <s v="Gatton2011TOS1CvAxe"/>
    <x v="24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5"/>
    <s v="Gatton2011TOS1CvAxe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8.8000000000000007"/>
  </r>
  <r>
    <x v="616"/>
    <s v="Gatton2011TOS1CvBolac"/>
    <x v="22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5"/>
    <m/>
  </r>
  <r>
    <x v="616"/>
    <s v="Gatton2011TOS1CvBolac"/>
    <x v="22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4"/>
    <m/>
  </r>
  <r>
    <x v="616"/>
    <s v="Gatton2011TOS1CvBolac"/>
    <x v="22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7.1"/>
    <m/>
  </r>
  <r>
    <x v="616"/>
    <s v="Gatton2011TOS1CvBolac"/>
    <x v="23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7.4"/>
    <m/>
  </r>
  <r>
    <x v="616"/>
    <s v="Gatton2011TOS1CvBolac"/>
    <x v="23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n v="9"/>
    <m/>
  </r>
  <r>
    <x v="616"/>
    <s v="Gatton2011TOS1CvBolac"/>
    <x v="23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16"/>
    <s v="Gatton2011TOS1CvBolac"/>
    <x v="19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n v="9.9"/>
    <m/>
  </r>
  <r>
    <x v="616"/>
    <s v="Gatton2011TOS1CvBolac"/>
    <x v="23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16"/>
    <s v="Gatton2011TOS1CvBolac"/>
    <x v="23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m/>
    <m/>
  </r>
  <r>
    <x v="616"/>
    <s v="Gatton2011TOS1CvBolac"/>
    <x v="23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16"/>
    <s v="Gatton2011TOS1CvBolac"/>
    <x v="23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16"/>
    <s v="Gatton2011TOS1CvBolac"/>
    <x v="20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6"/>
    <s v="Gatton2011TOS1CvBolac"/>
    <x v="23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6"/>
    <s v="Gatton2011TOS1CvBolac"/>
    <x v="23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16"/>
    <s v="Gatton2011TOS1CvBolac"/>
    <x v="20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6"/>
    <s v="Gatton2011TOS1CvBolac"/>
    <x v="23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6"/>
    <s v="Gatton2011TOS1CvBolac"/>
    <x v="24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6"/>
    <s v="Gatton2011TOS1CvBolac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10.199999999999999"/>
  </r>
  <r>
    <x v="617"/>
    <s v="Gatton2011TOS1CvDerrimut"/>
    <x v="22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2"/>
    <m/>
  </r>
  <r>
    <x v="617"/>
    <s v="Gatton2011TOS1CvDerrimut"/>
    <x v="22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6"/>
    <m/>
  </r>
  <r>
    <x v="617"/>
    <s v="Gatton2011TOS1CvDerrimut"/>
    <x v="22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6.9"/>
    <m/>
  </r>
  <r>
    <x v="617"/>
    <s v="Gatton2011TOS1CvDerrimut"/>
    <x v="23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8"/>
    <m/>
  </r>
  <r>
    <x v="617"/>
    <s v="Gatton2011TOS1CvDerrimut"/>
    <x v="23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8.3000000000000007"/>
    <m/>
  </r>
  <r>
    <x v="617"/>
    <s v="Gatton2011TOS1CvDerrimut"/>
    <x v="23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17"/>
    <s v="Gatton2011TOS1CvDerrimut"/>
    <x v="19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n v="9.6999999999999993"/>
    <m/>
  </r>
  <r>
    <x v="617"/>
    <s v="Gatton2011TOS1CvDerrimut"/>
    <x v="23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17"/>
    <s v="Gatton2011TOS1CvDerrimut"/>
    <x v="23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17"/>
    <s v="Gatton2011TOS1CvDerrimut"/>
    <x v="23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617"/>
    <s v="Gatton2011TOS1CvDerrimut"/>
    <x v="23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17"/>
    <s v="Gatton2011TOS1CvDerrimut"/>
    <x v="20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7"/>
    <s v="Gatton2011TOS1CvDerrimut"/>
    <x v="23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7"/>
    <s v="Gatton2011TOS1CvDerrimut"/>
    <x v="23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7"/>
    <s v="Gatton2011TOS1CvDerrimut"/>
    <x v="20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7"/>
    <s v="Gatton2011TOS1CvDerrimut"/>
    <x v="23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7"/>
    <s v="Gatton2011TOS1CvDerrimut"/>
    <x v="24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7"/>
    <s v="Gatton2011TOS1CvDerrimut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9.6999999999999993"/>
  </r>
  <r>
    <x v="618"/>
    <s v="Gatton2011TOS1CvEaglehawk"/>
    <x v="22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2"/>
    <m/>
  </r>
  <r>
    <x v="618"/>
    <s v="Gatton2011TOS1CvEaglehawk"/>
    <x v="22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8"/>
    <m/>
  </r>
  <r>
    <x v="618"/>
    <s v="Gatton2011TOS1CvEaglehawk"/>
    <x v="22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9"/>
    <m/>
  </r>
  <r>
    <x v="618"/>
    <s v="Gatton2011TOS1CvEaglehawk"/>
    <x v="23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7.3"/>
    <m/>
  </r>
  <r>
    <x v="618"/>
    <s v="Gatton2011TOS1CvEaglehawk"/>
    <x v="23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8.6999999999999993"/>
    <m/>
  </r>
  <r>
    <x v="618"/>
    <s v="Gatton2011TOS1CvEaglehawk"/>
    <x v="23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18"/>
    <s v="Gatton2011TOS1CvEaglehawk"/>
    <x v="19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n v="10.1"/>
    <m/>
  </r>
  <r>
    <x v="618"/>
    <s v="Gatton2011TOS1CvEaglehawk"/>
    <x v="23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18"/>
    <s v="Gatton2011TOS1CvEaglehawk"/>
    <x v="23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618"/>
    <s v="Gatton2011TOS1CvEaglehawk"/>
    <x v="23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18"/>
    <s v="Gatton2011TOS1CvEaglehawk"/>
    <x v="23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18"/>
    <s v="Gatton2011TOS1CvEaglehawk"/>
    <x v="20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18"/>
    <s v="Gatton2011TOS1CvEaglehawk"/>
    <x v="23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8"/>
    <s v="Gatton2011TOS1CvEaglehawk"/>
    <x v="23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8"/>
    <s v="Gatton2011TOS1CvEaglehawk"/>
    <x v="20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8"/>
    <s v="Gatton2011TOS1CvEaglehawk"/>
    <x v="23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8"/>
    <s v="Gatton2011TOS1CvEaglehawk"/>
    <x v="24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8"/>
    <s v="Gatton2011TOS1CvEaglehawk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10.5"/>
  </r>
  <r>
    <x v="619"/>
    <s v="Gatton2011TOS1CvGregory"/>
    <x v="22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999999999999996"/>
    <m/>
  </r>
  <r>
    <x v="619"/>
    <s v="Gatton2011TOS1CvGregory"/>
    <x v="22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7"/>
    <m/>
  </r>
  <r>
    <x v="619"/>
    <s v="Gatton2011TOS1CvGregory"/>
    <x v="22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7.1"/>
    <m/>
  </r>
  <r>
    <x v="619"/>
    <s v="Gatton2011TOS1CvGregory"/>
    <x v="23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8"/>
    <m/>
  </r>
  <r>
    <x v="619"/>
    <s v="Gatton2011TOS1CvGregory"/>
    <x v="23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n v="9.4"/>
    <m/>
  </r>
  <r>
    <x v="619"/>
    <s v="Gatton2011TOS1CvGregory"/>
    <x v="23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619"/>
    <s v="Gatton2011TOS1CvGregory"/>
    <x v="19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n v="10.3"/>
    <m/>
  </r>
  <r>
    <x v="619"/>
    <s v="Gatton2011TOS1CvGregory"/>
    <x v="23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19"/>
    <s v="Gatton2011TOS1CvGregory"/>
    <x v="23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19"/>
    <s v="Gatton2011TOS1CvGregory"/>
    <x v="23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19"/>
    <s v="Gatton2011TOS1CvGregory"/>
    <x v="23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19"/>
    <s v="Gatton2011TOS1CvGregory"/>
    <x v="20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19"/>
    <s v="Gatton2011TOS1CvGregory"/>
    <x v="23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19"/>
    <s v="Gatton2011TOS1CvGregory"/>
    <x v="23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9"/>
    <s v="Gatton2011TOS1CvGregory"/>
    <x v="20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9"/>
    <s v="Gatton2011TOS1CvGregory"/>
    <x v="23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9"/>
    <s v="Gatton2011TOS1CvGregory"/>
    <x v="24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19"/>
    <s v="Gatton2011TOS1CvGregor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10.3"/>
  </r>
  <r>
    <x v="620"/>
    <s v="Gatton2011TOS1CvLincoln"/>
    <x v="22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2"/>
    <m/>
  </r>
  <r>
    <x v="620"/>
    <s v="Gatton2011TOS1CvLincoln"/>
    <x v="22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6"/>
    <m/>
  </r>
  <r>
    <x v="620"/>
    <s v="Gatton2011TOS1CvLincoln"/>
    <x v="22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7.1"/>
    <m/>
  </r>
  <r>
    <x v="620"/>
    <s v="Gatton2011TOS1CvLincoln"/>
    <x v="23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8"/>
    <m/>
  </r>
  <r>
    <x v="620"/>
    <s v="Gatton2011TOS1CvLincoln"/>
    <x v="23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n v="9"/>
    <m/>
  </r>
  <r>
    <x v="620"/>
    <s v="Gatton2011TOS1CvLincoln"/>
    <x v="23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20"/>
    <s v="Gatton2011TOS1CvLincoln"/>
    <x v="19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n v="8.9"/>
    <m/>
  </r>
  <r>
    <x v="620"/>
    <s v="Gatton2011TOS1CvLincoln"/>
    <x v="23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620"/>
    <s v="Gatton2011TOS1CvLincoln"/>
    <x v="23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0"/>
    <s v="Gatton2011TOS1CvLincoln"/>
    <x v="23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20"/>
    <s v="Gatton2011TOS1CvLincoln"/>
    <x v="23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0"/>
    <s v="Gatton2011TOS1CvLincoln"/>
    <x v="20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0"/>
    <s v="Gatton2011TOS1CvLincoln"/>
    <x v="23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20"/>
    <s v="Gatton2011TOS1CvLincoln"/>
    <x v="23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0"/>
    <s v="Gatton2011TOS1CvLincoln"/>
    <x v="20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0"/>
    <s v="Gatton2011TOS1CvLincoln"/>
    <x v="23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0"/>
    <s v="Gatton2011TOS1CvLincoln"/>
    <x v="24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0"/>
    <s v="Gatton2011TOS1CvLincol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9"/>
  </r>
  <r>
    <x v="621"/>
    <s v="Gatton2011TOS1CvMace"/>
    <x v="22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.4000000000000004"/>
    <m/>
  </r>
  <r>
    <x v="621"/>
    <s v="Gatton2011TOS1CvMace"/>
    <x v="22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3"/>
    <m/>
  </r>
  <r>
    <x v="621"/>
    <s v="Gatton2011TOS1CvMace"/>
    <x v="22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8"/>
    <m/>
  </r>
  <r>
    <x v="621"/>
    <s v="Gatton2011TOS1CvMace"/>
    <x v="23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7.6"/>
    <m/>
  </r>
  <r>
    <x v="621"/>
    <s v="Gatton2011TOS1CvMace"/>
    <x v="23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n v="8.6"/>
    <m/>
  </r>
  <r>
    <x v="621"/>
    <s v="Gatton2011TOS1CvMace"/>
    <x v="23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1"/>
    <s v="Gatton2011TOS1CvMace"/>
    <x v="19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5"/>
    <m/>
    <m/>
    <m/>
    <m/>
    <m/>
    <m/>
    <m/>
    <m/>
    <m/>
    <m/>
    <n v="10.199999999999999"/>
    <m/>
  </r>
  <r>
    <x v="621"/>
    <s v="Gatton2011TOS1CvMace"/>
    <x v="23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21"/>
    <s v="Gatton2011TOS1CvMace"/>
    <x v="23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1"/>
    <s v="Gatton2011TOS1CvMace"/>
    <x v="23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21"/>
    <s v="Gatton2011TOS1CvMace"/>
    <x v="23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1"/>
    <s v="Gatton2011TOS1CvMace"/>
    <x v="20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1"/>
    <s v="Gatton2011TOS1CvMace"/>
    <x v="23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621"/>
    <s v="Gatton2011TOS1CvMace"/>
    <x v="23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1"/>
    <s v="Gatton2011TOS1CvMace"/>
    <x v="20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1"/>
    <s v="Gatton2011TOS1CvMace"/>
    <x v="23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1"/>
    <s v="Gatton2011TOS1CvMace"/>
    <x v="24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1"/>
    <s v="Gatton2011TOS1CvMace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10.199999999999999"/>
  </r>
  <r>
    <x v="622"/>
    <s v="Gatton2011TOS1CvScout"/>
    <x v="22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"/>
    <m/>
  </r>
  <r>
    <x v="622"/>
    <s v="Gatton2011TOS1CvScout"/>
    <x v="22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9"/>
    <m/>
  </r>
  <r>
    <x v="622"/>
    <s v="Gatton2011TOS1CvScout"/>
    <x v="22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9"/>
    <m/>
  </r>
  <r>
    <x v="622"/>
    <s v="Gatton2011TOS1CvScout"/>
    <x v="23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7.4"/>
    <m/>
  </r>
  <r>
    <x v="622"/>
    <s v="Gatton2011TOS1CvScout"/>
    <x v="23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9.6"/>
    <m/>
  </r>
  <r>
    <x v="622"/>
    <s v="Gatton2011TOS1CvScout"/>
    <x v="23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2"/>
    <s v="Gatton2011TOS1CvScout"/>
    <x v="19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n v="11.2"/>
    <m/>
  </r>
  <r>
    <x v="622"/>
    <s v="Gatton2011TOS1CvScout"/>
    <x v="23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0"/>
    <m/>
    <m/>
    <m/>
    <m/>
    <m/>
    <m/>
    <m/>
    <m/>
    <m/>
    <m/>
    <m/>
    <m/>
  </r>
  <r>
    <x v="622"/>
    <s v="Gatton2011TOS1CvScout"/>
    <x v="23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622"/>
    <s v="Gatton2011TOS1CvScout"/>
    <x v="23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2"/>
    <s v="Gatton2011TOS1CvScout"/>
    <x v="23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2"/>
    <s v="Gatton2011TOS1CvScout"/>
    <x v="20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2"/>
    <s v="Gatton2011TOS1CvScout"/>
    <x v="23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22"/>
    <s v="Gatton2011TOS1CvScout"/>
    <x v="23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22"/>
    <s v="Gatton2011TOS1CvScout"/>
    <x v="20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2"/>
    <s v="Gatton2011TOS1CvScout"/>
    <x v="23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2"/>
    <s v="Gatton2011TOS1CvScout"/>
    <x v="240"/>
    <m/>
    <m/>
    <s v="Scout"/>
    <m/>
    <m/>
    <m/>
    <m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2"/>
    <s v="Gatton2011TOS1CvScout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n v="11.2"/>
  </r>
  <r>
    <x v="623"/>
    <s v="Gatton2011TOS2CvAxe"/>
    <x v="23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623"/>
    <s v="Gatton2011TOS2CvAxe"/>
    <x v="23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4.5999999999999996"/>
    <m/>
  </r>
  <r>
    <x v="623"/>
    <s v="Gatton2011TOS2CvAxe"/>
    <x v="241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3"/>
    <s v="Gatton2011TOS2CvAxe"/>
    <x v="242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6.4"/>
    <m/>
  </r>
  <r>
    <x v="623"/>
    <s v="Gatton2011TOS2CvAxe"/>
    <x v="23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23"/>
    <s v="Gatton2011TOS2CvAxe"/>
    <x v="23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m/>
    <m/>
  </r>
  <r>
    <x v="623"/>
    <s v="Gatton2011TOS2CvAxe"/>
    <x v="23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623"/>
    <s v="Gatton2011TOS2CvAxe"/>
    <x v="23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623"/>
    <s v="Gatton2011TOS2CvAxe"/>
    <x v="20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623"/>
    <s v="Gatton2011TOS2CvAxe"/>
    <x v="23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3"/>
    <s v="Gatton2011TOS2CvAxe"/>
    <x v="23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3"/>
    <s v="Gatton2011TOS2CvAxe"/>
    <x v="20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3"/>
    <s v="Gatton2011TOS2CvAxe"/>
    <x v="23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23"/>
    <s v="Gatton2011TOS2CvAxe"/>
    <x v="24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3"/>
    <s v="Gatton2011TOS2CvAxe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4"/>
    <s v="Gatton2011TOS2CvBolac"/>
    <x v="23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624"/>
    <s v="Gatton2011TOS2CvBolac"/>
    <x v="23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624"/>
    <s v="Gatton2011TOS2CvBolac"/>
    <x v="241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4"/>
    <s v="Gatton2011TOS2CvBolac"/>
    <x v="242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3"/>
    <m/>
  </r>
  <r>
    <x v="624"/>
    <s v="Gatton2011TOS2CvBolac"/>
    <x v="23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4"/>
    <s v="Gatton2011TOS2CvBolac"/>
    <x v="23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624"/>
    <s v="Gatton2011TOS2CvBolac"/>
    <x v="23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624"/>
    <s v="Gatton2011TOS2CvBolac"/>
    <x v="23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2"/>
    <m/>
    <m/>
    <m/>
    <m/>
    <m/>
    <m/>
    <m/>
    <m/>
    <m/>
    <m/>
    <m/>
    <m/>
  </r>
  <r>
    <x v="624"/>
    <s v="Gatton2011TOS2CvBolac"/>
    <x v="20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4"/>
    <s v="Gatton2011TOS2CvBolac"/>
    <x v="23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4"/>
    <s v="Gatton2011TOS2CvBolac"/>
    <x v="23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4"/>
    <s v="Gatton2011TOS2CvBolac"/>
    <x v="20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4"/>
    <s v="Gatton2011TOS2CvBolac"/>
    <x v="23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4"/>
    <s v="Gatton2011TOS2CvBolac"/>
    <x v="24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4"/>
    <s v="Gatton2011TOS2CvBolac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5"/>
    <s v="Gatton2011TOS2CvDerrimut"/>
    <x v="23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999999999999998"/>
    <m/>
  </r>
  <r>
    <x v="625"/>
    <s v="Gatton2011TOS2CvDerrimut"/>
    <x v="23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625"/>
    <s v="Gatton2011TOS2CvDerrimut"/>
    <x v="241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5"/>
    <s v="Gatton2011TOS2CvDerrimut"/>
    <x v="242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3"/>
    <m/>
  </r>
  <r>
    <x v="625"/>
    <s v="Gatton2011TOS2CvDerrimut"/>
    <x v="23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25"/>
    <s v="Gatton2011TOS2CvDerrimut"/>
    <x v="23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625"/>
    <s v="Gatton2011TOS2CvDerrimut"/>
    <x v="23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25"/>
    <s v="Gatton2011TOS2CvDerrimut"/>
    <x v="23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625"/>
    <s v="Gatton2011TOS2CvDerrimut"/>
    <x v="20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5"/>
    <s v="Gatton2011TOS2CvDerrimut"/>
    <x v="23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5"/>
    <s v="Gatton2011TOS2CvDerrimut"/>
    <x v="23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5"/>
    <s v="Gatton2011TOS2CvDerrimut"/>
    <x v="20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5"/>
    <s v="Gatton2011TOS2CvDerrimut"/>
    <x v="23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25"/>
    <s v="Gatton2011TOS2CvDerrimut"/>
    <x v="24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5"/>
    <s v="Gatton2011TOS2CvDerrimut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6"/>
    <s v="Gatton2011TOS2CvEaglehawk"/>
    <x v="23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999999999999998"/>
    <m/>
  </r>
  <r>
    <x v="626"/>
    <s v="Gatton2011TOS2CvEaglehawk"/>
    <x v="23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626"/>
    <s v="Gatton2011TOS2CvEaglehawk"/>
    <x v="241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6"/>
    <s v="Gatton2011TOS2CvEaglehawk"/>
    <x v="242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"/>
    <m/>
  </r>
  <r>
    <x v="626"/>
    <s v="Gatton2011TOS2CvEaglehawk"/>
    <x v="23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26"/>
    <s v="Gatton2011TOS2CvEaglehawk"/>
    <x v="23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m/>
    <m/>
  </r>
  <r>
    <x v="626"/>
    <s v="Gatton2011TOS2CvEaglehawk"/>
    <x v="23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626"/>
    <s v="Gatton2011TOS2CvEaglehawk"/>
    <x v="23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26"/>
    <s v="Gatton2011TOS2CvEaglehawk"/>
    <x v="20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626"/>
    <s v="Gatton2011TOS2CvEaglehawk"/>
    <x v="23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6"/>
    <s v="Gatton2011TOS2CvEaglehawk"/>
    <x v="23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6"/>
    <s v="Gatton2011TOS2CvEaglehawk"/>
    <x v="20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626"/>
    <s v="Gatton2011TOS2CvEaglehawk"/>
    <x v="23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6"/>
    <s v="Gatton2011TOS2CvEaglehawk"/>
    <x v="24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6"/>
    <s v="Gatton2011TOS2CvEaglehawk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7"/>
    <s v="Gatton2011TOS2CvGregory"/>
    <x v="23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7"/>
    <m/>
  </r>
  <r>
    <x v="627"/>
    <s v="Gatton2011TOS2CvGregory"/>
    <x v="23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627"/>
    <s v="Gatton2011TOS2CvGregory"/>
    <x v="241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7"/>
    <s v="Gatton2011TOS2CvGregory"/>
    <x v="242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6"/>
    <m/>
  </r>
  <r>
    <x v="627"/>
    <s v="Gatton2011TOS2CvGregory"/>
    <x v="23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27"/>
    <s v="Gatton2011TOS2CvGregory"/>
    <x v="23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m/>
    <m/>
  </r>
  <r>
    <x v="627"/>
    <s v="Gatton2011TOS2CvGregory"/>
    <x v="23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627"/>
    <s v="Gatton2011TOS2CvGregory"/>
    <x v="23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4"/>
    <m/>
    <m/>
    <m/>
    <m/>
    <m/>
    <m/>
    <m/>
    <m/>
    <m/>
    <m/>
    <m/>
    <m/>
  </r>
  <r>
    <x v="627"/>
    <s v="Gatton2011TOS2CvGregory"/>
    <x v="20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7"/>
    <s v="Gatton2011TOS2CvGregory"/>
    <x v="23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7"/>
    <s v="Gatton2011TOS2CvGregory"/>
    <x v="23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7"/>
    <s v="Gatton2011TOS2CvGregory"/>
    <x v="20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7"/>
    <s v="Gatton2011TOS2CvGregory"/>
    <x v="23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7"/>
    <s v="Gatton2011TOS2CvGregory"/>
    <x v="24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7"/>
    <s v="Gatton2011TOS2CvGregor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8"/>
    <s v="Gatton2011TOS2CvLincoln"/>
    <x v="23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2000000000000002"/>
    <m/>
  </r>
  <r>
    <x v="628"/>
    <s v="Gatton2011TOS2CvLincoln"/>
    <x v="23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4.4000000000000004"/>
    <m/>
  </r>
  <r>
    <x v="628"/>
    <s v="Gatton2011TOS2CvLincoln"/>
    <x v="241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8"/>
    <s v="Gatton2011TOS2CvLincoln"/>
    <x v="242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5.8"/>
    <m/>
  </r>
  <r>
    <x v="628"/>
    <s v="Gatton2011TOS2CvLincoln"/>
    <x v="23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28"/>
    <s v="Gatton2011TOS2CvLincoln"/>
    <x v="23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m/>
    <m/>
  </r>
  <r>
    <x v="628"/>
    <s v="Gatton2011TOS2CvLincoln"/>
    <x v="23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28"/>
    <s v="Gatton2011TOS2CvLincoln"/>
    <x v="23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m/>
    <m/>
  </r>
  <r>
    <x v="628"/>
    <s v="Gatton2011TOS2CvLincoln"/>
    <x v="20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8"/>
    <s v="Gatton2011TOS2CvLincoln"/>
    <x v="23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8"/>
    <s v="Gatton2011TOS2CvLincoln"/>
    <x v="23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8"/>
    <s v="Gatton2011TOS2CvLincoln"/>
    <x v="20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8"/>
    <s v="Gatton2011TOS2CvLincoln"/>
    <x v="23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8"/>
    <s v="Gatton2011TOS2CvLincoln"/>
    <x v="24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8"/>
    <s v="Gatton2011TOS2CvLincol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29"/>
    <s v="Gatton2011TOS2CvMace"/>
    <x v="23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2"/>
    <m/>
    <m/>
    <m/>
    <m/>
    <m/>
    <m/>
    <m/>
    <m/>
    <m/>
    <m/>
    <n v="2.4"/>
    <m/>
  </r>
  <r>
    <x v="629"/>
    <s v="Gatton2011TOS2CvMace"/>
    <x v="23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0999999999999996"/>
    <m/>
  </r>
  <r>
    <x v="629"/>
    <s v="Gatton2011TOS2CvMace"/>
    <x v="241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9"/>
    <s v="Gatton2011TOS2CvMace"/>
    <x v="242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6"/>
    <m/>
  </r>
  <r>
    <x v="629"/>
    <s v="Gatton2011TOS2CvMace"/>
    <x v="23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29"/>
    <s v="Gatton2011TOS2CvMace"/>
    <x v="23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629"/>
    <s v="Gatton2011TOS2CvMace"/>
    <x v="23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29"/>
    <s v="Gatton2011TOS2CvMace"/>
    <x v="23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629"/>
    <s v="Gatton2011TOS2CvMace"/>
    <x v="20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29"/>
    <s v="Gatton2011TOS2CvMace"/>
    <x v="23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29"/>
    <s v="Gatton2011TOS2CvMace"/>
    <x v="23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9"/>
    <s v="Gatton2011TOS2CvMace"/>
    <x v="20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29"/>
    <s v="Gatton2011TOS2CvMace"/>
    <x v="23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29"/>
    <s v="Gatton2011TOS2CvMace"/>
    <x v="24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29"/>
    <s v="Gatton2011TOS2CvMace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30"/>
    <s v="Gatton2011TOS2CvScout"/>
    <x v="23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6"/>
    <m/>
  </r>
  <r>
    <x v="630"/>
    <s v="Gatton2011TOS2CvScout"/>
    <x v="23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8"/>
    <m/>
  </r>
  <r>
    <x v="630"/>
    <s v="Gatton2011TOS2CvScout"/>
    <x v="241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630"/>
    <s v="Gatton2011TOS2CvScout"/>
    <x v="242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6"/>
    <m/>
  </r>
  <r>
    <x v="630"/>
    <s v="Gatton2011TOS2CvScout"/>
    <x v="23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630"/>
    <s v="Gatton2011TOS2CvScout"/>
    <x v="23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630"/>
    <s v="Gatton2011TOS2CvScout"/>
    <x v="23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1"/>
    <m/>
    <m/>
    <m/>
    <m/>
    <m/>
    <m/>
    <m/>
    <m/>
    <m/>
    <m/>
    <m/>
    <m/>
  </r>
  <r>
    <x v="630"/>
    <s v="Gatton2011TOS2CvScout"/>
    <x v="23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m/>
    <m/>
  </r>
  <r>
    <x v="630"/>
    <s v="Gatton2011TOS2CvScout"/>
    <x v="20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630"/>
    <s v="Gatton2011TOS2CvScout"/>
    <x v="23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30"/>
    <s v="Gatton2011TOS2CvScout"/>
    <x v="23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630"/>
    <s v="Gatton2011TOS2CvScout"/>
    <x v="20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630"/>
    <s v="Gatton2011TOS2CvScout"/>
    <x v="23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630"/>
    <s v="Gatton2011TOS2CvScout"/>
    <x v="24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630"/>
    <s v="Gatton2011TOS2CvScout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31"/>
    <s v="Gatton94CvBataviaTOS10-Jun"/>
    <x v="0"/>
    <d v="1994-06-10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n v="152"/>
    <m/>
    <m/>
    <m/>
    <m/>
    <m/>
    <m/>
    <m/>
    <m/>
    <m/>
    <m/>
    <m/>
    <m/>
    <m/>
  </r>
  <r>
    <x v="632"/>
    <s v="Gatton94CvBataviaTOS15-Aug"/>
    <x v="0"/>
    <d v="1994-08-15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80"/>
    <n v="112"/>
    <m/>
    <m/>
    <m/>
    <m/>
    <m/>
    <m/>
    <m/>
    <m/>
    <m/>
    <m/>
    <m/>
    <m/>
    <m/>
  </r>
  <r>
    <x v="633"/>
    <s v="Gatton94CvBataviaTOS20-May"/>
    <x v="0"/>
    <d v="1994-05-20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n v="164"/>
    <m/>
    <m/>
    <m/>
    <m/>
    <m/>
    <m/>
    <m/>
    <m/>
    <m/>
    <m/>
    <m/>
    <m/>
    <m/>
  </r>
  <r>
    <x v="634"/>
    <s v="Gatton94CvBataviaTOS22-Jul"/>
    <x v="0"/>
    <d v="1994-07-22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0"/>
    <n v="121"/>
    <m/>
    <m/>
    <m/>
    <m/>
    <m/>
    <m/>
    <m/>
    <m/>
    <m/>
    <m/>
    <m/>
    <m/>
    <m/>
  </r>
  <r>
    <x v="635"/>
    <s v="Gatton94CvBataviaTOS29-Apr"/>
    <x v="0"/>
    <d v="1994-04-29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5"/>
    <n v="179"/>
    <m/>
    <m/>
    <m/>
    <m/>
    <m/>
    <m/>
    <m/>
    <m/>
    <m/>
    <m/>
    <m/>
    <m/>
    <m/>
  </r>
  <r>
    <x v="636"/>
    <s v="Gatton94CvBataviaTOS4_Jul"/>
    <x v="0"/>
    <d v="1994-07-04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2"/>
    <n v="132"/>
    <m/>
    <m/>
    <m/>
    <m/>
    <m/>
    <m/>
    <m/>
    <m/>
    <m/>
    <m/>
    <m/>
    <m/>
    <m/>
  </r>
  <r>
    <x v="637"/>
    <s v="Gatton94CvHartogTOS10-Jun"/>
    <x v="0"/>
    <d v="1994-06-10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5"/>
    <n v="139"/>
    <m/>
    <m/>
    <m/>
    <m/>
    <m/>
    <m/>
    <m/>
    <m/>
    <m/>
    <m/>
    <m/>
    <m/>
    <m/>
  </r>
  <r>
    <x v="638"/>
    <s v="Gatton94CvHartogTOS15-Aug"/>
    <x v="0"/>
    <d v="1994-08-15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66"/>
    <n v="107"/>
    <m/>
    <m/>
    <m/>
    <m/>
    <m/>
    <m/>
    <m/>
    <m/>
    <m/>
    <m/>
    <m/>
    <m/>
    <m/>
  </r>
  <r>
    <x v="639"/>
    <s v="Gatton94CvHartogTOS20-May"/>
    <x v="0"/>
    <d v="1994-05-20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5"/>
    <n v="158"/>
    <m/>
    <m/>
    <m/>
    <m/>
    <m/>
    <m/>
    <m/>
    <m/>
    <m/>
    <m/>
    <m/>
    <m/>
    <m/>
  </r>
  <r>
    <x v="640"/>
    <s v="Gatton94CvHartogTOS22-Jul"/>
    <x v="0"/>
    <d v="1994-07-22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84"/>
    <n v="114"/>
    <m/>
    <m/>
    <m/>
    <m/>
    <m/>
    <m/>
    <m/>
    <m/>
    <m/>
    <m/>
    <m/>
    <m/>
    <m/>
  </r>
  <r>
    <x v="641"/>
    <s v="Gatton94CvHartogTOS29-Apr"/>
    <x v="0"/>
    <d v="1994-04-29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1"/>
    <n v="151"/>
    <m/>
    <m/>
    <m/>
    <m/>
    <m/>
    <m/>
    <m/>
    <m/>
    <m/>
    <m/>
    <m/>
    <m/>
    <m/>
  </r>
  <r>
    <x v="642"/>
    <s v="Gatton94CvHartogTOS4_Jul"/>
    <x v="0"/>
    <d v="1994-07-04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5"/>
    <n v="128"/>
    <m/>
    <m/>
    <m/>
    <m/>
    <m/>
    <m/>
    <m/>
    <m/>
    <m/>
    <m/>
    <m/>
    <m/>
    <m/>
  </r>
  <r>
    <x v="643"/>
    <s v="GattonRowSpacingRowSpace25cm"/>
    <x v="243"/>
    <m/>
    <m/>
    <m/>
    <m/>
    <m/>
    <m/>
    <m/>
    <m/>
    <m/>
    <m/>
    <m/>
    <m/>
    <m/>
    <m/>
    <m/>
    <m/>
    <m/>
    <n v="25.9"/>
    <m/>
    <m/>
    <m/>
    <m/>
    <m/>
    <m/>
    <m/>
    <m/>
    <m/>
    <m/>
    <m/>
    <m/>
    <m/>
    <m/>
    <m/>
    <m/>
    <m/>
    <n v="0.41818507199999999"/>
    <m/>
    <m/>
    <m/>
    <m/>
    <m/>
    <m/>
    <x v="1"/>
    <m/>
    <m/>
    <m/>
    <m/>
    <m/>
    <m/>
    <m/>
    <m/>
    <m/>
    <m/>
    <m/>
    <m/>
    <m/>
    <m/>
    <m/>
    <m/>
    <n v="480"/>
    <n v="4.1666666670000003"/>
    <m/>
  </r>
  <r>
    <x v="643"/>
    <s v="GattonRowSpacingRowSpace25cm"/>
    <x v="231"/>
    <m/>
    <m/>
    <m/>
    <m/>
    <m/>
    <m/>
    <m/>
    <m/>
    <m/>
    <m/>
    <m/>
    <m/>
    <m/>
    <m/>
    <m/>
    <m/>
    <m/>
    <n v="86"/>
    <m/>
    <m/>
    <m/>
    <m/>
    <m/>
    <m/>
    <m/>
    <m/>
    <m/>
    <m/>
    <m/>
    <m/>
    <m/>
    <m/>
    <m/>
    <m/>
    <m/>
    <n v="1.45847481"/>
    <m/>
    <m/>
    <m/>
    <m/>
    <m/>
    <m/>
    <x v="1"/>
    <m/>
    <m/>
    <m/>
    <m/>
    <m/>
    <m/>
    <m/>
    <m/>
    <m/>
    <m/>
    <m/>
    <m/>
    <m/>
    <m/>
    <m/>
    <m/>
    <n v="880"/>
    <n v="5.4249999999999998"/>
    <m/>
  </r>
  <r>
    <x v="643"/>
    <s v="GattonRowSpacingRowSpace25cm"/>
    <x v="198"/>
    <m/>
    <m/>
    <m/>
    <m/>
    <m/>
    <m/>
    <m/>
    <m/>
    <m/>
    <m/>
    <m/>
    <m/>
    <m/>
    <m/>
    <m/>
    <m/>
    <m/>
    <n v="118.9"/>
    <m/>
    <m/>
    <m/>
    <m/>
    <m/>
    <m/>
    <m/>
    <m/>
    <m/>
    <m/>
    <m/>
    <m/>
    <m/>
    <m/>
    <m/>
    <m/>
    <m/>
    <n v="2.0131426069999998"/>
    <m/>
    <m/>
    <n v="92.4"/>
    <m/>
    <m/>
    <n v="2.1787258E-2"/>
    <x v="1"/>
    <m/>
    <m/>
    <m/>
    <m/>
    <m/>
    <m/>
    <m/>
    <m/>
    <m/>
    <m/>
    <m/>
    <m/>
    <m/>
    <m/>
    <m/>
    <n v="26.5"/>
    <n v="853.33333333333303"/>
    <n v="5.9083333329999999"/>
    <m/>
  </r>
  <r>
    <x v="643"/>
    <s v="GattonRowSpacingRowSpace25cm"/>
    <x v="242"/>
    <m/>
    <m/>
    <m/>
    <m/>
    <m/>
    <m/>
    <m/>
    <m/>
    <m/>
    <m/>
    <m/>
    <m/>
    <m/>
    <m/>
    <m/>
    <m/>
    <m/>
    <n v="178.3"/>
    <m/>
    <m/>
    <m/>
    <m/>
    <m/>
    <m/>
    <m/>
    <m/>
    <m/>
    <m/>
    <m/>
    <m/>
    <m/>
    <m/>
    <m/>
    <m/>
    <m/>
    <n v="2.9735134680000002"/>
    <m/>
    <m/>
    <n v="126.4"/>
    <m/>
    <m/>
    <n v="2.3524632E-2"/>
    <x v="1"/>
    <m/>
    <m/>
    <m/>
    <m/>
    <m/>
    <m/>
    <m/>
    <m/>
    <m/>
    <m/>
    <m/>
    <m/>
    <m/>
    <m/>
    <m/>
    <n v="51.8"/>
    <n v="800"/>
    <n v="6.5416666670000003"/>
    <m/>
  </r>
  <r>
    <x v="643"/>
    <s v="GattonRowSpacingRowSpace25cm"/>
    <x v="244"/>
    <m/>
    <m/>
    <m/>
    <m/>
    <m/>
    <m/>
    <m/>
    <m/>
    <m/>
    <m/>
    <m/>
    <m/>
    <m/>
    <m/>
    <m/>
    <m/>
    <m/>
    <n v="520.5"/>
    <m/>
    <m/>
    <m/>
    <m/>
    <m/>
    <m/>
    <m/>
    <m/>
    <m/>
    <m/>
    <m/>
    <m/>
    <m/>
    <m/>
    <m/>
    <m/>
    <m/>
    <n v="6.1201040439999996"/>
    <m/>
    <m/>
    <n v="276.39999999999998"/>
    <m/>
    <m/>
    <n v="2.2142200000000001E-2"/>
    <x v="1"/>
    <m/>
    <m/>
    <m/>
    <m/>
    <m/>
    <m/>
    <m/>
    <m/>
    <m/>
    <m/>
    <m/>
    <m/>
    <m/>
    <m/>
    <m/>
    <n v="244.2"/>
    <n v="773.33333333333303"/>
    <n v="9.75"/>
    <m/>
  </r>
  <r>
    <x v="643"/>
    <s v="GattonRowSpacingRowSpace25cm"/>
    <x v="245"/>
    <m/>
    <m/>
    <m/>
    <m/>
    <m/>
    <m/>
    <m/>
    <m/>
    <m/>
    <m/>
    <m/>
    <m/>
    <m/>
    <m/>
    <m/>
    <m/>
    <m/>
    <n v="1675.3"/>
    <m/>
    <m/>
    <m/>
    <m/>
    <n v="37.799999999999997"/>
    <m/>
    <n v="16885"/>
    <m/>
    <n v="636.299999999999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n v="492.24674144728198"/>
    <m/>
    <m/>
  </r>
  <r>
    <x v="644"/>
    <s v="GattonRowSpacingRowSpace50cm"/>
    <x v="243"/>
    <m/>
    <m/>
    <m/>
    <m/>
    <m/>
    <m/>
    <m/>
    <m/>
    <m/>
    <m/>
    <m/>
    <m/>
    <m/>
    <m/>
    <m/>
    <m/>
    <m/>
    <n v="16.7"/>
    <m/>
    <m/>
    <m/>
    <m/>
    <m/>
    <m/>
    <m/>
    <m/>
    <m/>
    <m/>
    <m/>
    <m/>
    <m/>
    <m/>
    <m/>
    <m/>
    <m/>
    <n v="0.24753102699999999"/>
    <m/>
    <m/>
    <m/>
    <m/>
    <m/>
    <m/>
    <x v="1"/>
    <m/>
    <m/>
    <m/>
    <m/>
    <m/>
    <m/>
    <m/>
    <m/>
    <m/>
    <m/>
    <m/>
    <m/>
    <m/>
    <m/>
    <m/>
    <m/>
    <n v="240"/>
    <n v="4.1666666670000003"/>
    <m/>
  </r>
  <r>
    <x v="644"/>
    <s v="GattonRowSpacingRowSpace50cm"/>
    <x v="231"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n v="0.846396072"/>
    <m/>
    <m/>
    <m/>
    <m/>
    <m/>
    <m/>
    <x v="1"/>
    <m/>
    <m/>
    <m/>
    <m/>
    <m/>
    <m/>
    <m/>
    <m/>
    <m/>
    <m/>
    <m/>
    <m/>
    <m/>
    <m/>
    <m/>
    <m/>
    <n v="466.66666666666703"/>
    <n v="5.2833333329999999"/>
    <m/>
  </r>
  <r>
    <x v="644"/>
    <s v="GattonRowSpacingRowSpace50cm"/>
    <x v="198"/>
    <m/>
    <m/>
    <m/>
    <m/>
    <m/>
    <m/>
    <m/>
    <m/>
    <m/>
    <m/>
    <m/>
    <m/>
    <m/>
    <m/>
    <m/>
    <m/>
    <m/>
    <n v="63.4"/>
    <m/>
    <m/>
    <m/>
    <m/>
    <m/>
    <m/>
    <m/>
    <m/>
    <m/>
    <m/>
    <m/>
    <m/>
    <m/>
    <m/>
    <m/>
    <m/>
    <m/>
    <n v="1.0147118559999999"/>
    <m/>
    <m/>
    <n v="50.1"/>
    <m/>
    <m/>
    <n v="2.0253730000000001E-2"/>
    <x v="1"/>
    <m/>
    <m/>
    <m/>
    <m/>
    <m/>
    <m/>
    <m/>
    <m/>
    <m/>
    <m/>
    <m/>
    <m/>
    <m/>
    <m/>
    <m/>
    <n v="13.2"/>
    <n v="473.33333333333297"/>
    <n v="5.8416666670000001"/>
    <m/>
  </r>
  <r>
    <x v="644"/>
    <s v="GattonRowSpacingRowSpace50cm"/>
    <x v="242"/>
    <m/>
    <m/>
    <m/>
    <m/>
    <m/>
    <m/>
    <m/>
    <m/>
    <m/>
    <m/>
    <m/>
    <m/>
    <m/>
    <m/>
    <m/>
    <m/>
    <m/>
    <n v="138.6"/>
    <m/>
    <m/>
    <m/>
    <m/>
    <m/>
    <m/>
    <m/>
    <m/>
    <m/>
    <m/>
    <m/>
    <m/>
    <m/>
    <m/>
    <m/>
    <m/>
    <m/>
    <n v="2.2704393980000002"/>
    <m/>
    <m/>
    <n v="100.2"/>
    <m/>
    <m/>
    <n v="2.2659076E-2"/>
    <x v="1"/>
    <m/>
    <m/>
    <m/>
    <m/>
    <m/>
    <m/>
    <m/>
    <m/>
    <m/>
    <m/>
    <m/>
    <m/>
    <m/>
    <m/>
    <m/>
    <n v="38.4"/>
    <n v="446.66666666666703"/>
    <n v="6.7916666670000003"/>
    <m/>
  </r>
  <r>
    <x v="644"/>
    <s v="GattonRowSpacingRowSpace50cm"/>
    <x v="244"/>
    <m/>
    <m/>
    <m/>
    <m/>
    <m/>
    <m/>
    <m/>
    <m/>
    <m/>
    <m/>
    <m/>
    <m/>
    <m/>
    <m/>
    <m/>
    <m/>
    <m/>
    <n v="412"/>
    <m/>
    <m/>
    <m/>
    <m/>
    <m/>
    <m/>
    <m/>
    <m/>
    <m/>
    <m/>
    <m/>
    <m/>
    <m/>
    <m/>
    <m/>
    <m/>
    <m/>
    <n v="4.9096734560000002"/>
    <m/>
    <m/>
    <n v="221.8"/>
    <m/>
    <m/>
    <n v="2.2135588000000001E-2"/>
    <x v="1"/>
    <m/>
    <m/>
    <m/>
    <m/>
    <m/>
    <m/>
    <m/>
    <m/>
    <m/>
    <m/>
    <m/>
    <m/>
    <m/>
    <m/>
    <m/>
    <n v="190.3"/>
    <n v="533.33333333333303"/>
    <n v="10"/>
    <m/>
  </r>
  <r>
    <x v="644"/>
    <s v="GattonRowSpacingRowSpace50cm"/>
    <x v="245"/>
    <m/>
    <m/>
    <m/>
    <m/>
    <m/>
    <m/>
    <m/>
    <m/>
    <m/>
    <m/>
    <m/>
    <m/>
    <m/>
    <m/>
    <m/>
    <m/>
    <m/>
    <n v="1492.5"/>
    <m/>
    <m/>
    <m/>
    <m/>
    <n v="35.200000000000003"/>
    <m/>
    <n v="15830"/>
    <m/>
    <n v="554.2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n v="400.19794245747102"/>
    <m/>
    <m/>
  </r>
  <r>
    <x v="645"/>
    <s v="GattonRowSpacingRowSpaceN0"/>
    <x v="245"/>
    <m/>
    <m/>
    <m/>
    <m/>
    <m/>
    <m/>
    <m/>
    <m/>
    <m/>
    <m/>
    <m/>
    <m/>
    <m/>
    <m/>
    <m/>
    <m/>
    <m/>
    <n v="1238.7"/>
    <m/>
    <m/>
    <m/>
    <m/>
    <n v="37.9"/>
    <m/>
    <n v="10025"/>
    <m/>
    <n v="38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n v="389.11511579361002"/>
    <m/>
    <m/>
  </r>
  <r>
    <x v="646"/>
    <s v="Ginninderra1991N0CvJanz"/>
    <x v="33"/>
    <m/>
    <m/>
    <s v="Janz"/>
    <m/>
    <m/>
    <m/>
    <m/>
    <m/>
    <m/>
    <m/>
    <m/>
    <m/>
    <m/>
    <m/>
    <m/>
    <m/>
    <n v="5.67"/>
    <n v="167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056"/>
    <m/>
    <m/>
  </r>
  <r>
    <x v="646"/>
    <s v="Ginninderra1991N0CvJanz"/>
    <x v="246"/>
    <m/>
    <m/>
    <m/>
    <m/>
    <m/>
    <m/>
    <m/>
    <m/>
    <m/>
    <m/>
    <m/>
    <m/>
    <m/>
    <m/>
    <m/>
    <m/>
    <n v="10.28"/>
    <n v="986"/>
    <m/>
    <m/>
    <m/>
    <m/>
    <m/>
    <m/>
    <m/>
    <m/>
    <m/>
    <m/>
    <m/>
    <m/>
    <m/>
    <m/>
    <m/>
    <m/>
    <m/>
    <m/>
    <m/>
    <m/>
    <m/>
    <n v="13.2"/>
    <n v="159"/>
    <m/>
    <x v="1"/>
    <m/>
    <m/>
    <m/>
    <m/>
    <m/>
    <m/>
    <m/>
    <m/>
    <m/>
    <n v="26.4"/>
    <n v="196"/>
    <m/>
    <m/>
    <m/>
    <n v="204.7"/>
    <n v="632"/>
    <n v="515"/>
    <m/>
    <m/>
  </r>
  <r>
    <x v="646"/>
    <s v="Ginninderra1991N0CvJanz"/>
    <x v="247"/>
    <m/>
    <m/>
    <s v="Janz"/>
    <m/>
    <m/>
    <m/>
    <m/>
    <m/>
    <m/>
    <m/>
    <m/>
    <m/>
    <m/>
    <m/>
    <m/>
    <m/>
    <n v="13.01"/>
    <n v="1366"/>
    <m/>
    <m/>
    <m/>
    <n v="1.8432619439868202E-2"/>
    <n v="3.9960500329163921E-2"/>
    <n v="11.188599999999999"/>
    <n v="15190"/>
    <n v="10.4"/>
    <n v="607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500"/>
    <m/>
    <m/>
  </r>
  <r>
    <x v="647"/>
    <s v="Ginninderra1991N120CvJanz"/>
    <x v="246"/>
    <m/>
    <m/>
    <m/>
    <m/>
    <m/>
    <m/>
    <m/>
    <m/>
    <m/>
    <m/>
    <m/>
    <m/>
    <m/>
    <m/>
    <m/>
    <m/>
    <n v="17.02"/>
    <n v="1132"/>
    <m/>
    <m/>
    <m/>
    <m/>
    <m/>
    <m/>
    <m/>
    <m/>
    <m/>
    <m/>
    <m/>
    <m/>
    <m/>
    <m/>
    <m/>
    <m/>
    <m/>
    <m/>
    <m/>
    <m/>
    <m/>
    <n v="11.7"/>
    <n v="232"/>
    <m/>
    <x v="1"/>
    <m/>
    <m/>
    <m/>
    <m/>
    <m/>
    <m/>
    <m/>
    <m/>
    <m/>
    <n v="28.2"/>
    <n v="239"/>
    <m/>
    <m/>
    <m/>
    <n v="170"/>
    <n v="662"/>
    <n v="606"/>
    <m/>
    <m/>
  </r>
  <r>
    <x v="647"/>
    <s v="Ginninderra1991N120CvJanz"/>
    <x v="247"/>
    <m/>
    <m/>
    <s v="Janz"/>
    <m/>
    <m/>
    <m/>
    <m/>
    <m/>
    <m/>
    <m/>
    <m/>
    <m/>
    <m/>
    <m/>
    <m/>
    <m/>
    <n v="19.239999999999998"/>
    <n v="1619"/>
    <m/>
    <m/>
    <m/>
    <n v="2.1126274509803918E-2"/>
    <n v="3.6761172513214799E-2"/>
    <n v="16.161599999999996"/>
    <n v="20810"/>
    <n v="12.1"/>
    <n v="765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570"/>
    <m/>
    <m/>
  </r>
  <r>
    <x v="648"/>
    <s v="Ginninderra1991N160CvJanz"/>
    <x v="246"/>
    <m/>
    <m/>
    <m/>
    <m/>
    <m/>
    <m/>
    <m/>
    <m/>
    <m/>
    <m/>
    <m/>
    <m/>
    <m/>
    <m/>
    <m/>
    <m/>
    <n v="18.98"/>
    <n v="1163"/>
    <m/>
    <m/>
    <m/>
    <m/>
    <m/>
    <m/>
    <m/>
    <m/>
    <m/>
    <m/>
    <m/>
    <m/>
    <m/>
    <m/>
    <m/>
    <m/>
    <m/>
    <m/>
    <m/>
    <m/>
    <m/>
    <n v="11.6"/>
    <n v="262"/>
    <m/>
    <x v="1"/>
    <m/>
    <m/>
    <m/>
    <m/>
    <m/>
    <m/>
    <m/>
    <m/>
    <m/>
    <n v="29.6"/>
    <n v="236"/>
    <m/>
    <m/>
    <m/>
    <n v="163"/>
    <n v="665"/>
    <n v="633"/>
    <m/>
    <m/>
  </r>
  <r>
    <x v="648"/>
    <s v="Ginninderra1991N160CvJanz"/>
    <x v="247"/>
    <m/>
    <m/>
    <s v="Janz"/>
    <m/>
    <m/>
    <m/>
    <m/>
    <m/>
    <m/>
    <m/>
    <m/>
    <m/>
    <m/>
    <m/>
    <m/>
    <m/>
    <n v="19.850000000000001"/>
    <n v="1683"/>
    <m/>
    <m/>
    <m/>
    <n v="2.1095390524967991E-2"/>
    <n v="3.733269598470363E-2"/>
    <n v="16.4755"/>
    <n v="20920"/>
    <n v="12"/>
    <n v="781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604"/>
    <m/>
    <m/>
  </r>
  <r>
    <x v="649"/>
    <s v="Ginninderra1991N200CvJanz"/>
    <x v="246"/>
    <m/>
    <m/>
    <m/>
    <m/>
    <m/>
    <m/>
    <m/>
    <m/>
    <m/>
    <m/>
    <m/>
    <m/>
    <m/>
    <m/>
    <m/>
    <m/>
    <n v="20.149999999999999"/>
    <n v="1194"/>
    <m/>
    <m/>
    <m/>
    <m/>
    <m/>
    <m/>
    <m/>
    <m/>
    <m/>
    <m/>
    <m/>
    <m/>
    <m/>
    <m/>
    <m/>
    <m/>
    <m/>
    <m/>
    <m/>
    <m/>
    <m/>
    <n v="10.3"/>
    <n v="262"/>
    <m/>
    <x v="1"/>
    <m/>
    <m/>
    <m/>
    <m/>
    <m/>
    <m/>
    <m/>
    <m/>
    <m/>
    <n v="27.6"/>
    <n v="250"/>
    <m/>
    <m/>
    <m/>
    <n v="143.19999999999999"/>
    <n v="681"/>
    <n v="646"/>
    <m/>
    <m/>
  </r>
  <r>
    <x v="649"/>
    <s v="Ginninderra1991N200CvJanz"/>
    <x v="247"/>
    <m/>
    <m/>
    <s v="Janz"/>
    <m/>
    <m/>
    <m/>
    <m/>
    <m/>
    <m/>
    <m/>
    <m/>
    <m/>
    <m/>
    <m/>
    <m/>
    <m/>
    <n v="21.08"/>
    <n v="1670"/>
    <m/>
    <m/>
    <m/>
    <n v="2.2246589446589447E-2"/>
    <n v="3.6223776223776226E-2"/>
    <n v="17.285599999999999"/>
    <n v="21450"/>
    <n v="12.8"/>
    <n v="777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620"/>
    <m/>
    <m/>
  </r>
  <r>
    <x v="650"/>
    <s v="Ginninderra1991N240CvJanz"/>
    <x v="246"/>
    <m/>
    <m/>
    <m/>
    <m/>
    <m/>
    <m/>
    <m/>
    <m/>
    <m/>
    <m/>
    <m/>
    <m/>
    <m/>
    <m/>
    <m/>
    <m/>
    <n v="21.59"/>
    <n v="1188"/>
    <m/>
    <m/>
    <m/>
    <m/>
    <m/>
    <m/>
    <m/>
    <m/>
    <m/>
    <m/>
    <m/>
    <m/>
    <m/>
    <m/>
    <m/>
    <m/>
    <m/>
    <m/>
    <m/>
    <m/>
    <m/>
    <n v="11.2"/>
    <n v="280"/>
    <m/>
    <x v="1"/>
    <m/>
    <m/>
    <m/>
    <m/>
    <m/>
    <m/>
    <m/>
    <m/>
    <m/>
    <n v="27.7"/>
    <n v="244"/>
    <m/>
    <m/>
    <m/>
    <n v="133.19999999999999"/>
    <n v="664"/>
    <n v="644"/>
    <m/>
    <m/>
  </r>
  <r>
    <x v="650"/>
    <s v="Ginninderra1991N240CvJanz"/>
    <x v="247"/>
    <m/>
    <m/>
    <s v="Janz"/>
    <m/>
    <m/>
    <m/>
    <m/>
    <m/>
    <m/>
    <m/>
    <m/>
    <m/>
    <m/>
    <m/>
    <m/>
    <m/>
    <n v="21.43"/>
    <n v="1676"/>
    <m/>
    <m/>
    <m/>
    <n v="2.2557894736842107E-2"/>
    <n v="3.713355048859935E-2"/>
    <n v="18.001200000000001"/>
    <n v="21490"/>
    <n v="12.8"/>
    <n v="798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615"/>
    <m/>
    <m/>
  </r>
  <r>
    <x v="651"/>
    <s v="Ginninderra1991N40CvJanz"/>
    <x v="246"/>
    <m/>
    <m/>
    <m/>
    <m/>
    <m/>
    <m/>
    <m/>
    <m/>
    <m/>
    <m/>
    <m/>
    <m/>
    <m/>
    <m/>
    <m/>
    <m/>
    <n v="13.66"/>
    <n v="1086"/>
    <m/>
    <m/>
    <m/>
    <m/>
    <m/>
    <m/>
    <m/>
    <m/>
    <m/>
    <m/>
    <m/>
    <m/>
    <m/>
    <m/>
    <m/>
    <m/>
    <m/>
    <m/>
    <m/>
    <m/>
    <m/>
    <n v="12.8"/>
    <n v="206"/>
    <m/>
    <x v="1"/>
    <m/>
    <m/>
    <m/>
    <m/>
    <m/>
    <m/>
    <m/>
    <m/>
    <m/>
    <n v="26.6"/>
    <n v="214"/>
    <m/>
    <m/>
    <m/>
    <n v="182.4"/>
    <n v="667"/>
    <n v="603"/>
    <m/>
    <m/>
  </r>
  <r>
    <x v="651"/>
    <s v="Ginninderra1991N40CvJanz"/>
    <x v="247"/>
    <m/>
    <m/>
    <s v="Janz"/>
    <m/>
    <m/>
    <m/>
    <m/>
    <m/>
    <m/>
    <m/>
    <m/>
    <m/>
    <m/>
    <m/>
    <m/>
    <m/>
    <n v="16.22"/>
    <n v="1578"/>
    <m/>
    <m/>
    <m/>
    <n v="1.9293499308437066E-2"/>
    <n v="3.9038876889848813E-2"/>
    <n v="13.949199999999999"/>
    <n v="18520"/>
    <n v="10.9"/>
    <n v="72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557"/>
    <m/>
    <m/>
  </r>
  <r>
    <x v="652"/>
    <s v="Ginninderra1991N80CvJanz"/>
    <x v="246"/>
    <m/>
    <m/>
    <m/>
    <m/>
    <m/>
    <m/>
    <m/>
    <m/>
    <m/>
    <m/>
    <m/>
    <m/>
    <m/>
    <m/>
    <m/>
    <m/>
    <n v="15.85"/>
    <n v="1167"/>
    <m/>
    <m/>
    <m/>
    <m/>
    <m/>
    <m/>
    <m/>
    <m/>
    <m/>
    <m/>
    <m/>
    <m/>
    <m/>
    <m/>
    <m/>
    <m/>
    <m/>
    <m/>
    <m/>
    <m/>
    <m/>
    <n v="13.2"/>
    <n v="228"/>
    <m/>
    <x v="1"/>
    <m/>
    <m/>
    <m/>
    <m/>
    <m/>
    <m/>
    <m/>
    <m/>
    <m/>
    <n v="28.4"/>
    <n v="233"/>
    <m/>
    <m/>
    <m/>
    <n v="185"/>
    <n v="706"/>
    <n v="627"/>
    <m/>
    <m/>
  </r>
  <r>
    <x v="652"/>
    <s v="Ginninderra1991N80CvJanz"/>
    <x v="247"/>
    <m/>
    <m/>
    <s v="Janz"/>
    <m/>
    <m/>
    <m/>
    <m/>
    <m/>
    <m/>
    <m/>
    <m/>
    <m/>
    <m/>
    <m/>
    <m/>
    <m/>
    <n v="16.97"/>
    <n v="1615"/>
    <m/>
    <m/>
    <m/>
    <n v="1.9553909465020572E-2"/>
    <n v="3.7346311475409837E-2"/>
    <n v="14.254799999999998"/>
    <n v="19520"/>
    <n v="11.2"/>
    <n v="729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606"/>
    <m/>
    <m/>
  </r>
  <r>
    <x v="653"/>
    <s v="Goondiwindi1996CvBataviaTOS16-Apr"/>
    <x v="0"/>
    <d v="1996-04-1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4"/>
    <m/>
    <m/>
    <m/>
    <m/>
    <m/>
    <m/>
    <m/>
    <m/>
    <m/>
    <m/>
    <m/>
    <m/>
    <m/>
    <m/>
    <m/>
  </r>
  <r>
    <x v="654"/>
    <s v="Goondiwindi1996CvBataviaTOS24-May"/>
    <x v="0"/>
    <d v="1996-05-24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0"/>
    <m/>
    <m/>
    <m/>
    <m/>
    <m/>
    <m/>
    <m/>
    <m/>
    <m/>
    <m/>
    <m/>
    <m/>
    <m/>
    <m/>
    <m/>
  </r>
  <r>
    <x v="655"/>
    <s v="Goondiwindi1996CvBataviaTOS30-Jun"/>
    <x v="0"/>
    <d v="1996-06-30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6"/>
    <m/>
    <m/>
    <m/>
    <m/>
    <m/>
    <m/>
    <m/>
    <m/>
    <m/>
    <m/>
    <m/>
    <m/>
    <m/>
    <m/>
    <m/>
  </r>
  <r>
    <x v="656"/>
    <s v="Goondiwindi1996CvCunninghamTOS16-Apr"/>
    <x v="0"/>
    <d v="1996-04-1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4"/>
    <m/>
    <m/>
    <m/>
    <m/>
    <m/>
    <m/>
    <m/>
    <m/>
    <m/>
    <m/>
    <m/>
    <m/>
    <m/>
    <m/>
    <m/>
  </r>
  <r>
    <x v="657"/>
    <s v="Goondiwindi1996CvCunninghamTOS24-May"/>
    <x v="0"/>
    <d v="1996-05-24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5"/>
    <m/>
    <m/>
    <m/>
    <m/>
    <m/>
    <m/>
    <m/>
    <m/>
    <m/>
    <m/>
    <m/>
    <m/>
    <m/>
    <m/>
    <m/>
  </r>
  <r>
    <x v="658"/>
    <s v="Goondiwindi1996CvCunninghamTOS30-Jun"/>
    <x v="0"/>
    <d v="1996-06-30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7"/>
    <m/>
    <m/>
    <m/>
    <m/>
    <m/>
    <m/>
    <m/>
    <m/>
    <m/>
    <m/>
    <m/>
    <m/>
    <m/>
    <m/>
    <m/>
  </r>
  <r>
    <x v="659"/>
    <s v="Goondiwindi1996CvHartogTOS16-Apr"/>
    <x v="0"/>
    <d v="1996-04-1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7"/>
    <m/>
    <m/>
    <m/>
    <m/>
    <m/>
    <m/>
    <m/>
    <m/>
    <m/>
    <m/>
    <m/>
    <m/>
    <m/>
    <m/>
    <m/>
  </r>
  <r>
    <x v="660"/>
    <s v="Goondiwindi1996CvHartogTOS24-May"/>
    <x v="0"/>
    <d v="1996-05-24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3"/>
    <m/>
    <m/>
    <m/>
    <m/>
    <m/>
    <m/>
    <m/>
    <m/>
    <m/>
    <m/>
    <m/>
    <m/>
    <m/>
    <m/>
    <m/>
  </r>
  <r>
    <x v="661"/>
    <s v="Goondiwindi1996CvHartogTOS30-Jun"/>
    <x v="0"/>
    <d v="1996-06-30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1"/>
    <m/>
    <m/>
    <m/>
    <m/>
    <m/>
    <m/>
    <m/>
    <m/>
    <m/>
    <m/>
    <m/>
    <m/>
    <m/>
    <m/>
    <m/>
  </r>
  <r>
    <x v="662"/>
    <s v="Goondiwindi1996CvJanzTOS16-Apr"/>
    <x v="0"/>
    <d v="1996-04-1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5"/>
    <m/>
    <m/>
    <m/>
    <m/>
    <m/>
    <m/>
    <m/>
    <m/>
    <m/>
    <m/>
    <m/>
    <m/>
    <m/>
    <m/>
    <m/>
  </r>
  <r>
    <x v="663"/>
    <s v="Goondiwindi1996CvJanzTOS24-May"/>
    <x v="0"/>
    <d v="1996-05-24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6"/>
    <m/>
    <m/>
    <m/>
    <m/>
    <m/>
    <m/>
    <m/>
    <m/>
    <m/>
    <m/>
    <m/>
    <m/>
    <m/>
    <m/>
    <m/>
  </r>
  <r>
    <x v="664"/>
    <s v="Goondiwindi1996CvJanzTOS30-Jun"/>
    <x v="0"/>
    <d v="1996-06-30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665"/>
    <s v="Goondiwindi1996CvSunbriTOS16-Apr"/>
    <x v="0"/>
    <d v="1996-04-1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33"/>
    <m/>
    <m/>
    <m/>
    <m/>
    <m/>
    <m/>
    <m/>
    <m/>
    <m/>
    <m/>
    <m/>
    <m/>
    <m/>
    <m/>
    <m/>
  </r>
  <r>
    <x v="666"/>
    <s v="Goondiwindi1996CvSunbriTOS24-May"/>
    <x v="0"/>
    <d v="1996-05-24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9"/>
    <m/>
    <m/>
    <m/>
    <m/>
    <m/>
    <m/>
    <m/>
    <m/>
    <m/>
    <m/>
    <m/>
    <m/>
    <m/>
    <m/>
    <m/>
  </r>
  <r>
    <x v="667"/>
    <s v="Goondiwindi1996CvSunbriTOS30-Jun"/>
    <x v="0"/>
    <d v="1996-06-30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7"/>
    <m/>
    <m/>
    <m/>
    <m/>
    <m/>
    <m/>
    <m/>
    <m/>
    <m/>
    <m/>
    <m/>
    <m/>
    <m/>
    <m/>
    <m/>
  </r>
  <r>
    <x v="668"/>
    <s v="Goondiwindi1996CvSunecaTOS16-Apr"/>
    <x v="0"/>
    <d v="1996-04-1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34"/>
    <m/>
    <m/>
    <m/>
    <m/>
    <m/>
    <m/>
    <m/>
    <m/>
    <m/>
    <m/>
    <m/>
    <m/>
    <m/>
    <m/>
    <m/>
  </r>
  <r>
    <x v="669"/>
    <s v="Goondiwindi1996CvSunecaTOS24-May"/>
    <x v="0"/>
    <d v="1996-05-24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8"/>
    <m/>
    <m/>
    <m/>
    <m/>
    <m/>
    <m/>
    <m/>
    <m/>
    <m/>
    <m/>
    <m/>
    <m/>
    <m/>
    <m/>
    <m/>
  </r>
  <r>
    <x v="670"/>
    <s v="Goondiwindi1996CvSunecaTOS30-Jun"/>
    <x v="0"/>
    <d v="1996-06-30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0"/>
    <m/>
    <m/>
    <m/>
    <m/>
    <m/>
    <m/>
    <m/>
    <m/>
    <m/>
    <m/>
    <m/>
    <m/>
    <m/>
    <m/>
    <m/>
  </r>
  <r>
    <x v="671"/>
    <s v="Goondiwindi2011CvGregoryTOS19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5"/>
    <n v="167"/>
    <m/>
    <m/>
    <m/>
    <m/>
    <m/>
    <m/>
    <m/>
    <m/>
    <m/>
    <m/>
    <m/>
    <m/>
    <m/>
  </r>
  <r>
    <x v="672"/>
    <s v="Goondiwindi2011CvGregoryTOS28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9"/>
    <m/>
    <m/>
    <m/>
    <m/>
    <m/>
    <m/>
    <m/>
    <m/>
    <m/>
    <m/>
    <m/>
    <m/>
    <m/>
    <m/>
  </r>
  <r>
    <x v="673"/>
    <s v="Goondiwindi2011CvGregoryTOS9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8"/>
    <n v="150"/>
    <m/>
    <m/>
    <m/>
    <m/>
    <m/>
    <m/>
    <m/>
    <m/>
    <m/>
    <m/>
    <m/>
    <m/>
    <m/>
  </r>
  <r>
    <x v="674"/>
    <s v="Goondiwindi2011CvJanzTOS19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0"/>
    <n v="167"/>
    <m/>
    <m/>
    <m/>
    <m/>
    <m/>
    <m/>
    <m/>
    <m/>
    <m/>
    <m/>
    <m/>
    <m/>
    <m/>
  </r>
  <r>
    <x v="675"/>
    <s v="Goondiwindi2011CvJanzTOS28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8"/>
    <m/>
    <m/>
    <m/>
    <m/>
    <m/>
    <m/>
    <m/>
    <m/>
    <m/>
    <m/>
    <m/>
    <m/>
    <m/>
    <m/>
  </r>
  <r>
    <x v="676"/>
    <s v="Goondiwindi2011CvJanzTOS9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7"/>
    <n v="146"/>
    <m/>
    <m/>
    <m/>
    <m/>
    <m/>
    <m/>
    <m/>
    <m/>
    <m/>
    <m/>
    <m/>
    <m/>
    <m/>
  </r>
  <r>
    <x v="677"/>
    <s v="Goondiwindi2011CvLangTOS19-May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0"/>
    <n v="167"/>
    <m/>
    <m/>
    <m/>
    <m/>
    <m/>
    <m/>
    <m/>
    <m/>
    <m/>
    <m/>
    <m/>
    <m/>
    <m/>
  </r>
  <r>
    <x v="678"/>
    <s v="Goondiwindi2011CvLangTOS28-Jun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6"/>
    <m/>
    <m/>
    <m/>
    <m/>
    <m/>
    <m/>
    <m/>
    <m/>
    <m/>
    <m/>
    <m/>
    <m/>
    <m/>
    <m/>
  </r>
  <r>
    <x v="679"/>
    <s v="Goondiwindi2011CvLangTOS9-Jun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7"/>
    <n v="148"/>
    <m/>
    <m/>
    <m/>
    <m/>
    <m/>
    <m/>
    <m/>
    <m/>
    <m/>
    <m/>
    <m/>
    <m/>
    <m/>
  </r>
  <r>
    <x v="680"/>
    <s v="Gorgan05"/>
    <x v="248"/>
    <m/>
    <m/>
    <m/>
    <m/>
    <m/>
    <m/>
    <m/>
    <m/>
    <m/>
    <m/>
    <m/>
    <m/>
    <m/>
    <m/>
    <m/>
    <m/>
    <n v="0.40613500000000002"/>
    <n v="12.993"/>
    <m/>
    <m/>
    <m/>
    <m/>
    <m/>
    <m/>
    <m/>
    <m/>
    <m/>
    <m/>
    <m/>
    <m/>
    <m/>
    <m/>
    <m/>
    <m/>
    <m/>
    <n v="0.29147000000000001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49"/>
    <m/>
    <m/>
    <m/>
    <m/>
    <m/>
    <m/>
    <m/>
    <m/>
    <m/>
    <m/>
    <m/>
    <m/>
    <m/>
    <m/>
    <m/>
    <m/>
    <m/>
    <n v="29.234300000000001"/>
    <m/>
    <m/>
    <m/>
    <m/>
    <m/>
    <m/>
    <m/>
    <m/>
    <m/>
    <m/>
    <m/>
    <m/>
    <m/>
    <m/>
    <m/>
    <m/>
    <m/>
    <n v="0.48391499999999998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0"/>
    <m/>
    <m/>
    <m/>
    <m/>
    <m/>
    <m/>
    <m/>
    <m/>
    <m/>
    <m/>
    <m/>
    <m/>
    <m/>
    <m/>
    <m/>
    <m/>
    <m/>
    <n v="68.213499999999996"/>
    <m/>
    <m/>
    <m/>
    <m/>
    <m/>
    <m/>
    <m/>
    <m/>
    <m/>
    <m/>
    <m/>
    <m/>
    <m/>
    <m/>
    <m/>
    <m/>
    <m/>
    <n v="0.94015000000000004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1"/>
    <m/>
    <m/>
    <m/>
    <m/>
    <m/>
    <m/>
    <m/>
    <m/>
    <m/>
    <m/>
    <m/>
    <m/>
    <m/>
    <m/>
    <m/>
    <m/>
    <m/>
    <n v="139.67500000000001"/>
    <m/>
    <m/>
    <m/>
    <m/>
    <m/>
    <m/>
    <m/>
    <m/>
    <m/>
    <m/>
    <m/>
    <m/>
    <m/>
    <m/>
    <m/>
    <m/>
    <m/>
    <n v="2.03186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2"/>
    <m/>
    <m/>
    <m/>
    <m/>
    <m/>
    <m/>
    <m/>
    <m/>
    <m/>
    <m/>
    <m/>
    <m/>
    <m/>
    <m/>
    <m/>
    <m/>
    <n v="7.1623700000000001"/>
    <n v="292.34300000000002"/>
    <m/>
    <m/>
    <m/>
    <m/>
    <m/>
    <m/>
    <m/>
    <m/>
    <m/>
    <m/>
    <m/>
    <m/>
    <m/>
    <m/>
    <m/>
    <m/>
    <m/>
    <n v="2.8837899999999999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3"/>
    <m/>
    <m/>
    <m/>
    <m/>
    <m/>
    <m/>
    <m/>
    <m/>
    <m/>
    <m/>
    <m/>
    <m/>
    <m/>
    <m/>
    <m/>
    <m/>
    <m/>
    <n v="470.99799999999999"/>
    <m/>
    <m/>
    <m/>
    <m/>
    <m/>
    <m/>
    <m/>
    <m/>
    <m/>
    <m/>
    <m/>
    <m/>
    <m/>
    <m/>
    <m/>
    <m/>
    <m/>
    <n v="3.96353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4"/>
    <m/>
    <m/>
    <m/>
    <m/>
    <m/>
    <m/>
    <m/>
    <m/>
    <m/>
    <m/>
    <m/>
    <m/>
    <m/>
    <m/>
    <m/>
    <m/>
    <n v="14.680099999999999"/>
    <n v="893.27099999999996"/>
    <m/>
    <m/>
    <m/>
    <m/>
    <m/>
    <m/>
    <m/>
    <m/>
    <m/>
    <m/>
    <m/>
    <m/>
    <m/>
    <m/>
    <m/>
    <m/>
    <m/>
    <n v="4.2159300000000002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5"/>
    <m/>
    <m/>
    <m/>
    <m/>
    <m/>
    <m/>
    <m/>
    <m/>
    <m/>
    <m/>
    <m/>
    <m/>
    <m/>
    <m/>
    <m/>
    <m/>
    <m/>
    <n v="864.03700000000003"/>
    <m/>
    <m/>
    <m/>
    <m/>
    <m/>
    <m/>
    <m/>
    <m/>
    <m/>
    <m/>
    <m/>
    <m/>
    <m/>
    <m/>
    <m/>
    <m/>
    <m/>
    <n v="4.4561700000000002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6"/>
    <m/>
    <m/>
    <m/>
    <m/>
    <m/>
    <m/>
    <m/>
    <m/>
    <m/>
    <m/>
    <m/>
    <m/>
    <m/>
    <m/>
    <m/>
    <m/>
    <m/>
    <n v="1075.17"/>
    <m/>
    <m/>
    <m/>
    <m/>
    <m/>
    <m/>
    <m/>
    <m/>
    <n v="16.241299999999999"/>
    <m/>
    <m/>
    <m/>
    <m/>
    <m/>
    <m/>
    <m/>
    <m/>
    <n v="2.7059899999999999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7"/>
    <m/>
    <m/>
    <m/>
    <m/>
    <m/>
    <m/>
    <m/>
    <m/>
    <m/>
    <m/>
    <m/>
    <m/>
    <m/>
    <m/>
    <m/>
    <m/>
    <m/>
    <n v="1289.56"/>
    <m/>
    <m/>
    <m/>
    <m/>
    <m/>
    <m/>
    <m/>
    <m/>
    <n v="87.703000000000003"/>
    <m/>
    <m/>
    <m/>
    <m/>
    <m/>
    <m/>
    <m/>
    <m/>
    <n v="1.2315700000000001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8"/>
    <m/>
    <m/>
    <m/>
    <m/>
    <m/>
    <m/>
    <m/>
    <m/>
    <m/>
    <m/>
    <m/>
    <m/>
    <m/>
    <m/>
    <m/>
    <m/>
    <m/>
    <n v="1188.8599999999999"/>
    <m/>
    <m/>
    <m/>
    <m/>
    <m/>
    <m/>
    <m/>
    <m/>
    <n v="198.14400000000001"/>
    <m/>
    <m/>
    <m/>
    <m/>
    <m/>
    <m/>
    <m/>
    <m/>
    <n v="0.98021999999999998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59"/>
    <m/>
    <m/>
    <m/>
    <m/>
    <m/>
    <m/>
    <m/>
    <m/>
    <m/>
    <m/>
    <m/>
    <m/>
    <m/>
    <m/>
    <m/>
    <m/>
    <m/>
    <n v="1344.78"/>
    <m/>
    <m/>
    <m/>
    <m/>
    <m/>
    <m/>
    <m/>
    <m/>
    <n v="331.32299999999998"/>
    <m/>
    <m/>
    <m/>
    <m/>
    <m/>
    <m/>
    <m/>
    <m/>
    <n v="0.29714800000000002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60"/>
    <m/>
    <m/>
    <m/>
    <m/>
    <m/>
    <m/>
    <m/>
    <m/>
    <m/>
    <m/>
    <m/>
    <m/>
    <m/>
    <m/>
    <m/>
    <m/>
    <m/>
    <n v="1192.1099999999999"/>
    <m/>
    <m/>
    <m/>
    <m/>
    <m/>
    <m/>
    <m/>
    <m/>
    <n v="500.23200000000003"/>
    <m/>
    <m/>
    <m/>
    <m/>
    <m/>
    <m/>
    <m/>
    <m/>
    <n v="9.8136300000000003E-3"/>
    <m/>
    <m/>
    <m/>
    <m/>
    <m/>
    <m/>
    <x v="1"/>
    <m/>
    <m/>
    <m/>
    <m/>
    <m/>
    <m/>
    <m/>
    <m/>
    <m/>
    <m/>
    <m/>
    <m/>
    <m/>
    <m/>
    <m/>
    <m/>
    <m/>
    <m/>
    <m/>
  </r>
  <r>
    <x v="680"/>
    <s v="Gorgan05"/>
    <x v="261"/>
    <m/>
    <m/>
    <m/>
    <m/>
    <m/>
    <m/>
    <m/>
    <m/>
    <m/>
    <m/>
    <m/>
    <m/>
    <m/>
    <m/>
    <m/>
    <m/>
    <m/>
    <n v="1270.07"/>
    <m/>
    <m/>
    <m/>
    <m/>
    <m/>
    <m/>
    <m/>
    <m/>
    <n v="539.21100000000001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81"/>
    <s v="Griffith1983CVEgretTOS11-Aug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81"/>
    <s v="Griffith1983CVEgretTOS11-Aug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1907231840000001"/>
    <m/>
  </r>
  <r>
    <x v="681"/>
    <s v="Griffith1983CVEgretTOS11-Aug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9452448410000001"/>
    <m/>
  </r>
  <r>
    <x v="681"/>
    <s v="Griffith1983CVEgretTOS11-Aug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0529341380000004"/>
    <m/>
  </r>
  <r>
    <x v="681"/>
    <s v="Griffith1983CVEgretTOS11-Aug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7538850010000004"/>
    <m/>
  </r>
  <r>
    <x v="681"/>
    <s v="Griffith1983CVEgretTOS11-Aug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6398357049999994"/>
    <m/>
  </r>
  <r>
    <x v="681"/>
    <s v="Griffith1983CVEgretTOS11-Aug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0.5640625"/>
    <m/>
  </r>
  <r>
    <x v="681"/>
    <s v="Griffith1983CVEgretTOS11-Aug"/>
    <x v="0"/>
    <d v="1983-08-11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52"/>
    <n v="60"/>
    <n v="72"/>
    <n v="78"/>
    <n v="84"/>
    <n v="118"/>
    <m/>
    <m/>
    <m/>
    <m/>
    <m/>
    <m/>
    <m/>
    <m/>
    <m/>
    <m/>
    <m/>
    <m/>
    <n v="10.564062497074101"/>
  </r>
  <r>
    <x v="682"/>
    <s v="Griffith1983CVEgretTOS12-May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82"/>
    <s v="Griffith1983CVEgretTOS12-May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0666671660000002"/>
    <m/>
  </r>
  <r>
    <x v="682"/>
    <s v="Griffith1983CVEgretTOS12-May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7689727940000002"/>
    <m/>
  </r>
  <r>
    <x v="682"/>
    <s v="Griffith1983CVEgretTOS12-May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5452755499999999"/>
    <m/>
  </r>
  <r>
    <x v="682"/>
    <s v="Griffith1983CVEgretTOS12-May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0978951050000001"/>
    <m/>
  </r>
  <r>
    <x v="682"/>
    <s v="Griffith1983CVEgretTOS12-May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8164008010000003"/>
    <m/>
  </r>
  <r>
    <x v="682"/>
    <s v="Griffith1983CVEgretTOS12-May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9806091669999999"/>
    <m/>
  </r>
  <r>
    <x v="682"/>
    <s v="Griffith1983CVEgretTOS12-May"/>
    <x v="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8845641069999992"/>
    <m/>
  </r>
  <r>
    <x v="682"/>
    <s v="Griffith1983CVEgretTOS12-May"/>
    <x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0.864025420000001"/>
    <m/>
  </r>
  <r>
    <x v="682"/>
    <s v="Griffith1983CVEgretTOS12-May"/>
    <x v="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1.88057658"/>
    <m/>
  </r>
  <r>
    <x v="682"/>
    <s v="Griffith1983CVEgretTOS12-May"/>
    <x v="0"/>
    <d v="1983-05-12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84"/>
    <n v="96"/>
    <n v="119"/>
    <n v="127"/>
    <n v="138"/>
    <n v="184"/>
    <m/>
    <m/>
    <m/>
    <m/>
    <m/>
    <m/>
    <m/>
    <m/>
    <m/>
    <m/>
    <m/>
    <m/>
    <n v="11.8805765849438"/>
  </r>
  <r>
    <x v="683"/>
    <s v="Griffith1983CVEgretTOS15-Apr"/>
    <x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83"/>
    <s v="Griffith1983CVEgretTOS15-Apr"/>
    <x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3111071999999999"/>
    <m/>
  </r>
  <r>
    <x v="683"/>
    <s v="Griffith1983CVEgretTOS15-Apr"/>
    <x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8641902030000002"/>
    <m/>
  </r>
  <r>
    <x v="683"/>
    <s v="Griffith1983CVEgretTOS15-Apr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232315496"/>
    <m/>
  </r>
  <r>
    <x v="683"/>
    <s v="Griffith1983CVEgretTOS15-Apr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3970434850000002"/>
    <m/>
  </r>
  <r>
    <x v="683"/>
    <s v="Griffith1983CVEgretTOS15-Apr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3397520040000002"/>
    <m/>
  </r>
  <r>
    <x v="683"/>
    <s v="Griffith1983CVEgretTOS15-Apr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8571841859999996"/>
    <m/>
  </r>
  <r>
    <x v="683"/>
    <s v="Griffith1983CVEgretTOS15-Apr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5594617270000004"/>
    <m/>
  </r>
  <r>
    <x v="683"/>
    <s v="Griffith1983CVEgretTOS15-Apr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6681266049999994"/>
    <m/>
  </r>
  <r>
    <x v="683"/>
    <s v="Griffith1983CVEgretTOS15-Apr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832250707"/>
    <m/>
  </r>
  <r>
    <x v="683"/>
    <s v="Griffith1983CVEgretTOS15-Apr"/>
    <x v="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0.68204501"/>
    <m/>
  </r>
  <r>
    <x v="683"/>
    <s v="Griffith1983CVEgretTOS15-Apr"/>
    <x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1.4392762"/>
    <m/>
  </r>
  <r>
    <x v="683"/>
    <s v="Griffith1983CVEgretTOS15-Apr"/>
    <x v="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2.08556085"/>
    <m/>
  </r>
  <r>
    <x v="683"/>
    <s v="Griffith1983CVEgretTOS15-Apr"/>
    <x v="0"/>
    <d v="1983-04-15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67"/>
    <n v="73"/>
    <n v="126"/>
    <n v="136"/>
    <n v="152"/>
    <n v="198"/>
    <m/>
    <m/>
    <m/>
    <m/>
    <m/>
    <m/>
    <m/>
    <m/>
    <m/>
    <m/>
    <m/>
    <m/>
    <n v="12.0855608464518"/>
  </r>
  <r>
    <x v="684"/>
    <s v="Griffith1983CVEgretTOS17-Jun"/>
    <x v="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84"/>
    <s v="Griffith1983CVEgretTOS17-Jun"/>
    <x v="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1185030739999999"/>
    <m/>
  </r>
  <r>
    <x v="684"/>
    <s v="Griffith1983CVEgretTOS17-Jun"/>
    <x v="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6895060489999998"/>
    <m/>
  </r>
  <r>
    <x v="684"/>
    <s v="Griffith1983CVEgretTOS17-Jun"/>
    <x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7414973759999999"/>
    <m/>
  </r>
  <r>
    <x v="684"/>
    <s v="Griffith1983CVEgretTOS17-Jun"/>
    <x v="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8319894909999999"/>
    <m/>
  </r>
  <r>
    <x v="684"/>
    <s v="Griffith1983CVEgretTOS17-Jun"/>
    <x v="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9964787350000002"/>
    <m/>
  </r>
  <r>
    <x v="684"/>
    <s v="Griffith1983CVEgretTOS17-Jun"/>
    <x v="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1610522410000002"/>
    <m/>
  </r>
  <r>
    <x v="684"/>
    <s v="Griffith1983CVEgretTOS17-Jun"/>
    <x v="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0.30700358"/>
    <m/>
  </r>
  <r>
    <x v="684"/>
    <s v="Griffith1983CVEgretTOS17-Jun"/>
    <x v="0"/>
    <d v="1983-06-17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74"/>
    <n v="87"/>
    <n v="102"/>
    <n v="108"/>
    <n v="116"/>
    <n v="158"/>
    <m/>
    <m/>
    <m/>
    <m/>
    <m/>
    <m/>
    <m/>
    <m/>
    <m/>
    <m/>
    <m/>
    <m/>
    <n v="10.307003582121901"/>
  </r>
  <r>
    <x v="685"/>
    <s v="Griffith1983CVEgretTOS23-Sep"/>
    <x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85"/>
    <s v="Griffith1983CVEgretTOS23-Sep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724024934"/>
    <m/>
  </r>
  <r>
    <x v="685"/>
    <s v="Griffith1983CVEgretTOS23-Sep"/>
    <x v="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4804771539999999"/>
    <m/>
  </r>
  <r>
    <x v="685"/>
    <s v="Griffith1983CVEgretTOS23-Sep"/>
    <x v="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4402424160000002"/>
    <m/>
  </r>
  <r>
    <x v="685"/>
    <s v="Griffith1983CVEgretTOS23-Sep"/>
    <x v="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7528803970000002"/>
    <m/>
  </r>
  <r>
    <x v="685"/>
    <s v="Griffith1983CVEgretTOS23-Sep"/>
    <x v="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0101153279999995"/>
    <m/>
  </r>
  <r>
    <x v="685"/>
    <s v="Griffith1983CVEgretTOS23-Sep"/>
    <x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1932829129999991"/>
    <m/>
  </r>
  <r>
    <x v="685"/>
    <s v="Griffith1983CVEgretTOS23-Sep"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0.801867270000001"/>
    <m/>
  </r>
  <r>
    <x v="685"/>
    <s v="Griffith1983CVEgretTOS23-Sep"/>
    <x v="0"/>
    <d v="1983-09-23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59"/>
    <n v="62"/>
    <m/>
    <n v="71"/>
    <n v="78"/>
    <n v="109"/>
    <m/>
    <m/>
    <m/>
    <m/>
    <m/>
    <m/>
    <m/>
    <m/>
    <m/>
    <m/>
    <m/>
    <m/>
    <n v="7.9545577961242602"/>
  </r>
  <r>
    <x v="686"/>
    <s v="Griffith1983CVUQ189TOS11-Aug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54"/>
    <n v="67"/>
    <m/>
    <n v="84"/>
    <n v="91"/>
    <n v="124"/>
    <m/>
    <m/>
    <m/>
    <m/>
    <m/>
    <m/>
    <m/>
    <m/>
    <m/>
    <m/>
    <m/>
    <m/>
    <m/>
  </r>
  <r>
    <x v="687"/>
    <s v="Griffith1983CVUQ189TOS12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86"/>
    <n v="106"/>
    <m/>
    <n v="147"/>
    <n v="155"/>
    <n v="193"/>
    <m/>
    <m/>
    <m/>
    <m/>
    <m/>
    <m/>
    <m/>
    <m/>
    <m/>
    <m/>
    <m/>
    <m/>
    <m/>
  </r>
  <r>
    <x v="688"/>
    <s v="Griffith1983CVUQ189TOS15-Apr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70"/>
    <n v="88"/>
    <m/>
    <n v="159"/>
    <n v="172"/>
    <n v="215"/>
    <m/>
    <m/>
    <m/>
    <m/>
    <m/>
    <m/>
    <m/>
    <m/>
    <m/>
    <m/>
    <m/>
    <m/>
    <m/>
  </r>
  <r>
    <x v="689"/>
    <s v="Griffith1983CVUQ189TOS17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77"/>
    <n v="98"/>
    <m/>
    <n v="120"/>
    <n v="131"/>
    <n v="166"/>
    <m/>
    <m/>
    <m/>
    <m/>
    <m/>
    <m/>
    <m/>
    <m/>
    <m/>
    <m/>
    <m/>
    <m/>
    <m/>
  </r>
  <r>
    <x v="690"/>
    <s v="Griffith1983CVUQ189TOS23-Sep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43"/>
    <n v="56"/>
    <m/>
    <n v="69"/>
    <n v="75"/>
    <n v="101"/>
    <m/>
    <m/>
    <m/>
    <m/>
    <m/>
    <m/>
    <m/>
    <m/>
    <m/>
    <m/>
    <m/>
    <m/>
    <m/>
  </r>
  <r>
    <x v="691"/>
    <s v="Griffith1983CVWW33GTOS11-Aug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65"/>
    <n v="72"/>
    <m/>
    <n v="88"/>
    <n v="95"/>
    <n v="129"/>
    <m/>
    <m/>
    <m/>
    <m/>
    <m/>
    <m/>
    <m/>
    <m/>
    <m/>
    <m/>
    <m/>
    <m/>
    <m/>
  </r>
  <r>
    <x v="692"/>
    <s v="Griffith1983CVWW33GTOS12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93"/>
    <n v="104"/>
    <m/>
    <n v="136"/>
    <n v="144"/>
    <n v="187"/>
    <m/>
    <m/>
    <m/>
    <m/>
    <m/>
    <m/>
    <m/>
    <m/>
    <m/>
    <m/>
    <m/>
    <m/>
    <m/>
  </r>
  <r>
    <x v="693"/>
    <s v="Griffith1983CVWW33GTOS15-Apr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89"/>
    <n v="108"/>
    <m/>
    <n v="152"/>
    <n v="165"/>
    <n v="210"/>
    <m/>
    <m/>
    <m/>
    <m/>
    <m/>
    <m/>
    <m/>
    <m/>
    <m/>
    <m/>
    <m/>
    <m/>
    <m/>
  </r>
  <r>
    <x v="694"/>
    <s v="Griffith1983CVWW33GTOS17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76"/>
    <n v="93"/>
    <m/>
    <n v="111"/>
    <n v="119"/>
    <n v="161"/>
    <m/>
    <m/>
    <m/>
    <m/>
    <m/>
    <m/>
    <m/>
    <m/>
    <m/>
    <m/>
    <m/>
    <m/>
    <m/>
  </r>
  <r>
    <x v="695"/>
    <s v="Griffith1983CVWW33GTOS23-Sep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696"/>
    <s v="Griffith1983CVYecoraTOS11-Aug"/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96"/>
    <s v="Griffith1983CVYecoraTOS11-Aug"/>
    <x v="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3017258970000001"/>
    <m/>
  </r>
  <r>
    <x v="696"/>
    <s v="Griffith1983CVYecoraTOS11-Aug"/>
    <x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0747292809999998"/>
    <m/>
  </r>
  <r>
    <x v="696"/>
    <s v="Griffith1983CVYecoraTOS11-Aug"/>
    <x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8679764289999996"/>
    <m/>
  </r>
  <r>
    <x v="696"/>
    <s v="Griffith1983CVYecoraTOS11-Aug"/>
    <x v="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4949442079999997"/>
    <m/>
  </r>
  <r>
    <x v="696"/>
    <s v="Griffith1983CVYecoraTOS11-Aug"/>
    <x v="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4006050099999996"/>
    <m/>
  </r>
  <r>
    <x v="696"/>
    <s v="Griffith1983CVYecoraTOS11-Aug"/>
    <x v="0"/>
    <d v="1983-08-11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45"/>
    <n v="56"/>
    <n v="65"/>
    <n v="69"/>
    <n v="79"/>
    <n v="113"/>
    <m/>
    <m/>
    <m/>
    <m/>
    <m/>
    <m/>
    <m/>
    <m/>
    <m/>
    <m/>
    <m/>
    <m/>
    <n v="8.4006050097277107"/>
  </r>
  <r>
    <x v="697"/>
    <s v="Griffith1983CVYecoraTOS12-May"/>
    <x v="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97"/>
    <s v="Griffith1983CVYecoraTOS12-May"/>
    <x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122238742"/>
    <m/>
  </r>
  <r>
    <x v="697"/>
    <s v="Griffith1983CVYecoraTOS12-May"/>
    <x v="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8060205119999999"/>
    <m/>
  </r>
  <r>
    <x v="697"/>
    <s v="Griffith1983CVYecoraTOS12-May"/>
    <x v="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545303638"/>
    <m/>
  </r>
  <r>
    <x v="697"/>
    <s v="Griffith1983CVYecoraTOS12-May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9129514399999996"/>
    <m/>
  </r>
  <r>
    <x v="697"/>
    <s v="Griffith1983CVYecoraTOS12-May"/>
    <x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7054261750000004"/>
    <m/>
  </r>
  <r>
    <x v="697"/>
    <s v="Griffith1983CVYecoraTOS12-May"/>
    <x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758659916"/>
    <m/>
  </r>
  <r>
    <x v="697"/>
    <s v="Griffith1983CVYecoraTOS12-May"/>
    <x v="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7933697970000004"/>
    <m/>
  </r>
  <r>
    <x v="697"/>
    <s v="Griffith1983CVYecoraTOS12-May"/>
    <x v="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.2179018090000007"/>
    <m/>
  </r>
  <r>
    <x v="697"/>
    <s v="Griffith1983CVYecoraTOS12-May"/>
    <x v="0"/>
    <d v="1983-05-12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63"/>
    <n v="76"/>
    <n v="110"/>
    <n v="112"/>
    <n v="129"/>
    <n v="175"/>
    <m/>
    <m/>
    <m/>
    <m/>
    <m/>
    <m/>
    <m/>
    <m/>
    <m/>
    <m/>
    <m/>
    <m/>
    <n v="9.2179018090371301"/>
  </r>
  <r>
    <x v="698"/>
    <s v="Griffith1983CVYecoraTOS15-Apr"/>
    <x v="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98"/>
    <s v="Griffith1983CVYecoraTOS15-Apr"/>
    <x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2740875700000001"/>
    <m/>
  </r>
  <r>
    <x v="698"/>
    <s v="Griffith1983CVYecoraTOS15-Apr"/>
    <x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8641761589999999"/>
    <m/>
  </r>
  <r>
    <x v="698"/>
    <s v="Griffith1983CVYecoraTOS15-Apr"/>
    <x v="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2508112669999996"/>
    <m/>
  </r>
  <r>
    <x v="698"/>
    <s v="Griffith1983CVYecoraTOS15-Apr"/>
    <x v="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5635054239999997"/>
    <m/>
  </r>
  <r>
    <x v="698"/>
    <s v="Griffith1983CVYecoraTOS15-Apr"/>
    <x v="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487718171"/>
    <m/>
  </r>
  <r>
    <x v="698"/>
    <s v="Griffith1983CVYecoraTOS15-Apr"/>
    <x v="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7646912879999999"/>
    <m/>
  </r>
  <r>
    <x v="698"/>
    <s v="Griffith1983CVYecoraTOS15-Apr"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3929717009999996"/>
    <m/>
  </r>
  <r>
    <x v="698"/>
    <s v="Griffith1983CVYecoraTOS15-Apr"/>
    <x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1502450189999998"/>
    <m/>
  </r>
  <r>
    <x v="698"/>
    <s v="Griffith1983CVYecoraTOS15-Apr"/>
    <x v="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5930761869999994"/>
    <m/>
  </r>
  <r>
    <x v="698"/>
    <s v="Griffith1983CVYecoraTOS15-Apr"/>
    <x v="0"/>
    <d v="1983-04-15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37"/>
    <n v="46"/>
    <n v="84"/>
    <n v="101"/>
    <n v="136"/>
    <n v="192"/>
    <m/>
    <m/>
    <m/>
    <m/>
    <m/>
    <m/>
    <m/>
    <m/>
    <m/>
    <m/>
    <m/>
    <m/>
    <n v="8.5930761870343293"/>
  </r>
  <r>
    <x v="699"/>
    <s v="Griffith1983CVYecoraTOS17-Jun"/>
    <x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699"/>
    <s v="Griffith1983CVYecoraTOS17-Jun"/>
    <x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1924580699999998"/>
    <m/>
  </r>
  <r>
    <x v="699"/>
    <s v="Griffith1983CVYecoraTOS17-Jun"/>
    <x v="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7821112989999999"/>
    <m/>
  </r>
  <r>
    <x v="699"/>
    <s v="Griffith1983CVYecoraTOS17-Jun"/>
    <x v="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5751056569999999"/>
    <m/>
  </r>
  <r>
    <x v="699"/>
    <s v="Griffith1983CVYecoraTOS17-Jun"/>
    <x v="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61004024"/>
    <m/>
  </r>
  <r>
    <x v="699"/>
    <s v="Griffith1983CVYecoraTOS17-Jun"/>
    <x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534084462"/>
    <m/>
  </r>
  <r>
    <x v="699"/>
    <s v="Griffith1983CVYecoraTOS17-Jun"/>
    <x v="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8.0143284880000003"/>
    <m/>
  </r>
  <r>
    <x v="699"/>
    <s v="Griffith1983CVYecoraTOS17-Jun"/>
    <x v="0"/>
    <d v="1983-06-17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58"/>
    <n v="76"/>
    <n v="92"/>
    <n v="98"/>
    <n v="108"/>
    <n v="151"/>
    <m/>
    <m/>
    <m/>
    <m/>
    <m/>
    <m/>
    <m/>
    <m/>
    <m/>
    <m/>
    <m/>
    <m/>
    <n v="8.0143284878876297"/>
  </r>
  <r>
    <x v="700"/>
    <s v="Griffith1983CVYecoraTOS23-Sep"/>
    <x v="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00"/>
    <s v="Griffith1983CVYecoraTOS23-Sep"/>
    <x v="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686991261"/>
    <m/>
  </r>
  <r>
    <x v="700"/>
    <s v="Griffith1983CVYecoraTOS23-Sep"/>
    <x v="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5359363789999998"/>
    <m/>
  </r>
  <r>
    <x v="700"/>
    <s v="Griffith1983CVYecoraTOS23-Sep"/>
    <x v="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6437099399999999"/>
    <m/>
  </r>
  <r>
    <x v="700"/>
    <s v="Griffith1983CVYecoraTOS23-Sep"/>
    <x v="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0303310049999999"/>
    <m/>
  </r>
  <r>
    <x v="700"/>
    <s v="Griffith1983CVYecoraTOS23-Sep"/>
    <x v="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7.9545577959999996"/>
    <m/>
  </r>
  <r>
    <x v="700"/>
    <s v="Griffith1983CVYecoraTOS23-Sep"/>
    <x v="0"/>
    <d v="1983-09-22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n v="32"/>
    <n v="40"/>
    <m/>
    <n v="55"/>
    <n v="65"/>
    <n v="92"/>
    <m/>
    <m/>
    <m/>
    <m/>
    <m/>
    <m/>
    <m/>
    <m/>
    <m/>
    <m/>
    <m/>
    <m/>
    <n v="10.8018672723629"/>
  </r>
  <r>
    <x v="701"/>
    <s v="Griffith1984CVEgretTOS18-May"/>
    <x v="0"/>
    <d v="1984-05-18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0"/>
    <m/>
    <m/>
    <m/>
    <m/>
    <m/>
    <m/>
    <m/>
    <m/>
    <m/>
    <m/>
    <m/>
    <m/>
    <m/>
    <m/>
  </r>
  <r>
    <x v="702"/>
    <s v="Griffith1984CVEgretTOS3-Jul"/>
    <x v="0"/>
    <d v="1984-07-03T00:00:00"/>
    <m/>
    <s v="Egr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6"/>
    <m/>
    <m/>
    <m/>
    <m/>
    <m/>
    <m/>
    <m/>
    <m/>
    <m/>
    <m/>
    <m/>
    <m/>
    <m/>
    <m/>
  </r>
  <r>
    <x v="703"/>
    <s v="Griffith1984CVHartogTOS18-May"/>
    <x v="0"/>
    <d v="1984-05-18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9"/>
    <m/>
    <m/>
    <m/>
    <m/>
    <m/>
    <m/>
    <m/>
    <m/>
    <m/>
    <m/>
    <m/>
    <m/>
    <m/>
    <m/>
  </r>
  <r>
    <x v="704"/>
    <s v="Griffith1984CVHartogTOS3-Jul"/>
    <x v="0"/>
    <d v="1984-07-03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3"/>
    <m/>
    <m/>
    <m/>
    <m/>
    <m/>
    <m/>
    <m/>
    <m/>
    <m/>
    <m/>
    <m/>
    <m/>
    <m/>
    <m/>
  </r>
  <r>
    <x v="705"/>
    <s v="Griffith1984CVYecoraTOS18-May"/>
    <x v="0"/>
    <d v="1984-05-18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0"/>
    <m/>
    <m/>
    <m/>
    <m/>
    <m/>
    <m/>
    <m/>
    <m/>
    <m/>
    <m/>
    <m/>
    <m/>
    <m/>
    <m/>
  </r>
  <r>
    <x v="706"/>
    <s v="Griffith1984CVYecoraTOS3-Jul"/>
    <x v="0"/>
    <d v="1984-07-03T00:00:00"/>
    <m/>
    <s v="Yeco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6"/>
    <m/>
    <m/>
    <m/>
    <m/>
    <m/>
    <m/>
    <m/>
    <m/>
    <m/>
    <m/>
    <m/>
    <m/>
    <m/>
    <m/>
  </r>
  <r>
    <x v="707"/>
    <s v="JammaNRate0NUSG"/>
    <x v="346"/>
    <m/>
    <m/>
    <m/>
    <m/>
    <m/>
    <m/>
    <m/>
    <m/>
    <m/>
    <m/>
    <m/>
    <m/>
    <m/>
    <m/>
    <m/>
    <m/>
    <n v="3.9"/>
    <n v="373.2"/>
    <m/>
    <m/>
    <m/>
    <n v="1.8294701986754966E-2"/>
    <n v="35.700000000000003"/>
    <n v="2.21"/>
    <n v="3383.7535014005598"/>
    <m/>
    <n v="120.8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215.52570072615001"/>
    <m/>
    <m/>
  </r>
  <r>
    <x v="708"/>
    <s v="JammaNRate23NUSG"/>
    <x v="346"/>
    <m/>
    <m/>
    <m/>
    <m/>
    <m/>
    <m/>
    <m/>
    <m/>
    <m/>
    <m/>
    <m/>
    <m/>
    <m/>
    <m/>
    <m/>
    <m/>
    <n v="6.52"/>
    <n v="530.4"/>
    <m/>
    <m/>
    <m/>
    <n v="2.6157046281851275E-2"/>
    <n v="36.799999999999997"/>
    <n v="5.03"/>
    <n v="5225.54347826087"/>
    <m/>
    <n v="192.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235.384841363102"/>
    <m/>
    <m/>
  </r>
  <r>
    <x v="709"/>
    <s v="JammaNRate46NUC"/>
    <x v="346"/>
    <m/>
    <m/>
    <m/>
    <m/>
    <m/>
    <m/>
    <m/>
    <m/>
    <m/>
    <m/>
    <m/>
    <m/>
    <m/>
    <m/>
    <m/>
    <m/>
    <n v="8.14"/>
    <n v="709.8"/>
    <m/>
    <m/>
    <m/>
    <n v="2.1278224263298888E-2"/>
    <n v="38.5"/>
    <n v="5.56"/>
    <n v="6787.0129870129904"/>
    <m/>
    <n v="261.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236.48128874609699"/>
    <m/>
    <m/>
  </r>
  <r>
    <x v="710"/>
    <s v="JammaNRate46NUSG"/>
    <x v="346"/>
    <m/>
    <m/>
    <m/>
    <m/>
    <m/>
    <m/>
    <m/>
    <m/>
    <m/>
    <m/>
    <m/>
    <m/>
    <m/>
    <m/>
    <m/>
    <m/>
    <n v="8.4600000000000009"/>
    <n v="664.9"/>
    <m/>
    <m/>
    <m/>
    <n v="2.7722377343438374E-2"/>
    <n v="38.9"/>
    <n v="6.95"/>
    <n v="6444.7300771208202"/>
    <m/>
    <n v="250.7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245.04677099318701"/>
    <m/>
    <m/>
  </r>
  <r>
    <x v="711"/>
    <s v="JammaNRate69NUSG"/>
    <x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0"/>
    <m/>
    <m/>
    <m/>
    <m/>
    <m/>
    <m/>
    <m/>
    <m/>
    <m/>
    <m/>
    <m/>
    <m/>
  </r>
  <r>
    <x v="711"/>
    <s v="JammaNRate69NUSG"/>
    <x v="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0"/>
    <m/>
    <m/>
    <m/>
    <m/>
    <m/>
    <m/>
    <m/>
    <m/>
    <m/>
    <m/>
    <m/>
    <m/>
  </r>
  <r>
    <x v="711"/>
    <s v="JammaNRate69NUSG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711"/>
    <s v="JammaNRate69NUSG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711"/>
    <s v="JammaNRate69NUSG"/>
    <x v="346"/>
    <m/>
    <m/>
    <m/>
    <m/>
    <m/>
    <m/>
    <m/>
    <m/>
    <m/>
    <m/>
    <m/>
    <m/>
    <m/>
    <m/>
    <m/>
    <m/>
    <n v="10.78"/>
    <n v="851.5"/>
    <m/>
    <m/>
    <m/>
    <n v="3.0006297229219138E-2"/>
    <n v="41.8"/>
    <n v="9.5299999999999994"/>
    <n v="7598.0861244019197"/>
    <m/>
    <n v="317.6000000000000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n v="228.17075448654401"/>
    <m/>
    <m/>
  </r>
  <r>
    <x v="712"/>
    <s v="Konya09WaterAAA"/>
    <x v="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12"/>
    <s v="Konya09WaterAAA"/>
    <x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712"/>
    <s v="Konya09WaterAAA"/>
    <x v="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12"/>
    <s v="Konya09WaterAAA"/>
    <x v="352"/>
    <m/>
    <m/>
    <m/>
    <m/>
    <m/>
    <m/>
    <m/>
    <m/>
    <m/>
    <m/>
    <m/>
    <m/>
    <m/>
    <m/>
    <m/>
    <m/>
    <m/>
    <n v="2094"/>
    <m/>
    <m/>
    <m/>
    <n v="2.29422066549912E-2"/>
    <n v="39.1"/>
    <n v="15.646584938704001"/>
    <n v="17442.4552429668"/>
    <n v="13.1"/>
    <n v="68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3"/>
    <s v="Konya09WaterAAB"/>
    <x v="352"/>
    <m/>
    <m/>
    <m/>
    <m/>
    <m/>
    <m/>
    <m/>
    <m/>
    <m/>
    <m/>
    <m/>
    <m/>
    <m/>
    <m/>
    <m/>
    <m/>
    <m/>
    <n v="2009"/>
    <m/>
    <m/>
    <m/>
    <n v="2.1716287215411599E-2"/>
    <n v="38.9"/>
    <n v="14.484763572679499"/>
    <n v="17146.529562981999"/>
    <n v="12.4"/>
    <n v="66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4"/>
    <s v="Konya09WaterAAC"/>
    <x v="352"/>
    <m/>
    <m/>
    <m/>
    <m/>
    <m/>
    <m/>
    <m/>
    <m/>
    <m/>
    <m/>
    <m/>
    <m/>
    <m/>
    <m/>
    <m/>
    <m/>
    <m/>
    <n v="1934"/>
    <m/>
    <m/>
    <m/>
    <n v="2.2241681260945698E-2"/>
    <n v="39.9"/>
    <n v="14.167950963222401"/>
    <n v="15964.912280701799"/>
    <n v="12.7"/>
    <n v="63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5"/>
    <s v="Konya09WaterAAD"/>
    <x v="352"/>
    <m/>
    <m/>
    <m/>
    <m/>
    <m/>
    <m/>
    <m/>
    <m/>
    <m/>
    <m/>
    <m/>
    <m/>
    <m/>
    <m/>
    <m/>
    <m/>
    <m/>
    <n v="1822"/>
    <m/>
    <m/>
    <m/>
    <n v="2.2241681260945698E-2"/>
    <n v="37.6"/>
    <n v="11.8548161120841"/>
    <n v="14175.5319148936"/>
    <n v="12.7"/>
    <n v="53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6"/>
    <s v="Konya09WaterABA"/>
    <x v="352"/>
    <m/>
    <m/>
    <m/>
    <m/>
    <m/>
    <m/>
    <m/>
    <m/>
    <m/>
    <m/>
    <m/>
    <m/>
    <m/>
    <m/>
    <m/>
    <m/>
    <m/>
    <n v="1985"/>
    <m/>
    <m/>
    <m/>
    <n v="2.2241681260945698E-2"/>
    <n v="39.5"/>
    <n v="13.945534150613"/>
    <n v="15873.417721518999"/>
    <n v="12.7"/>
    <n v="62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7"/>
    <s v="Konya09WaterABB"/>
    <x v="352"/>
    <m/>
    <m/>
    <m/>
    <m/>
    <m/>
    <m/>
    <m/>
    <m/>
    <m/>
    <m/>
    <m/>
    <m/>
    <m/>
    <m/>
    <m/>
    <m/>
    <m/>
    <n v="1801"/>
    <m/>
    <m/>
    <m/>
    <n v="2.2591943957968499E-2"/>
    <n v="39.299999999999997"/>
    <n v="12.741856392294199"/>
    <n v="14351.145038167901"/>
    <n v="12.9"/>
    <n v="56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8"/>
    <s v="Konya09WaterACA"/>
    <x v="352"/>
    <m/>
    <m/>
    <m/>
    <m/>
    <m/>
    <m/>
    <m/>
    <m/>
    <m/>
    <m/>
    <m/>
    <m/>
    <m/>
    <m/>
    <m/>
    <m/>
    <m/>
    <n v="1759"/>
    <m/>
    <m/>
    <m/>
    <n v="2.2767075306479902E-2"/>
    <n v="37.1"/>
    <n v="12.544658493870401"/>
    <n v="14851.752021563299"/>
    <n v="13"/>
    <n v="55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19"/>
    <s v="Konya09WaterACC"/>
    <x v="352"/>
    <m/>
    <m/>
    <m/>
    <m/>
    <m/>
    <m/>
    <m/>
    <m/>
    <m/>
    <m/>
    <m/>
    <m/>
    <m/>
    <m/>
    <m/>
    <m/>
    <m/>
    <n v="1759"/>
    <m/>
    <m/>
    <m/>
    <n v="2.20665499124343E-2"/>
    <n v="38.6"/>
    <n v="10.9670753064799"/>
    <n v="12875.6476683938"/>
    <n v="12.6"/>
    <n v="49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0"/>
    <s v="Konya09WaterADA"/>
    <x v="352"/>
    <m/>
    <m/>
    <m/>
    <m/>
    <m/>
    <m/>
    <m/>
    <m/>
    <m/>
    <m/>
    <m/>
    <m/>
    <m/>
    <m/>
    <m/>
    <m/>
    <m/>
    <n v="1644"/>
    <m/>
    <m/>
    <m/>
    <n v="2.29422066549912E-2"/>
    <n v="35.9"/>
    <n v="10.1175131348511"/>
    <n v="12284.1225626741"/>
    <n v="13.1"/>
    <n v="44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1"/>
    <s v="Konya09WaterADD"/>
    <x v="352"/>
    <m/>
    <m/>
    <m/>
    <m/>
    <m/>
    <m/>
    <m/>
    <m/>
    <m/>
    <m/>
    <m/>
    <m/>
    <m/>
    <m/>
    <m/>
    <m/>
    <m/>
    <n v="1492"/>
    <m/>
    <m/>
    <m/>
    <n v="2.3117338003502599E-2"/>
    <n v="32.9"/>
    <n v="9.5012259194395803"/>
    <n v="12492.401215805499"/>
    <n v="13.2"/>
    <n v="41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2"/>
    <s v="Konya09WaterBAA"/>
    <x v="352"/>
    <m/>
    <m/>
    <m/>
    <m/>
    <m/>
    <m/>
    <m/>
    <m/>
    <m/>
    <m/>
    <m/>
    <m/>
    <m/>
    <m/>
    <m/>
    <m/>
    <m/>
    <n v="2011"/>
    <m/>
    <m/>
    <m/>
    <n v="2.2591943957968499E-2"/>
    <n v="40"/>
    <n v="14.232924693520101"/>
    <n v="15750"/>
    <n v="12.9"/>
    <n v="63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3"/>
    <s v="Konya09WaterBAB"/>
    <x v="352"/>
    <m/>
    <m/>
    <m/>
    <m/>
    <m/>
    <m/>
    <m/>
    <m/>
    <m/>
    <m/>
    <m/>
    <m/>
    <m/>
    <m/>
    <m/>
    <m/>
    <m/>
    <n v="1847"/>
    <m/>
    <m/>
    <m/>
    <n v="2.2416812609457101E-2"/>
    <n v="38.299999999999997"/>
    <n v="13.4949211908932"/>
    <n v="15718.0156657963"/>
    <n v="12.8"/>
    <n v="60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4"/>
    <s v="Konya09WaterBBA"/>
    <x v="352"/>
    <m/>
    <m/>
    <m/>
    <m/>
    <m/>
    <m/>
    <m/>
    <m/>
    <m/>
    <m/>
    <m/>
    <m/>
    <m/>
    <m/>
    <m/>
    <m/>
    <m/>
    <n v="1814"/>
    <m/>
    <m/>
    <m/>
    <n v="2.2767075306479902E-2"/>
    <n v="39.200000000000003"/>
    <n v="12.4535901926445"/>
    <n v="13954.0816326531"/>
    <n v="13"/>
    <n v="54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5"/>
    <s v="Konya09WaterBBB"/>
    <x v="352"/>
    <m/>
    <m/>
    <m/>
    <m/>
    <m/>
    <m/>
    <m/>
    <m/>
    <m/>
    <m/>
    <m/>
    <m/>
    <m/>
    <m/>
    <m/>
    <m/>
    <m/>
    <n v="1707"/>
    <m/>
    <m/>
    <m/>
    <n v="2.20665499124343E-2"/>
    <n v="37.200000000000003"/>
    <n v="11.6952714535902"/>
    <n v="14247.311827957001"/>
    <n v="12.6"/>
    <n v="53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6"/>
    <s v="Konya09WaterCAA"/>
    <x v="352"/>
    <m/>
    <m/>
    <m/>
    <m/>
    <m/>
    <m/>
    <m/>
    <m/>
    <m/>
    <m/>
    <m/>
    <m/>
    <m/>
    <m/>
    <m/>
    <m/>
    <m/>
    <n v="1926"/>
    <m/>
    <m/>
    <m/>
    <n v="2.3642732049036799E-2"/>
    <n v="39.299999999999997"/>
    <n v="13.523642732049"/>
    <n v="14554.707379134899"/>
    <n v="13.5"/>
    <n v="57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7"/>
    <s v="Konya09WaterCAC"/>
    <x v="352"/>
    <m/>
    <m/>
    <m/>
    <m/>
    <m/>
    <m/>
    <m/>
    <m/>
    <m/>
    <m/>
    <m/>
    <m/>
    <m/>
    <m/>
    <m/>
    <m/>
    <m/>
    <n v="1649"/>
    <m/>
    <m/>
    <m/>
    <n v="2.3292469352014001E-2"/>
    <n v="38.1"/>
    <n v="12.135376532399301"/>
    <n v="13674.540682414699"/>
    <n v="13.3"/>
    <n v="52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8"/>
    <s v="Konya09WaterCCA"/>
    <x v="352"/>
    <m/>
    <m/>
    <m/>
    <m/>
    <m/>
    <m/>
    <m/>
    <m/>
    <m/>
    <m/>
    <m/>
    <m/>
    <m/>
    <m/>
    <m/>
    <m/>
    <m/>
    <n v="1731"/>
    <m/>
    <m/>
    <m/>
    <n v="2.3817863397548201E-2"/>
    <n v="37.6"/>
    <n v="11.575481611208399"/>
    <n v="12925.5319148936"/>
    <n v="13.6"/>
    <n v="48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29"/>
    <s v="Konya09WaterCCC"/>
    <x v="352"/>
    <m/>
    <m/>
    <m/>
    <m/>
    <m/>
    <m/>
    <m/>
    <m/>
    <m/>
    <m/>
    <m/>
    <m/>
    <m/>
    <m/>
    <m/>
    <m/>
    <m/>
    <n v="1589"/>
    <m/>
    <m/>
    <m/>
    <n v="2.3292469352014001E-2"/>
    <n v="37.5"/>
    <n v="9.5266199649737295"/>
    <n v="10906.666666666701"/>
    <n v="13.3"/>
    <n v="40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0"/>
    <s v="Konya09WaterDAA"/>
    <x v="352"/>
    <m/>
    <m/>
    <m/>
    <m/>
    <m/>
    <m/>
    <m/>
    <m/>
    <m/>
    <m/>
    <m/>
    <m/>
    <m/>
    <m/>
    <m/>
    <m/>
    <m/>
    <n v="1702"/>
    <m/>
    <m/>
    <m/>
    <n v="2.4693520140105101E-2"/>
    <n v="39.200000000000003"/>
    <n v="10.7416812609457"/>
    <n v="11096.9387755102"/>
    <n v="14.1"/>
    <n v="43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1"/>
    <s v="Konya09WaterDAD"/>
    <x v="352"/>
    <m/>
    <m/>
    <m/>
    <m/>
    <m/>
    <m/>
    <m/>
    <m/>
    <m/>
    <m/>
    <m/>
    <m/>
    <m/>
    <m/>
    <m/>
    <m/>
    <m/>
    <n v="1531"/>
    <m/>
    <m/>
    <m/>
    <n v="2.29422066549912E-2"/>
    <n v="37"/>
    <n v="10.415761821366001"/>
    <n v="12270.270270270301"/>
    <n v="13.1"/>
    <n v="45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2"/>
    <s v="Konya09WaterDDA"/>
    <x v="352"/>
    <m/>
    <m/>
    <m/>
    <m/>
    <m/>
    <m/>
    <m/>
    <m/>
    <m/>
    <m/>
    <m/>
    <m/>
    <m/>
    <m/>
    <m/>
    <m/>
    <m/>
    <n v="1432"/>
    <m/>
    <m/>
    <m/>
    <n v="2.5394045534150599E-2"/>
    <n v="34.5"/>
    <n v="9.0656742556917695"/>
    <n v="10347.8260869565"/>
    <n v="14.5"/>
    <n v="35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3"/>
    <s v="Konya09WaterDDD"/>
    <x v="352"/>
    <m/>
    <m/>
    <m/>
    <m/>
    <m/>
    <m/>
    <m/>
    <m/>
    <m/>
    <m/>
    <m/>
    <m/>
    <m/>
    <m/>
    <m/>
    <m/>
    <m/>
    <n v="1328"/>
    <m/>
    <m/>
    <m/>
    <n v="2.48686514886165E-2"/>
    <n v="33.9"/>
    <n v="7.1621716287215396"/>
    <n v="8495.5752212389398"/>
    <n v="14.2"/>
    <n v="28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4"/>
    <s v="Konya11WaterAAA"/>
    <x v="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34"/>
    <s v="Konya11WaterAAA"/>
    <x v="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734"/>
    <s v="Konya11WaterAAA"/>
    <x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734"/>
    <s v="Konya11WaterAAA"/>
    <x v="356"/>
    <m/>
    <m/>
    <m/>
    <m/>
    <m/>
    <m/>
    <m/>
    <m/>
    <m/>
    <m/>
    <m/>
    <m/>
    <m/>
    <m/>
    <m/>
    <m/>
    <m/>
    <n v="1743"/>
    <m/>
    <m/>
    <m/>
    <n v="2.43432574430823E-2"/>
    <n v="49.5"/>
    <n v="15.750087565674299"/>
    <n v="13070.7070707071"/>
    <n v="13.9"/>
    <n v="64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5"/>
    <s v="Konya11WaterAAB"/>
    <x v="356"/>
    <m/>
    <m/>
    <m/>
    <m/>
    <m/>
    <m/>
    <m/>
    <m/>
    <m/>
    <m/>
    <m/>
    <m/>
    <m/>
    <m/>
    <m/>
    <m/>
    <m/>
    <n v="1775"/>
    <m/>
    <m/>
    <m/>
    <n v="2.4518388791593699E-2"/>
    <n v="50.6"/>
    <n v="15.323992994746099"/>
    <n v="12351.7786561265"/>
    <n v="14"/>
    <n v="62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6"/>
    <s v="Konya11WaterAAC"/>
    <x v="356"/>
    <m/>
    <m/>
    <m/>
    <m/>
    <m/>
    <m/>
    <m/>
    <m/>
    <m/>
    <m/>
    <m/>
    <m/>
    <m/>
    <m/>
    <m/>
    <m/>
    <m/>
    <n v="1664"/>
    <m/>
    <m/>
    <m/>
    <n v="2.3817863397548201E-2"/>
    <n v="45.6"/>
    <n v="14.0287215411559"/>
    <n v="12916.666666666701"/>
    <n v="13.6"/>
    <n v="58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7"/>
    <s v="Konya11WaterAAD"/>
    <x v="356"/>
    <m/>
    <m/>
    <m/>
    <m/>
    <m/>
    <m/>
    <m/>
    <m/>
    <m/>
    <m/>
    <m/>
    <m/>
    <m/>
    <m/>
    <m/>
    <m/>
    <m/>
    <n v="1547"/>
    <m/>
    <m/>
    <m/>
    <n v="2.34676007005254E-2"/>
    <n v="46.1"/>
    <n v="12.2735551663748"/>
    <n v="11344.902386117101"/>
    <n v="13.4"/>
    <n v="52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8"/>
    <s v="Konya11WaterABA"/>
    <x v="356"/>
    <m/>
    <m/>
    <m/>
    <m/>
    <m/>
    <m/>
    <m/>
    <m/>
    <m/>
    <m/>
    <m/>
    <m/>
    <m/>
    <m/>
    <m/>
    <m/>
    <m/>
    <n v="1635"/>
    <m/>
    <m/>
    <m/>
    <n v="2.4693520140105101E-2"/>
    <n v="50.4"/>
    <n v="14.6926444833625"/>
    <n v="11805.5555555556"/>
    <n v="14.1"/>
    <n v="5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39"/>
    <s v="Konya11WaterABB"/>
    <x v="356"/>
    <m/>
    <m/>
    <m/>
    <m/>
    <m/>
    <m/>
    <m/>
    <m/>
    <m/>
    <m/>
    <m/>
    <m/>
    <m/>
    <m/>
    <m/>
    <m/>
    <m/>
    <n v="1577"/>
    <m/>
    <m/>
    <m/>
    <n v="2.3642732049036799E-2"/>
    <n v="49.4"/>
    <n v="13.5"/>
    <n v="11558.7044534413"/>
    <n v="13.5"/>
    <n v="57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0"/>
    <s v="Konya11WaterACA"/>
    <x v="356"/>
    <m/>
    <m/>
    <m/>
    <m/>
    <m/>
    <m/>
    <m/>
    <m/>
    <m/>
    <m/>
    <m/>
    <m/>
    <m/>
    <m/>
    <m/>
    <m/>
    <m/>
    <n v="1538"/>
    <m/>
    <m/>
    <m/>
    <n v="2.3642732049036799E-2"/>
    <n v="47.9"/>
    <n v="12.9798598949212"/>
    <n v="11461.3778705637"/>
    <n v="13.5"/>
    <n v="54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1"/>
    <s v="Konya11WaterACC"/>
    <x v="356"/>
    <m/>
    <m/>
    <m/>
    <m/>
    <m/>
    <m/>
    <m/>
    <m/>
    <m/>
    <m/>
    <m/>
    <m/>
    <m/>
    <m/>
    <m/>
    <m/>
    <m/>
    <n v="1407"/>
    <m/>
    <m/>
    <m/>
    <n v="2.34676007005254E-2"/>
    <n v="46.7"/>
    <n v="12.250087565674299"/>
    <n v="11177.7301927195"/>
    <n v="13.4"/>
    <n v="52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2"/>
    <s v="Konya11WaterADA"/>
    <x v="356"/>
    <m/>
    <m/>
    <m/>
    <m/>
    <m/>
    <m/>
    <m/>
    <m/>
    <m/>
    <m/>
    <m/>
    <m/>
    <m/>
    <m/>
    <m/>
    <m/>
    <m/>
    <n v="1474"/>
    <m/>
    <m/>
    <m/>
    <n v="2.3642732049036799E-2"/>
    <n v="42.9"/>
    <n v="10.6628721541156"/>
    <n v="10512.820512820501"/>
    <n v="13.5"/>
    <n v="45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3"/>
    <s v="Konya11WaterADD"/>
    <x v="356"/>
    <m/>
    <m/>
    <m/>
    <m/>
    <m/>
    <m/>
    <m/>
    <m/>
    <m/>
    <m/>
    <m/>
    <m/>
    <m/>
    <m/>
    <m/>
    <m/>
    <m/>
    <n v="1241"/>
    <m/>
    <m/>
    <m/>
    <n v="2.3292469352014001E-2"/>
    <n v="37"/>
    <n v="9.2005253940455294"/>
    <n v="10675.6756756757"/>
    <n v="13.3"/>
    <n v="3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4"/>
    <s v="Konya11WaterBAA"/>
    <x v="356"/>
    <m/>
    <m/>
    <m/>
    <m/>
    <m/>
    <m/>
    <m/>
    <m/>
    <m/>
    <m/>
    <m/>
    <m/>
    <m/>
    <m/>
    <m/>
    <m/>
    <m/>
    <n v="1761"/>
    <m/>
    <m/>
    <m/>
    <n v="2.4693520140105101E-2"/>
    <n v="52.2"/>
    <n v="14.9148861646235"/>
    <n v="11570.8812260536"/>
    <n v="14.1"/>
    <n v="60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5"/>
    <s v="Konya11WaterBAB"/>
    <x v="356"/>
    <m/>
    <m/>
    <m/>
    <m/>
    <m/>
    <m/>
    <m/>
    <m/>
    <m/>
    <m/>
    <m/>
    <m/>
    <m/>
    <m/>
    <m/>
    <m/>
    <m/>
    <n v="1569"/>
    <m/>
    <m/>
    <m/>
    <n v="2.4693520140105101E-2"/>
    <n v="49.3"/>
    <n v="14.297548161120799"/>
    <n v="11744.4219066937"/>
    <n v="14.1"/>
    <n v="57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6"/>
    <s v="Konya11WaterBBA"/>
    <x v="356"/>
    <m/>
    <m/>
    <m/>
    <m/>
    <m/>
    <m/>
    <m/>
    <m/>
    <m/>
    <m/>
    <m/>
    <m/>
    <m/>
    <m/>
    <m/>
    <m/>
    <m/>
    <n v="1528"/>
    <m/>
    <m/>
    <m/>
    <n v="2.48686514886165E-2"/>
    <n v="51.6"/>
    <n v="13.3793345008757"/>
    <n v="10426.356589147301"/>
    <n v="14.2"/>
    <n v="53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7"/>
    <s v="Konya11WaterBBB"/>
    <x v="356"/>
    <m/>
    <m/>
    <m/>
    <m/>
    <m/>
    <m/>
    <m/>
    <m/>
    <m/>
    <m/>
    <m/>
    <m/>
    <m/>
    <m/>
    <m/>
    <m/>
    <m/>
    <n v="1478"/>
    <m/>
    <m/>
    <m/>
    <n v="2.4518388791593699E-2"/>
    <n v="50.9"/>
    <n v="12.577933450087601"/>
    <n v="10078.585461689599"/>
    <n v="14"/>
    <n v="51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8"/>
    <s v="Konya11WaterCAA"/>
    <x v="356"/>
    <m/>
    <m/>
    <m/>
    <m/>
    <m/>
    <m/>
    <m/>
    <m/>
    <m/>
    <m/>
    <m/>
    <m/>
    <m/>
    <m/>
    <m/>
    <m/>
    <m/>
    <n v="1607"/>
    <m/>
    <m/>
    <m/>
    <n v="2.4168126094570901E-2"/>
    <n v="50.2"/>
    <n v="13.5583187390543"/>
    <n v="11175.298804780899"/>
    <n v="13.8"/>
    <n v="56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49"/>
    <s v="Konya11WaterCAC"/>
    <x v="356"/>
    <m/>
    <m/>
    <m/>
    <m/>
    <m/>
    <m/>
    <m/>
    <m/>
    <m/>
    <m/>
    <m/>
    <m/>
    <m/>
    <m/>
    <m/>
    <m/>
    <m/>
    <n v="1459"/>
    <m/>
    <m/>
    <m/>
    <n v="2.4518388791593699E-2"/>
    <n v="48.1"/>
    <n v="13.1663747810858"/>
    <n v="11164.241164241201"/>
    <n v="14"/>
    <n v="53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0"/>
    <s v="Konya11WaterCCA"/>
    <x v="356"/>
    <m/>
    <m/>
    <m/>
    <m/>
    <m/>
    <m/>
    <m/>
    <m/>
    <m/>
    <m/>
    <m/>
    <m/>
    <m/>
    <m/>
    <m/>
    <m/>
    <m/>
    <n v="1361"/>
    <m/>
    <m/>
    <m/>
    <n v="2.4518388791593699E-2"/>
    <n v="45.7"/>
    <n v="11.180385288966701"/>
    <n v="9978.1181619256004"/>
    <n v="14"/>
    <n v="45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1"/>
    <s v="Konya11WaterCCC"/>
    <x v="356"/>
    <m/>
    <m/>
    <m/>
    <m/>
    <m/>
    <m/>
    <m/>
    <m/>
    <m/>
    <m/>
    <m/>
    <m/>
    <m/>
    <m/>
    <m/>
    <m/>
    <m/>
    <n v="1112"/>
    <m/>
    <m/>
    <m/>
    <n v="2.4168126094570901E-2"/>
    <n v="45.9"/>
    <n v="9.8364273204903707"/>
    <n v="8867.1023965141594"/>
    <n v="13.8"/>
    <n v="40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2"/>
    <s v="Konya11WaterDAA"/>
    <x v="356"/>
    <m/>
    <m/>
    <m/>
    <m/>
    <m/>
    <m/>
    <m/>
    <m/>
    <m/>
    <m/>
    <m/>
    <m/>
    <m/>
    <m/>
    <m/>
    <m/>
    <m/>
    <n v="1437"/>
    <m/>
    <m/>
    <m/>
    <n v="2.57443082311734E-2"/>
    <n v="49.1"/>
    <n v="12.022591943958"/>
    <n v="9511.2016293278994"/>
    <n v="14.7"/>
    <n v="46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3"/>
    <s v="Konya11WaterDAD"/>
    <x v="356"/>
    <m/>
    <m/>
    <m/>
    <m/>
    <m/>
    <m/>
    <m/>
    <m/>
    <m/>
    <m/>
    <m/>
    <m/>
    <m/>
    <m/>
    <m/>
    <m/>
    <m/>
    <n v="1256"/>
    <m/>
    <m/>
    <m/>
    <n v="2.4693520140105101E-2"/>
    <n v="44.8"/>
    <n v="10.173730297723299"/>
    <n v="9196.4285714285706"/>
    <n v="14.1"/>
    <n v="41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4"/>
    <s v="Konya11WaterDDA"/>
    <x v="356"/>
    <m/>
    <m/>
    <m/>
    <m/>
    <m/>
    <m/>
    <m/>
    <m/>
    <m/>
    <m/>
    <m/>
    <m/>
    <m/>
    <m/>
    <m/>
    <m/>
    <m/>
    <n v="1158"/>
    <m/>
    <m/>
    <m/>
    <n v="2.3817863397548201E-2"/>
    <n v="40.299999999999997"/>
    <n v="8.0028021015761794"/>
    <n v="8337.4689826302692"/>
    <n v="13.6"/>
    <n v="33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5"/>
    <s v="Konya11WaterDDD"/>
    <x v="356"/>
    <m/>
    <m/>
    <m/>
    <m/>
    <m/>
    <m/>
    <m/>
    <m/>
    <m/>
    <m/>
    <m/>
    <m/>
    <m/>
    <m/>
    <m/>
    <m/>
    <m/>
    <n v="1013"/>
    <m/>
    <m/>
    <m/>
    <n v="2.2767075306479902E-2"/>
    <n v="37.9"/>
    <n v="5.5323992994746103"/>
    <n v="6411.6094986807402"/>
    <n v="13"/>
    <n v="24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756"/>
    <s v="Lincoln1992Sow5AugIrrNilNit0"/>
    <x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0"/>
    <m/>
    <m/>
    <m/>
    <m/>
    <m/>
    <m/>
    <m/>
    <m/>
    <m/>
    <m/>
    <m/>
    <m/>
  </r>
  <r>
    <x v="756"/>
    <s v="Lincoln1992Sow5AugIrrNilNit0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6.3869135708381194E-2"/>
    <m/>
    <m/>
    <m/>
    <m/>
    <m/>
    <m/>
    <n v="0.146666666666667"/>
    <m/>
    <m/>
    <m/>
    <m/>
    <m/>
    <m/>
    <x v="1"/>
    <m/>
    <m/>
    <m/>
    <m/>
    <m/>
    <m/>
    <m/>
    <m/>
    <m/>
    <m/>
    <m/>
    <m/>
    <m/>
    <m/>
    <m/>
    <m/>
    <m/>
    <m/>
    <m/>
  </r>
  <r>
    <x v="756"/>
    <s v="Lincoln1992Sow5AugIrrNilNit0"/>
    <x v="359"/>
    <m/>
    <m/>
    <m/>
    <m/>
    <m/>
    <m/>
    <m/>
    <m/>
    <m/>
    <m/>
    <m/>
    <m/>
    <m/>
    <m/>
    <m/>
    <m/>
    <n v="1.343"/>
    <n v="50.766666666666701"/>
    <m/>
    <m/>
    <m/>
    <m/>
    <m/>
    <m/>
    <m/>
    <m/>
    <m/>
    <m/>
    <n v="0.12365900492062699"/>
    <m/>
    <m/>
    <m/>
    <m/>
    <m/>
    <m/>
    <n v="0.293333333333333"/>
    <n v="2.8000000000000001E-2"/>
    <n v="0.81499999999999995"/>
    <n v="29.093"/>
    <m/>
    <m/>
    <m/>
    <x v="1"/>
    <m/>
    <m/>
    <m/>
    <m/>
    <m/>
    <m/>
    <m/>
    <m/>
    <m/>
    <m/>
    <m/>
    <m/>
    <n v="2.4E-2"/>
    <n v="0.52800000000000002"/>
    <m/>
    <n v="21.673999999999999"/>
    <m/>
    <m/>
    <m/>
  </r>
  <r>
    <x v="756"/>
    <s v="Lincoln1992Sow5AugIrrNilNit0"/>
    <x v="360"/>
    <m/>
    <m/>
    <m/>
    <m/>
    <m/>
    <m/>
    <m/>
    <m/>
    <m/>
    <m/>
    <m/>
    <m/>
    <m/>
    <m/>
    <m/>
    <m/>
    <n v="2.3370000000000002"/>
    <n v="125.666666666667"/>
    <m/>
    <m/>
    <m/>
    <m/>
    <m/>
    <m/>
    <m/>
    <m/>
    <m/>
    <m/>
    <n v="0.45201096425561499"/>
    <m/>
    <m/>
    <m/>
    <m/>
    <m/>
    <m/>
    <n v="1.33666666666667"/>
    <n v="2.7E-2"/>
    <n v="1.3839999999999999"/>
    <n v="51.529000000000003"/>
    <m/>
    <m/>
    <m/>
    <x v="1"/>
    <m/>
    <m/>
    <m/>
    <m/>
    <m/>
    <m/>
    <m/>
    <m/>
    <m/>
    <m/>
    <m/>
    <m/>
    <n v="1.4999999999999999E-2"/>
    <n v="0.95199999999999996"/>
    <m/>
    <n v="62.683"/>
    <n v="718.33333333333303"/>
    <m/>
    <m/>
  </r>
  <r>
    <x v="756"/>
    <s v="Lincoln1992Sow5AugIrrNilNit0"/>
    <x v="361"/>
    <m/>
    <m/>
    <m/>
    <m/>
    <m/>
    <m/>
    <m/>
    <m/>
    <m/>
    <m/>
    <m/>
    <m/>
    <m/>
    <m/>
    <m/>
    <m/>
    <n v="3.1030000000000002"/>
    <n v="266.91666666666703"/>
    <m/>
    <m/>
    <m/>
    <m/>
    <m/>
    <m/>
    <m/>
    <m/>
    <m/>
    <m/>
    <n v="0.60603767654288498"/>
    <m/>
    <m/>
    <m/>
    <m/>
    <m/>
    <m/>
    <n v="2.0699999999999998"/>
    <n v="2.5999999999999999E-2"/>
    <n v="1.881"/>
    <n v="71.046000000000006"/>
    <m/>
    <m/>
    <m/>
    <x v="1"/>
    <m/>
    <m/>
    <m/>
    <m/>
    <m/>
    <m/>
    <m/>
    <m/>
    <m/>
    <m/>
    <m/>
    <m/>
    <n v="8.0000000000000002E-3"/>
    <n v="1.222"/>
    <m/>
    <n v="159.37700000000001"/>
    <n v="705"/>
    <m/>
    <m/>
  </r>
  <r>
    <x v="756"/>
    <s v="Lincoln1992Sow5AugIrrNilNit0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59220879988577402"/>
    <m/>
    <m/>
    <m/>
    <m/>
    <m/>
    <m/>
    <n v="1.9933333333333301"/>
    <m/>
    <m/>
    <m/>
    <m/>
    <m/>
    <m/>
    <x v="1"/>
    <m/>
    <m/>
    <m/>
    <m/>
    <m/>
    <m/>
    <m/>
    <m/>
    <m/>
    <m/>
    <m/>
    <m/>
    <m/>
    <m/>
    <m/>
    <m/>
    <n v="501.66666666666703"/>
    <m/>
    <m/>
  </r>
  <r>
    <x v="756"/>
    <s v="Lincoln1992Sow5AugIrrNilNit0"/>
    <x v="363"/>
    <m/>
    <m/>
    <m/>
    <m/>
    <m/>
    <m/>
    <m/>
    <m/>
    <m/>
    <m/>
    <m/>
    <m/>
    <m/>
    <m/>
    <m/>
    <m/>
    <n v="3.1440000000000001"/>
    <n v="420.98333333333301"/>
    <m/>
    <m/>
    <m/>
    <m/>
    <m/>
    <m/>
    <m/>
    <m/>
    <m/>
    <m/>
    <n v="0.56699240035912202"/>
    <m/>
    <m/>
    <m/>
    <m/>
    <m/>
    <m/>
    <n v="1.86"/>
    <n v="2.5000000000000001E-2"/>
    <n v="1.298"/>
    <n v="52.265000000000001"/>
    <m/>
    <m/>
    <m/>
    <x v="1"/>
    <m/>
    <m/>
    <m/>
    <m/>
    <m/>
    <m/>
    <m/>
    <m/>
    <m/>
    <m/>
    <m/>
    <m/>
    <n v="6.0000000000000001E-3"/>
    <n v="1.8460000000000001"/>
    <m/>
    <n v="333.15899999999999"/>
    <m/>
    <m/>
    <m/>
  </r>
  <r>
    <x v="756"/>
    <s v="Lincoln1992Sow5AugIrrNilNit0"/>
    <x v="364"/>
    <m/>
    <m/>
    <m/>
    <m/>
    <m/>
    <m/>
    <m/>
    <m/>
    <m/>
    <m/>
    <m/>
    <m/>
    <m/>
    <m/>
    <m/>
    <m/>
    <n v="4.6950000000000003"/>
    <n v="555.1"/>
    <n v="87.8333333333333"/>
    <n v="1.4E-2"/>
    <n v="0.92200000000000004"/>
    <m/>
    <m/>
    <m/>
    <m/>
    <m/>
    <m/>
    <m/>
    <n v="0.53326797113449997"/>
    <m/>
    <m/>
    <m/>
    <m/>
    <m/>
    <m/>
    <n v="1.69333333333333"/>
    <n v="2.5000000000000001E-2"/>
    <n v="1.488"/>
    <n v="59.238999999999997"/>
    <m/>
    <m/>
    <m/>
    <x v="1"/>
    <m/>
    <m/>
    <m/>
    <m/>
    <m/>
    <m/>
    <m/>
    <m/>
    <m/>
    <m/>
    <m/>
    <m/>
    <n v="6.0000000000000001E-3"/>
    <n v="2.129"/>
    <m/>
    <n v="379.31099999999998"/>
    <n v="318.33333333333297"/>
    <m/>
    <m/>
  </r>
  <r>
    <x v="756"/>
    <s v="Lincoln1992Sow5AugIrrNilNit0"/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756"/>
    <s v="Lincoln1992Sow5AugIrrNilNit0"/>
    <x v="366"/>
    <m/>
    <m/>
    <m/>
    <m/>
    <m/>
    <m/>
    <m/>
    <m/>
    <m/>
    <m/>
    <m/>
    <m/>
    <m/>
    <m/>
    <m/>
    <m/>
    <n v="6.3920000000000003"/>
    <n v="768.66666666666697"/>
    <n v="159.833333333333"/>
    <n v="1.4999999999999999E-2"/>
    <n v="1.9159999999999999"/>
    <m/>
    <m/>
    <m/>
    <m/>
    <m/>
    <m/>
    <m/>
    <n v="0.51688473021322201"/>
    <m/>
    <m/>
    <m/>
    <m/>
    <m/>
    <m/>
    <n v="1.61666666666667"/>
    <n v="2.7E-2"/>
    <n v="1.593"/>
    <n v="61.531999999999996"/>
    <m/>
    <m/>
    <m/>
    <x v="1"/>
    <m/>
    <m/>
    <m/>
    <m/>
    <m/>
    <m/>
    <m/>
    <m/>
    <m/>
    <m/>
    <m/>
    <m/>
    <n v="5.0000000000000001E-3"/>
    <n v="2.593"/>
    <m/>
    <n v="520.09699999999998"/>
    <n v="380"/>
    <m/>
    <m/>
  </r>
  <r>
    <x v="756"/>
    <s v="Lincoln1992Sow5AugIrrNilNit0"/>
    <x v="367"/>
    <m/>
    <m/>
    <m/>
    <m/>
    <m/>
    <m/>
    <m/>
    <m/>
    <m/>
    <m/>
    <m/>
    <m/>
    <m/>
    <m/>
    <m/>
    <m/>
    <n v="6.11"/>
    <n v="711.75"/>
    <n v="172.666666666667"/>
    <n v="1.6E-2"/>
    <n v="2.165"/>
    <m/>
    <m/>
    <m/>
    <m/>
    <m/>
    <m/>
    <m/>
    <n v="0.49691694337564901"/>
    <m/>
    <m/>
    <m/>
    <m/>
    <m/>
    <m/>
    <n v="1.5266666666666699"/>
    <n v="2.4E-2"/>
    <n v="1.302"/>
    <n v="54.046999999999997"/>
    <m/>
    <m/>
    <m/>
    <x v="1"/>
    <m/>
    <m/>
    <m/>
    <m/>
    <m/>
    <m/>
    <m/>
    <m/>
    <m/>
    <m/>
    <m/>
    <m/>
    <n v="5.0000000000000001E-3"/>
    <n v="2.3290000000000002"/>
    <m/>
    <n v="447.68099999999998"/>
    <n v="406.66666666666703"/>
    <m/>
    <m/>
  </r>
  <r>
    <x v="756"/>
    <s v="Lincoln1992Sow5AugIrrNilNit0"/>
    <x v="368"/>
    <m/>
    <m/>
    <m/>
    <m/>
    <m/>
    <m/>
    <m/>
    <m/>
    <m/>
    <m/>
    <m/>
    <m/>
    <m/>
    <m/>
    <m/>
    <m/>
    <n v="5.1920000000000002"/>
    <n v="646.78333333333296"/>
    <n v="216.333333333333"/>
    <n v="1.4999999999999999E-2"/>
    <n v="2.5649999999999999"/>
    <m/>
    <m/>
    <m/>
    <m/>
    <m/>
    <m/>
    <m/>
    <n v="0.55112014025728295"/>
    <m/>
    <m/>
    <m/>
    <m/>
    <m/>
    <m/>
    <n v="1.78"/>
    <n v="2.1999999999999999E-2"/>
    <n v="0.73499999999999999"/>
    <n v="31.327999999999999"/>
    <m/>
    <m/>
    <m/>
    <x v="1"/>
    <m/>
    <m/>
    <m/>
    <m/>
    <m/>
    <m/>
    <m/>
    <m/>
    <m/>
    <m/>
    <m/>
    <m/>
    <n v="4.0000000000000001E-3"/>
    <n v="1.4990000000000001"/>
    <m/>
    <n v="362.43900000000002"/>
    <n v="335"/>
    <m/>
    <m/>
  </r>
  <r>
    <x v="756"/>
    <s v="Lincoln1992Sow5AugIrrNilNit0"/>
    <x v="369"/>
    <m/>
    <m/>
    <m/>
    <m/>
    <m/>
    <m/>
    <m/>
    <m/>
    <m/>
    <m/>
    <m/>
    <m/>
    <m/>
    <m/>
    <m/>
    <m/>
    <n v="5.6890000000000001"/>
    <n v="670.93333333333305"/>
    <n v="268.83333333333297"/>
    <n v="1.6E-2"/>
    <n v="3.3"/>
    <m/>
    <m/>
    <m/>
    <m/>
    <m/>
    <m/>
    <m/>
    <n v="0.60662817704197802"/>
    <m/>
    <m/>
    <m/>
    <m/>
    <m/>
    <m/>
    <n v="2.0733333333333301"/>
    <n v="2.1000000000000001E-2"/>
    <n v="0.63600000000000001"/>
    <n v="29.001000000000001"/>
    <m/>
    <m/>
    <m/>
    <x v="1"/>
    <m/>
    <m/>
    <m/>
    <m/>
    <m/>
    <m/>
    <m/>
    <m/>
    <m/>
    <m/>
    <m/>
    <m/>
    <n v="4.0000000000000001E-3"/>
    <n v="1.2649999999999999"/>
    <m/>
    <n v="336.613"/>
    <n v="331.66666666666703"/>
    <m/>
    <m/>
  </r>
  <r>
    <x v="756"/>
    <s v="Lincoln1992Sow5AugIrrNilNit0"/>
    <x v="51"/>
    <m/>
    <m/>
    <m/>
    <m/>
    <m/>
    <m/>
    <m/>
    <m/>
    <m/>
    <m/>
    <m/>
    <m/>
    <m/>
    <m/>
    <m/>
    <m/>
    <n v="5.6660000000000004"/>
    <n v="756.35"/>
    <n v="354.5"/>
    <n v="1.4999999999999999E-2"/>
    <n v="4.0510000000000002"/>
    <m/>
    <m/>
    <m/>
    <m/>
    <m/>
    <m/>
    <m/>
    <n v="0.47138769573400302"/>
    <m/>
    <m/>
    <m/>
    <m/>
    <m/>
    <m/>
    <n v="1.4166666666666701"/>
    <n v="1.4E-2"/>
    <n v="0.20499999999999999"/>
    <n v="13.756"/>
    <m/>
    <m/>
    <m/>
    <x v="1"/>
    <m/>
    <m/>
    <m/>
    <m/>
    <m/>
    <m/>
    <m/>
    <m/>
    <m/>
    <m/>
    <m/>
    <m/>
    <n v="3.0000000000000001E-3"/>
    <n v="0.83599999999999997"/>
    <m/>
    <n v="333.15100000000001"/>
    <n v="345"/>
    <m/>
    <m/>
  </r>
  <r>
    <x v="756"/>
    <s v="Lincoln1992Sow5AugIrrNilNit0"/>
    <x v="370"/>
    <m/>
    <m/>
    <m/>
    <m/>
    <m/>
    <m/>
    <m/>
    <m/>
    <m/>
    <m/>
    <m/>
    <m/>
    <m/>
    <m/>
    <m/>
    <m/>
    <n v="5.6689999999999996"/>
    <n v="607.15"/>
    <n v="304.66666666666703"/>
    <n v="1.9E-2"/>
    <n v="4.4939999999999998"/>
    <m/>
    <m/>
    <m/>
    <m/>
    <m/>
    <m/>
    <m/>
    <m/>
    <m/>
    <m/>
    <m/>
    <m/>
    <m/>
    <m/>
    <m/>
    <n v="2.4E-2"/>
    <n v="0.193"/>
    <n v="8.1639999999999997"/>
    <m/>
    <m/>
    <m/>
    <x v="1"/>
    <m/>
    <m/>
    <m/>
    <m/>
    <m/>
    <m/>
    <m/>
    <m/>
    <m/>
    <m/>
    <m/>
    <m/>
    <n v="2E-3"/>
    <n v="0.55800000000000005"/>
    <m/>
    <n v="239.35900000000001"/>
    <n v="336.66666666666703"/>
    <m/>
    <m/>
  </r>
  <r>
    <x v="756"/>
    <s v="Lincoln1992Sow5AugIrrNilNit0"/>
    <x v="54"/>
    <m/>
    <m/>
    <m/>
    <m/>
    <m/>
    <m/>
    <m/>
    <m/>
    <m/>
    <m/>
    <m/>
    <m/>
    <m/>
    <m/>
    <m/>
    <m/>
    <n v="6.1050000000000004"/>
    <n v="855.5"/>
    <n v="439.83333333333297"/>
    <n v="1.9E-2"/>
    <n v="4.9989999999999997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0.49"/>
    <m/>
    <n v="281.12599999999998"/>
    <n v="340"/>
    <m/>
    <m/>
  </r>
  <r>
    <x v="756"/>
    <s v="Lincoln1992Sow5AugIrrNilNit0"/>
    <x v="56"/>
    <m/>
    <m/>
    <m/>
    <m/>
    <m/>
    <m/>
    <m/>
    <m/>
    <m/>
    <m/>
    <m/>
    <m/>
    <m/>
    <m/>
    <m/>
    <m/>
    <n v="7.4379999999999997"/>
    <n v="705.19348402712603"/>
    <n v="430.60920688086497"/>
    <n v="1.7999999999999999E-2"/>
    <n v="6.2060000000000004"/>
    <m/>
    <n v="3.2033533333333301E-2"/>
    <m/>
    <n v="10516.608217468342"/>
    <m/>
    <n v="336.88411988787902"/>
    <m/>
    <m/>
    <m/>
    <m/>
    <m/>
    <m/>
    <m/>
    <m/>
    <m/>
    <m/>
    <m/>
    <m/>
    <m/>
    <m/>
    <m/>
    <x v="0"/>
    <m/>
    <m/>
    <m/>
    <m/>
    <m/>
    <m/>
    <m/>
    <m/>
    <m/>
    <m/>
    <n v="93.725086992985496"/>
    <m/>
    <n v="2E-3"/>
    <n v="0.47599999999999998"/>
    <m/>
    <n v="274.61700000000002"/>
    <n v="325"/>
    <m/>
    <m/>
  </r>
  <r>
    <x v="757"/>
    <s v="Lincoln1992Sow5AugIrrNilNit1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5717842652837999"/>
    <m/>
    <m/>
    <m/>
    <m/>
    <m/>
    <m/>
    <n v="0.38"/>
    <m/>
    <m/>
    <m/>
    <m/>
    <m/>
    <m/>
    <x v="1"/>
    <m/>
    <m/>
    <m/>
    <m/>
    <m/>
    <m/>
    <m/>
    <m/>
    <m/>
    <m/>
    <m/>
    <m/>
    <m/>
    <m/>
    <m/>
    <m/>
    <n v="539.98870962753597"/>
    <m/>
    <m/>
  </r>
  <r>
    <x v="757"/>
    <s v="Lincoln1992Sow5AugIrrNilNit1"/>
    <x v="359"/>
    <m/>
    <m/>
    <m/>
    <m/>
    <m/>
    <m/>
    <m/>
    <m/>
    <m/>
    <m/>
    <m/>
    <m/>
    <m/>
    <m/>
    <m/>
    <m/>
    <n v="3.8490000000000002"/>
    <n v="89.85"/>
    <m/>
    <m/>
    <m/>
    <m/>
    <m/>
    <m/>
    <m/>
    <m/>
    <m/>
    <m/>
    <n v="0.28965179529082302"/>
    <m/>
    <m/>
    <m/>
    <m/>
    <m/>
    <m/>
    <n v="0.76"/>
    <n v="4.5999999999999999E-2"/>
    <n v="2.3290000000000002"/>
    <n v="49.868000000000002"/>
    <m/>
    <m/>
    <m/>
    <x v="1"/>
    <m/>
    <m/>
    <m/>
    <m/>
    <m/>
    <m/>
    <m/>
    <m/>
    <m/>
    <m/>
    <m/>
    <m/>
    <n v="3.7999999999999999E-2"/>
    <n v="1.52"/>
    <m/>
    <n v="39.948999999999998"/>
    <m/>
    <m/>
    <m/>
  </r>
  <r>
    <x v="757"/>
    <s v="Lincoln1992Sow5AugIrrNilNit1"/>
    <x v="360"/>
    <m/>
    <m/>
    <m/>
    <m/>
    <m/>
    <m/>
    <m/>
    <m/>
    <m/>
    <m/>
    <m/>
    <m/>
    <m/>
    <m/>
    <m/>
    <m/>
    <n v="7.9669999999999996"/>
    <n v="269.01666666666699"/>
    <m/>
    <m/>
    <m/>
    <m/>
    <m/>
    <m/>
    <m/>
    <m/>
    <m/>
    <m/>
    <n v="0.86641268900866197"/>
    <m/>
    <m/>
    <m/>
    <m/>
    <m/>
    <m/>
    <n v="4.4733333333333301"/>
    <n v="3.5999999999999997E-2"/>
    <n v="5.1369999999999996"/>
    <n v="144.03800000000001"/>
    <m/>
    <m/>
    <m/>
    <x v="1"/>
    <m/>
    <m/>
    <m/>
    <m/>
    <m/>
    <m/>
    <m/>
    <m/>
    <m/>
    <m/>
    <m/>
    <m/>
    <n v="2.5000000000000001E-2"/>
    <n v="2.8290000000000002"/>
    <m/>
    <n v="115.41"/>
    <n v="938.33333333333303"/>
    <m/>
    <m/>
  </r>
  <r>
    <x v="757"/>
    <s v="Lincoln1992Sow5AugIrrNilNit1"/>
    <x v="361"/>
    <m/>
    <m/>
    <m/>
    <m/>
    <m/>
    <m/>
    <m/>
    <m/>
    <m/>
    <m/>
    <m/>
    <m/>
    <m/>
    <m/>
    <m/>
    <m/>
    <n v="8.7859999999999996"/>
    <n v="646.93333333333305"/>
    <m/>
    <m/>
    <m/>
    <m/>
    <m/>
    <m/>
    <m/>
    <m/>
    <m/>
    <m/>
    <n v="0.92895913470634395"/>
    <m/>
    <m/>
    <m/>
    <m/>
    <m/>
    <m/>
    <n v="5.8766666666666696"/>
    <n v="2.9000000000000001E-2"/>
    <n v="5.7919999999999998"/>
    <n v="199.416"/>
    <m/>
    <m/>
    <m/>
    <x v="1"/>
    <m/>
    <m/>
    <m/>
    <m/>
    <m/>
    <m/>
    <m/>
    <m/>
    <m/>
    <m/>
    <m/>
    <m/>
    <n v="8.0000000000000002E-3"/>
    <n v="2.9940000000000002"/>
    <m/>
    <n v="371.29899999999998"/>
    <n v="1170"/>
    <m/>
    <m/>
  </r>
  <r>
    <x v="757"/>
    <s v="Lincoln1992Sow5AugIrrNilNit1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92445297734693199"/>
    <m/>
    <m/>
    <m/>
    <m/>
    <m/>
    <m/>
    <n v="5.74"/>
    <m/>
    <m/>
    <m/>
    <m/>
    <m/>
    <m/>
    <x v="1"/>
    <m/>
    <m/>
    <m/>
    <m/>
    <m/>
    <m/>
    <m/>
    <m/>
    <m/>
    <m/>
    <m/>
    <m/>
    <m/>
    <m/>
    <m/>
    <m/>
    <n v="936.66666666666697"/>
    <m/>
    <m/>
  </r>
  <r>
    <x v="757"/>
    <s v="Lincoln1992Sow5AugIrrNilNit1"/>
    <x v="363"/>
    <m/>
    <m/>
    <m/>
    <m/>
    <m/>
    <m/>
    <m/>
    <m/>
    <m/>
    <m/>
    <m/>
    <m/>
    <m/>
    <m/>
    <m/>
    <m/>
    <n v="9.3490000000000002"/>
    <n v="860"/>
    <m/>
    <m/>
    <m/>
    <m/>
    <m/>
    <m/>
    <m/>
    <m/>
    <m/>
    <m/>
    <n v="0.91209512367456602"/>
    <m/>
    <m/>
    <m/>
    <m/>
    <m/>
    <m/>
    <n v="5.4033333333333298"/>
    <n v="3.1E-2"/>
    <n v="4.5599999999999996"/>
    <n v="147.72999999999999"/>
    <m/>
    <m/>
    <m/>
    <x v="1"/>
    <m/>
    <m/>
    <m/>
    <m/>
    <m/>
    <m/>
    <m/>
    <m/>
    <m/>
    <m/>
    <m/>
    <m/>
    <n v="7.0000000000000001E-3"/>
    <n v="4.7889999999999997"/>
    <m/>
    <n v="662.18200000000002"/>
    <m/>
    <m/>
    <m/>
  </r>
  <r>
    <x v="757"/>
    <s v="Lincoln1992Sow5AugIrrNilNit1"/>
    <x v="364"/>
    <m/>
    <m/>
    <m/>
    <m/>
    <m/>
    <m/>
    <m/>
    <m/>
    <m/>
    <m/>
    <m/>
    <m/>
    <m/>
    <m/>
    <m/>
    <m/>
    <n v="12.962999999999999"/>
    <n v="1174.0333333333299"/>
    <n v="185"/>
    <n v="1.7999999999999999E-2"/>
    <n v="2.5499999999999998"/>
    <m/>
    <m/>
    <m/>
    <m/>
    <m/>
    <m/>
    <m/>
    <n v="0.89348825305902602"/>
    <m/>
    <m/>
    <m/>
    <m/>
    <m/>
    <m/>
    <n v="4.9766666666666701"/>
    <n v="0.03"/>
    <n v="4.8070000000000004"/>
    <n v="158.34399999999999"/>
    <m/>
    <m/>
    <m/>
    <x v="1"/>
    <m/>
    <m/>
    <m/>
    <m/>
    <m/>
    <m/>
    <m/>
    <m/>
    <m/>
    <m/>
    <m/>
    <m/>
    <n v="7.0000000000000001E-3"/>
    <n v="5.4020000000000001"/>
    <m/>
    <n v="766.87800000000004"/>
    <n v="676.66666666666697"/>
    <m/>
    <m/>
  </r>
  <r>
    <x v="757"/>
    <s v="Lincoln1992Sow5AugIrrNilNit1"/>
    <x v="366"/>
    <m/>
    <m/>
    <m/>
    <m/>
    <m/>
    <m/>
    <m/>
    <m/>
    <m/>
    <m/>
    <m/>
    <m/>
    <m/>
    <m/>
    <m/>
    <m/>
    <n v="10.792999999999999"/>
    <n v="1262"/>
    <n v="228.333333333333"/>
    <n v="1.6E-2"/>
    <n v="2.851"/>
    <m/>
    <m/>
    <m/>
    <m/>
    <m/>
    <m/>
    <m/>
    <n v="0.85836472336901004"/>
    <m/>
    <m/>
    <m/>
    <m/>
    <m/>
    <m/>
    <n v="4.3433333333333302"/>
    <n v="2.5999999999999999E-2"/>
    <n v="3.0369999999999999"/>
    <n v="115.923"/>
    <m/>
    <m/>
    <m/>
    <x v="1"/>
    <m/>
    <m/>
    <m/>
    <m/>
    <m/>
    <m/>
    <m/>
    <m/>
    <m/>
    <m/>
    <m/>
    <m/>
    <n v="5.0000000000000001E-3"/>
    <n v="4.6539999999999999"/>
    <m/>
    <n v="851.38699999999994"/>
    <n v="608.33333333333303"/>
    <m/>
    <m/>
  </r>
  <r>
    <x v="757"/>
    <s v="Lincoln1992Sow5AugIrrNilNit1"/>
    <x v="367"/>
    <m/>
    <m/>
    <m/>
    <m/>
    <m/>
    <m/>
    <m/>
    <m/>
    <m/>
    <m/>
    <m/>
    <m/>
    <m/>
    <m/>
    <m/>
    <m/>
    <n v="9.2880000000000003"/>
    <n v="1141.36666666667"/>
    <n v="259.5"/>
    <n v="1.7999999999999999E-2"/>
    <n v="3.556"/>
    <m/>
    <m/>
    <m/>
    <m/>
    <m/>
    <m/>
    <m/>
    <n v="0.80533983804596798"/>
    <m/>
    <m/>
    <m/>
    <m/>
    <m/>
    <m/>
    <n v="3.6366666666666698"/>
    <n v="2.4E-2"/>
    <n v="2.2530000000000001"/>
    <n v="91.158000000000001"/>
    <m/>
    <m/>
    <m/>
    <x v="1"/>
    <m/>
    <m/>
    <m/>
    <m/>
    <m/>
    <m/>
    <m/>
    <m/>
    <m/>
    <m/>
    <m/>
    <m/>
    <n v="4.0000000000000001E-3"/>
    <n v="3.194"/>
    <m/>
    <n v="730.00699999999995"/>
    <n v="540"/>
    <m/>
    <m/>
  </r>
  <r>
    <x v="757"/>
    <s v="Lincoln1992Sow5AugIrrNilNit1"/>
    <x v="368"/>
    <m/>
    <m/>
    <m/>
    <m/>
    <m/>
    <m/>
    <m/>
    <m/>
    <m/>
    <m/>
    <m/>
    <m/>
    <m/>
    <m/>
    <m/>
    <m/>
    <n v="14.038"/>
    <n v="1641.86666666667"/>
    <n v="469.66666666666703"/>
    <n v="1.7999999999999999E-2"/>
    <n v="6.476"/>
    <m/>
    <m/>
    <m/>
    <m/>
    <m/>
    <m/>
    <m/>
    <n v="0.862962408461457"/>
    <m/>
    <m/>
    <m/>
    <m/>
    <m/>
    <m/>
    <n v="4.4166666666666696"/>
    <n v="2.4E-2"/>
    <n v="2.601"/>
    <n v="105.306"/>
    <m/>
    <m/>
    <m/>
    <x v="1"/>
    <m/>
    <m/>
    <m/>
    <m/>
    <m/>
    <m/>
    <m/>
    <m/>
    <m/>
    <m/>
    <m/>
    <m/>
    <n v="5.0000000000000001E-3"/>
    <n v="4.4450000000000003"/>
    <m/>
    <n v="971.53"/>
    <n v="443.33333333333297"/>
    <m/>
    <m/>
  </r>
  <r>
    <x v="757"/>
    <s v="Lincoln1992Sow5AugIrrNilNit1"/>
    <x v="369"/>
    <m/>
    <m/>
    <m/>
    <m/>
    <m/>
    <m/>
    <m/>
    <m/>
    <m/>
    <m/>
    <m/>
    <m/>
    <m/>
    <m/>
    <m/>
    <m/>
    <n v="10.845000000000001"/>
    <n v="1301.4666666666701"/>
    <n v="484.66666666666703"/>
    <n v="1.7000000000000001E-2"/>
    <n v="6.3869999999999996"/>
    <m/>
    <m/>
    <m/>
    <m/>
    <m/>
    <m/>
    <m/>
    <n v="0.80909894083605405"/>
    <m/>
    <m/>
    <m/>
    <m/>
    <m/>
    <m/>
    <n v="3.68"/>
    <n v="0.02"/>
    <n v="1.1859999999999999"/>
    <n v="56.777000000000001"/>
    <m/>
    <m/>
    <m/>
    <x v="1"/>
    <m/>
    <m/>
    <m/>
    <m/>
    <m/>
    <m/>
    <m/>
    <m/>
    <m/>
    <m/>
    <m/>
    <m/>
    <n v="4.0000000000000001E-3"/>
    <n v="2.7389999999999999"/>
    <m/>
    <n v="667.10199999999998"/>
    <n v="583.33333333333303"/>
    <m/>
    <m/>
  </r>
  <r>
    <x v="757"/>
    <s v="Lincoln1992Sow5AugIrrNilNit1"/>
    <x v="51"/>
    <m/>
    <m/>
    <m/>
    <m/>
    <m/>
    <m/>
    <m/>
    <m/>
    <m/>
    <m/>
    <m/>
    <m/>
    <m/>
    <m/>
    <m/>
    <m/>
    <n v="11.978999999999999"/>
    <n v="1477.05"/>
    <n v="640.33333333333303"/>
    <n v="1.7000000000000001E-2"/>
    <n v="8.4749999999999996"/>
    <m/>
    <m/>
    <m/>
    <m/>
    <m/>
    <m/>
    <m/>
    <n v="0.75731719074237702"/>
    <m/>
    <m/>
    <m/>
    <m/>
    <m/>
    <m/>
    <n v="3.1466666666666701"/>
    <n v="0.02"/>
    <n v="0.52900000000000003"/>
    <n v="27.491"/>
    <m/>
    <m/>
    <m/>
    <x v="1"/>
    <m/>
    <m/>
    <m/>
    <m/>
    <m/>
    <m/>
    <m/>
    <m/>
    <m/>
    <m/>
    <m/>
    <m/>
    <n v="3.0000000000000001E-3"/>
    <n v="2.2709999999999999"/>
    <m/>
    <n v="692.76900000000001"/>
    <n v="476.66666666666703"/>
    <m/>
    <m/>
  </r>
  <r>
    <x v="757"/>
    <s v="Lincoln1992Sow5AugIrrNilNit1"/>
    <x v="370"/>
    <m/>
    <m/>
    <m/>
    <m/>
    <m/>
    <m/>
    <m/>
    <m/>
    <m/>
    <m/>
    <m/>
    <m/>
    <m/>
    <m/>
    <m/>
    <m/>
    <n v="11.292"/>
    <n v="1368.6"/>
    <n v="667.16666666666697"/>
    <n v="1.7000000000000001E-2"/>
    <n v="8.734"/>
    <m/>
    <m/>
    <m/>
    <m/>
    <m/>
    <m/>
    <m/>
    <m/>
    <m/>
    <m/>
    <m/>
    <m/>
    <m/>
    <m/>
    <m/>
    <n v="1.9E-2"/>
    <n v="0.73299999999999998"/>
    <n v="20.672999999999998"/>
    <m/>
    <m/>
    <m/>
    <x v="1"/>
    <m/>
    <m/>
    <m/>
    <m/>
    <m/>
    <m/>
    <m/>
    <m/>
    <m/>
    <m/>
    <m/>
    <m/>
    <n v="3.0000000000000001E-3"/>
    <n v="1.58"/>
    <m/>
    <n v="562.41300000000001"/>
    <n v="480"/>
    <m/>
    <m/>
  </r>
  <r>
    <x v="757"/>
    <s v="Lincoln1992Sow5AugIrrNilNit1"/>
    <x v="54"/>
    <m/>
    <m/>
    <m/>
    <m/>
    <m/>
    <m/>
    <m/>
    <m/>
    <m/>
    <m/>
    <m/>
    <m/>
    <m/>
    <m/>
    <m/>
    <m/>
    <n v="11.12"/>
    <n v="1508.85"/>
    <n v="688.33333333333303"/>
    <n v="1.7999999999999999E-2"/>
    <n v="9.4090000000000007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0.95299999999999996"/>
    <m/>
    <n v="482.16500000000002"/>
    <n v="468.33333333333297"/>
    <m/>
    <m/>
  </r>
  <r>
    <x v="757"/>
    <s v="Lincoln1992Sow5AugIrrNilNit1"/>
    <x v="56"/>
    <m/>
    <m/>
    <m/>
    <m/>
    <m/>
    <m/>
    <m/>
    <m/>
    <m/>
    <m/>
    <m/>
    <m/>
    <m/>
    <m/>
    <m/>
    <m/>
    <n v="12.37"/>
    <n v="1369.0408007670901"/>
    <n v="768.03736330771505"/>
    <n v="1.7000000000000001E-2"/>
    <n v="10.327"/>
    <m/>
    <n v="3.2585233333333297E-2"/>
    <m/>
    <n v="18123.374830957498"/>
    <m/>
    <n v="590.55439765420999"/>
    <m/>
    <m/>
    <m/>
    <m/>
    <m/>
    <m/>
    <m/>
    <m/>
    <m/>
    <m/>
    <m/>
    <m/>
    <m/>
    <m/>
    <m/>
    <x v="0"/>
    <m/>
    <m/>
    <m/>
    <m/>
    <m/>
    <m/>
    <m/>
    <m/>
    <m/>
    <m/>
    <n v="177.482965653506"/>
    <m/>
    <n v="2E-3"/>
    <n v="1.1819999999999999"/>
    <m/>
    <n v="601.03499999999997"/>
    <n v="445"/>
    <m/>
    <m/>
  </r>
  <r>
    <x v="758"/>
    <s v="Lincoln1992Sow5AugIrrNilNit2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6347594312260799"/>
    <m/>
    <m/>
    <m/>
    <m/>
    <m/>
    <m/>
    <n v="0.396666666666667"/>
    <m/>
    <m/>
    <m/>
    <m/>
    <m/>
    <m/>
    <x v="1"/>
    <m/>
    <m/>
    <m/>
    <m/>
    <m/>
    <m/>
    <m/>
    <m/>
    <m/>
    <m/>
    <m/>
    <m/>
    <m/>
    <m/>
    <m/>
    <m/>
    <n v="353.54129597177598"/>
    <m/>
    <m/>
  </r>
  <r>
    <x v="758"/>
    <s v="Lincoln1992Sow5AugIrrNilNit2"/>
    <x v="359"/>
    <m/>
    <m/>
    <m/>
    <m/>
    <m/>
    <m/>
    <m/>
    <m/>
    <m/>
    <m/>
    <m/>
    <m/>
    <m/>
    <m/>
    <m/>
    <m/>
    <n v="5.5590000000000002"/>
    <n v="117.25"/>
    <m/>
    <m/>
    <m/>
    <m/>
    <m/>
    <m/>
    <m/>
    <m/>
    <m/>
    <m/>
    <n v="0.30022750226538902"/>
    <m/>
    <m/>
    <m/>
    <m/>
    <m/>
    <m/>
    <n v="0.793333333333333"/>
    <n v="4.7E-2"/>
    <n v="3.6040000000000001"/>
    <n v="75.956000000000003"/>
    <m/>
    <m/>
    <m/>
    <x v="1"/>
    <m/>
    <m/>
    <m/>
    <m/>
    <m/>
    <m/>
    <m/>
    <m/>
    <m/>
    <m/>
    <m/>
    <m/>
    <n v="4.8000000000000001E-2"/>
    <n v="1.9550000000000001"/>
    <m/>
    <n v="41.293999999999997"/>
    <m/>
    <m/>
    <m/>
  </r>
  <r>
    <x v="758"/>
    <s v="Lincoln1992Sow5AugIrrNilNit2"/>
    <x v="360"/>
    <m/>
    <m/>
    <m/>
    <m/>
    <m/>
    <m/>
    <m/>
    <m/>
    <m/>
    <m/>
    <m/>
    <m/>
    <m/>
    <m/>
    <m/>
    <m/>
    <n v="9.7870000000000008"/>
    <n v="290.60000000000002"/>
    <m/>
    <m/>
    <m/>
    <m/>
    <m/>
    <m/>
    <m/>
    <m/>
    <m/>
    <m/>
    <n v="0.89252532064045897"/>
    <m/>
    <m/>
    <m/>
    <m/>
    <m/>
    <m/>
    <n v="4.9566666666666697"/>
    <n v="0.04"/>
    <n v="5.9560000000000004"/>
    <n v="147.018"/>
    <m/>
    <m/>
    <m/>
    <x v="1"/>
    <m/>
    <m/>
    <m/>
    <m/>
    <m/>
    <m/>
    <m/>
    <m/>
    <m/>
    <m/>
    <m/>
    <m/>
    <n v="3.1E-2"/>
    <n v="3.831"/>
    <m/>
    <n v="125.679"/>
    <n v="1530"/>
    <m/>
    <m/>
  </r>
  <r>
    <x v="758"/>
    <s v="Lincoln1992Sow5AugIrrNilNit2"/>
    <x v="361"/>
    <m/>
    <m/>
    <m/>
    <m/>
    <m/>
    <m/>
    <m/>
    <m/>
    <m/>
    <m/>
    <m/>
    <m/>
    <m/>
    <m/>
    <m/>
    <m/>
    <n v="13.154"/>
    <n v="738.86666666666702"/>
    <m/>
    <m/>
    <m/>
    <m/>
    <m/>
    <m/>
    <m/>
    <m/>
    <m/>
    <m/>
    <n v="0.94991331125967204"/>
    <m/>
    <m/>
    <m/>
    <m/>
    <m/>
    <m/>
    <n v="6.6533333333333298"/>
    <n v="3.3000000000000002E-2"/>
    <n v="9.1549999999999994"/>
    <n v="280.99700000000001"/>
    <m/>
    <m/>
    <m/>
    <x v="1"/>
    <m/>
    <m/>
    <m/>
    <m/>
    <m/>
    <m/>
    <m/>
    <m/>
    <m/>
    <m/>
    <m/>
    <m/>
    <n v="1.0999999999999999E-2"/>
    <n v="4"/>
    <m/>
    <n v="381.54399999999998"/>
    <n v="1141.6666666666699"/>
    <m/>
    <m/>
  </r>
  <r>
    <x v="758"/>
    <s v="Lincoln1992Sow5AugIrrNilNit2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94697543594158096"/>
    <m/>
    <m/>
    <m/>
    <m/>
    <m/>
    <m/>
    <n v="6.5266666666666699"/>
    <m/>
    <m/>
    <m/>
    <m/>
    <m/>
    <m/>
    <x v="1"/>
    <m/>
    <m/>
    <m/>
    <m/>
    <m/>
    <m/>
    <m/>
    <m/>
    <m/>
    <m/>
    <m/>
    <m/>
    <m/>
    <m/>
    <m/>
    <m/>
    <n v="1121.6666666666699"/>
    <m/>
    <m/>
  </r>
  <r>
    <x v="758"/>
    <s v="Lincoln1992Sow5AugIrrNilNit2"/>
    <x v="363"/>
    <m/>
    <m/>
    <m/>
    <m/>
    <m/>
    <m/>
    <m/>
    <m/>
    <m/>
    <m/>
    <m/>
    <m/>
    <m/>
    <m/>
    <m/>
    <m/>
    <n v="13.997"/>
    <n v="1068.13333333333"/>
    <m/>
    <m/>
    <m/>
    <m/>
    <m/>
    <m/>
    <m/>
    <m/>
    <m/>
    <m/>
    <n v="0.93536505046399998"/>
    <m/>
    <m/>
    <m/>
    <m/>
    <m/>
    <m/>
    <n v="6.0866666666666696"/>
    <n v="3.2000000000000001E-2"/>
    <n v="7.7779999999999996"/>
    <n v="246.12299999999999"/>
    <m/>
    <m/>
    <m/>
    <x v="1"/>
    <m/>
    <m/>
    <m/>
    <m/>
    <m/>
    <m/>
    <m/>
    <m/>
    <m/>
    <m/>
    <m/>
    <m/>
    <n v="8.9999999999999993E-3"/>
    <n v="6.2190000000000003"/>
    <m/>
    <n v="721.375"/>
    <m/>
    <m/>
    <m/>
  </r>
  <r>
    <x v="758"/>
    <s v="Lincoln1992Sow5AugIrrNilNit2"/>
    <x v="364"/>
    <m/>
    <m/>
    <m/>
    <m/>
    <m/>
    <m/>
    <m/>
    <m/>
    <m/>
    <m/>
    <m/>
    <m/>
    <m/>
    <m/>
    <m/>
    <m/>
    <n v="16.087"/>
    <n v="1244.1666666666699"/>
    <n v="191"/>
    <n v="0.02"/>
    <n v="2.8410000000000002"/>
    <m/>
    <m/>
    <m/>
    <m/>
    <m/>
    <m/>
    <m/>
    <n v="0.91684093005687695"/>
    <m/>
    <m/>
    <m/>
    <m/>
    <m/>
    <m/>
    <n v="5.5266666666666699"/>
    <n v="3.2000000000000001E-2"/>
    <n v="6.556"/>
    <n v="201.00399999999999"/>
    <m/>
    <m/>
    <m/>
    <x v="1"/>
    <m/>
    <m/>
    <m/>
    <m/>
    <m/>
    <m/>
    <m/>
    <m/>
    <m/>
    <m/>
    <m/>
    <m/>
    <n v="8.0000000000000002E-3"/>
    <n v="6.5019999999999998"/>
    <m/>
    <n v="785.82399999999996"/>
    <n v="750"/>
    <m/>
    <m/>
  </r>
  <r>
    <x v="758"/>
    <s v="Lincoln1992Sow5AugIrrNilNit2"/>
    <x v="366"/>
    <m/>
    <m/>
    <m/>
    <m/>
    <m/>
    <m/>
    <m/>
    <m/>
    <m/>
    <m/>
    <m/>
    <m/>
    <m/>
    <m/>
    <m/>
    <m/>
    <n v="14.602"/>
    <n v="1515.8333333333301"/>
    <n v="258.83333333333297"/>
    <n v="1.7999999999999999E-2"/>
    <n v="3.5289999999999999"/>
    <m/>
    <m/>
    <m/>
    <m/>
    <m/>
    <m/>
    <m/>
    <n v="0.87827611050265397"/>
    <m/>
    <m/>
    <m/>
    <m/>
    <m/>
    <m/>
    <n v="4.68"/>
    <n v="2.8000000000000001E-2"/>
    <n v="4.8319999999999999"/>
    <n v="170.35499999999999"/>
    <m/>
    <m/>
    <m/>
    <x v="1"/>
    <m/>
    <m/>
    <m/>
    <m/>
    <m/>
    <m/>
    <m/>
    <m/>
    <m/>
    <m/>
    <m/>
    <m/>
    <n v="6.0000000000000001E-3"/>
    <n v="5.9880000000000004"/>
    <m/>
    <n v="984.70699999999999"/>
    <n v="656.66666666666697"/>
    <m/>
    <m/>
  </r>
  <r>
    <x v="758"/>
    <s v="Lincoln1992Sow5AugIrrNilNit2"/>
    <x v="367"/>
    <m/>
    <m/>
    <m/>
    <m/>
    <m/>
    <m/>
    <m/>
    <m/>
    <m/>
    <m/>
    <m/>
    <m/>
    <m/>
    <m/>
    <m/>
    <m/>
    <n v="13.974"/>
    <n v="1428.13333333333"/>
    <n v="322.5"/>
    <n v="0.02"/>
    <n v="4.8410000000000002"/>
    <m/>
    <m/>
    <m/>
    <m/>
    <m/>
    <m/>
    <m/>
    <n v="0.82812709504700799"/>
    <m/>
    <m/>
    <m/>
    <m/>
    <m/>
    <m/>
    <n v="3.91333333333333"/>
    <n v="2.7E-2"/>
    <n v="3.6960000000000002"/>
    <n v="134.82400000000001"/>
    <m/>
    <m/>
    <m/>
    <x v="1"/>
    <m/>
    <m/>
    <m/>
    <m/>
    <m/>
    <m/>
    <m/>
    <m/>
    <m/>
    <m/>
    <m/>
    <m/>
    <n v="6.0000000000000001E-3"/>
    <n v="5.12"/>
    <m/>
    <n v="872.29399999999998"/>
    <n v="650"/>
    <m/>
    <m/>
  </r>
  <r>
    <x v="758"/>
    <s v="Lincoln1992Sow5AugIrrNilNit2"/>
    <x v="368"/>
    <m/>
    <m/>
    <m/>
    <m/>
    <m/>
    <m/>
    <m/>
    <m/>
    <m/>
    <m/>
    <m/>
    <m/>
    <m/>
    <m/>
    <m/>
    <m/>
    <n v="15.089"/>
    <n v="1556.3333333333301"/>
    <n v="450.16666666666703"/>
    <n v="0.02"/>
    <n v="6.7779999999999996"/>
    <m/>
    <m/>
    <m/>
    <m/>
    <m/>
    <m/>
    <m/>
    <n v="0.87152230892112503"/>
    <m/>
    <m/>
    <m/>
    <m/>
    <m/>
    <m/>
    <n v="4.5599999999999996"/>
    <n v="2.8000000000000001E-2"/>
    <n v="3.2909999999999999"/>
    <n v="117.952"/>
    <m/>
    <m/>
    <m/>
    <x v="1"/>
    <m/>
    <m/>
    <m/>
    <m/>
    <m/>
    <m/>
    <m/>
    <m/>
    <m/>
    <m/>
    <m/>
    <m/>
    <n v="5.0000000000000001E-3"/>
    <n v="4.5780000000000003"/>
    <m/>
    <n v="891.46699999999998"/>
    <n v="600"/>
    <m/>
    <m/>
  </r>
  <r>
    <x v="758"/>
    <s v="Lincoln1992Sow5AugIrrNilNit2"/>
    <x v="369"/>
    <m/>
    <m/>
    <m/>
    <m/>
    <m/>
    <m/>
    <m/>
    <m/>
    <m/>
    <m/>
    <m/>
    <m/>
    <m/>
    <m/>
    <m/>
    <m/>
    <n v="14.574999999999999"/>
    <n v="1505.9"/>
    <n v="538.66666666666697"/>
    <n v="1.9E-2"/>
    <n v="7.62"/>
    <m/>
    <m/>
    <m/>
    <m/>
    <m/>
    <m/>
    <m/>
    <n v="0.83068594923654504"/>
    <m/>
    <m/>
    <m/>
    <m/>
    <m/>
    <m/>
    <n v="3.9466666666666699"/>
    <n v="2.5000000000000001E-2"/>
    <n v="2.677"/>
    <n v="106.38"/>
    <m/>
    <m/>
    <m/>
    <x v="1"/>
    <m/>
    <m/>
    <m/>
    <m/>
    <m/>
    <m/>
    <m/>
    <m/>
    <m/>
    <m/>
    <m/>
    <m/>
    <n v="5.0000000000000001E-3"/>
    <n v="3.7490000000000001"/>
    <m/>
    <n v="798.84699999999998"/>
    <n v="581.66666666666697"/>
    <m/>
    <m/>
  </r>
  <r>
    <x v="758"/>
    <s v="Lincoln1992Sow5AugIrrNilNit2"/>
    <x v="51"/>
    <m/>
    <m/>
    <m/>
    <m/>
    <m/>
    <m/>
    <m/>
    <m/>
    <m/>
    <m/>
    <m/>
    <m/>
    <m/>
    <m/>
    <m/>
    <m/>
    <n v="15.515000000000001"/>
    <n v="1748.31666666667"/>
    <n v="752.33333333333303"/>
    <n v="1.7999999999999999E-2"/>
    <n v="10.265000000000001"/>
    <m/>
    <m/>
    <m/>
    <m/>
    <m/>
    <m/>
    <m/>
    <n v="0.78443655404822299"/>
    <m/>
    <m/>
    <m/>
    <m/>
    <m/>
    <m/>
    <n v="3.41"/>
    <n v="2.1999999999999999E-2"/>
    <n v="1.137"/>
    <n v="52.744999999999997"/>
    <m/>
    <m/>
    <m/>
    <x v="1"/>
    <m/>
    <m/>
    <m/>
    <m/>
    <m/>
    <m/>
    <m/>
    <m/>
    <m/>
    <m/>
    <m/>
    <m/>
    <n v="4.0000000000000001E-3"/>
    <n v="3.3740000000000001"/>
    <m/>
    <n v="789.35799999999995"/>
    <n v="533.33333333333303"/>
    <m/>
    <m/>
  </r>
  <r>
    <x v="758"/>
    <s v="Lincoln1992Sow5AugIrrNilNit2"/>
    <x v="370"/>
    <m/>
    <m/>
    <m/>
    <m/>
    <m/>
    <m/>
    <m/>
    <m/>
    <m/>
    <m/>
    <m/>
    <m/>
    <m/>
    <m/>
    <m/>
    <m/>
    <n v="18.337"/>
    <n v="2024.8"/>
    <n v="1014"/>
    <n v="1.9E-2"/>
    <n v="14.512"/>
    <m/>
    <m/>
    <m/>
    <m/>
    <m/>
    <m/>
    <m/>
    <m/>
    <m/>
    <m/>
    <m/>
    <m/>
    <m/>
    <m/>
    <m/>
    <n v="2.3E-2"/>
    <n v="0.73"/>
    <n v="18.37"/>
    <m/>
    <m/>
    <m/>
    <x v="1"/>
    <m/>
    <m/>
    <m/>
    <m/>
    <m/>
    <m/>
    <m/>
    <m/>
    <m/>
    <m/>
    <m/>
    <m/>
    <n v="3.0000000000000001E-3"/>
    <n v="2.585"/>
    <m/>
    <n v="807.44500000000005"/>
    <n v="566.66666666666697"/>
    <m/>
    <m/>
  </r>
  <r>
    <x v="758"/>
    <s v="Lincoln1992Sow5AugIrrNilNit2"/>
    <x v="54"/>
    <m/>
    <m/>
    <m/>
    <m/>
    <m/>
    <m/>
    <m/>
    <m/>
    <m/>
    <m/>
    <m/>
    <m/>
    <m/>
    <m/>
    <m/>
    <m/>
    <n v="11.353999999999999"/>
    <n v="1431.8"/>
    <n v="655.6"/>
    <n v="1.9E-2"/>
    <n v="9.4190000000000005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3.0000000000000001E-3"/>
    <n v="1.2909999999999999"/>
    <m/>
    <n v="490.22399999999999"/>
    <n v="633.33333333333303"/>
    <m/>
    <m/>
  </r>
  <r>
    <x v="758"/>
    <s v="Lincoln1992Sow5AugIrrNilNit2"/>
    <x v="56"/>
    <m/>
    <m/>
    <m/>
    <m/>
    <m/>
    <m/>
    <m/>
    <m/>
    <m/>
    <m/>
    <m/>
    <m/>
    <m/>
    <m/>
    <m/>
    <m/>
    <n v="14.14"/>
    <n v="1452.6662221578299"/>
    <n v="812.18073392788995"/>
    <n v="1.9E-2"/>
    <n v="11.643000000000001"/>
    <m/>
    <n v="3.1279800000000003E-2"/>
    <m/>
    <n v="19860.777505594982"/>
    <m/>
    <n v="621.24114821951002"/>
    <m/>
    <m/>
    <m/>
    <m/>
    <m/>
    <m/>
    <m/>
    <m/>
    <m/>
    <m/>
    <m/>
    <m/>
    <m/>
    <m/>
    <m/>
    <x v="0"/>
    <m/>
    <m/>
    <m/>
    <m/>
    <m/>
    <m/>
    <m/>
    <m/>
    <m/>
    <m/>
    <n v="190.93958570838001"/>
    <m/>
    <n v="3.0000000000000001E-3"/>
    <n v="1.6870000000000001"/>
    <m/>
    <n v="640.48500000000001"/>
    <n v="493.33333333333297"/>
    <m/>
    <m/>
  </r>
  <r>
    <x v="759"/>
    <s v="Lincoln1992Sow5Aug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64729788588728"/>
    <m/>
    <m/>
    <m/>
    <m/>
    <m/>
    <m/>
    <n v="0.4"/>
    <m/>
    <m/>
    <m/>
    <m/>
    <m/>
    <m/>
    <x v="1"/>
    <m/>
    <m/>
    <m/>
    <m/>
    <m/>
    <m/>
    <m/>
    <m/>
    <m/>
    <m/>
    <m/>
    <m/>
    <m/>
    <m/>
    <m/>
    <m/>
    <n v="570.98399676408303"/>
    <m/>
    <m/>
  </r>
  <r>
    <x v="759"/>
    <s v="Lincoln1992Sow5Aug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59"/>
    <m/>
    <m/>
    <m/>
    <m/>
    <m/>
    <m/>
    <m/>
    <m/>
    <m/>
    <m/>
    <m/>
    <m/>
    <m/>
    <m/>
    <m/>
    <m/>
    <n v="5.1619999999999999"/>
    <n v="105.866666666667"/>
    <m/>
    <m/>
    <m/>
    <m/>
    <m/>
    <m/>
    <m/>
    <m/>
    <m/>
    <m/>
    <n v="0.30232367392896897"/>
    <m/>
    <m/>
    <m/>
    <m/>
    <m/>
    <m/>
    <n v="0.8"/>
    <n v="5.2999999999999999E-2"/>
    <n v="3.1259999999999999"/>
    <n v="59.197000000000003"/>
    <m/>
    <m/>
    <m/>
    <x v="1"/>
    <m/>
    <m/>
    <m/>
    <m/>
    <m/>
    <m/>
    <m/>
    <m/>
    <m/>
    <m/>
    <m/>
    <m/>
    <n v="4.3999999999999997E-2"/>
    <n v="2.036"/>
    <m/>
    <n v="46.652999999999999"/>
    <m/>
    <m/>
    <m/>
  </r>
  <r>
    <x v="759"/>
    <s v="Lincoln1992Sow5Aug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0"/>
    <m/>
    <m/>
    <m/>
    <m/>
    <m/>
    <m/>
    <m/>
    <m/>
    <m/>
    <m/>
    <m/>
    <m/>
    <m/>
    <m/>
    <m/>
    <m/>
    <n v="9.4"/>
    <n v="239.46666666666701"/>
    <m/>
    <m/>
    <m/>
    <m/>
    <m/>
    <m/>
    <m/>
    <m/>
    <m/>
    <m/>
    <n v="0.88536475798147096"/>
    <m/>
    <m/>
    <m/>
    <m/>
    <m/>
    <m/>
    <n v="4.8133333333333299"/>
    <n v="4.3999999999999997E-2"/>
    <n v="6.2519999999999998"/>
    <n v="142.971"/>
    <m/>
    <m/>
    <m/>
    <x v="1"/>
    <m/>
    <m/>
    <m/>
    <m/>
    <m/>
    <m/>
    <m/>
    <m/>
    <m/>
    <m/>
    <m/>
    <m/>
    <n v="3.3000000000000002E-2"/>
    <n v="3.1480000000000001"/>
    <m/>
    <n v="96.495999999999995"/>
    <n v="1180"/>
    <m/>
    <m/>
  </r>
  <r>
    <x v="759"/>
    <s v="Lincoln1992Sow5Aug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1"/>
    <m/>
    <m/>
    <m/>
    <m/>
    <m/>
    <m/>
    <m/>
    <m/>
    <m/>
    <m/>
    <m/>
    <m/>
    <m/>
    <m/>
    <m/>
    <m/>
    <n v="14.387"/>
    <n v="676.46666666666704"/>
    <m/>
    <m/>
    <m/>
    <m/>
    <m/>
    <m/>
    <m/>
    <m/>
    <m/>
    <m/>
    <n v="0.95394873285783499"/>
    <m/>
    <m/>
    <m/>
    <m/>
    <m/>
    <m/>
    <n v="6.84"/>
    <n v="3.7999999999999999E-2"/>
    <n v="9.5419999999999998"/>
    <n v="253.696"/>
    <m/>
    <m/>
    <m/>
    <x v="1"/>
    <m/>
    <m/>
    <m/>
    <m/>
    <m/>
    <m/>
    <m/>
    <m/>
    <m/>
    <m/>
    <m/>
    <m/>
    <n v="1.4E-2"/>
    <n v="4.8449999999999998"/>
    <m/>
    <n v="334.20800000000003"/>
    <n v="1130"/>
    <m/>
    <m/>
  </r>
  <r>
    <x v="759"/>
    <s v="Lincoln1992Sow5AugIrrNilNit3"/>
    <x v="361"/>
    <m/>
    <m/>
    <m/>
    <m/>
    <n v="329.34666666666664"/>
    <n v="0.125"/>
    <n v="0.18909999999999999"/>
    <n v="0.25033333333333302"/>
    <n v="0.30483333333333301"/>
    <n v="0.305933333333333"/>
    <n v="0.2357666666666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95226068467875902"/>
    <m/>
    <m/>
    <m/>
    <m/>
    <m/>
    <m/>
    <n v="6.76"/>
    <m/>
    <m/>
    <m/>
    <m/>
    <m/>
    <m/>
    <x v="1"/>
    <m/>
    <m/>
    <m/>
    <m/>
    <m/>
    <m/>
    <m/>
    <m/>
    <m/>
    <m/>
    <m/>
    <m/>
    <m/>
    <m/>
    <m/>
    <m/>
    <n v="938.33333333333303"/>
    <m/>
    <m/>
  </r>
  <r>
    <x v="759"/>
    <s v="Lincoln1992Sow5AugIrrNilNit3"/>
    <x v="362"/>
    <m/>
    <m/>
    <m/>
    <m/>
    <n v="328.01061032863845"/>
    <n v="0.16500000000000001"/>
    <n v="0.196582159624413"/>
    <n v="0.24452558685445999"/>
    <n v="0.29990633802816902"/>
    <n v="0.29927605633802801"/>
    <n v="0.2173814553990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3"/>
    <m/>
    <m/>
    <m/>
    <m/>
    <m/>
    <m/>
    <m/>
    <m/>
    <m/>
    <m/>
    <m/>
    <m/>
    <m/>
    <m/>
    <m/>
    <m/>
    <n v="14.125"/>
    <n v="1069"/>
    <m/>
    <m/>
    <m/>
    <m/>
    <m/>
    <m/>
    <m/>
    <m/>
    <m/>
    <m/>
    <n v="0.93575169905549704"/>
    <m/>
    <m/>
    <m/>
    <m/>
    <m/>
    <m/>
    <n v="6.1"/>
    <n v="3.3000000000000002E-2"/>
    <n v="7.0590000000000002"/>
    <n v="206.11099999999999"/>
    <m/>
    <m/>
    <m/>
    <x v="1"/>
    <m/>
    <m/>
    <m/>
    <m/>
    <m/>
    <m/>
    <m/>
    <m/>
    <m/>
    <m/>
    <m/>
    <m/>
    <n v="8.9999999999999993E-3"/>
    <n v="7.0650000000000004"/>
    <m/>
    <n v="811.221"/>
    <m/>
    <m/>
    <m/>
  </r>
  <r>
    <x v="759"/>
    <s v="Lincoln1992Sow5AugIrrNilNit3"/>
    <x v="363"/>
    <m/>
    <m/>
    <m/>
    <m/>
    <n v="375.61999999999983"/>
    <n v="0.28799999999999998"/>
    <n v="0.27903333333333302"/>
    <n v="0.27279999999999999"/>
    <n v="0.30649999999999999"/>
    <n v="0.2999"/>
    <n v="0.2159333333333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4"/>
    <m/>
    <m/>
    <m/>
    <m/>
    <m/>
    <m/>
    <m/>
    <m/>
    <m/>
    <m/>
    <m/>
    <m/>
    <m/>
    <m/>
    <m/>
    <m/>
    <n v="15.936999999999999"/>
    <n v="1091.5"/>
    <n v="191.833333333333"/>
    <n v="0.02"/>
    <n v="3.052"/>
    <m/>
    <m/>
    <m/>
    <m/>
    <m/>
    <m/>
    <m/>
    <n v="0.93269360334712204"/>
    <m/>
    <m/>
    <m/>
    <m/>
    <m/>
    <m/>
    <n v="5.9966666666666697"/>
    <n v="3.5999999999999997E-2"/>
    <n v="6.7720000000000002"/>
    <n v="190.11799999999999"/>
    <m/>
    <m/>
    <m/>
    <x v="1"/>
    <m/>
    <m/>
    <m/>
    <m/>
    <m/>
    <m/>
    <m/>
    <m/>
    <m/>
    <m/>
    <m/>
    <m/>
    <n v="8.9999999999999993E-3"/>
    <n v="5.9290000000000003"/>
    <m/>
    <n v="646.75900000000001"/>
    <n v="881.66666666666697"/>
    <m/>
    <m/>
  </r>
  <r>
    <x v="759"/>
    <s v="Lincoln1992Sow5AugIrrNilNit3"/>
    <x v="364"/>
    <m/>
    <m/>
    <m/>
    <m/>
    <n v="370.87487789120041"/>
    <n v="0.27600000000000002"/>
    <n v="0.269912460696903"/>
    <n v="0.27484917948055299"/>
    <n v="0.31045781970108099"/>
    <n v="0.30157756816126102"/>
    <n v="0.210788680708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6"/>
    <m/>
    <m/>
    <m/>
    <m/>
    <m/>
    <m/>
    <m/>
    <m/>
    <m/>
    <m/>
    <m/>
    <m/>
    <m/>
    <m/>
    <m/>
    <m/>
    <n v="18.472000000000001"/>
    <n v="1548.6666666666699"/>
    <n v="280.16666666666703"/>
    <n v="1.7999999999999999E-2"/>
    <n v="3.9329999999999998"/>
    <m/>
    <m/>
    <m/>
    <m/>
    <m/>
    <m/>
    <m/>
    <n v="0.89756225184710003"/>
    <m/>
    <m/>
    <m/>
    <m/>
    <m/>
    <m/>
    <n v="5.0633333333333299"/>
    <n v="3.2000000000000001E-2"/>
    <n v="6.165"/>
    <n v="191.77"/>
    <m/>
    <m/>
    <m/>
    <x v="1"/>
    <m/>
    <m/>
    <m/>
    <m/>
    <m/>
    <m/>
    <m/>
    <m/>
    <m/>
    <m/>
    <m/>
    <m/>
    <n v="8.0000000000000002E-3"/>
    <n v="8.1050000000000004"/>
    <m/>
    <n v="994.399"/>
    <n v="606.66666666666697"/>
    <m/>
    <m/>
  </r>
  <r>
    <x v="759"/>
    <s v="Lincoln1992Sow5AugIrrNilNit3"/>
    <x v="366"/>
    <m/>
    <m/>
    <m/>
    <m/>
    <n v="340.2800000000002"/>
    <n v="0.16700000000000001"/>
    <n v="0.246233333333333"/>
    <n v="0.27006666666666701"/>
    <n v="0.30580000000000002"/>
    <n v="0.297366666666667"/>
    <n v="0.2074666666666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367"/>
    <m/>
    <m/>
    <m/>
    <m/>
    <m/>
    <m/>
    <m/>
    <m/>
    <m/>
    <m/>
    <m/>
    <m/>
    <m/>
    <m/>
    <m/>
    <m/>
    <n v="9.5050000000000008"/>
    <n v="1310.36666666667"/>
    <n v="333.33333333333297"/>
    <n v="1.0999999999999999E-2"/>
    <n v="2.952"/>
    <m/>
    <m/>
    <m/>
    <m/>
    <m/>
    <m/>
    <m/>
    <n v="0.83642766981233896"/>
    <m/>
    <m/>
    <m/>
    <m/>
    <m/>
    <m/>
    <n v="4.0233333333333299"/>
    <n v="2.9000000000000001E-2"/>
    <n v="2.9580000000000002"/>
    <n v="128.59299999999999"/>
    <m/>
    <m/>
    <m/>
    <x v="1"/>
    <m/>
    <m/>
    <m/>
    <m/>
    <m/>
    <m/>
    <m/>
    <m/>
    <m/>
    <m/>
    <m/>
    <m/>
    <n v="8.9999999999999993E-3"/>
    <n v="6.391"/>
    <m/>
    <n v="751.11400000000003"/>
    <n v="643.33333333333303"/>
    <m/>
    <m/>
  </r>
  <r>
    <x v="759"/>
    <s v="Lincoln1992Sow5AugIrrNilNit3"/>
    <x v="368"/>
    <m/>
    <m/>
    <m/>
    <m/>
    <m/>
    <m/>
    <m/>
    <m/>
    <m/>
    <m/>
    <m/>
    <m/>
    <m/>
    <m/>
    <m/>
    <m/>
    <n v="16.265999999999998"/>
    <n v="1496"/>
    <n v="440.16666666666703"/>
    <n v="2.1000000000000001E-2"/>
    <n v="7.0590000000000002"/>
    <m/>
    <m/>
    <m/>
    <m/>
    <m/>
    <m/>
    <m/>
    <n v="0.87772711869477205"/>
    <m/>
    <m/>
    <m/>
    <m/>
    <m/>
    <m/>
    <n v="4.67"/>
    <n v="0.03"/>
    <n v="3.2650000000000001"/>
    <n v="107.429"/>
    <m/>
    <m/>
    <m/>
    <x v="1"/>
    <m/>
    <m/>
    <m/>
    <m/>
    <m/>
    <m/>
    <m/>
    <m/>
    <m/>
    <m/>
    <m/>
    <m/>
    <n v="7.0000000000000001E-3"/>
    <n v="5.5190000000000001"/>
    <m/>
    <n v="849.53899999999999"/>
    <n v="520"/>
    <m/>
    <m/>
  </r>
  <r>
    <x v="759"/>
    <s v="Lincoln1992Sow5AugIrrNilNit3"/>
    <x v="369"/>
    <m/>
    <m/>
    <m/>
    <m/>
    <m/>
    <m/>
    <m/>
    <m/>
    <m/>
    <m/>
    <m/>
    <m/>
    <m/>
    <m/>
    <m/>
    <m/>
    <n v="18.082999999999998"/>
    <n v="1628.2333333333299"/>
    <n v="595"/>
    <n v="2.1000000000000001E-2"/>
    <n v="9.8580000000000005"/>
    <m/>
    <m/>
    <m/>
    <m/>
    <m/>
    <m/>
    <m/>
    <n v="0.84983190815452503"/>
    <m/>
    <m/>
    <m/>
    <m/>
    <m/>
    <m/>
    <n v="4.2133333333333303"/>
    <n v="2.5999999999999999E-2"/>
    <n v="3.0009999999999999"/>
    <n v="114.15300000000001"/>
    <m/>
    <m/>
    <m/>
    <x v="1"/>
    <m/>
    <m/>
    <m/>
    <m/>
    <m/>
    <m/>
    <m/>
    <m/>
    <m/>
    <m/>
    <m/>
    <m/>
    <n v="6.0000000000000001E-3"/>
    <n v="4.6529999999999996"/>
    <m/>
    <n v="817.01400000000001"/>
    <n v="550"/>
    <m/>
    <m/>
  </r>
  <r>
    <x v="759"/>
    <s v="Lincoln1992Sow5AugIrrNilNit3"/>
    <x v="377"/>
    <m/>
    <m/>
    <m/>
    <m/>
    <n v="366.70666666666676"/>
    <n v="0.28866666666666702"/>
    <n v="0.25823333333333298"/>
    <n v="0.27293333333333297"/>
    <n v="0.30959999999999999"/>
    <n v="0.292366666666667"/>
    <n v="0.2058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59"/>
    <s v="Lincoln1992Sow5AugIrrNilNit3"/>
    <x v="51"/>
    <m/>
    <m/>
    <m/>
    <m/>
    <m/>
    <m/>
    <m/>
    <m/>
    <m/>
    <m/>
    <m/>
    <m/>
    <m/>
    <m/>
    <m/>
    <m/>
    <n v="18.896999999999998"/>
    <n v="1721.4"/>
    <n v="766.66666666666697"/>
    <n v="2.1999999999999999E-2"/>
    <n v="13.157999999999999"/>
    <m/>
    <m/>
    <m/>
    <m/>
    <m/>
    <m/>
    <m/>
    <n v="0.79607438826578703"/>
    <m/>
    <m/>
    <m/>
    <m/>
    <m/>
    <m/>
    <n v="3.5333333333333301"/>
    <n v="2.8000000000000001E-2"/>
    <n v="3.1779999999999999"/>
    <n v="90.960999999999999"/>
    <m/>
    <m/>
    <m/>
    <x v="1"/>
    <m/>
    <m/>
    <m/>
    <m/>
    <m/>
    <m/>
    <m/>
    <m/>
    <m/>
    <m/>
    <m/>
    <m/>
    <n v="5.0000000000000001E-3"/>
    <n v="3.9430000000000001"/>
    <m/>
    <n v="763.04700000000003"/>
    <n v="585"/>
    <m/>
    <m/>
  </r>
  <r>
    <x v="759"/>
    <s v="Lincoln1992Sow5AugIrrNilNit3"/>
    <x v="370"/>
    <m/>
    <m/>
    <m/>
    <m/>
    <m/>
    <m/>
    <m/>
    <m/>
    <m/>
    <m/>
    <m/>
    <m/>
    <m/>
    <m/>
    <m/>
    <m/>
    <n v="18.681999999999999"/>
    <n v="1576.0166666666701"/>
    <n v="819"/>
    <n v="2.4E-2"/>
    <n v="15.023999999999999"/>
    <m/>
    <m/>
    <m/>
    <m/>
    <m/>
    <m/>
    <m/>
    <m/>
    <m/>
    <m/>
    <m/>
    <m/>
    <m/>
    <m/>
    <m/>
    <n v="1.7000000000000001E-2"/>
    <n v="8.1000000000000003E-2"/>
    <n v="4.7750000000000004"/>
    <m/>
    <m/>
    <m/>
    <x v="1"/>
    <m/>
    <m/>
    <m/>
    <m/>
    <m/>
    <m/>
    <m/>
    <m/>
    <m/>
    <m/>
    <m/>
    <m/>
    <n v="5.0000000000000001E-3"/>
    <n v="2.8439999999999999"/>
    <m/>
    <n v="591.52700000000004"/>
    <n v="561.66666666666697"/>
    <m/>
    <m/>
  </r>
  <r>
    <x v="759"/>
    <s v="Lincoln1992Sow5AugIrrNilNit3"/>
    <x v="54"/>
    <m/>
    <m/>
    <m/>
    <m/>
    <m/>
    <m/>
    <m/>
    <m/>
    <m/>
    <m/>
    <m/>
    <m/>
    <m/>
    <m/>
    <m/>
    <m/>
    <n v="18.158999999999999"/>
    <n v="1660.3333333333301"/>
    <n v="804.33333333333303"/>
    <n v="2.5000000000000001E-2"/>
    <n v="15.429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4.0000000000000001E-3"/>
    <n v="1.9570000000000001"/>
    <m/>
    <n v="533.58699999999999"/>
    <n v="546.66666666666697"/>
    <m/>
    <m/>
  </r>
  <r>
    <x v="759"/>
    <s v="Lincoln1992Sow5AugIrrNilNit3"/>
    <x v="56"/>
    <m/>
    <m/>
    <m/>
    <m/>
    <m/>
    <m/>
    <m/>
    <m/>
    <m/>
    <m/>
    <m/>
    <m/>
    <m/>
    <m/>
    <m/>
    <m/>
    <n v="20.672000000000001"/>
    <n v="1542.3685872280801"/>
    <n v="915.82963792478097"/>
    <n v="2.4E-2"/>
    <n v="17.443999999999999"/>
    <m/>
    <n v="3.3136533333333301E-2"/>
    <m/>
    <n v="21610.392076572454"/>
    <m/>
    <n v="716.09347739174495"/>
    <m/>
    <m/>
    <m/>
    <m/>
    <m/>
    <m/>
    <m/>
    <m/>
    <m/>
    <m/>
    <m/>
    <m/>
    <m/>
    <m/>
    <m/>
    <x v="0"/>
    <m/>
    <m/>
    <m/>
    <m/>
    <m/>
    <m/>
    <m/>
    <m/>
    <m/>
    <m/>
    <n v="199.73616053303601"/>
    <m/>
    <n v="4.0000000000000001E-3"/>
    <n v="2.294"/>
    <m/>
    <n v="625.73900000000003"/>
    <n v="510"/>
    <m/>
    <m/>
  </r>
  <r>
    <x v="760"/>
    <s v="Lincoln1992Sow5AugIrrSomeNit0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6.45709706356037E-2"/>
    <m/>
    <m/>
    <m/>
    <m/>
    <m/>
    <m/>
    <n v="0.14833333333333301"/>
    <m/>
    <m/>
    <m/>
    <m/>
    <m/>
    <m/>
    <x v="1"/>
    <m/>
    <m/>
    <m/>
    <m/>
    <m/>
    <m/>
    <m/>
    <m/>
    <m/>
    <m/>
    <m/>
    <m/>
    <m/>
    <m/>
    <m/>
    <m/>
    <n v="519.84754700320502"/>
    <m/>
    <m/>
  </r>
  <r>
    <x v="760"/>
    <s v="Lincoln1992Sow5AugIrrSomeNit0"/>
    <x v="359"/>
    <m/>
    <m/>
    <m/>
    <m/>
    <m/>
    <m/>
    <m/>
    <m/>
    <m/>
    <m/>
    <m/>
    <m/>
    <m/>
    <m/>
    <m/>
    <m/>
    <n v="1.964"/>
    <n v="65.216666666666697"/>
    <m/>
    <m/>
    <m/>
    <m/>
    <m/>
    <m/>
    <m/>
    <m/>
    <m/>
    <m/>
    <n v="0.124972531022383"/>
    <m/>
    <m/>
    <m/>
    <m/>
    <m/>
    <m/>
    <n v="0.29666666666666702"/>
    <n v="3.3000000000000002E-2"/>
    <n v="1.272"/>
    <n v="38.981000000000002"/>
    <m/>
    <m/>
    <m/>
    <x v="1"/>
    <m/>
    <m/>
    <m/>
    <m/>
    <m/>
    <m/>
    <m/>
    <m/>
    <m/>
    <m/>
    <m/>
    <m/>
    <n v="2.5999999999999999E-2"/>
    <n v="0.69099999999999995"/>
    <m/>
    <n v="26.234999999999999"/>
    <m/>
    <m/>
    <m/>
  </r>
  <r>
    <x v="760"/>
    <s v="Lincoln1992Sow5AugIrrSomeNit0"/>
    <x v="360"/>
    <m/>
    <m/>
    <m/>
    <m/>
    <m/>
    <m/>
    <m/>
    <m/>
    <m/>
    <m/>
    <m/>
    <m/>
    <m/>
    <m/>
    <m/>
    <m/>
    <n v="2.157"/>
    <n v="125.666666666667"/>
    <m/>
    <m/>
    <m/>
    <m/>
    <m/>
    <m/>
    <m/>
    <m/>
    <m/>
    <m/>
    <n v="0.44788559569306902"/>
    <m/>
    <m/>
    <m/>
    <m/>
    <m/>
    <m/>
    <n v="1.32"/>
    <n v="2.5999999999999999E-2"/>
    <n v="1.161"/>
    <n v="44.152000000000001"/>
    <m/>
    <m/>
    <m/>
    <x v="1"/>
    <m/>
    <m/>
    <m/>
    <m/>
    <m/>
    <m/>
    <m/>
    <m/>
    <m/>
    <m/>
    <m/>
    <m/>
    <n v="1.4E-2"/>
    <n v="0.995"/>
    <m/>
    <n v="70.686000000000007"/>
    <n v="753.33333333333303"/>
    <m/>
    <m/>
  </r>
  <r>
    <x v="760"/>
    <s v="Lincoln1992Sow5AugIrrSomeNit0"/>
    <x v="361"/>
    <m/>
    <m/>
    <m/>
    <m/>
    <m/>
    <m/>
    <m/>
    <m/>
    <m/>
    <m/>
    <m/>
    <m/>
    <m/>
    <m/>
    <m/>
    <m/>
    <n v="3.2130000000000001"/>
    <n v="301.13333333333298"/>
    <m/>
    <m/>
    <m/>
    <m/>
    <m/>
    <m/>
    <m/>
    <m/>
    <m/>
    <m/>
    <n v="0.61073697225866297"/>
    <m/>
    <m/>
    <m/>
    <m/>
    <m/>
    <m/>
    <n v="2.0966666666666698"/>
    <n v="2.5999999999999999E-2"/>
    <n v="1.8640000000000001"/>
    <n v="73.436000000000007"/>
    <m/>
    <m/>
    <m/>
    <x v="1"/>
    <m/>
    <m/>
    <m/>
    <m/>
    <m/>
    <m/>
    <m/>
    <m/>
    <m/>
    <m/>
    <m/>
    <m/>
    <n v="7.0000000000000001E-3"/>
    <n v="1.349"/>
    <m/>
    <n v="188.39"/>
    <n v="600"/>
    <m/>
    <m/>
  </r>
  <r>
    <x v="760"/>
    <s v="Lincoln1992Sow5AugIrrSomeNit0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61190301140863301"/>
    <m/>
    <m/>
    <m/>
    <m/>
    <m/>
    <m/>
    <n v="2.1033333333333299"/>
    <m/>
    <m/>
    <m/>
    <m/>
    <m/>
    <m/>
    <x v="1"/>
    <m/>
    <m/>
    <m/>
    <m/>
    <m/>
    <m/>
    <m/>
    <m/>
    <m/>
    <m/>
    <m/>
    <m/>
    <m/>
    <m/>
    <m/>
    <m/>
    <n v="545"/>
    <m/>
    <m/>
  </r>
  <r>
    <x v="760"/>
    <s v="Lincoln1992Sow5AugIrrSomeNit0"/>
    <x v="363"/>
    <m/>
    <m/>
    <m/>
    <m/>
    <m/>
    <m/>
    <m/>
    <m/>
    <m/>
    <m/>
    <m/>
    <m/>
    <m/>
    <m/>
    <m/>
    <m/>
    <n v="3.819"/>
    <n v="459.75"/>
    <m/>
    <n v="1.6E-2"/>
    <n v="0.96299999999999997"/>
    <m/>
    <m/>
    <m/>
    <m/>
    <m/>
    <m/>
    <m/>
    <n v="0.57151519393598404"/>
    <m/>
    <m/>
    <m/>
    <m/>
    <m/>
    <m/>
    <n v="1.88333333333333"/>
    <n v="2.5999999999999999E-2"/>
    <n v="1.6279999999999999"/>
    <n v="62.23"/>
    <m/>
    <m/>
    <m/>
    <x v="1"/>
    <m/>
    <m/>
    <m/>
    <m/>
    <m/>
    <m/>
    <m/>
    <m/>
    <m/>
    <m/>
    <m/>
    <m/>
    <n v="5.0000000000000001E-3"/>
    <n v="1.8149999999999999"/>
    <m/>
    <n v="335.48500000000001"/>
    <m/>
    <m/>
    <m/>
  </r>
  <r>
    <x v="760"/>
    <s v="Lincoln1992Sow5AugIrrSomeNit0"/>
    <x v="364"/>
    <m/>
    <m/>
    <m/>
    <m/>
    <m/>
    <m/>
    <m/>
    <m/>
    <m/>
    <m/>
    <m/>
    <m/>
    <m/>
    <m/>
    <m/>
    <m/>
    <n v="3.3220000000000001"/>
    <n v="427.66666666666703"/>
    <n v="64.8333333333333"/>
    <n v="1.4E-2"/>
    <n v="0.71"/>
    <m/>
    <m/>
    <m/>
    <m/>
    <m/>
    <m/>
    <m/>
    <n v="0.56438654501279995"/>
    <m/>
    <m/>
    <m/>
    <m/>
    <m/>
    <m/>
    <n v="1.84666666666667"/>
    <n v="2.4E-2"/>
    <n v="0.95699999999999996"/>
    <n v="39.436999999999998"/>
    <m/>
    <m/>
    <m/>
    <x v="1"/>
    <m/>
    <m/>
    <m/>
    <m/>
    <m/>
    <m/>
    <m/>
    <m/>
    <m/>
    <m/>
    <m/>
    <m/>
    <n v="5.0000000000000001E-3"/>
    <n v="1.52"/>
    <m/>
    <n v="285.654"/>
    <n v="403.33333333333297"/>
    <m/>
    <m/>
  </r>
  <r>
    <x v="760"/>
    <s v="Lincoln1992Sow5AugIrrSomeNit0"/>
    <x v="366"/>
    <m/>
    <m/>
    <m/>
    <m/>
    <m/>
    <m/>
    <m/>
    <m/>
    <m/>
    <m/>
    <m/>
    <m/>
    <m/>
    <m/>
    <m/>
    <m/>
    <n v="4.1079999999999997"/>
    <n v="584.83333333333303"/>
    <n v="113"/>
    <n v="1.4E-2"/>
    <n v="1.2609999999999999"/>
    <m/>
    <m/>
    <m/>
    <m/>
    <m/>
    <m/>
    <m/>
    <n v="0.53883528479134202"/>
    <m/>
    <m/>
    <m/>
    <m/>
    <m/>
    <m/>
    <n v="1.72"/>
    <n v="2.4E-2"/>
    <n v="0.80900000000000005"/>
    <n v="33.994999999999997"/>
    <m/>
    <m/>
    <m/>
    <x v="1"/>
    <m/>
    <m/>
    <m/>
    <m/>
    <m/>
    <m/>
    <m/>
    <m/>
    <m/>
    <m/>
    <m/>
    <m/>
    <n v="5.0000000000000001E-3"/>
    <n v="1.8049999999999999"/>
    <m/>
    <n v="393.33800000000002"/>
    <n v="306.66666666666703"/>
    <m/>
    <m/>
  </r>
  <r>
    <x v="760"/>
    <s v="Lincoln1992Sow5AugIrrSomeNit0"/>
    <x v="367"/>
    <m/>
    <m/>
    <m/>
    <m/>
    <m/>
    <m/>
    <m/>
    <m/>
    <m/>
    <m/>
    <m/>
    <m/>
    <m/>
    <m/>
    <m/>
    <m/>
    <n v="4.0949999999999998"/>
    <n v="577.83333333333303"/>
    <n v="138.933333333333"/>
    <n v="1.4999999999999999E-2"/>
    <n v="1.605"/>
    <m/>
    <m/>
    <m/>
    <m/>
    <m/>
    <m/>
    <m/>
    <n v="0.48314866550830099"/>
    <m/>
    <m/>
    <m/>
    <m/>
    <m/>
    <m/>
    <n v="1.4666666666666699"/>
    <n v="2.1000000000000001E-2"/>
    <n v="0.60199999999999998"/>
    <n v="27.763999999999999"/>
    <m/>
    <m/>
    <m/>
    <x v="1"/>
    <m/>
    <m/>
    <m/>
    <m/>
    <m/>
    <m/>
    <m/>
    <m/>
    <m/>
    <m/>
    <m/>
    <m/>
    <n v="5.0000000000000001E-3"/>
    <n v="1.6020000000000001"/>
    <m/>
    <n v="361.738"/>
    <n v="396.66666666666703"/>
    <m/>
    <m/>
  </r>
  <r>
    <x v="760"/>
    <s v="Lincoln1992Sow5AugIrrSomeNit0"/>
    <x v="368"/>
    <m/>
    <m/>
    <m/>
    <m/>
    <m/>
    <m/>
    <m/>
    <m/>
    <m/>
    <m/>
    <m/>
    <m/>
    <m/>
    <m/>
    <m/>
    <m/>
    <n v="4.4039999999999999"/>
    <n v="574.93333333333305"/>
    <n v="180.61666666666699"/>
    <n v="1.6E-2"/>
    <n v="2.1949999999999998"/>
    <m/>
    <m/>
    <m/>
    <m/>
    <m/>
    <m/>
    <m/>
    <n v="0.51977474312317895"/>
    <m/>
    <m/>
    <m/>
    <m/>
    <m/>
    <m/>
    <n v="1.63"/>
    <n v="2.3E-2"/>
    <n v="0.47299999999999998"/>
    <n v="20.707000000000001"/>
    <m/>
    <m/>
    <m/>
    <x v="1"/>
    <m/>
    <m/>
    <m/>
    <m/>
    <m/>
    <m/>
    <m/>
    <m/>
    <m/>
    <m/>
    <m/>
    <m/>
    <n v="4.0000000000000001E-3"/>
    <n v="1.363"/>
    <m/>
    <n v="333.27600000000001"/>
    <n v="418.33333333333297"/>
    <m/>
    <m/>
  </r>
  <r>
    <x v="760"/>
    <s v="Lincoln1992Sow5AugIrrSomeNit0"/>
    <x v="369"/>
    <m/>
    <m/>
    <m/>
    <m/>
    <m/>
    <m/>
    <m/>
    <m/>
    <m/>
    <m/>
    <m/>
    <m/>
    <m/>
    <m/>
    <m/>
    <m/>
    <n v="4.4829999999999997"/>
    <n v="593.48333333333301"/>
    <n v="223.5"/>
    <n v="1.4999999999999999E-2"/>
    <n v="2.5609999999999999"/>
    <m/>
    <m/>
    <m/>
    <m/>
    <m/>
    <m/>
    <m/>
    <n v="0.59586245457854903"/>
    <m/>
    <m/>
    <m/>
    <m/>
    <m/>
    <m/>
    <n v="2.0133333333333301"/>
    <n v="1.7999999999999999E-2"/>
    <n v="0.40100000000000002"/>
    <n v="22.295999999999999"/>
    <m/>
    <m/>
    <m/>
    <x v="1"/>
    <m/>
    <m/>
    <m/>
    <m/>
    <m/>
    <m/>
    <m/>
    <m/>
    <m/>
    <m/>
    <m/>
    <m/>
    <n v="3.0000000000000001E-3"/>
    <n v="1.06"/>
    <m/>
    <n v="306.57400000000001"/>
    <n v="336.66666666666703"/>
    <m/>
    <m/>
  </r>
  <r>
    <x v="760"/>
    <s v="Lincoln1992Sow5AugIrrSomeNit0"/>
    <x v="51"/>
    <m/>
    <m/>
    <m/>
    <m/>
    <m/>
    <m/>
    <m/>
    <m/>
    <m/>
    <m/>
    <m/>
    <m/>
    <m/>
    <m/>
    <m/>
    <m/>
    <n v="4.5019999999999998"/>
    <n v="573.56666666666695"/>
    <n v="254"/>
    <n v="1.7000000000000001E-2"/>
    <n v="3.2930000000000001"/>
    <m/>
    <m/>
    <m/>
    <m/>
    <m/>
    <m/>
    <m/>
    <n v="0.46500613529874102"/>
    <m/>
    <m/>
    <m/>
    <m/>
    <m/>
    <m/>
    <n v="1.39"/>
    <n v="2.1999999999999999E-2"/>
    <n v="0.158"/>
    <n v="7.3460000000000001"/>
    <m/>
    <m/>
    <m/>
    <x v="1"/>
    <m/>
    <m/>
    <m/>
    <m/>
    <m/>
    <m/>
    <m/>
    <m/>
    <m/>
    <m/>
    <m/>
    <m/>
    <n v="3.0000000000000001E-3"/>
    <n v="0.63300000000000001"/>
    <m/>
    <n v="250.65299999999999"/>
    <n v="338.33333333333297"/>
    <m/>
    <m/>
  </r>
  <r>
    <x v="760"/>
    <s v="Lincoln1992Sow5AugIrrSomeNit0"/>
    <x v="370"/>
    <m/>
    <m/>
    <m/>
    <m/>
    <m/>
    <m/>
    <m/>
    <m/>
    <m/>
    <m/>
    <m/>
    <m/>
    <m/>
    <m/>
    <m/>
    <m/>
    <n v="6.9279999999999999"/>
    <n v="855.51666666666699"/>
    <n v="431.33333333333297"/>
    <n v="1.6E-2"/>
    <n v="5.3449999999999998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0.69199999999999995"/>
    <m/>
    <n v="346.245"/>
    <n v="330"/>
    <m/>
    <m/>
  </r>
  <r>
    <x v="760"/>
    <s v="Lincoln1992Sow5AugIrrSomeNit0"/>
    <x v="54"/>
    <m/>
    <m/>
    <m/>
    <m/>
    <m/>
    <m/>
    <m/>
    <m/>
    <m/>
    <m/>
    <m/>
    <m/>
    <m/>
    <m/>
    <m/>
    <m/>
    <n v="4.8760000000000003"/>
    <n v="703.31666666666695"/>
    <n v="317.3"/>
    <n v="1.4999999999999999E-2"/>
    <n v="3.7909999999999999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0.43"/>
    <m/>
    <n v="215.03299999999999"/>
    <n v="393.33333333333297"/>
    <m/>
    <m/>
  </r>
  <r>
    <x v="760"/>
    <s v="Lincoln1992Sow5AugIrrSomeNit0"/>
    <x v="56"/>
    <m/>
    <m/>
    <m/>
    <m/>
    <m/>
    <m/>
    <m/>
    <m/>
    <m/>
    <m/>
    <m/>
    <m/>
    <m/>
    <m/>
    <m/>
    <m/>
    <n v="5.702"/>
    <n v="875.50135540259998"/>
    <n v="512.72861025282396"/>
    <n v="1.9E-2"/>
    <n v="5.3"/>
    <m/>
    <n v="3.1836099999999999E-2"/>
    <m/>
    <n v="8984.6540291256479"/>
    <m/>
    <n v="286.03634413664702"/>
    <m/>
    <m/>
    <m/>
    <m/>
    <m/>
    <m/>
    <m/>
    <m/>
    <m/>
    <m/>
    <m/>
    <m/>
    <m/>
    <m/>
    <m/>
    <x v="0"/>
    <m/>
    <m/>
    <m/>
    <m/>
    <m/>
    <m/>
    <m/>
    <m/>
    <m/>
    <m/>
    <n v="83.972505614429807"/>
    <m/>
    <n v="2E-3"/>
    <n v="0.52200000000000002"/>
    <m/>
    <n v="261.17399999999998"/>
    <n v="368.33333333333297"/>
    <m/>
    <m/>
  </r>
  <r>
    <x v="761"/>
    <s v="Lincoln1992Sow5AugIrrSomeNit1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26939129574553"/>
    <m/>
    <m/>
    <m/>
    <m/>
    <m/>
    <m/>
    <n v="0.30166666666666703"/>
    <m/>
    <m/>
    <m/>
    <m/>
    <m/>
    <m/>
    <x v="1"/>
    <m/>
    <m/>
    <m/>
    <m/>
    <m/>
    <m/>
    <m/>
    <m/>
    <m/>
    <m/>
    <m/>
    <m/>
    <m/>
    <m/>
    <m/>
    <m/>
    <n v="565.82064295193004"/>
    <m/>
    <m/>
  </r>
  <r>
    <x v="761"/>
    <s v="Lincoln1992Sow5AugIrrSomeNit1"/>
    <x v="359"/>
    <m/>
    <m/>
    <m/>
    <m/>
    <m/>
    <m/>
    <m/>
    <m/>
    <m/>
    <m/>
    <m/>
    <m/>
    <m/>
    <m/>
    <m/>
    <m/>
    <n v="4.1120000000000001"/>
    <n v="108.1"/>
    <m/>
    <m/>
    <m/>
    <m/>
    <m/>
    <m/>
    <m/>
    <m/>
    <m/>
    <m/>
    <n v="0.23776471653196099"/>
    <m/>
    <m/>
    <m/>
    <m/>
    <m/>
    <m/>
    <n v="0.60333333333333306"/>
    <n v="4.2999999999999997E-2"/>
    <n v="2.4289999999999998"/>
    <n v="56.448"/>
    <m/>
    <m/>
    <m/>
    <x v="1"/>
    <m/>
    <m/>
    <m/>
    <m/>
    <m/>
    <m/>
    <m/>
    <m/>
    <m/>
    <m/>
    <m/>
    <m/>
    <n v="3.3000000000000002E-2"/>
    <n v="1.6830000000000001"/>
    <m/>
    <n v="51.634999999999998"/>
    <m/>
    <m/>
    <m/>
  </r>
  <r>
    <x v="761"/>
    <s v="Lincoln1992Sow5AugIrrSomeNit1"/>
    <x v="360"/>
    <m/>
    <m/>
    <m/>
    <m/>
    <m/>
    <m/>
    <m/>
    <m/>
    <m/>
    <m/>
    <m/>
    <m/>
    <m/>
    <m/>
    <m/>
    <m/>
    <n v="7.399"/>
    <n v="247.5"/>
    <m/>
    <m/>
    <m/>
    <m/>
    <m/>
    <m/>
    <m/>
    <m/>
    <m/>
    <m/>
    <n v="0.79268170298984297"/>
    <m/>
    <m/>
    <m/>
    <m/>
    <m/>
    <m/>
    <n v="3.4966666666666701"/>
    <n v="3.5999999999999997E-2"/>
    <n v="4.649"/>
    <n v="128.756"/>
    <m/>
    <m/>
    <m/>
    <x v="1"/>
    <m/>
    <m/>
    <m/>
    <m/>
    <m/>
    <m/>
    <m/>
    <m/>
    <m/>
    <m/>
    <m/>
    <m/>
    <n v="2.4E-2"/>
    <n v="2.7509999999999999"/>
    <m/>
    <n v="113.166"/>
    <n v="1158.3333333333301"/>
    <m/>
    <m/>
  </r>
  <r>
    <x v="761"/>
    <s v="Lincoln1992Sow5AugIrrSomeNit1"/>
    <x v="361"/>
    <m/>
    <m/>
    <m/>
    <m/>
    <m/>
    <m/>
    <m/>
    <m/>
    <m/>
    <m/>
    <m/>
    <m/>
    <m/>
    <m/>
    <m/>
    <m/>
    <n v="7.4550000000000001"/>
    <n v="562.83333333333303"/>
    <m/>
    <m/>
    <m/>
    <m/>
    <m/>
    <m/>
    <m/>
    <m/>
    <m/>
    <m/>
    <n v="0.88187359511114904"/>
    <m/>
    <m/>
    <m/>
    <m/>
    <m/>
    <m/>
    <n v="4.7466666666666697"/>
    <n v="2.9000000000000001E-2"/>
    <n v="4.7160000000000002"/>
    <n v="159.91499999999999"/>
    <m/>
    <m/>
    <m/>
    <x v="1"/>
    <m/>
    <m/>
    <m/>
    <m/>
    <m/>
    <m/>
    <m/>
    <m/>
    <m/>
    <m/>
    <m/>
    <m/>
    <n v="8.0000000000000002E-3"/>
    <n v="2.7389999999999999"/>
    <m/>
    <n v="351.80900000000003"/>
    <n v="1085"/>
    <m/>
    <m/>
  </r>
  <r>
    <x v="761"/>
    <s v="Lincoln1992Sow5AugIrrSomeNit1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87791039052849096"/>
    <m/>
    <m/>
    <m/>
    <m/>
    <m/>
    <m/>
    <n v="4.6733333333333302"/>
    <m/>
    <m/>
    <m/>
    <m/>
    <m/>
    <m/>
    <x v="1"/>
    <m/>
    <m/>
    <m/>
    <m/>
    <m/>
    <m/>
    <m/>
    <m/>
    <m/>
    <m/>
    <m/>
    <m/>
    <m/>
    <m/>
    <m/>
    <m/>
    <n v="953.33333333333303"/>
    <m/>
    <m/>
  </r>
  <r>
    <x v="761"/>
    <s v="Lincoln1992Sow5AugIrrSomeNit1"/>
    <x v="363"/>
    <m/>
    <m/>
    <m/>
    <m/>
    <m/>
    <m/>
    <m/>
    <m/>
    <m/>
    <m/>
    <m/>
    <m/>
    <m/>
    <m/>
    <m/>
    <m/>
    <n v="6.952"/>
    <n v="828.11666666666702"/>
    <m/>
    <m/>
    <m/>
    <m/>
    <m/>
    <m/>
    <m/>
    <m/>
    <m/>
    <m/>
    <n v="0.83144615072878303"/>
    <m/>
    <m/>
    <m/>
    <m/>
    <m/>
    <m/>
    <n v="3.9566666666666701"/>
    <n v="2.7E-2"/>
    <n v="3.2890000000000001"/>
    <n v="122.669"/>
    <m/>
    <m/>
    <m/>
    <x v="1"/>
    <m/>
    <m/>
    <m/>
    <m/>
    <m/>
    <m/>
    <m/>
    <m/>
    <m/>
    <m/>
    <m/>
    <m/>
    <n v="6.0000000000000001E-3"/>
    <n v="3.6629999999999998"/>
    <m/>
    <n v="658.65899999999999"/>
    <m/>
    <m/>
    <m/>
  </r>
  <r>
    <x v="761"/>
    <s v="Lincoln1992Sow5AugIrrSomeNit1"/>
    <x v="364"/>
    <m/>
    <m/>
    <m/>
    <m/>
    <m/>
    <m/>
    <m/>
    <m/>
    <m/>
    <m/>
    <m/>
    <m/>
    <m/>
    <m/>
    <m/>
    <m/>
    <n v="9.3330000000000002"/>
    <n v="1059.7333333333299"/>
    <n v="154"/>
    <n v="1.6E-2"/>
    <n v="1.879"/>
    <m/>
    <m/>
    <m/>
    <m/>
    <m/>
    <m/>
    <m/>
    <n v="0.83295632937462605"/>
    <m/>
    <m/>
    <m/>
    <m/>
    <m/>
    <m/>
    <n v="3.9766666666666701"/>
    <n v="2.5999999999999999E-2"/>
    <n v="2.875"/>
    <n v="110.36799999999999"/>
    <m/>
    <m/>
    <m/>
    <x v="1"/>
    <m/>
    <m/>
    <m/>
    <m/>
    <m/>
    <m/>
    <m/>
    <m/>
    <m/>
    <m/>
    <m/>
    <m/>
    <n v="6.0000000000000001E-3"/>
    <n v="4.2690000000000001"/>
    <m/>
    <n v="732.29499999999996"/>
    <n v="426.66666666666703"/>
    <m/>
    <m/>
  </r>
  <r>
    <x v="761"/>
    <s v="Lincoln1992Sow5AugIrrSomeNit1"/>
    <x v="366"/>
    <m/>
    <m/>
    <m/>
    <m/>
    <m/>
    <m/>
    <m/>
    <m/>
    <m/>
    <m/>
    <m/>
    <m/>
    <m/>
    <m/>
    <m/>
    <m/>
    <n v="7.4459999999999997"/>
    <n v="1045.1666666666699"/>
    <n v="182.666666666667"/>
    <n v="1.4E-2"/>
    <n v="2.012"/>
    <m/>
    <m/>
    <m/>
    <m/>
    <m/>
    <m/>
    <m/>
    <n v="0.780521280268898"/>
    <m/>
    <m/>
    <m/>
    <m/>
    <m/>
    <m/>
    <n v="3.37"/>
    <n v="2.4E-2"/>
    <n v="1.722"/>
    <n v="72.686999999999998"/>
    <m/>
    <m/>
    <m/>
    <x v="1"/>
    <m/>
    <m/>
    <m/>
    <m/>
    <m/>
    <m/>
    <m/>
    <m/>
    <m/>
    <m/>
    <m/>
    <m/>
    <n v="5.0000000000000001E-3"/>
    <n v="3.3460000000000001"/>
    <m/>
    <n v="721.68499999999995"/>
    <n v="520"/>
    <m/>
    <m/>
  </r>
  <r>
    <x v="761"/>
    <s v="Lincoln1992Sow5AugIrrSomeNit1"/>
    <x v="367"/>
    <m/>
    <m/>
    <m/>
    <m/>
    <m/>
    <m/>
    <m/>
    <m/>
    <m/>
    <m/>
    <m/>
    <m/>
    <m/>
    <m/>
    <m/>
    <m/>
    <n v="10.143000000000001"/>
    <n v="1312.5833333333301"/>
    <n v="278.83333333333297"/>
    <n v="1.7000000000000001E-2"/>
    <n v="3.698"/>
    <m/>
    <m/>
    <m/>
    <m/>
    <m/>
    <m/>
    <m/>
    <n v="0.73125706815560598"/>
    <m/>
    <m/>
    <m/>
    <m/>
    <m/>
    <m/>
    <n v="2.92"/>
    <n v="2.3E-2"/>
    <n v="2.0190000000000001"/>
    <n v="88.093000000000004"/>
    <m/>
    <m/>
    <m/>
    <x v="1"/>
    <m/>
    <m/>
    <m/>
    <m/>
    <m/>
    <m/>
    <m/>
    <m/>
    <m/>
    <m/>
    <m/>
    <m/>
    <n v="5.0000000000000001E-3"/>
    <n v="3.867"/>
    <m/>
    <n v="845.53899999999999"/>
    <n v="436.66666666666703"/>
    <m/>
    <m/>
  </r>
  <r>
    <x v="761"/>
    <s v="Lincoln1992Sow5AugIrrSomeNit1"/>
    <x v="368"/>
    <m/>
    <m/>
    <m/>
    <m/>
    <m/>
    <m/>
    <m/>
    <m/>
    <m/>
    <m/>
    <m/>
    <m/>
    <m/>
    <m/>
    <m/>
    <m/>
    <n v="8.9920000000000009"/>
    <n v="1233.1666666666699"/>
    <n v="357.8"/>
    <n v="1.4999999999999999E-2"/>
    <n v="4.2919999999999998"/>
    <m/>
    <m/>
    <m/>
    <m/>
    <m/>
    <m/>
    <m/>
    <n v="0.78248772646510101"/>
    <m/>
    <m/>
    <m/>
    <m/>
    <m/>
    <m/>
    <n v="3.39"/>
    <n v="2.1999999999999999E-2"/>
    <n v="1.3919999999999999"/>
    <n v="62.564999999999998"/>
    <m/>
    <m/>
    <m/>
    <x v="1"/>
    <m/>
    <m/>
    <m/>
    <m/>
    <m/>
    <m/>
    <m/>
    <m/>
    <m/>
    <m/>
    <m/>
    <m/>
    <n v="4.0000000000000001E-3"/>
    <n v="2.589"/>
    <m/>
    <n v="742.50400000000002"/>
    <n v="481.66666666666703"/>
    <m/>
    <m/>
  </r>
  <r>
    <x v="761"/>
    <s v="Lincoln1992Sow5AugIrrSomeNit1"/>
    <x v="369"/>
    <m/>
    <m/>
    <m/>
    <m/>
    <m/>
    <m/>
    <m/>
    <m/>
    <m/>
    <m/>
    <m/>
    <m/>
    <m/>
    <m/>
    <m/>
    <m/>
    <n v="8.141"/>
    <n v="1139.0333333333299"/>
    <n v="393"/>
    <n v="1.4999999999999999E-2"/>
    <n v="4.7220000000000004"/>
    <m/>
    <m/>
    <m/>
    <m/>
    <m/>
    <m/>
    <m/>
    <n v="0.69608280513742105"/>
    <m/>
    <m/>
    <m/>
    <m/>
    <m/>
    <m/>
    <n v="2.6466666666666701"/>
    <n v="1.6E-2"/>
    <n v="0.626"/>
    <n v="35.792000000000002"/>
    <m/>
    <m/>
    <m/>
    <x v="1"/>
    <m/>
    <m/>
    <m/>
    <m/>
    <m/>
    <m/>
    <m/>
    <m/>
    <m/>
    <m/>
    <m/>
    <m/>
    <n v="3.0000000000000001E-3"/>
    <n v="2.004"/>
    <m/>
    <n v="622.06600000000003"/>
    <n v="460"/>
    <m/>
    <m/>
  </r>
  <r>
    <x v="761"/>
    <s v="Lincoln1992Sow5AugIrrSomeNit1"/>
    <x v="51"/>
    <m/>
    <m/>
    <m/>
    <m/>
    <m/>
    <m/>
    <m/>
    <m/>
    <m/>
    <m/>
    <m/>
    <m/>
    <m/>
    <m/>
    <m/>
    <m/>
    <n v="9.6310000000000002"/>
    <n v="1293.45"/>
    <n v="533.16666666666697"/>
    <n v="1.6E-2"/>
    <n v="6.7949999999999999"/>
    <m/>
    <m/>
    <m/>
    <m/>
    <m/>
    <m/>
    <m/>
    <n v="0.68729655574114601"/>
    <m/>
    <m/>
    <m/>
    <m/>
    <m/>
    <m/>
    <n v="2.5833333333333299"/>
    <n v="2.1000000000000001E-2"/>
    <n v="0.22600000000000001"/>
    <n v="10.930999999999999"/>
    <m/>
    <m/>
    <m/>
    <x v="1"/>
    <m/>
    <m/>
    <m/>
    <m/>
    <m/>
    <m/>
    <m/>
    <m/>
    <m/>
    <m/>
    <m/>
    <m/>
    <n v="3.0000000000000001E-3"/>
    <n v="1.6910000000000001"/>
    <m/>
    <n v="630.08199999999999"/>
    <n v="446.66666666666703"/>
    <m/>
    <m/>
  </r>
  <r>
    <x v="761"/>
    <s v="Lincoln1992Sow5AugIrrSomeNit1"/>
    <x v="370"/>
    <m/>
    <m/>
    <m/>
    <m/>
    <m/>
    <m/>
    <m/>
    <m/>
    <m/>
    <m/>
    <m/>
    <m/>
    <m/>
    <m/>
    <m/>
    <m/>
    <n v="8.9239999999999995"/>
    <n v="1288.4000000000001"/>
    <n v="608.16666666666697"/>
    <n v="1.2999999999999999E-2"/>
    <n v="6.3529999999999998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1.35"/>
    <m/>
    <n v="561.53800000000001"/>
    <n v="450"/>
    <m/>
    <m/>
  </r>
  <r>
    <x v="761"/>
    <s v="Lincoln1992Sow5AugIrrSomeNit1"/>
    <x v="54"/>
    <m/>
    <m/>
    <m/>
    <m/>
    <m/>
    <m/>
    <m/>
    <m/>
    <m/>
    <m/>
    <m/>
    <m/>
    <m/>
    <m/>
    <m/>
    <m/>
    <n v="9.7759999999999998"/>
    <n v="1380.5333333333299"/>
    <n v="600.78333333333296"/>
    <n v="1.6E-2"/>
    <n v="7.5869999999999997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0.98299999999999998"/>
    <m/>
    <n v="491.70100000000002"/>
    <n v="473.33333333333297"/>
    <m/>
    <m/>
  </r>
  <r>
    <x v="761"/>
    <s v="Lincoln1992Sow5AugIrrSomeNit1"/>
    <x v="56"/>
    <m/>
    <m/>
    <m/>
    <m/>
    <m/>
    <m/>
    <m/>
    <m/>
    <m/>
    <m/>
    <m/>
    <m/>
    <m/>
    <m/>
    <m/>
    <m/>
    <n v="12.282999999999999"/>
    <n v="1342.15670281709"/>
    <n v="772.00518767364497"/>
    <n v="1.6E-2"/>
    <n v="9.5630000000000006"/>
    <m/>
    <n v="3.33105E-2"/>
    <m/>
    <n v="18015.804511674549"/>
    <m/>
    <n v="600.11545618613502"/>
    <m/>
    <m/>
    <m/>
    <m/>
    <m/>
    <m/>
    <m/>
    <m/>
    <m/>
    <m/>
    <m/>
    <m/>
    <m/>
    <m/>
    <m/>
    <x v="0"/>
    <m/>
    <m/>
    <m/>
    <m/>
    <m/>
    <m/>
    <m/>
    <m/>
    <m/>
    <m/>
    <n v="171.88973148751001"/>
    <m/>
    <n v="2E-3"/>
    <n v="1.1399999999999999"/>
    <m/>
    <n v="570.15200000000004"/>
    <n v="445"/>
    <m/>
    <m/>
  </r>
  <r>
    <x v="762"/>
    <s v="Lincoln1992Sow5AugIrrSomeNit2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8024519358067301"/>
    <m/>
    <m/>
    <m/>
    <m/>
    <m/>
    <m/>
    <n v="0.44166666666666698"/>
    <m/>
    <m/>
    <m/>
    <m/>
    <m/>
    <m/>
    <x v="1"/>
    <m/>
    <m/>
    <m/>
    <m/>
    <m/>
    <m/>
    <m/>
    <m/>
    <m/>
    <m/>
    <m/>
    <m/>
    <m/>
    <m/>
    <m/>
    <m/>
    <n v="468.363874837612"/>
    <m/>
    <m/>
  </r>
  <r>
    <x v="762"/>
    <s v="Lincoln1992Sow5AugIrrSomeNit2"/>
    <x v="359"/>
    <m/>
    <m/>
    <m/>
    <m/>
    <m/>
    <m/>
    <m/>
    <m/>
    <m/>
    <m/>
    <m/>
    <m/>
    <m/>
    <m/>
    <m/>
    <m/>
    <n v="4.5529999999999999"/>
    <n v="100.3"/>
    <m/>
    <m/>
    <m/>
    <m/>
    <m/>
    <m/>
    <m/>
    <m/>
    <m/>
    <m/>
    <n v="0.328002057352411"/>
    <m/>
    <m/>
    <m/>
    <m/>
    <m/>
    <m/>
    <n v="0.88333333333333297"/>
    <n v="0.05"/>
    <n v="2.5750000000000002"/>
    <n v="52.167000000000002"/>
    <m/>
    <m/>
    <m/>
    <x v="1"/>
    <m/>
    <m/>
    <m/>
    <m/>
    <m/>
    <m/>
    <m/>
    <m/>
    <m/>
    <m/>
    <m/>
    <m/>
    <n v="4.1000000000000002E-2"/>
    <n v="1.978"/>
    <m/>
    <n v="48.098999999999997"/>
    <m/>
    <m/>
    <m/>
  </r>
  <r>
    <x v="762"/>
    <s v="Lincoln1992Sow5AugIrrSomeNit2"/>
    <x v="360"/>
    <m/>
    <m/>
    <m/>
    <m/>
    <m/>
    <m/>
    <m/>
    <m/>
    <m/>
    <m/>
    <m/>
    <m/>
    <m/>
    <m/>
    <m/>
    <m/>
    <n v="8.8070000000000004"/>
    <n v="252.95"/>
    <m/>
    <m/>
    <m/>
    <m/>
    <m/>
    <m/>
    <m/>
    <m/>
    <m/>
    <m/>
    <n v="0.86459703220203898"/>
    <m/>
    <m/>
    <m/>
    <m/>
    <m/>
    <m/>
    <n v="4.4433333333333298"/>
    <n v="4.1000000000000002E-2"/>
    <n v="5.7649999999999997"/>
    <n v="142.321"/>
    <m/>
    <m/>
    <m/>
    <x v="1"/>
    <m/>
    <m/>
    <m/>
    <m/>
    <m/>
    <m/>
    <m/>
    <m/>
    <m/>
    <m/>
    <m/>
    <m/>
    <n v="0.03"/>
    <n v="3.0419999999999998"/>
    <m/>
    <n v="103.726"/>
    <n v="1366.6666666666699"/>
    <m/>
    <m/>
  </r>
  <r>
    <x v="762"/>
    <s v="Lincoln1992Sow5AugIrrSomeNit2"/>
    <x v="361"/>
    <m/>
    <m/>
    <m/>
    <m/>
    <m/>
    <m/>
    <m/>
    <m/>
    <m/>
    <m/>
    <m/>
    <m/>
    <m/>
    <m/>
    <m/>
    <m/>
    <n v="13.77"/>
    <n v="702.66666666666697"/>
    <m/>
    <m/>
    <m/>
    <m/>
    <m/>
    <m/>
    <m/>
    <m/>
    <m/>
    <m/>
    <n v="0.94665633220332601"/>
    <m/>
    <m/>
    <m/>
    <m/>
    <m/>
    <m/>
    <n v="6.5133333333333301"/>
    <n v="3.5000000000000003E-2"/>
    <n v="9.2449999999999992"/>
    <n v="263.34899999999999"/>
    <m/>
    <m/>
    <m/>
    <x v="1"/>
    <m/>
    <m/>
    <m/>
    <m/>
    <m/>
    <m/>
    <m/>
    <m/>
    <m/>
    <m/>
    <m/>
    <m/>
    <n v="1.2999999999999999E-2"/>
    <n v="4.5250000000000004"/>
    <m/>
    <n v="362.72800000000001"/>
    <n v="1128.3333333333301"/>
    <m/>
    <m/>
  </r>
  <r>
    <x v="762"/>
    <s v="Lincoln1992Sow5AugIrrSomeNit2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94327271686831604"/>
    <m/>
    <m/>
    <m/>
    <m/>
    <m/>
    <m/>
    <n v="6.3766666666666696"/>
    <m/>
    <m/>
    <m/>
    <m/>
    <m/>
    <m/>
    <x v="1"/>
    <m/>
    <m/>
    <m/>
    <m/>
    <m/>
    <m/>
    <m/>
    <m/>
    <m/>
    <m/>
    <m/>
    <m/>
    <m/>
    <m/>
    <m/>
    <m/>
    <n v="1141.6666666666699"/>
    <m/>
    <m/>
  </r>
  <r>
    <x v="762"/>
    <s v="Lincoln1992Sow5AugIrrSomeNit2"/>
    <x v="363"/>
    <m/>
    <m/>
    <m/>
    <m/>
    <m/>
    <m/>
    <m/>
    <m/>
    <m/>
    <m/>
    <m/>
    <m/>
    <m/>
    <m/>
    <m/>
    <m/>
    <n v="12.231"/>
    <n v="1012.43333333333"/>
    <m/>
    <m/>
    <m/>
    <m/>
    <m/>
    <m/>
    <m/>
    <m/>
    <m/>
    <m/>
    <n v="0.93885456058961303"/>
    <m/>
    <m/>
    <m/>
    <m/>
    <m/>
    <m/>
    <n v="6.21"/>
    <n v="3.2000000000000001E-2"/>
    <n v="6.2089999999999996"/>
    <n v="191.17599999999999"/>
    <m/>
    <m/>
    <m/>
    <x v="1"/>
    <m/>
    <m/>
    <m/>
    <m/>
    <m/>
    <m/>
    <m/>
    <m/>
    <m/>
    <m/>
    <m/>
    <m/>
    <n v="8.0000000000000002E-3"/>
    <n v="6.0220000000000002"/>
    <m/>
    <n v="756.70899999999995"/>
    <m/>
    <m/>
    <m/>
  </r>
  <r>
    <x v="762"/>
    <s v="Lincoln1992Sow5AugIrrSomeNit2"/>
    <x v="364"/>
    <m/>
    <m/>
    <m/>
    <m/>
    <m/>
    <m/>
    <m/>
    <m/>
    <m/>
    <m/>
    <m/>
    <m/>
    <m/>
    <m/>
    <m/>
    <m/>
    <n v="14.327"/>
    <n v="1162"/>
    <n v="192.666666666667"/>
    <n v="1.7000000000000001E-2"/>
    <n v="2.6419999999999999"/>
    <m/>
    <m/>
    <m/>
    <m/>
    <m/>
    <m/>
    <m/>
    <n v="0.91196316741762695"/>
    <m/>
    <m/>
    <m/>
    <m/>
    <m/>
    <m/>
    <n v="5.4"/>
    <n v="3.1E-2"/>
    <n v="5.8129999999999997"/>
    <n v="183.98500000000001"/>
    <m/>
    <m/>
    <m/>
    <x v="1"/>
    <m/>
    <m/>
    <m/>
    <m/>
    <m/>
    <m/>
    <m/>
    <m/>
    <m/>
    <m/>
    <m/>
    <m/>
    <n v="8.0000000000000002E-3"/>
    <n v="5.5209999999999999"/>
    <m/>
    <n v="725.48800000000006"/>
    <n v="723.33333333333303"/>
    <m/>
    <m/>
  </r>
  <r>
    <x v="762"/>
    <s v="Lincoln1992Sow5AugIrrSomeNit2"/>
    <x v="366"/>
    <m/>
    <m/>
    <m/>
    <m/>
    <m/>
    <m/>
    <m/>
    <m/>
    <m/>
    <m/>
    <m/>
    <m/>
    <m/>
    <m/>
    <m/>
    <m/>
    <n v="11.512"/>
    <n v="1439.6666666666699"/>
    <n v="246.166666666667"/>
    <n v="1.4999999999999999E-2"/>
    <n v="3.0009999999999999"/>
    <m/>
    <m/>
    <m/>
    <m/>
    <m/>
    <m/>
    <m/>
    <n v="0.890244487445364"/>
    <m/>
    <m/>
    <m/>
    <m/>
    <m/>
    <m/>
    <n v="4.91"/>
    <n v="2.8000000000000001E-2"/>
    <n v="3.53"/>
    <n v="128.79900000000001"/>
    <m/>
    <m/>
    <m/>
    <x v="1"/>
    <m/>
    <m/>
    <m/>
    <m/>
    <m/>
    <m/>
    <m/>
    <m/>
    <m/>
    <m/>
    <m/>
    <m/>
    <n v="6.0000000000000001E-3"/>
    <n v="4.532"/>
    <m/>
    <n v="818.255"/>
    <n v="656.66666666666697"/>
    <m/>
    <m/>
  </r>
  <r>
    <x v="762"/>
    <s v="Lincoln1992Sow5AugIrrSomeNit2"/>
    <x v="367"/>
    <m/>
    <m/>
    <m/>
    <m/>
    <m/>
    <m/>
    <m/>
    <m/>
    <m/>
    <m/>
    <m/>
    <m/>
    <m/>
    <m/>
    <m/>
    <m/>
    <n v="13.683"/>
    <n v="1534.5166666666701"/>
    <n v="333.16666666666703"/>
    <n v="1.7000000000000001E-2"/>
    <n v="4.3739999999999997"/>
    <m/>
    <m/>
    <m/>
    <m/>
    <m/>
    <m/>
    <m/>
    <n v="0.83295632937462605"/>
    <m/>
    <m/>
    <m/>
    <m/>
    <m/>
    <m/>
    <n v="3.9766666666666701"/>
    <n v="2.5000000000000001E-2"/>
    <n v="3.49"/>
    <n v="135.54400000000001"/>
    <m/>
    <m/>
    <m/>
    <x v="1"/>
    <m/>
    <m/>
    <m/>
    <m/>
    <m/>
    <m/>
    <m/>
    <m/>
    <m/>
    <m/>
    <m/>
    <m/>
    <n v="5.0000000000000001E-3"/>
    <n v="5.2119999999999997"/>
    <m/>
    <n v="958.93799999999999"/>
    <n v="600"/>
    <m/>
    <m/>
  </r>
  <r>
    <x v="762"/>
    <s v="Lincoln1992Sow5AugIrrSomeNit2"/>
    <x v="368"/>
    <m/>
    <m/>
    <m/>
    <m/>
    <m/>
    <m/>
    <m/>
    <m/>
    <m/>
    <m/>
    <m/>
    <m/>
    <m/>
    <m/>
    <m/>
    <m/>
    <n v="13.605"/>
    <n v="1462.43333333333"/>
    <n v="418.33333333333297"/>
    <n v="1.7999999999999999E-2"/>
    <n v="5.9619999999999997"/>
    <m/>
    <m/>
    <m/>
    <m/>
    <m/>
    <m/>
    <m/>
    <n v="0.87132944777480803"/>
    <m/>
    <m/>
    <m/>
    <m/>
    <m/>
    <m/>
    <n v="4.5566666666666702"/>
    <n v="2.5999999999999999E-2"/>
    <n v="2.8490000000000002"/>
    <n v="107.996"/>
    <m/>
    <m/>
    <m/>
    <x v="1"/>
    <m/>
    <m/>
    <m/>
    <m/>
    <m/>
    <m/>
    <m/>
    <m/>
    <m/>
    <m/>
    <m/>
    <m/>
    <n v="5.0000000000000001E-3"/>
    <n v="4.0309999999999997"/>
    <m/>
    <n v="866.98099999999999"/>
    <n v="578.33333333333303"/>
    <m/>
    <m/>
  </r>
  <r>
    <x v="762"/>
    <s v="Lincoln1992Sow5AugIrrSomeNit2"/>
    <x v="369"/>
    <m/>
    <m/>
    <m/>
    <m/>
    <m/>
    <m/>
    <m/>
    <m/>
    <m/>
    <m/>
    <m/>
    <m/>
    <m/>
    <m/>
    <m/>
    <m/>
    <n v="13.923"/>
    <n v="1558.9833333333299"/>
    <n v="510.66666666666703"/>
    <n v="1.7000000000000001E-2"/>
    <n v="6.7919999999999998"/>
    <m/>
    <m/>
    <m/>
    <m/>
    <m/>
    <m/>
    <m/>
    <n v="0.84892819116362905"/>
    <m/>
    <m/>
    <m/>
    <m/>
    <m/>
    <m/>
    <n v="4.2"/>
    <n v="2.4E-2"/>
    <n v="2.319"/>
    <n v="96.281000000000006"/>
    <m/>
    <m/>
    <m/>
    <x v="1"/>
    <m/>
    <m/>
    <m/>
    <m/>
    <m/>
    <m/>
    <m/>
    <m/>
    <m/>
    <m/>
    <m/>
    <m/>
    <n v="4.0000000000000001E-3"/>
    <n v="3.88"/>
    <m/>
    <n v="872.55100000000004"/>
    <n v="536.66666666666697"/>
    <m/>
    <m/>
  </r>
  <r>
    <x v="762"/>
    <s v="Lincoln1992Sow5AugIrrSomeNit2"/>
    <x v="51"/>
    <m/>
    <m/>
    <m/>
    <m/>
    <m/>
    <m/>
    <m/>
    <m/>
    <m/>
    <m/>
    <m/>
    <m/>
    <m/>
    <m/>
    <m/>
    <m/>
    <n v="13.417"/>
    <n v="1581.2166666666701"/>
    <n v="649"/>
    <n v="1.7000000000000001E-2"/>
    <n v="8.5570000000000004"/>
    <m/>
    <m/>
    <m/>
    <m/>
    <m/>
    <m/>
    <m/>
    <n v="0.81080934201801802"/>
    <m/>
    <m/>
    <m/>
    <m/>
    <m/>
    <m/>
    <n v="3.7"/>
    <n v="2.3E-2"/>
    <n v="0.94099999999999995"/>
    <n v="40.756"/>
    <m/>
    <m/>
    <m/>
    <x v="1"/>
    <m/>
    <m/>
    <m/>
    <m/>
    <m/>
    <m/>
    <m/>
    <m/>
    <m/>
    <m/>
    <m/>
    <m/>
    <n v="4.0000000000000001E-3"/>
    <n v="2.734"/>
    <m/>
    <n v="770.93200000000002"/>
    <n v="523.33333333333303"/>
    <m/>
    <m/>
  </r>
  <r>
    <x v="762"/>
    <s v="Lincoln1992Sow5AugIrrSomeNit2"/>
    <x v="370"/>
    <m/>
    <m/>
    <m/>
    <m/>
    <m/>
    <m/>
    <m/>
    <m/>
    <m/>
    <m/>
    <m/>
    <m/>
    <m/>
    <m/>
    <m/>
    <m/>
    <n v="14.026999999999999"/>
    <n v="1696.85"/>
    <n v="805.33333333333303"/>
    <n v="1.6E-2"/>
    <n v="10.504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3.0000000000000001E-3"/>
    <n v="2.0529999999999999"/>
    <m/>
    <n v="716.649"/>
    <n v="511.66666666666703"/>
    <m/>
    <m/>
  </r>
  <r>
    <x v="762"/>
    <s v="Lincoln1992Sow5AugIrrSomeNit2"/>
    <x v="54"/>
    <m/>
    <m/>
    <m/>
    <m/>
    <m/>
    <m/>
    <m/>
    <m/>
    <m/>
    <m/>
    <m/>
    <m/>
    <m/>
    <m/>
    <m/>
    <m/>
    <n v="14.951000000000001"/>
    <n v="1679.8333333333301"/>
    <n v="850"/>
    <n v="1.7999999999999999E-2"/>
    <n v="12.05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3.0000000000000001E-3"/>
    <n v="1.349"/>
    <m/>
    <n v="522.38699999999994"/>
    <n v="498.33333333333297"/>
    <m/>
    <m/>
  </r>
  <r>
    <x v="762"/>
    <s v="Lincoln1992Sow5AugIrrSomeNit2"/>
    <x v="56"/>
    <m/>
    <m/>
    <m/>
    <m/>
    <m/>
    <m/>
    <m/>
    <m/>
    <m/>
    <m/>
    <m/>
    <m/>
    <m/>
    <m/>
    <m/>
    <m/>
    <n v="15.808999999999999"/>
    <n v="1547.5050589151101"/>
    <n v="887.79405838667697"/>
    <n v="1.7999999999999999E-2"/>
    <n v="12.506"/>
    <m/>
    <n v="3.2318733333333301E-2"/>
    <m/>
    <n v="21821.034436333059"/>
    <m/>
    <n v="705.22819300533104"/>
    <m/>
    <m/>
    <m/>
    <m/>
    <m/>
    <m/>
    <m/>
    <m/>
    <m/>
    <m/>
    <m/>
    <m/>
    <m/>
    <m/>
    <m/>
    <x v="0"/>
    <m/>
    <m/>
    <m/>
    <m/>
    <m/>
    <m/>
    <m/>
    <m/>
    <m/>
    <m/>
    <n v="182.56586538134599"/>
    <m/>
    <n v="3.0000000000000001E-3"/>
    <n v="1.6930000000000001"/>
    <m/>
    <n v="659.71100000000001"/>
    <n v="508.33333333333297"/>
    <m/>
    <m/>
  </r>
  <r>
    <x v="763"/>
    <s v="Lincoln1992Sow5Aug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58"/>
    <m/>
    <m/>
    <m/>
    <m/>
    <m/>
    <m/>
    <m/>
    <m/>
    <m/>
    <m/>
    <m/>
    <m/>
    <m/>
    <m/>
    <m/>
    <m/>
    <m/>
    <m/>
    <m/>
    <m/>
    <m/>
    <m/>
    <m/>
    <m/>
    <m/>
    <m/>
    <m/>
    <m/>
    <n v="0.150833500998416"/>
    <m/>
    <m/>
    <m/>
    <m/>
    <m/>
    <m/>
    <n v="0.36333333333333301"/>
    <m/>
    <m/>
    <m/>
    <m/>
    <m/>
    <m/>
    <x v="1"/>
    <m/>
    <m/>
    <m/>
    <m/>
    <m/>
    <m/>
    <m/>
    <m/>
    <m/>
    <m/>
    <m/>
    <m/>
    <m/>
    <m/>
    <m/>
    <m/>
    <n v="516.35244973076499"/>
    <m/>
    <m/>
  </r>
  <r>
    <x v="763"/>
    <s v="Lincoln1992Sow5Aug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59"/>
    <m/>
    <m/>
    <m/>
    <m/>
    <m/>
    <m/>
    <m/>
    <m/>
    <m/>
    <m/>
    <m/>
    <m/>
    <m/>
    <m/>
    <m/>
    <m/>
    <n v="4.423"/>
    <n v="93.383333333333297"/>
    <m/>
    <m/>
    <m/>
    <m/>
    <m/>
    <m/>
    <m/>
    <m/>
    <m/>
    <m/>
    <n v="0.27891625697339301"/>
    <m/>
    <m/>
    <m/>
    <m/>
    <m/>
    <m/>
    <n v="0.72666666666666702"/>
    <n v="5.1999999999999998E-2"/>
    <n v="2.9809999999999999"/>
    <n v="57.665999999999997"/>
    <m/>
    <m/>
    <m/>
    <x v="1"/>
    <m/>
    <m/>
    <m/>
    <m/>
    <m/>
    <m/>
    <m/>
    <m/>
    <m/>
    <m/>
    <m/>
    <m/>
    <n v="0.04"/>
    <n v="1.4419999999999999"/>
    <m/>
    <n v="35.701000000000001"/>
    <m/>
    <m/>
    <m/>
  </r>
  <r>
    <x v="763"/>
    <s v="Lincoln1992Sow5Aug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0"/>
    <m/>
    <m/>
    <m/>
    <m/>
    <m/>
    <m/>
    <m/>
    <m/>
    <m/>
    <m/>
    <m/>
    <m/>
    <m/>
    <m/>
    <m/>
    <m/>
    <n v="8.3879999999999999"/>
    <n v="222.833333333333"/>
    <m/>
    <m/>
    <m/>
    <m/>
    <m/>
    <m/>
    <m/>
    <m/>
    <m/>
    <m/>
    <n v="0.88415474649694303"/>
    <m/>
    <m/>
    <m/>
    <m/>
    <m/>
    <m/>
    <n v="4.79"/>
    <n v="4.2999999999999997E-2"/>
    <n v="5.84"/>
    <n v="136.08000000000001"/>
    <m/>
    <m/>
    <m/>
    <x v="1"/>
    <m/>
    <m/>
    <m/>
    <m/>
    <m/>
    <m/>
    <m/>
    <m/>
    <m/>
    <m/>
    <m/>
    <m/>
    <n v="3.3000000000000002E-2"/>
    <n v="2.548"/>
    <m/>
    <n v="78.221999999999994"/>
    <n v="1076.6666666666699"/>
    <m/>
    <m/>
  </r>
  <r>
    <x v="763"/>
    <s v="Lincoln1992Sow5Aug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1"/>
    <m/>
    <m/>
    <m/>
    <m/>
    <m/>
    <m/>
    <m/>
    <m/>
    <m/>
    <m/>
    <m/>
    <m/>
    <m/>
    <m/>
    <m/>
    <m/>
    <n v="16.472999999999999"/>
    <n v="716.11666666666702"/>
    <m/>
    <m/>
    <m/>
    <m/>
    <m/>
    <m/>
    <m/>
    <m/>
    <m/>
    <m/>
    <n v="0.95517548144073305"/>
    <m/>
    <m/>
    <m/>
    <m/>
    <m/>
    <m/>
    <n v="6.9"/>
    <n v="3.7999999999999999E-2"/>
    <n v="11.36"/>
    <n v="295.16399999999999"/>
    <m/>
    <m/>
    <m/>
    <x v="1"/>
    <m/>
    <m/>
    <m/>
    <m/>
    <m/>
    <m/>
    <m/>
    <m/>
    <m/>
    <m/>
    <m/>
    <m/>
    <n v="1.6E-2"/>
    <n v="5.1130000000000004"/>
    <m/>
    <n v="335.00799999999998"/>
    <n v="1051.6666666666699"/>
    <m/>
    <m/>
  </r>
  <r>
    <x v="763"/>
    <s v="Lincoln1992Sow5AugIrrSomeNit3"/>
    <x v="361"/>
    <m/>
    <m/>
    <m/>
    <m/>
    <n v="333.00000000000017"/>
    <n v="0.14433333333333301"/>
    <n v="0.18226666666666699"/>
    <n v="0.240666666666667"/>
    <n v="0.29089999999999999"/>
    <n v="0.27229999999999999"/>
    <n v="0.2672666666666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n v="0.95497331657742701"/>
    <m/>
    <m/>
    <m/>
    <m/>
    <m/>
    <m/>
    <n v="6.89"/>
    <m/>
    <m/>
    <m/>
    <m/>
    <m/>
    <m/>
    <x v="1"/>
    <m/>
    <m/>
    <m/>
    <m/>
    <m/>
    <m/>
    <m/>
    <m/>
    <m/>
    <m/>
    <m/>
    <m/>
    <m/>
    <m/>
    <m/>
    <m/>
    <n v="1110"/>
    <m/>
    <m/>
  </r>
  <r>
    <x v="763"/>
    <s v="Lincoln1992Sow5AugIrrSomeNit3"/>
    <x v="362"/>
    <m/>
    <m/>
    <m/>
    <m/>
    <n v="332.81342723004678"/>
    <n v="0.18733333333333299"/>
    <n v="0.19032136150234699"/>
    <n v="0.234777230046948"/>
    <n v="0.28024154929577499"/>
    <n v="0.25990446009389701"/>
    <n v="0.25574460093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3"/>
    <m/>
    <m/>
    <m/>
    <m/>
    <m/>
    <m/>
    <m/>
    <m/>
    <m/>
    <m/>
    <m/>
    <m/>
    <m/>
    <m/>
    <m/>
    <m/>
    <n v="15.135999999999999"/>
    <n v="1004.31666666667"/>
    <m/>
    <m/>
    <m/>
    <m/>
    <m/>
    <m/>
    <m/>
    <m/>
    <m/>
    <m/>
    <n v="0.94436818337853401"/>
    <m/>
    <m/>
    <m/>
    <m/>
    <m/>
    <m/>
    <n v="6.42"/>
    <n v="3.5999999999999997E-2"/>
    <n v="8.1129999999999995"/>
    <n v="226.89599999999999"/>
    <m/>
    <m/>
    <m/>
    <x v="1"/>
    <m/>
    <m/>
    <m/>
    <m/>
    <m/>
    <m/>
    <m/>
    <m/>
    <m/>
    <m/>
    <m/>
    <m/>
    <n v="0.01"/>
    <n v="7.0229999999999997"/>
    <m/>
    <n v="709.899"/>
    <m/>
    <m/>
    <m/>
  </r>
  <r>
    <x v="763"/>
    <s v="Lincoln1992Sow5AugIrrSomeNit3"/>
    <x v="363"/>
    <m/>
    <m/>
    <m/>
    <m/>
    <n v="376.37999999999977"/>
    <n v="0.29799999999999999"/>
    <n v="0.2666"/>
    <n v="0.268633333333333"/>
    <n v="0.2888"/>
    <n v="0.25280000000000002"/>
    <n v="0.2535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4"/>
    <m/>
    <m/>
    <m/>
    <m/>
    <m/>
    <m/>
    <m/>
    <m/>
    <m/>
    <m/>
    <m/>
    <m/>
    <m/>
    <m/>
    <m/>
    <m/>
    <n v="19.376000000000001"/>
    <n v="1329.8333333333301"/>
    <n v="215.666666666667"/>
    <n v="1.9E-2"/>
    <n v="3.1840000000000002"/>
    <m/>
    <m/>
    <m/>
    <m/>
    <m/>
    <m/>
    <m/>
    <n v="0.93575169905549704"/>
    <m/>
    <m/>
    <m/>
    <m/>
    <m/>
    <m/>
    <n v="6.1"/>
    <n v="3.5000000000000003E-2"/>
    <n v="8.0359999999999996"/>
    <n v="227.27500000000001"/>
    <m/>
    <m/>
    <m/>
    <x v="1"/>
    <m/>
    <m/>
    <m/>
    <m/>
    <m/>
    <m/>
    <m/>
    <m/>
    <m/>
    <m/>
    <m/>
    <m/>
    <n v="8.9999999999999993E-3"/>
    <n v="7.718"/>
    <m/>
    <n v="844.30100000000004"/>
    <n v="531.66666666666697"/>
    <m/>
    <m/>
  </r>
  <r>
    <x v="763"/>
    <s v="Lincoln1992Sow5AugIrrSomeNit3"/>
    <x v="364"/>
    <m/>
    <m/>
    <m/>
    <m/>
    <n v="367.74763147693477"/>
    <n v="0.29766666666666702"/>
    <n v="0.26149959081707402"/>
    <n v="0.26275567902829799"/>
    <n v="0.28752690700779598"/>
    <n v="0.25016558556230301"/>
    <n v="0.2395618641512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6"/>
    <m/>
    <m/>
    <m/>
    <m/>
    <m/>
    <m/>
    <m/>
    <m/>
    <m/>
    <m/>
    <m/>
    <m/>
    <m/>
    <m/>
    <m/>
    <m/>
    <n v="16.343"/>
    <n v="1269.6666666666699"/>
    <n v="228.166666666667"/>
    <n v="1.7000000000000001E-2"/>
    <n v="3.0539999999999998"/>
    <m/>
    <m/>
    <m/>
    <m/>
    <m/>
    <m/>
    <m/>
    <n v="0.91009484521056006"/>
    <m/>
    <m/>
    <m/>
    <m/>
    <m/>
    <m/>
    <n v="5.3533333333333299"/>
    <n v="3.4000000000000002E-2"/>
    <n v="5.2190000000000003"/>
    <n v="153.327"/>
    <m/>
    <m/>
    <m/>
    <x v="1"/>
    <m/>
    <m/>
    <m/>
    <m/>
    <m/>
    <m/>
    <m/>
    <m/>
    <m/>
    <m/>
    <m/>
    <m/>
    <n v="0.01"/>
    <n v="7.6070000000000002"/>
    <m/>
    <n v="803.76400000000001"/>
    <n v="708.33333333333303"/>
    <m/>
    <m/>
  </r>
  <r>
    <x v="763"/>
    <s v="Lincoln1992Sow5AugIrrSomeNit3"/>
    <x v="366"/>
    <m/>
    <m/>
    <m/>
    <m/>
    <n v="329.02666666666642"/>
    <n v="0.17433333333333301"/>
    <n v="0.227033333333333"/>
    <n v="0.25513333333333299"/>
    <n v="0.28239999999999998"/>
    <n v="0.24376666666666699"/>
    <n v="0.2312333333333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367"/>
    <m/>
    <m/>
    <m/>
    <m/>
    <m/>
    <m/>
    <m/>
    <m/>
    <m/>
    <m/>
    <m/>
    <m/>
    <m/>
    <m/>
    <m/>
    <m/>
    <n v="11.815"/>
    <n v="1680.0833333333301"/>
    <n v="337.83333333333297"/>
    <n v="1.2E-2"/>
    <n v="3.2709999999999999"/>
    <m/>
    <m/>
    <m/>
    <m/>
    <m/>
    <m/>
    <m/>
    <n v="0.86172350342755599"/>
    <m/>
    <m/>
    <m/>
    <m/>
    <m/>
    <m/>
    <n v="4.3966666666666701"/>
    <n v="3.1E-2"/>
    <n v="5.1959999999999997"/>
    <n v="193.92500000000001"/>
    <m/>
    <m/>
    <m/>
    <x v="1"/>
    <m/>
    <m/>
    <m/>
    <m/>
    <m/>
    <m/>
    <m/>
    <m/>
    <m/>
    <m/>
    <m/>
    <m/>
    <n v="7.0000000000000001E-3"/>
    <n v="6.5910000000000002"/>
    <m/>
    <n v="1037.3620000000001"/>
    <n v="525"/>
    <m/>
    <m/>
  </r>
  <r>
    <x v="763"/>
    <s v="Lincoln1992Sow5AugIrrSomeNit3"/>
    <x v="368"/>
    <m/>
    <m/>
    <m/>
    <m/>
    <m/>
    <m/>
    <m/>
    <m/>
    <m/>
    <m/>
    <m/>
    <m/>
    <m/>
    <m/>
    <m/>
    <m/>
    <n v="20.053000000000001"/>
    <n v="1746.2"/>
    <n v="513.5"/>
    <n v="0.02"/>
    <n v="7.8819999999999997"/>
    <m/>
    <m/>
    <m/>
    <m/>
    <m/>
    <m/>
    <m/>
    <n v="0.85470658071959604"/>
    <m/>
    <m/>
    <m/>
    <m/>
    <m/>
    <m/>
    <n v="4.2866666666666697"/>
    <n v="3.2000000000000001E-2"/>
    <n v="4.7279999999999998"/>
    <n v="149.773"/>
    <m/>
    <m/>
    <m/>
    <x v="1"/>
    <m/>
    <m/>
    <m/>
    <m/>
    <m/>
    <m/>
    <m/>
    <m/>
    <m/>
    <m/>
    <m/>
    <m/>
    <n v="7.0000000000000001E-3"/>
    <n v="6.4"/>
    <m/>
    <n v="988.86400000000003"/>
    <n v="675"/>
    <m/>
    <m/>
  </r>
  <r>
    <x v="763"/>
    <s v="Lincoln1992Sow5AugIrrSomeNit3"/>
    <x v="369"/>
    <m/>
    <m/>
    <m/>
    <m/>
    <m/>
    <m/>
    <m/>
    <m/>
    <m/>
    <m/>
    <m/>
    <m/>
    <m/>
    <m/>
    <m/>
    <m/>
    <n v="20.388000000000002"/>
    <n v="1758.75"/>
    <n v="631.83333333333303"/>
    <n v="0.02"/>
    <n v="9.9320000000000004"/>
    <m/>
    <m/>
    <m/>
    <m/>
    <m/>
    <m/>
    <m/>
    <n v="0.81080934201801802"/>
    <m/>
    <m/>
    <m/>
    <m/>
    <m/>
    <m/>
    <n v="3.7"/>
    <n v="2.9000000000000001E-2"/>
    <n v="3.5470000000000002"/>
    <n v="124.691"/>
    <m/>
    <m/>
    <m/>
    <x v="1"/>
    <m/>
    <m/>
    <m/>
    <m/>
    <m/>
    <m/>
    <m/>
    <m/>
    <m/>
    <m/>
    <m/>
    <m/>
    <n v="6.0000000000000001E-3"/>
    <n v="5.6260000000000003"/>
    <m/>
    <n v="907.91200000000003"/>
    <n v="608.33333333333303"/>
    <m/>
    <m/>
  </r>
  <r>
    <x v="763"/>
    <s v="Lincoln1992Sow5AugIrrSomeNit3"/>
    <x v="377"/>
    <m/>
    <m/>
    <m/>
    <m/>
    <n v="324.80666666666662"/>
    <n v="0.25900000000000001"/>
    <n v="0.20836666666666701"/>
    <n v="0.23923333333333299"/>
    <n v="0.26433333333333298"/>
    <n v="0.2283"/>
    <n v="0.212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3"/>
    <s v="Lincoln1992Sow5AugIrrSomeNit3"/>
    <x v="51"/>
    <m/>
    <m/>
    <m/>
    <m/>
    <m/>
    <m/>
    <m/>
    <m/>
    <m/>
    <m/>
    <m/>
    <m/>
    <m/>
    <m/>
    <m/>
    <m/>
    <n v="18.151"/>
    <n v="1581.2333333333299"/>
    <n v="682.33333333333303"/>
    <n v="2.1000000000000001E-2"/>
    <n v="11.138"/>
    <m/>
    <m/>
    <m/>
    <m/>
    <m/>
    <m/>
    <m/>
    <n v="0.82915524494259096"/>
    <m/>
    <m/>
    <m/>
    <m/>
    <m/>
    <m/>
    <n v="3.9266666666666699"/>
    <n v="0.03"/>
    <n v="2.8359999999999999"/>
    <n v="95.527000000000001"/>
    <m/>
    <m/>
    <m/>
    <x v="1"/>
    <m/>
    <m/>
    <m/>
    <m/>
    <m/>
    <m/>
    <m/>
    <m/>
    <m/>
    <m/>
    <m/>
    <m/>
    <n v="5.0000000000000001E-3"/>
    <n v="3.7349999999999999"/>
    <m/>
    <n v="726.56600000000003"/>
    <n v="615"/>
    <m/>
    <m/>
  </r>
  <r>
    <x v="763"/>
    <s v="Lincoln1992Sow5AugIrrSomeNit3"/>
    <x v="370"/>
    <m/>
    <m/>
    <m/>
    <m/>
    <m/>
    <m/>
    <m/>
    <m/>
    <m/>
    <m/>
    <m/>
    <m/>
    <m/>
    <m/>
    <m/>
    <m/>
    <n v="17.818000000000001"/>
    <n v="1608.4166666666699"/>
    <n v="811.83333333333303"/>
    <n v="2.1999999999999999E-2"/>
    <n v="13.782999999999999"/>
    <m/>
    <m/>
    <m/>
    <m/>
    <m/>
    <m/>
    <m/>
    <m/>
    <m/>
    <m/>
    <m/>
    <m/>
    <m/>
    <m/>
    <m/>
    <m/>
    <m/>
    <n v="73.534000000000006"/>
    <m/>
    <m/>
    <m/>
    <x v="1"/>
    <m/>
    <m/>
    <m/>
    <m/>
    <m/>
    <m/>
    <m/>
    <m/>
    <m/>
    <m/>
    <m/>
    <m/>
    <n v="4.0000000000000001E-3"/>
    <n v="2.3860000000000001"/>
    <m/>
    <n v="634.87599999999998"/>
    <n v="505"/>
    <m/>
    <m/>
  </r>
  <r>
    <x v="763"/>
    <s v="Lincoln1992Sow5AugIrrSomeNit3"/>
    <x v="54"/>
    <m/>
    <m/>
    <m/>
    <m/>
    <m/>
    <m/>
    <m/>
    <m/>
    <m/>
    <m/>
    <m/>
    <m/>
    <m/>
    <m/>
    <m/>
    <m/>
    <n v="20.193999999999999"/>
    <n v="1936"/>
    <n v="909.5"/>
    <n v="2.3E-2"/>
    <n v="16.29700000000000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4.0000000000000001E-3"/>
    <n v="2.0499999999999998"/>
    <m/>
    <n v="549.50099999999998"/>
    <n v="533.33333333333303"/>
    <m/>
    <m/>
  </r>
  <r>
    <x v="763"/>
    <s v="Lincoln1992Sow5AugIrrSomeNit3"/>
    <x v="56"/>
    <m/>
    <m/>
    <m/>
    <m/>
    <m/>
    <m/>
    <m/>
    <m/>
    <m/>
    <m/>
    <m/>
    <m/>
    <m/>
    <m/>
    <m/>
    <m/>
    <n v="21.542000000000002"/>
    <n v="1597.2373259057499"/>
    <n v="964.314635764797"/>
    <n v="2.3E-2"/>
    <n v="17.242000000000001"/>
    <m/>
    <n v="3.0430266666666698E-2"/>
    <m/>
    <n v="24775.103743145602"/>
    <m/>
    <n v="753.91301359825297"/>
    <m/>
    <m/>
    <m/>
    <m/>
    <m/>
    <m/>
    <m/>
    <m/>
    <m/>
    <m/>
    <m/>
    <m/>
    <m/>
    <m/>
    <m/>
    <x v="0"/>
    <m/>
    <m/>
    <m/>
    <m/>
    <m/>
    <m/>
    <m/>
    <m/>
    <m/>
    <m/>
    <n v="210.401622166544"/>
    <m/>
    <n v="4.0000000000000001E-3"/>
    <n v="2.3839999999999999"/>
    <m/>
    <n v="632.93700000000001"/>
    <n v="561.66666666666697"/>
    <m/>
    <m/>
  </r>
  <r>
    <x v="764"/>
    <s v="Lincoln1992Sow5MayIrrNilNit0"/>
    <x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0"/>
    <m/>
    <m/>
    <m/>
    <m/>
    <m/>
    <m/>
    <m/>
    <m/>
    <m/>
    <m/>
    <m/>
    <m/>
  </r>
  <r>
    <x v="764"/>
    <s v="Lincoln1992Sow5MayIrrNilNit0"/>
    <x v="358"/>
    <m/>
    <m/>
    <m/>
    <m/>
    <m/>
    <m/>
    <m/>
    <m/>
    <m/>
    <m/>
    <m/>
    <m/>
    <m/>
    <m/>
    <m/>
    <m/>
    <m/>
    <n v="247.833333333333"/>
    <m/>
    <m/>
    <m/>
    <m/>
    <m/>
    <m/>
    <m/>
    <m/>
    <m/>
    <m/>
    <n v="0.56307774242555897"/>
    <m/>
    <m/>
    <m/>
    <m/>
    <m/>
    <m/>
    <n v="1.84"/>
    <m/>
    <m/>
    <m/>
    <m/>
    <m/>
    <m/>
    <x v="1"/>
    <m/>
    <m/>
    <m/>
    <m/>
    <m/>
    <m/>
    <m/>
    <m/>
    <m/>
    <m/>
    <m/>
    <m/>
    <m/>
    <m/>
    <m/>
    <m/>
    <n v="480.94559912405902"/>
    <m/>
    <m/>
  </r>
  <r>
    <x v="764"/>
    <s v="Lincoln1992Sow5MayIrrNilNit0"/>
    <x v="359"/>
    <m/>
    <m/>
    <m/>
    <m/>
    <m/>
    <m/>
    <m/>
    <m/>
    <m/>
    <m/>
    <m/>
    <m/>
    <m/>
    <m/>
    <m/>
    <m/>
    <n v="5.2889999999999997"/>
    <n v="358"/>
    <m/>
    <m/>
    <m/>
    <m/>
    <m/>
    <m/>
    <m/>
    <m/>
    <m/>
    <m/>
    <n v="0.67437211284144005"/>
    <m/>
    <m/>
    <m/>
    <m/>
    <m/>
    <m/>
    <n v="2.4933333333333301"/>
    <n v="2.3E-2"/>
    <n v="3.0830000000000002"/>
    <n v="130.071"/>
    <m/>
    <m/>
    <m/>
    <x v="1"/>
    <m/>
    <m/>
    <m/>
    <m/>
    <m/>
    <m/>
    <m/>
    <m/>
    <m/>
    <m/>
    <m/>
    <m/>
    <n v="0.01"/>
    <n v="2.206"/>
    <m/>
    <n v="227.87899999999999"/>
    <n v="853.33333333333303"/>
    <m/>
    <m/>
  </r>
  <r>
    <x v="764"/>
    <s v="Lincoln1992Sow5MayIrrNilNit0"/>
    <x v="360"/>
    <m/>
    <m/>
    <m/>
    <m/>
    <m/>
    <m/>
    <m/>
    <m/>
    <m/>
    <m/>
    <m/>
    <m/>
    <m/>
    <m/>
    <m/>
    <m/>
    <n v="5.6319999999999997"/>
    <n v="533.29999999999995"/>
    <m/>
    <m/>
    <m/>
    <m/>
    <m/>
    <m/>
    <m/>
    <m/>
    <m/>
    <m/>
    <n v="0.78346433268399296"/>
    <m/>
    <m/>
    <m/>
    <m/>
    <m/>
    <m/>
    <n v="3.4"/>
    <n v="2.5999999999999999E-2"/>
    <n v="3.0009999999999999"/>
    <n v="117.227"/>
    <m/>
    <m/>
    <m/>
    <x v="1"/>
    <m/>
    <m/>
    <m/>
    <m/>
    <m/>
    <m/>
    <m/>
    <m/>
    <m/>
    <m/>
    <m/>
    <m/>
    <n v="7.0000000000000001E-3"/>
    <n v="2.6309999999999998"/>
    <m/>
    <n v="365.23200000000003"/>
    <n v="755"/>
    <m/>
    <m/>
  </r>
  <r>
    <x v="764"/>
    <s v="Lincoln1992Sow5MayIrrNilNit0"/>
    <x v="361"/>
    <m/>
    <m/>
    <m/>
    <m/>
    <m/>
    <m/>
    <m/>
    <m/>
    <m/>
    <m/>
    <m/>
    <m/>
    <m/>
    <m/>
    <m/>
    <m/>
    <n v="8.391"/>
    <n v="930.38333333333298"/>
    <m/>
    <m/>
    <m/>
    <m/>
    <m/>
    <m/>
    <m/>
    <m/>
    <m/>
    <m/>
    <n v="0.832454445913971"/>
    <m/>
    <m/>
    <m/>
    <m/>
    <m/>
    <m/>
    <n v="3.97"/>
    <n v="2.7E-2"/>
    <n v="3.4340000000000002"/>
    <n v="122.82299999999999"/>
    <m/>
    <m/>
    <m/>
    <x v="1"/>
    <m/>
    <m/>
    <m/>
    <m/>
    <m/>
    <m/>
    <m/>
    <m/>
    <m/>
    <m/>
    <m/>
    <m/>
    <n v="7.0000000000000001E-3"/>
    <n v="4.9569999999999999"/>
    <m/>
    <n v="703.55899999999997"/>
    <n v="655"/>
    <m/>
    <m/>
  </r>
  <r>
    <x v="764"/>
    <s v="Lincoln1992Sow5MayIrrNilNit0"/>
    <x v="362"/>
    <m/>
    <m/>
    <m/>
    <m/>
    <m/>
    <m/>
    <m/>
    <m/>
    <m/>
    <m/>
    <m/>
    <m/>
    <m/>
    <m/>
    <m/>
    <m/>
    <n v="8.4139999999999997"/>
    <n v="972"/>
    <n v="151.166666666667"/>
    <n v="1.4999999999999999E-2"/>
    <n v="1.5169999999999999"/>
    <m/>
    <m/>
    <m/>
    <m/>
    <m/>
    <m/>
    <m/>
    <n v="0.81165878729362795"/>
    <m/>
    <m/>
    <m/>
    <m/>
    <m/>
    <m/>
    <n v="3.71"/>
    <n v="2.5999999999999999E-2"/>
    <n v="3.0739999999999998"/>
    <n v="113.37"/>
    <m/>
    <m/>
    <m/>
    <x v="1"/>
    <m/>
    <m/>
    <m/>
    <m/>
    <m/>
    <m/>
    <m/>
    <m/>
    <m/>
    <m/>
    <m/>
    <m/>
    <n v="5.0000000000000001E-3"/>
    <n v="3.2330000000000001"/>
    <m/>
    <n v="627.63199999999995"/>
    <n v="485"/>
    <m/>
    <m/>
  </r>
  <r>
    <x v="764"/>
    <s v="Lincoln1992Sow5MayIrrNilNit0"/>
    <x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764"/>
    <s v="Lincoln1992Sow5MayIrrNilNit0"/>
    <x v="363"/>
    <m/>
    <m/>
    <m/>
    <m/>
    <m/>
    <m/>
    <m/>
    <m/>
    <m/>
    <m/>
    <m/>
    <m/>
    <m/>
    <m/>
    <m/>
    <m/>
    <n v="6.3250000000000002"/>
    <n v="945.61666666666702"/>
    <n v="115.333333333333"/>
    <n v="1.4E-2"/>
    <n v="1.69"/>
    <m/>
    <m/>
    <m/>
    <m/>
    <m/>
    <m/>
    <m/>
    <n v="0.77247610201040995"/>
    <m/>
    <m/>
    <m/>
    <m/>
    <m/>
    <m/>
    <n v="3.29"/>
    <n v="2.1999999999999999E-2"/>
    <n v="2.0190000000000001"/>
    <n v="87.924999999999997"/>
    <m/>
    <m/>
    <m/>
    <x v="1"/>
    <m/>
    <m/>
    <m/>
    <m/>
    <m/>
    <m/>
    <m/>
    <m/>
    <m/>
    <m/>
    <m/>
    <m/>
    <n v="4.0000000000000001E-3"/>
    <n v="2.7280000000000002"/>
    <m/>
    <n v="678.08699999999999"/>
    <n v="428.33333333333297"/>
    <m/>
    <m/>
  </r>
  <r>
    <x v="764"/>
    <s v="Lincoln1992Sow5MayIrrNilNit0"/>
    <x v="364"/>
    <m/>
    <m/>
    <m/>
    <m/>
    <m/>
    <m/>
    <m/>
    <m/>
    <m/>
    <m/>
    <m/>
    <m/>
    <m/>
    <m/>
    <m/>
    <m/>
    <n v="7.3220000000000001"/>
    <n v="1087.13333333333"/>
    <n v="214.166666666667"/>
    <n v="1.4999999999999999E-2"/>
    <n v="2.1459999999999999"/>
    <m/>
    <m/>
    <m/>
    <m/>
    <m/>
    <m/>
    <m/>
    <n v="0.74652751442315701"/>
    <m/>
    <m/>
    <m/>
    <m/>
    <m/>
    <m/>
    <n v="3.05"/>
    <n v="2.1999999999999999E-2"/>
    <n v="1.5329999999999999"/>
    <n v="67.084000000000003"/>
    <m/>
    <m/>
    <m/>
    <x v="1"/>
    <m/>
    <m/>
    <m/>
    <m/>
    <m/>
    <m/>
    <m/>
    <m/>
    <m/>
    <m/>
    <m/>
    <m/>
    <n v="4.0000000000000001E-3"/>
    <n v="2.806"/>
    <m/>
    <n v="705.48099999999999"/>
    <n v="383.33333333333297"/>
    <m/>
    <m/>
  </r>
  <r>
    <x v="764"/>
    <s v="Lincoln1992Sow5MayIrrNilNit0"/>
    <x v="366"/>
    <m/>
    <m/>
    <m/>
    <m/>
    <m/>
    <m/>
    <m/>
    <m/>
    <m/>
    <m/>
    <m/>
    <m/>
    <m/>
    <m/>
    <m/>
    <m/>
    <n v="6.4050000000000002"/>
    <n v="1061.8333333333301"/>
    <n v="243"/>
    <n v="1.2E-2"/>
    <n v="2.0499999999999998"/>
    <m/>
    <m/>
    <m/>
    <m/>
    <m/>
    <m/>
    <m/>
    <n v="0.71032625310265896"/>
    <m/>
    <m/>
    <m/>
    <m/>
    <m/>
    <m/>
    <n v="2.7533333333333299"/>
    <n v="2.1000000000000001E-2"/>
    <n v="1.157"/>
    <n v="51.207999999999998"/>
    <m/>
    <m/>
    <m/>
    <x v="1"/>
    <m/>
    <m/>
    <m/>
    <m/>
    <m/>
    <m/>
    <m/>
    <m/>
    <m/>
    <m/>
    <m/>
    <m/>
    <n v="3.0000000000000001E-3"/>
    <n v="2.2480000000000002"/>
    <m/>
    <n v="667.37599999999998"/>
    <n v="448.33333333333297"/>
    <m/>
    <m/>
  </r>
  <r>
    <x v="764"/>
    <s v="Lincoln1992Sow5MayIrrNilNit0"/>
    <x v="367"/>
    <m/>
    <m/>
    <m/>
    <m/>
    <m/>
    <m/>
    <m/>
    <m/>
    <m/>
    <m/>
    <m/>
    <m/>
    <m/>
    <m/>
    <m/>
    <m/>
    <n v="6.4080000000000004"/>
    <n v="1072.38333333333"/>
    <n v="271.86666666666702"/>
    <n v="1.2999999999999999E-2"/>
    <n v="2.4460000000000002"/>
    <m/>
    <m/>
    <m/>
    <m/>
    <m/>
    <m/>
    <m/>
    <n v="0.63777872608967101"/>
    <m/>
    <m/>
    <m/>
    <m/>
    <m/>
    <m/>
    <n v="2.2566666666666699"/>
    <n v="1.7999999999999999E-2"/>
    <n v="0.69299999999999995"/>
    <n v="38.085000000000001"/>
    <m/>
    <m/>
    <m/>
    <x v="1"/>
    <m/>
    <m/>
    <m/>
    <m/>
    <m/>
    <m/>
    <m/>
    <m/>
    <m/>
    <m/>
    <m/>
    <m/>
    <n v="3.0000000000000001E-3"/>
    <n v="2.2069999999999999"/>
    <m/>
    <n v="660.39499999999998"/>
    <n v="401.66666666666703"/>
    <m/>
    <m/>
  </r>
  <r>
    <x v="764"/>
    <s v="Lincoln1992Sow5MayIrrNilNit0"/>
    <x v="368"/>
    <m/>
    <m/>
    <m/>
    <m/>
    <m/>
    <m/>
    <m/>
    <m/>
    <m/>
    <m/>
    <m/>
    <m/>
    <m/>
    <m/>
    <m/>
    <m/>
    <n v="6.2359999999999998"/>
    <n v="1003.8"/>
    <n v="353.5"/>
    <n v="1.2E-2"/>
    <n v="3.0150000000000001"/>
    <m/>
    <m/>
    <m/>
    <m/>
    <m/>
    <m/>
    <m/>
    <n v="0.70060754269020298"/>
    <m/>
    <m/>
    <m/>
    <m/>
    <m/>
    <m/>
    <n v="2.68"/>
    <n v="0.02"/>
    <n v="0.47599999999999998"/>
    <n v="21.702999999999999"/>
    <m/>
    <m/>
    <m/>
    <x v="1"/>
    <m/>
    <m/>
    <m/>
    <m/>
    <m/>
    <m/>
    <m/>
    <m/>
    <m/>
    <m/>
    <m/>
    <m/>
    <n v="3.0000000000000001E-3"/>
    <n v="1.5229999999999999"/>
    <m/>
    <n v="545.98199999999997"/>
    <n v="416.66666666666703"/>
    <m/>
    <m/>
  </r>
  <r>
    <x v="764"/>
    <s v="Lincoln1992Sow5MayIrrNilNit0"/>
    <x v="369"/>
    <m/>
    <m/>
    <m/>
    <m/>
    <m/>
    <m/>
    <m/>
    <m/>
    <m/>
    <m/>
    <m/>
    <m/>
    <m/>
    <m/>
    <m/>
    <m/>
    <n v="6.6760000000000002"/>
    <n v="1142.2"/>
    <n v="400.83333333333297"/>
    <n v="1.2999999999999999E-2"/>
    <n v="3.6160000000000001"/>
    <m/>
    <m/>
    <m/>
    <m/>
    <m/>
    <m/>
    <m/>
    <n v="0.55380535571372802"/>
    <m/>
    <m/>
    <m/>
    <m/>
    <m/>
    <m/>
    <n v="1.7933333333333299"/>
    <m/>
    <m/>
    <m/>
    <m/>
    <m/>
    <m/>
    <x v="1"/>
    <m/>
    <m/>
    <m/>
    <m/>
    <m/>
    <m/>
    <m/>
    <m/>
    <m/>
    <m/>
    <m/>
    <m/>
    <n v="2E-3"/>
    <n v="1.494"/>
    <m/>
    <n v="606.84699999999998"/>
    <n v="390"/>
    <m/>
    <m/>
  </r>
  <r>
    <x v="764"/>
    <s v="Lincoln1992Sow5MayIrrNilNit0"/>
    <x v="51"/>
    <m/>
    <m/>
    <m/>
    <m/>
    <m/>
    <m/>
    <m/>
    <m/>
    <m/>
    <m/>
    <m/>
    <m/>
    <m/>
    <m/>
    <m/>
    <m/>
    <n v="6.71"/>
    <n v="1057.88333333333"/>
    <n v="441.33333333333297"/>
    <n v="1.2999999999999999E-2"/>
    <n v="3.9260000000000002"/>
    <m/>
    <m/>
    <m/>
    <m/>
    <m/>
    <m/>
    <m/>
    <n v="0.61248472050062996"/>
    <m/>
    <m/>
    <m/>
    <m/>
    <m/>
    <m/>
    <n v="2.10666666666667"/>
    <m/>
    <m/>
    <m/>
    <m/>
    <m/>
    <m/>
    <x v="1"/>
    <m/>
    <m/>
    <m/>
    <m/>
    <m/>
    <m/>
    <m/>
    <m/>
    <m/>
    <m/>
    <m/>
    <m/>
    <n v="2E-3"/>
    <n v="1.06"/>
    <m/>
    <n v="504.61500000000001"/>
    <n v="453.33333333333297"/>
    <m/>
    <m/>
  </r>
  <r>
    <x v="764"/>
    <s v="Lincoln1992Sow5MayIrrNilNit0"/>
    <x v="370"/>
    <m/>
    <m/>
    <m/>
    <m/>
    <m/>
    <m/>
    <m/>
    <m/>
    <m/>
    <m/>
    <m/>
    <m/>
    <m/>
    <m/>
    <m/>
    <m/>
    <n v="7.8739999999999997"/>
    <n v="1116.38333333333"/>
    <n v="461.5"/>
    <n v="1.6E-2"/>
    <n v="5.0149999999999997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1.056"/>
    <m/>
    <n v="507.07900000000001"/>
    <n v="366.66666666666703"/>
    <m/>
    <m/>
  </r>
  <r>
    <x v="764"/>
    <s v="Lincoln1992Sow5MayIrrNilNit0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390"/>
    <m/>
    <m/>
  </r>
  <r>
    <x v="764"/>
    <s v="Lincoln1992Sow5MayIrrNilNit0"/>
    <x v="56"/>
    <m/>
    <m/>
    <m/>
    <m/>
    <m/>
    <m/>
    <m/>
    <m/>
    <m/>
    <m/>
    <m/>
    <m/>
    <m/>
    <m/>
    <m/>
    <m/>
    <n v="7.4880000000000004"/>
    <n v="940.46783269540299"/>
    <n v="443.89461636736701"/>
    <n v="1.6E-2"/>
    <n v="4.9059999999999997"/>
    <m/>
    <n v="2.9765466666666698E-2"/>
    <m/>
    <n v="10323.365433064077"/>
    <m/>
    <n v="307.279789685688"/>
    <m/>
    <m/>
    <m/>
    <m/>
    <m/>
    <m/>
    <m/>
    <m/>
    <m/>
    <m/>
    <m/>
    <m/>
    <m/>
    <m/>
    <m/>
    <x v="0"/>
    <m/>
    <m/>
    <m/>
    <m/>
    <m/>
    <m/>
    <m/>
    <m/>
    <m/>
    <m/>
    <n v="136.61482668167901"/>
    <m/>
    <n v="2E-3"/>
    <n v="0.99299999999999999"/>
    <m/>
    <n v="496.51"/>
    <m/>
    <m/>
    <m/>
  </r>
  <r>
    <x v="765"/>
    <s v="Lincoln1992Sow5MayIrrNilNit1"/>
    <x v="358"/>
    <m/>
    <m/>
    <m/>
    <m/>
    <m/>
    <m/>
    <m/>
    <m/>
    <m/>
    <m/>
    <m/>
    <m/>
    <m/>
    <m/>
    <m/>
    <m/>
    <m/>
    <n v="341.66666666666703"/>
    <m/>
    <m/>
    <m/>
    <m/>
    <m/>
    <m/>
    <m/>
    <m/>
    <m/>
    <m/>
    <n v="0.75364950976494205"/>
    <m/>
    <m/>
    <m/>
    <m/>
    <m/>
    <m/>
    <n v="3.1133333333333302"/>
    <m/>
    <m/>
    <m/>
    <m/>
    <m/>
    <m/>
    <x v="1"/>
    <m/>
    <m/>
    <m/>
    <m/>
    <m/>
    <m/>
    <m/>
    <m/>
    <m/>
    <m/>
    <m/>
    <m/>
    <m/>
    <m/>
    <m/>
    <m/>
    <n v="600.86056875876295"/>
    <m/>
    <m/>
  </r>
  <r>
    <x v="765"/>
    <s v="Lincoln1992Sow5MayIrrNilNit1"/>
    <x v="359"/>
    <m/>
    <m/>
    <m/>
    <m/>
    <m/>
    <m/>
    <m/>
    <m/>
    <m/>
    <m/>
    <m/>
    <m/>
    <m/>
    <m/>
    <m/>
    <m/>
    <n v="7.4889999999999999"/>
    <n v="486.433333333333"/>
    <m/>
    <m/>
    <m/>
    <m/>
    <m/>
    <m/>
    <m/>
    <m/>
    <m/>
    <m/>
    <n v="0.85772592841348705"/>
    <m/>
    <m/>
    <m/>
    <m/>
    <m/>
    <m/>
    <n v="4.3333333333333304"/>
    <n v="2.7E-2"/>
    <n v="4.2089999999999996"/>
    <n v="153.559"/>
    <m/>
    <m/>
    <m/>
    <x v="1"/>
    <m/>
    <m/>
    <m/>
    <m/>
    <m/>
    <m/>
    <m/>
    <m/>
    <m/>
    <m/>
    <m/>
    <m/>
    <n v="0.01"/>
    <n v="3.28"/>
    <m/>
    <n v="332.84100000000001"/>
    <n v="1031.6666666666699"/>
    <m/>
    <m/>
  </r>
  <r>
    <x v="765"/>
    <s v="Lincoln1992Sow5MayIrrNilNit1"/>
    <x v="360"/>
    <m/>
    <m/>
    <m/>
    <m/>
    <m/>
    <m/>
    <m/>
    <m/>
    <m/>
    <m/>
    <m/>
    <m/>
    <m/>
    <m/>
    <m/>
    <m/>
    <n v="8.6969999999999992"/>
    <n v="765.5"/>
    <m/>
    <m/>
    <m/>
    <m/>
    <m/>
    <m/>
    <m/>
    <m/>
    <m/>
    <m/>
    <n v="0.91621489232536002"/>
    <m/>
    <m/>
    <m/>
    <m/>
    <m/>
    <m/>
    <n v="5.51"/>
    <n v="2.7E-2"/>
    <n v="4.9539999999999997"/>
    <n v="181.321"/>
    <m/>
    <m/>
    <m/>
    <x v="1"/>
    <m/>
    <m/>
    <m/>
    <m/>
    <m/>
    <m/>
    <m/>
    <m/>
    <m/>
    <m/>
    <m/>
    <m/>
    <n v="7.0000000000000001E-3"/>
    <n v="3.7429999999999999"/>
    <m/>
    <n v="509.125"/>
    <n v="768.33333333333303"/>
    <m/>
    <m/>
  </r>
  <r>
    <x v="765"/>
    <s v="Lincoln1992Sow5MayIrrNilNit1"/>
    <x v="361"/>
    <m/>
    <m/>
    <m/>
    <m/>
    <m/>
    <m/>
    <m/>
    <m/>
    <m/>
    <m/>
    <m/>
    <m/>
    <m/>
    <m/>
    <m/>
    <m/>
    <n v="12.638"/>
    <n v="1359.3"/>
    <m/>
    <m/>
    <m/>
    <m/>
    <m/>
    <m/>
    <m/>
    <m/>
    <m/>
    <m/>
    <n v="0.928638730443614"/>
    <m/>
    <m/>
    <m/>
    <m/>
    <m/>
    <m/>
    <n v="5.8666666666666698"/>
    <n v="2.8000000000000001E-2"/>
    <n v="5.7690000000000001"/>
    <n v="207.54"/>
    <m/>
    <m/>
    <m/>
    <x v="1"/>
    <m/>
    <m/>
    <m/>
    <m/>
    <m/>
    <m/>
    <m/>
    <m/>
    <m/>
    <m/>
    <m/>
    <m/>
    <n v="7.0000000000000001E-3"/>
    <n v="6.8689999999999998"/>
    <m/>
    <n v="995.89"/>
    <n v="723.33333333333303"/>
    <m/>
    <m/>
  </r>
  <r>
    <x v="765"/>
    <s v="Lincoln1992Sow5MayIrrNilNit1"/>
    <x v="362"/>
    <m/>
    <m/>
    <m/>
    <m/>
    <m/>
    <m/>
    <m/>
    <m/>
    <m/>
    <m/>
    <m/>
    <m/>
    <m/>
    <m/>
    <m/>
    <m/>
    <n v="10.342000000000001"/>
    <n v="1266.3333333333301"/>
    <n v="188.833333333333"/>
    <n v="1.4999999999999999E-2"/>
    <n v="2.0289999999999999"/>
    <m/>
    <m/>
    <m/>
    <m/>
    <m/>
    <m/>
    <m/>
    <n v="0.91049850948132005"/>
    <m/>
    <m/>
    <m/>
    <m/>
    <m/>
    <m/>
    <n v="5.3633333333333297"/>
    <n v="2.5000000000000001E-2"/>
    <n v="3.6349999999999998"/>
    <n v="145.42500000000001"/>
    <m/>
    <m/>
    <m/>
    <x v="1"/>
    <m/>
    <m/>
    <m/>
    <m/>
    <m/>
    <m/>
    <m/>
    <m/>
    <m/>
    <m/>
    <m/>
    <m/>
    <n v="5.0000000000000001E-3"/>
    <n v="4.0069999999999997"/>
    <m/>
    <n v="830.404"/>
    <n v="763.33333333333303"/>
    <m/>
    <m/>
  </r>
  <r>
    <x v="765"/>
    <s v="Lincoln1992Sow5MayIrrNilNit1"/>
    <x v="363"/>
    <m/>
    <m/>
    <m/>
    <m/>
    <m/>
    <m/>
    <m/>
    <m/>
    <m/>
    <m/>
    <m/>
    <m/>
    <m/>
    <m/>
    <m/>
    <m/>
    <n v="9.2050000000000001"/>
    <n v="1291.81666666667"/>
    <n v="203.666666666667"/>
    <n v="1.4E-2"/>
    <n v="2.0449999999999999"/>
    <m/>
    <m/>
    <m/>
    <m/>
    <m/>
    <m/>
    <m/>
    <n v="0.88774699700744697"/>
    <m/>
    <m/>
    <m/>
    <m/>
    <m/>
    <m/>
    <n v="4.8600000000000003"/>
    <n v="2.3E-2"/>
    <n v="2.7530000000000001"/>
    <n v="120.89"/>
    <m/>
    <m/>
    <m/>
    <x v="1"/>
    <m/>
    <m/>
    <m/>
    <m/>
    <m/>
    <m/>
    <m/>
    <m/>
    <m/>
    <m/>
    <m/>
    <m/>
    <n v="4.0000000000000001E-3"/>
    <n v="3.6829999999999998"/>
    <m/>
    <n v="882.04700000000003"/>
    <n v="498.33333333333297"/>
    <m/>
    <m/>
  </r>
  <r>
    <x v="765"/>
    <s v="Lincoln1992Sow5MayIrrNilNit1"/>
    <x v="364"/>
    <m/>
    <m/>
    <m/>
    <m/>
    <m/>
    <m/>
    <m/>
    <m/>
    <m/>
    <m/>
    <m/>
    <m/>
    <m/>
    <m/>
    <m/>
    <m/>
    <n v="10.063000000000001"/>
    <n v="1250.1666666666699"/>
    <n v="291.83333333333297"/>
    <n v="1.4E-2"/>
    <n v="3.008"/>
    <m/>
    <m/>
    <m/>
    <m/>
    <m/>
    <m/>
    <m/>
    <n v="0.86213771129481598"/>
    <m/>
    <m/>
    <m/>
    <m/>
    <m/>
    <m/>
    <n v="4.4033333333333298"/>
    <n v="2.4E-2"/>
    <n v="2.3340000000000001"/>
    <n v="93.623000000000005"/>
    <m/>
    <m/>
    <m/>
    <x v="1"/>
    <m/>
    <m/>
    <m/>
    <m/>
    <m/>
    <m/>
    <m/>
    <m/>
    <m/>
    <m/>
    <m/>
    <m/>
    <n v="5.0000000000000001E-3"/>
    <n v="3.6850000000000001"/>
    <m/>
    <n v="785.29300000000001"/>
    <n v="491.66666666666703"/>
    <m/>
    <m/>
  </r>
  <r>
    <x v="765"/>
    <s v="Lincoln1992Sow5MayIrrNilNit1"/>
    <x v="366"/>
    <m/>
    <m/>
    <m/>
    <m/>
    <m/>
    <m/>
    <m/>
    <m/>
    <m/>
    <m/>
    <m/>
    <m/>
    <m/>
    <m/>
    <m/>
    <m/>
    <n v="8.3740000000000006"/>
    <n v="1409.5"/>
    <n v="328.66666666666703"/>
    <n v="1.2E-2"/>
    <n v="2.972"/>
    <m/>
    <m/>
    <m/>
    <m/>
    <m/>
    <m/>
    <m/>
    <n v="0.81584914626185201"/>
    <m/>
    <m/>
    <m/>
    <m/>
    <m/>
    <m/>
    <n v="3.76"/>
    <n v="1.7999999999999999E-2"/>
    <n v="0.90500000000000003"/>
    <n v="42.945"/>
    <m/>
    <m/>
    <m/>
    <x v="1"/>
    <m/>
    <m/>
    <m/>
    <m/>
    <m/>
    <m/>
    <m/>
    <m/>
    <m/>
    <m/>
    <m/>
    <m/>
    <n v="4.0000000000000001E-3"/>
    <n v="3.33"/>
    <m/>
    <n v="883.07"/>
    <n v="526.66666666666697"/>
    <m/>
    <m/>
  </r>
  <r>
    <x v="765"/>
    <s v="Lincoln1992Sow5MayIrrNilNit1"/>
    <x v="367"/>
    <m/>
    <m/>
    <m/>
    <m/>
    <m/>
    <m/>
    <m/>
    <m/>
    <m/>
    <m/>
    <m/>
    <m/>
    <m/>
    <m/>
    <m/>
    <m/>
    <n v="9.7789999999999999"/>
    <n v="1504.5"/>
    <n v="394.5"/>
    <n v="1.2999999999999999E-2"/>
    <n v="3.8740000000000001"/>
    <m/>
    <m/>
    <m/>
    <m/>
    <m/>
    <m/>
    <m/>
    <n v="0.741148308245552"/>
    <m/>
    <m/>
    <m/>
    <m/>
    <m/>
    <m/>
    <n v="3.0033333333333299"/>
    <n v="1.9E-2"/>
    <n v="1.21"/>
    <n v="59.283000000000001"/>
    <m/>
    <m/>
    <m/>
    <x v="1"/>
    <m/>
    <m/>
    <m/>
    <m/>
    <m/>
    <m/>
    <m/>
    <m/>
    <m/>
    <m/>
    <m/>
    <m/>
    <n v="4.0000000000000001E-3"/>
    <n v="3.2949999999999999"/>
    <m/>
    <n v="903.96100000000001"/>
    <n v="558.33333333333303"/>
    <m/>
    <m/>
  </r>
  <r>
    <x v="765"/>
    <s v="Lincoln1992Sow5MayIrrNilNit1"/>
    <x v="368"/>
    <m/>
    <m/>
    <m/>
    <m/>
    <m/>
    <m/>
    <m/>
    <m/>
    <m/>
    <m/>
    <m/>
    <m/>
    <m/>
    <m/>
    <m/>
    <m/>
    <n v="8.7140000000000004"/>
    <n v="1593.85"/>
    <n v="572"/>
    <n v="1.4E-2"/>
    <n v="4.1120000000000001"/>
    <m/>
    <m/>
    <m/>
    <m/>
    <m/>
    <m/>
    <m/>
    <n v="0.82838471114406098"/>
    <m/>
    <m/>
    <m/>
    <m/>
    <m/>
    <m/>
    <n v="3.9166666666666701"/>
    <n v="0.02"/>
    <n v="1.0449999999999999"/>
    <n v="51.723999999999997"/>
    <m/>
    <m/>
    <m/>
    <x v="1"/>
    <m/>
    <m/>
    <m/>
    <m/>
    <m/>
    <m/>
    <m/>
    <m/>
    <m/>
    <m/>
    <m/>
    <m/>
    <n v="3.0000000000000001E-3"/>
    <n v="2.4660000000000002"/>
    <m/>
    <n v="851.48"/>
    <n v="551.66666666666697"/>
    <m/>
    <m/>
  </r>
  <r>
    <x v="765"/>
    <s v="Lincoln1992Sow5MayIrrNilNit1"/>
    <x v="369"/>
    <m/>
    <m/>
    <m/>
    <m/>
    <m/>
    <m/>
    <m/>
    <m/>
    <m/>
    <m/>
    <m/>
    <m/>
    <m/>
    <m/>
    <m/>
    <m/>
    <n v="8.7929999999999993"/>
    <n v="1623.81666666667"/>
    <n v="616.5"/>
    <n v="1.2999999999999999E-2"/>
    <n v="4.1870000000000003"/>
    <m/>
    <m/>
    <m/>
    <m/>
    <m/>
    <m/>
    <m/>
    <n v="0.73125706815560598"/>
    <m/>
    <m/>
    <m/>
    <m/>
    <m/>
    <m/>
    <n v="2.92"/>
    <n v="1.7000000000000001E-2"/>
    <n v="0.94599999999999995"/>
    <n v="52.201999999999998"/>
    <m/>
    <m/>
    <m/>
    <x v="1"/>
    <m/>
    <m/>
    <m/>
    <m/>
    <m/>
    <m/>
    <m/>
    <m/>
    <m/>
    <m/>
    <m/>
    <m/>
    <n v="3.0000000000000001E-3"/>
    <n v="2.3780000000000001"/>
    <m/>
    <n v="798.33699999999999"/>
    <n v="626.66666666666697"/>
    <m/>
    <m/>
  </r>
  <r>
    <x v="765"/>
    <s v="Lincoln1992Sow5MayIrrNilNit1"/>
    <x v="51"/>
    <m/>
    <m/>
    <m/>
    <m/>
    <m/>
    <m/>
    <m/>
    <m/>
    <m/>
    <m/>
    <m/>
    <m/>
    <m/>
    <m/>
    <m/>
    <m/>
    <n v="10.829000000000001"/>
    <n v="1728.4666666666701"/>
    <n v="688.66666666666697"/>
    <n v="1.2999999999999999E-2"/>
    <n v="6.484"/>
    <m/>
    <m/>
    <m/>
    <m/>
    <m/>
    <m/>
    <m/>
    <n v="0.74037058717196902"/>
    <m/>
    <m/>
    <m/>
    <m/>
    <m/>
    <m/>
    <n v="2.9966666666666701"/>
    <m/>
    <m/>
    <m/>
    <m/>
    <m/>
    <m/>
    <x v="1"/>
    <m/>
    <m/>
    <m/>
    <m/>
    <m/>
    <m/>
    <m/>
    <m/>
    <m/>
    <m/>
    <m/>
    <m/>
    <n v="2E-3"/>
    <n v="1.899"/>
    <m/>
    <n v="805.90499999999997"/>
    <n v="580"/>
    <m/>
    <m/>
  </r>
  <r>
    <x v="765"/>
    <s v="Lincoln1992Sow5MayIrrNilNit1"/>
    <x v="370"/>
    <m/>
    <m/>
    <m/>
    <m/>
    <m/>
    <m/>
    <m/>
    <m/>
    <m/>
    <m/>
    <m/>
    <m/>
    <m/>
    <m/>
    <m/>
    <m/>
    <n v="11.436999999999999"/>
    <n v="1546.4833333333299"/>
    <n v="674"/>
    <n v="1.4999999999999999E-2"/>
    <n v="7.3040000000000003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1.74"/>
    <m/>
    <n v="716.31799999999998"/>
    <n v="571.66666666666697"/>
    <m/>
    <m/>
  </r>
  <r>
    <x v="765"/>
    <s v="Lincoln1992Sow5MayIrrNilNit1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36.66666666666697"/>
    <m/>
    <m/>
  </r>
  <r>
    <x v="765"/>
    <s v="Lincoln1992Sow5MayIrrNilNit1"/>
    <x v="56"/>
    <m/>
    <m/>
    <m/>
    <m/>
    <m/>
    <m/>
    <m/>
    <m/>
    <m/>
    <m/>
    <m/>
    <m/>
    <m/>
    <m/>
    <m/>
    <m/>
    <n v="14.973000000000001"/>
    <n v="1711.8006190445401"/>
    <n v="905.35831545226199"/>
    <n v="1.4999999999999999E-2"/>
    <n v="9.8070000000000004"/>
    <m/>
    <n v="3.1951300000000002E-2"/>
    <m/>
    <n v="20865.550870504267"/>
    <m/>
    <n v="666.68147552874302"/>
    <m/>
    <m/>
    <m/>
    <m/>
    <m/>
    <m/>
    <m/>
    <m/>
    <m/>
    <m/>
    <m/>
    <m/>
    <m/>
    <m/>
    <m/>
    <x v="0"/>
    <m/>
    <m/>
    <m/>
    <m/>
    <m/>
    <m/>
    <m/>
    <m/>
    <m/>
    <m/>
    <n v="238.676839923519"/>
    <m/>
    <n v="2E-3"/>
    <n v="1.9350000000000001"/>
    <m/>
    <n v="806.32500000000005"/>
    <m/>
    <m/>
    <m/>
  </r>
  <r>
    <x v="766"/>
    <s v="Lincoln1992Sow5MayIrrNilNit2"/>
    <x v="358"/>
    <m/>
    <m/>
    <m/>
    <m/>
    <m/>
    <m/>
    <m/>
    <m/>
    <m/>
    <m/>
    <m/>
    <m/>
    <m/>
    <m/>
    <m/>
    <m/>
    <m/>
    <n v="301"/>
    <m/>
    <m/>
    <m/>
    <m/>
    <m/>
    <m/>
    <m/>
    <m/>
    <m/>
    <m/>
    <n v="0.66646250794830697"/>
    <m/>
    <m/>
    <m/>
    <m/>
    <m/>
    <m/>
    <n v="2.44"/>
    <m/>
    <m/>
    <m/>
    <m/>
    <m/>
    <m/>
    <x v="1"/>
    <m/>
    <m/>
    <m/>
    <m/>
    <m/>
    <m/>
    <m/>
    <m/>
    <m/>
    <m/>
    <m/>
    <m/>
    <m/>
    <m/>
    <m/>
    <m/>
    <n v="503.28632106586099"/>
    <m/>
    <m/>
  </r>
  <r>
    <x v="766"/>
    <s v="Lincoln1992Sow5MayIrrNilNit2"/>
    <x v="359"/>
    <m/>
    <m/>
    <m/>
    <m/>
    <m/>
    <m/>
    <m/>
    <m/>
    <m/>
    <m/>
    <m/>
    <m/>
    <m/>
    <m/>
    <m/>
    <m/>
    <n v="9.6880000000000006"/>
    <n v="358.9"/>
    <m/>
    <m/>
    <m/>
    <m/>
    <m/>
    <m/>
    <m/>
    <m/>
    <m/>
    <m/>
    <n v="0.86068253093597302"/>
    <m/>
    <m/>
    <m/>
    <m/>
    <m/>
    <m/>
    <n v="4.38"/>
    <n v="3.5999999999999997E-2"/>
    <n v="5.718"/>
    <n v="158.83500000000001"/>
    <m/>
    <m/>
    <m/>
    <x v="1"/>
    <m/>
    <m/>
    <m/>
    <m/>
    <m/>
    <m/>
    <m/>
    <m/>
    <m/>
    <m/>
    <m/>
    <m/>
    <n v="0.02"/>
    <n v="3.97"/>
    <m/>
    <n v="200.399"/>
    <n v="1031.6666666666699"/>
    <m/>
    <m/>
  </r>
  <r>
    <x v="766"/>
    <s v="Lincoln1992Sow5MayIrrNilNit2"/>
    <x v="360"/>
    <m/>
    <m/>
    <m/>
    <m/>
    <m/>
    <m/>
    <m/>
    <m/>
    <m/>
    <m/>
    <m/>
    <m/>
    <m/>
    <m/>
    <m/>
    <m/>
    <n v="13.414999999999999"/>
    <n v="697.03333333333296"/>
    <m/>
    <m/>
    <m/>
    <m/>
    <m/>
    <m/>
    <m/>
    <m/>
    <m/>
    <m/>
    <n v="0.93755692891704601"/>
    <m/>
    <m/>
    <m/>
    <m/>
    <m/>
    <m/>
    <n v="6.1633333333333304"/>
    <n v="3.3000000000000002E-2"/>
    <n v="8.0220000000000002"/>
    <n v="246.12100000000001"/>
    <m/>
    <m/>
    <m/>
    <x v="1"/>
    <m/>
    <m/>
    <m/>
    <m/>
    <m/>
    <m/>
    <m/>
    <m/>
    <m/>
    <m/>
    <m/>
    <m/>
    <n v="1.4E-2"/>
    <n v="5.3929999999999998"/>
    <m/>
    <n v="388.86700000000002"/>
    <n v="830"/>
    <m/>
    <m/>
  </r>
  <r>
    <x v="766"/>
    <s v="Lincoln1992Sow5MayIrrNilNit2"/>
    <x v="361"/>
    <m/>
    <m/>
    <m/>
    <m/>
    <m/>
    <m/>
    <m/>
    <m/>
    <m/>
    <m/>
    <m/>
    <m/>
    <m/>
    <m/>
    <m/>
    <m/>
    <n v="16.556999999999999"/>
    <n v="1439.4166666666699"/>
    <m/>
    <m/>
    <m/>
    <m/>
    <m/>
    <m/>
    <m/>
    <m/>
    <m/>
    <m/>
    <n v="0.945031775661207"/>
    <m/>
    <m/>
    <m/>
    <m/>
    <m/>
    <m/>
    <n v="6.4466666666666699"/>
    <n v="3.1E-2"/>
    <n v="7.9889999999999999"/>
    <n v="256.93799999999999"/>
    <m/>
    <m/>
    <m/>
    <x v="1"/>
    <m/>
    <m/>
    <m/>
    <m/>
    <m/>
    <m/>
    <m/>
    <m/>
    <m/>
    <m/>
    <m/>
    <m/>
    <n v="8.9999999999999993E-3"/>
    <n v="8.5679999999999996"/>
    <m/>
    <n v="964.44100000000003"/>
    <n v="768.33333333333303"/>
    <m/>
    <m/>
  </r>
  <r>
    <x v="766"/>
    <s v="Lincoln1992Sow5MayIrrNilNit2"/>
    <x v="362"/>
    <m/>
    <m/>
    <m/>
    <m/>
    <m/>
    <m/>
    <m/>
    <m/>
    <m/>
    <m/>
    <m/>
    <m/>
    <m/>
    <m/>
    <m/>
    <m/>
    <n v="13.387"/>
    <n v="1318.8333333333301"/>
    <n v="186.833333333333"/>
    <n v="1.9E-2"/>
    <n v="2.7040000000000002"/>
    <m/>
    <m/>
    <m/>
    <m/>
    <m/>
    <m/>
    <m/>
    <n v="0.93329664316729299"/>
    <m/>
    <m/>
    <m/>
    <m/>
    <m/>
    <m/>
    <n v="6.0166666666666702"/>
    <n v="2.9000000000000001E-2"/>
    <n v="5.117"/>
    <n v="176.10300000000001"/>
    <m/>
    <m/>
    <m/>
    <x v="1"/>
    <m/>
    <m/>
    <m/>
    <m/>
    <m/>
    <m/>
    <m/>
    <m/>
    <m/>
    <m/>
    <m/>
    <m/>
    <n v="6.0000000000000001E-3"/>
    <n v="5.2050000000000001"/>
    <m/>
    <n v="826.61900000000003"/>
    <n v="773.33333333333303"/>
    <m/>
    <m/>
  </r>
  <r>
    <x v="766"/>
    <s v="Lincoln1992Sow5MayIrrNilNit2"/>
    <x v="363"/>
    <m/>
    <m/>
    <m/>
    <m/>
    <m/>
    <m/>
    <m/>
    <m/>
    <m/>
    <m/>
    <m/>
    <m/>
    <m/>
    <m/>
    <m/>
    <m/>
    <n v="17.131"/>
    <n v="1728.61666666667"/>
    <n v="269.66666666666703"/>
    <n v="1.7000000000000001E-2"/>
    <n v="3.4209999999999998"/>
    <m/>
    <m/>
    <m/>
    <m/>
    <m/>
    <m/>
    <m/>
    <n v="0.91520341430283603"/>
    <m/>
    <m/>
    <m/>
    <m/>
    <m/>
    <m/>
    <n v="5.4833333333333298"/>
    <n v="2.9000000000000001E-2"/>
    <n v="6.4720000000000004"/>
    <n v="222.53399999999999"/>
    <m/>
    <m/>
    <m/>
    <x v="1"/>
    <m/>
    <m/>
    <m/>
    <m/>
    <m/>
    <m/>
    <m/>
    <m/>
    <m/>
    <m/>
    <m/>
    <m/>
    <n v="6.0000000000000001E-3"/>
    <n v="6.7169999999999996"/>
    <m/>
    <n v="1131.153"/>
    <n v="621.66666666666697"/>
    <m/>
    <m/>
  </r>
  <r>
    <x v="766"/>
    <s v="Lincoln1992Sow5MayIrrNilNit2"/>
    <x v="364"/>
    <m/>
    <m/>
    <m/>
    <m/>
    <m/>
    <m/>
    <m/>
    <m/>
    <m/>
    <m/>
    <m/>
    <m/>
    <m/>
    <m/>
    <m/>
    <m/>
    <n v="14.59"/>
    <n v="1420.5"/>
    <n v="327.16666666666703"/>
    <n v="1.7000000000000001E-2"/>
    <n v="4.298"/>
    <m/>
    <m/>
    <m/>
    <m/>
    <m/>
    <m/>
    <m/>
    <n v="0.90846190000679905"/>
    <m/>
    <m/>
    <m/>
    <m/>
    <m/>
    <m/>
    <n v="5.3133333333333299"/>
    <n v="2.8000000000000001E-2"/>
    <n v="4.3559999999999999"/>
    <n v="154.785"/>
    <m/>
    <m/>
    <m/>
    <x v="1"/>
    <m/>
    <m/>
    <m/>
    <m/>
    <m/>
    <m/>
    <m/>
    <m/>
    <m/>
    <m/>
    <m/>
    <m/>
    <n v="5.0000000000000001E-3"/>
    <n v="5.3040000000000003"/>
    <m/>
    <n v="990.30499999999995"/>
    <n v="613.33333333333303"/>
    <m/>
    <m/>
  </r>
  <r>
    <x v="766"/>
    <s v="Lincoln1992Sow5MayIrrNilNit2"/>
    <x v="366"/>
    <m/>
    <m/>
    <m/>
    <m/>
    <m/>
    <m/>
    <m/>
    <m/>
    <m/>
    <m/>
    <m/>
    <m/>
    <m/>
    <m/>
    <m/>
    <m/>
    <n v="11.728999999999999"/>
    <n v="1628.8333333333301"/>
    <n v="402.5"/>
    <n v="1.6E-2"/>
    <n v="4.93"/>
    <m/>
    <m/>
    <m/>
    <m/>
    <m/>
    <m/>
    <m/>
    <n v="0.86089135048575305"/>
    <m/>
    <m/>
    <m/>
    <m/>
    <m/>
    <m/>
    <n v="4.3833333333333302"/>
    <n v="2.4E-2"/>
    <n v="2.1789999999999998"/>
    <n v="91.22"/>
    <m/>
    <m/>
    <m/>
    <x v="1"/>
    <m/>
    <m/>
    <m/>
    <m/>
    <m/>
    <m/>
    <m/>
    <m/>
    <m/>
    <m/>
    <m/>
    <m/>
    <n v="4.0000000000000001E-3"/>
    <n v="3.843"/>
    <m/>
    <n v="1007.0359999999999"/>
    <n v="631.66666666666697"/>
    <m/>
    <m/>
  </r>
  <r>
    <x v="766"/>
    <s v="Lincoln1992Sow5MayIrrNilNit2"/>
    <x v="367"/>
    <m/>
    <m/>
    <m/>
    <m/>
    <m/>
    <m/>
    <m/>
    <m/>
    <m/>
    <m/>
    <m/>
    <m/>
    <m/>
    <m/>
    <m/>
    <m/>
    <n v="16.53"/>
    <n v="1896.7666666666701"/>
    <n v="560.70000000000005"/>
    <n v="1.7000000000000001E-2"/>
    <n v="7.08"/>
    <m/>
    <m/>
    <m/>
    <m/>
    <m/>
    <m/>
    <m/>
    <n v="0.804168366173039"/>
    <m/>
    <m/>
    <m/>
    <m/>
    <m/>
    <m/>
    <n v="3.62333333333333"/>
    <n v="2.3E-2"/>
    <n v="3.2810000000000001"/>
    <n v="137.40799999999999"/>
    <m/>
    <m/>
    <m/>
    <x v="1"/>
    <m/>
    <m/>
    <m/>
    <m/>
    <m/>
    <m/>
    <m/>
    <m/>
    <m/>
    <m/>
    <m/>
    <m/>
    <n v="5.0000000000000001E-3"/>
    <n v="5.085"/>
    <m/>
    <n v="1069.316"/>
    <n v="575"/>
    <m/>
    <m/>
  </r>
  <r>
    <x v="766"/>
    <s v="Lincoln1992Sow5MayIrrNilNit2"/>
    <x v="368"/>
    <m/>
    <m/>
    <m/>
    <m/>
    <m/>
    <m/>
    <m/>
    <m/>
    <m/>
    <m/>
    <m/>
    <m/>
    <m/>
    <m/>
    <m/>
    <m/>
    <n v="12.348000000000001"/>
    <n v="1681.43333333333"/>
    <n v="544.83333333333303"/>
    <n v="1.7000000000000001E-2"/>
    <n v="6.8659999999999997"/>
    <m/>
    <m/>
    <m/>
    <m/>
    <m/>
    <m/>
    <m/>
    <n v="0.85317296241112495"/>
    <m/>
    <m/>
    <m/>
    <m/>
    <m/>
    <m/>
    <n v="4.2633333333333301"/>
    <n v="1.7999999999999999E-2"/>
    <n v="1.135"/>
    <n v="59.418999999999997"/>
    <m/>
    <m/>
    <m/>
    <x v="1"/>
    <m/>
    <m/>
    <m/>
    <m/>
    <m/>
    <m/>
    <m/>
    <m/>
    <m/>
    <m/>
    <m/>
    <m/>
    <n v="3.0000000000000001E-3"/>
    <n v="3.294"/>
    <m/>
    <n v="930.53399999999999"/>
    <n v="611.66666666666697"/>
    <m/>
    <m/>
  </r>
  <r>
    <x v="766"/>
    <s v="Lincoln1992Sow5MayIrrNilNit2"/>
    <x v="369"/>
    <m/>
    <m/>
    <m/>
    <m/>
    <m/>
    <m/>
    <m/>
    <m/>
    <m/>
    <m/>
    <m/>
    <m/>
    <m/>
    <m/>
    <m/>
    <m/>
    <n v="13.779"/>
    <n v="1960.2"/>
    <n v="800.41666666666697"/>
    <n v="1.4999999999999999E-2"/>
    <n v="9.3520000000000003"/>
    <m/>
    <m/>
    <m/>
    <m/>
    <m/>
    <m/>
    <m/>
    <n v="0.84102367703178305"/>
    <m/>
    <m/>
    <m/>
    <m/>
    <m/>
    <m/>
    <n v="4.0866666666666696"/>
    <n v="0.02"/>
    <n v="0.50700000000000001"/>
    <n v="25.245000000000001"/>
    <m/>
    <m/>
    <m/>
    <x v="1"/>
    <m/>
    <m/>
    <m/>
    <m/>
    <m/>
    <m/>
    <m/>
    <m/>
    <m/>
    <m/>
    <m/>
    <m/>
    <n v="3.0000000000000001E-3"/>
    <n v="2.7120000000000002"/>
    <m/>
    <n v="941.33799999999997"/>
    <n v="543.33333333333303"/>
    <m/>
    <m/>
  </r>
  <r>
    <x v="766"/>
    <s v="Lincoln1992Sow5MayIrrNilNit2"/>
    <x v="51"/>
    <m/>
    <m/>
    <m/>
    <m/>
    <m/>
    <m/>
    <m/>
    <m/>
    <m/>
    <m/>
    <m/>
    <m/>
    <m/>
    <m/>
    <m/>
    <m/>
    <n v="14.202"/>
    <n v="1763"/>
    <n v="786.33333333333303"/>
    <n v="1.9E-2"/>
    <n v="11.176"/>
    <m/>
    <m/>
    <m/>
    <m/>
    <m/>
    <m/>
    <m/>
    <n v="0.798506871517359"/>
    <m/>
    <m/>
    <m/>
    <m/>
    <m/>
    <m/>
    <n v="3.56"/>
    <m/>
    <m/>
    <m/>
    <m/>
    <m/>
    <m/>
    <x v="1"/>
    <m/>
    <m/>
    <m/>
    <m/>
    <m/>
    <m/>
    <m/>
    <m/>
    <m/>
    <m/>
    <m/>
    <m/>
    <n v="2E-3"/>
    <n v="1.5069999999999999"/>
    <m/>
    <n v="735.74599999999998"/>
    <n v="623.33333333333303"/>
    <m/>
    <m/>
  </r>
  <r>
    <x v="766"/>
    <s v="Lincoln1992Sow5MayIrrNilNit2"/>
    <x v="370"/>
    <m/>
    <m/>
    <m/>
    <m/>
    <m/>
    <m/>
    <m/>
    <m/>
    <m/>
    <m/>
    <m/>
    <m/>
    <m/>
    <m/>
    <m/>
    <m/>
    <n v="14.064"/>
    <n v="1780.5"/>
    <n v="848.33333333333303"/>
    <n v="1.7000000000000001E-2"/>
    <n v="10.75500000000000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1.67"/>
    <m/>
    <n v="743.03200000000004"/>
    <n v="530"/>
    <m/>
    <m/>
  </r>
  <r>
    <x v="766"/>
    <s v="Lincoln1992Sow5MayIrrNilNit2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01.66666666666703"/>
    <m/>
    <m/>
  </r>
  <r>
    <x v="766"/>
    <s v="Lincoln1992Sow5MayIrrNilNit2"/>
    <x v="56"/>
    <m/>
    <m/>
    <m/>
    <m/>
    <m/>
    <m/>
    <m/>
    <m/>
    <m/>
    <m/>
    <m/>
    <m/>
    <m/>
    <m/>
    <m/>
    <m/>
    <n v="15.98"/>
    <n v="1784.52025130632"/>
    <n v="975.21336587042799"/>
    <n v="1.7000000000000001E-2"/>
    <n v="12.401999999999999"/>
    <m/>
    <n v="3.3291533333333297E-2"/>
    <m/>
    <n v="22221.411674425166"/>
    <m/>
    <n v="739.78486747284705"/>
    <m/>
    <m/>
    <m/>
    <m/>
    <m/>
    <m/>
    <m/>
    <m/>
    <m/>
    <m/>
    <m/>
    <m/>
    <m/>
    <m/>
    <m/>
    <x v="0"/>
    <m/>
    <m/>
    <m/>
    <m/>
    <m/>
    <m/>
    <m/>
    <m/>
    <m/>
    <m/>
    <n v="235.42849839758199"/>
    <m/>
    <n v="2E-3"/>
    <n v="1.8069999999999999"/>
    <m/>
    <n v="809.32299999999998"/>
    <m/>
    <m/>
    <m/>
  </r>
  <r>
    <x v="767"/>
    <s v="Lincoln1992Sow5MayIrrNil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58"/>
    <m/>
    <m/>
    <m/>
    <m/>
    <m/>
    <m/>
    <m/>
    <m/>
    <m/>
    <m/>
    <m/>
    <m/>
    <m/>
    <m/>
    <m/>
    <m/>
    <m/>
    <n v="342"/>
    <m/>
    <m/>
    <m/>
    <m/>
    <m/>
    <m/>
    <m/>
    <m/>
    <m/>
    <m/>
    <n v="0.76484255254257605"/>
    <m/>
    <m/>
    <m/>
    <m/>
    <m/>
    <m/>
    <n v="3.2166666666666699"/>
    <m/>
    <m/>
    <m/>
    <m/>
    <m/>
    <m/>
    <x v="1"/>
    <m/>
    <m/>
    <m/>
    <m/>
    <m/>
    <m/>
    <m/>
    <m/>
    <m/>
    <m/>
    <m/>
    <m/>
    <m/>
    <m/>
    <m/>
    <m/>
    <n v="602.41668425208195"/>
    <m/>
    <m/>
  </r>
  <r>
    <x v="767"/>
    <s v="Lincoln1992Sow5May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59"/>
    <m/>
    <m/>
    <m/>
    <m/>
    <m/>
    <m/>
    <m/>
    <m/>
    <m/>
    <m/>
    <m/>
    <m/>
    <m/>
    <m/>
    <m/>
    <m/>
    <n v="14.815"/>
    <n v="563.23333333333301"/>
    <m/>
    <m/>
    <m/>
    <m/>
    <m/>
    <m/>
    <m/>
    <m/>
    <m/>
    <m/>
    <n v="0.91156610895951196"/>
    <m/>
    <m/>
    <m/>
    <m/>
    <m/>
    <m/>
    <n v="5.39"/>
    <n v="3.7999999999999999E-2"/>
    <n v="8.6140000000000008"/>
    <n v="227.166"/>
    <m/>
    <m/>
    <m/>
    <x v="1"/>
    <m/>
    <m/>
    <m/>
    <m/>
    <m/>
    <m/>
    <m/>
    <m/>
    <m/>
    <m/>
    <m/>
    <m/>
    <n v="1.7999999999999999E-2"/>
    <n v="6.2009999999999996"/>
    <m/>
    <n v="336"/>
    <n v="958.33333333333303"/>
    <m/>
    <m/>
  </r>
  <r>
    <x v="767"/>
    <s v="Lincoln1992Sow5May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0"/>
    <m/>
    <m/>
    <m/>
    <m/>
    <m/>
    <m/>
    <m/>
    <m/>
    <m/>
    <m/>
    <m/>
    <m/>
    <m/>
    <m/>
    <m/>
    <m/>
    <n v="21.172000000000001"/>
    <n v="1032.6666666666699"/>
    <m/>
    <m/>
    <m/>
    <m/>
    <m/>
    <m/>
    <m/>
    <m/>
    <m/>
    <m/>
    <n v="0.95841434487882704"/>
    <m/>
    <m/>
    <m/>
    <m/>
    <m/>
    <m/>
    <n v="7.06666666666667"/>
    <n v="3.5000000000000003E-2"/>
    <n v="12.396000000000001"/>
    <n v="349.92700000000002"/>
    <m/>
    <m/>
    <m/>
    <x v="1"/>
    <m/>
    <m/>
    <m/>
    <m/>
    <m/>
    <m/>
    <m/>
    <m/>
    <m/>
    <m/>
    <m/>
    <m/>
    <n v="1.4E-2"/>
    <n v="8.7759999999999998"/>
    <m/>
    <n v="631.03099999999995"/>
    <n v="826.66666666666697"/>
    <m/>
    <m/>
  </r>
  <r>
    <x v="767"/>
    <s v="Lincoln1992Sow5May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1"/>
    <m/>
    <m/>
    <m/>
    <m/>
    <m/>
    <m/>
    <m/>
    <m/>
    <m/>
    <m/>
    <m/>
    <m/>
    <m/>
    <m/>
    <m/>
    <m/>
    <n v="15.789"/>
    <n v="1161.2666666666701"/>
    <m/>
    <m/>
    <m/>
    <m/>
    <m/>
    <m/>
    <m/>
    <m/>
    <m/>
    <m/>
    <n v="0.96442101057348095"/>
    <m/>
    <m/>
    <m/>
    <m/>
    <m/>
    <m/>
    <n v="7.4133333333333304"/>
    <n v="3.1E-2"/>
    <n v="8.0980000000000008"/>
    <n v="254.15100000000001"/>
    <m/>
    <m/>
    <m/>
    <x v="1"/>
    <m/>
    <m/>
    <m/>
    <m/>
    <m/>
    <m/>
    <m/>
    <m/>
    <m/>
    <m/>
    <m/>
    <m/>
    <n v="0.01"/>
    <n v="7.6909999999999998"/>
    <m/>
    <n v="737.83299999999997"/>
    <n v="833.33333333333303"/>
    <m/>
    <m/>
  </r>
  <r>
    <x v="767"/>
    <s v="Lincoln1992Sow5MayIrrNilNit3"/>
    <x v="361"/>
    <m/>
    <m/>
    <m/>
    <m/>
    <n v="312.79676056338019"/>
    <n v="0.134333333333333"/>
    <n v="0.188097183098592"/>
    <n v="0.21242394366197201"/>
    <n v="0.25487417840375598"/>
    <n v="0.25362558685446002"/>
    <n v="0.260314788732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2"/>
    <m/>
    <m/>
    <m/>
    <m/>
    <m/>
    <m/>
    <m/>
    <m/>
    <m/>
    <m/>
    <m/>
    <m/>
    <m/>
    <m/>
    <m/>
    <m/>
    <n v="22.997"/>
    <n v="1564.86666666667"/>
    <n v="225.166666666667"/>
    <n v="0.02"/>
    <n v="3.5590000000000002"/>
    <m/>
    <m/>
    <m/>
    <m/>
    <m/>
    <m/>
    <m/>
    <n v="0.95746806187579403"/>
    <m/>
    <m/>
    <m/>
    <m/>
    <m/>
    <m/>
    <n v="7.0166666666666702"/>
    <n v="3.5000000000000003E-2"/>
    <n v="10.268000000000001"/>
    <n v="297.03100000000001"/>
    <m/>
    <m/>
    <m/>
    <x v="1"/>
    <m/>
    <m/>
    <m/>
    <m/>
    <m/>
    <m/>
    <m/>
    <m/>
    <m/>
    <m/>
    <m/>
    <m/>
    <n v="0.01"/>
    <n v="8.6059999999999999"/>
    <m/>
    <n v="904.98699999999997"/>
    <n v="806.66666666666697"/>
    <m/>
    <m/>
  </r>
  <r>
    <x v="767"/>
    <s v="Lincoln1992Sow5MayIrrNilNit3"/>
    <x v="362"/>
    <m/>
    <m/>
    <m/>
    <m/>
    <n v="318.36873239436636"/>
    <n v="0.16166666666666701"/>
    <n v="0.20733896713614999"/>
    <n v="0.218347887323944"/>
    <n v="0.25637488262910801"/>
    <n v="0.26654342723004698"/>
    <n v="0.240785915492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3"/>
    <m/>
    <m/>
    <m/>
    <m/>
    <m/>
    <m/>
    <m/>
    <m/>
    <m/>
    <m/>
    <m/>
    <m/>
    <m/>
    <m/>
    <m/>
    <m/>
    <n v="19.815000000000001"/>
    <n v="1498.85"/>
    <n v="242"/>
    <n v="1.7000000000000001E-2"/>
    <n v="3.2890000000000001"/>
    <m/>
    <m/>
    <m/>
    <m/>
    <m/>
    <m/>
    <m/>
    <n v="0.95233223997185501"/>
    <m/>
    <m/>
    <m/>
    <m/>
    <m/>
    <m/>
    <n v="6.7633333333333301"/>
    <n v="3.4000000000000002E-2"/>
    <n v="7.8620000000000001"/>
    <n v="232.25899999999999"/>
    <m/>
    <m/>
    <m/>
    <x v="1"/>
    <m/>
    <m/>
    <m/>
    <m/>
    <m/>
    <m/>
    <m/>
    <m/>
    <m/>
    <m/>
    <m/>
    <m/>
    <n v="8.9999999999999993E-3"/>
    <n v="8.06"/>
    <m/>
    <n v="899.50199999999995"/>
    <n v="685"/>
    <m/>
    <m/>
  </r>
  <r>
    <x v="767"/>
    <s v="Lincoln1992Sow5MayIrrNilNit3"/>
    <x v="363"/>
    <m/>
    <m/>
    <m/>
    <m/>
    <n v="301.13333333333321"/>
    <n v="0.14433333333333301"/>
    <n v="0.1711"/>
    <n v="0.20053333333333301"/>
    <n v="0.24156666666666701"/>
    <n v="0.24633333333333299"/>
    <n v="0.250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4"/>
    <m/>
    <m/>
    <m/>
    <m/>
    <m/>
    <m/>
    <m/>
    <m/>
    <m/>
    <m/>
    <m/>
    <m/>
    <m/>
    <m/>
    <m/>
    <m/>
    <n v="23.495000000000001"/>
    <n v="1915.5"/>
    <n v="390.66666666666703"/>
    <n v="1.7000000000000001E-2"/>
    <n v="5.4180000000000001"/>
    <m/>
    <m/>
    <m/>
    <m/>
    <m/>
    <m/>
    <m/>
    <n v="0.93167639742545505"/>
    <m/>
    <m/>
    <m/>
    <m/>
    <m/>
    <m/>
    <n v="5.9633333333333303"/>
    <n v="3.3000000000000002E-2"/>
    <n v="7.4880000000000004"/>
    <n v="227.99100000000001"/>
    <m/>
    <m/>
    <m/>
    <x v="1"/>
    <m/>
    <m/>
    <m/>
    <m/>
    <m/>
    <m/>
    <m/>
    <m/>
    <m/>
    <m/>
    <m/>
    <m/>
    <n v="8.0000000000000002E-3"/>
    <n v="9.6129999999999995"/>
    <m/>
    <n v="1180.6400000000001"/>
    <n v="653.33333333333303"/>
    <m/>
    <m/>
  </r>
  <r>
    <x v="767"/>
    <s v="Lincoln1992Sow5MayIrrNilNit3"/>
    <x v="364"/>
    <m/>
    <m/>
    <m/>
    <m/>
    <n v="294.41687211956759"/>
    <n v="0.148666666666667"/>
    <n v="0.174245277167593"/>
    <n v="0.19627063789464599"/>
    <n v="0.23208375759142"/>
    <n v="0.24105164319248801"/>
    <n v="0.2398831890425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6"/>
    <m/>
    <m/>
    <m/>
    <m/>
    <m/>
    <m/>
    <m/>
    <m/>
    <m/>
    <m/>
    <m/>
    <m/>
    <m/>
    <m/>
    <m/>
    <m/>
    <n v="21.254000000000001"/>
    <n v="1989.6666666666699"/>
    <n v="522"/>
    <n v="1.7999999999999999E-2"/>
    <n v="7.5570000000000004"/>
    <m/>
    <m/>
    <m/>
    <m/>
    <m/>
    <m/>
    <m/>
    <n v="0.90995988628448599"/>
    <m/>
    <m/>
    <m/>
    <m/>
    <m/>
    <m/>
    <n v="5.35"/>
    <n v="3.1E-2"/>
    <n v="4.8369999999999997"/>
    <n v="156.196"/>
    <m/>
    <m/>
    <m/>
    <x v="1"/>
    <m/>
    <m/>
    <m/>
    <m/>
    <m/>
    <m/>
    <m/>
    <m/>
    <m/>
    <m/>
    <m/>
    <m/>
    <n v="7.0000000000000001E-3"/>
    <n v="7.5549999999999997"/>
    <m/>
    <n v="1143.338"/>
    <n v="760"/>
    <m/>
    <m/>
  </r>
  <r>
    <x v="767"/>
    <s v="Lincoln1992Sow5MayIrrNilNit3"/>
    <x v="366"/>
    <m/>
    <m/>
    <m/>
    <m/>
    <n v="266.35999999999979"/>
    <n v="0.110666666666667"/>
    <n v="0.14990000000000001"/>
    <n v="0.16830000000000001"/>
    <n v="0.20963333333333301"/>
    <n v="0.23043333333333299"/>
    <n v="0.2314333333333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367"/>
    <m/>
    <m/>
    <m/>
    <m/>
    <m/>
    <m/>
    <m/>
    <m/>
    <m/>
    <m/>
    <m/>
    <m/>
    <m/>
    <m/>
    <m/>
    <m/>
    <n v="24.893999999999998"/>
    <n v="2195.3000000000002"/>
    <n v="702.33333333333303"/>
    <n v="1.7999999999999999E-2"/>
    <n v="10.124000000000001"/>
    <m/>
    <m/>
    <m/>
    <m/>
    <m/>
    <m/>
    <m/>
    <n v="0.87286426706796405"/>
    <m/>
    <m/>
    <m/>
    <m/>
    <m/>
    <m/>
    <n v="4.5833333333333304"/>
    <n v="2.9000000000000001E-2"/>
    <n v="5.2560000000000002"/>
    <n v="184.58199999999999"/>
    <m/>
    <m/>
    <m/>
    <x v="1"/>
    <m/>
    <m/>
    <m/>
    <m/>
    <m/>
    <m/>
    <m/>
    <m/>
    <m/>
    <m/>
    <m/>
    <m/>
    <n v="7.0000000000000001E-3"/>
    <n v="7.76"/>
    <m/>
    <n v="1152.106"/>
    <n v="653.33333333333303"/>
    <m/>
    <m/>
  </r>
  <r>
    <x v="767"/>
    <s v="Lincoln1992Sow5MayIrrNilNit3"/>
    <x v="368"/>
    <m/>
    <m/>
    <m/>
    <m/>
    <m/>
    <m/>
    <m/>
    <m/>
    <m/>
    <m/>
    <m/>
    <m/>
    <m/>
    <m/>
    <m/>
    <m/>
    <n v="20.45"/>
    <n v="1831.18333333333"/>
    <n v="746.66666666666697"/>
    <n v="0.02"/>
    <n v="11.769"/>
    <m/>
    <m/>
    <m/>
    <m/>
    <m/>
    <m/>
    <m/>
    <n v="0.91881298837777103"/>
    <m/>
    <m/>
    <m/>
    <m/>
    <m/>
    <m/>
    <n v="5.58"/>
    <n v="2.5000000000000001E-2"/>
    <n v="2.5790000000000002"/>
    <n v="101.518"/>
    <m/>
    <m/>
    <m/>
    <x v="1"/>
    <m/>
    <m/>
    <m/>
    <m/>
    <m/>
    <m/>
    <m/>
    <m/>
    <m/>
    <m/>
    <m/>
    <m/>
    <n v="5.0000000000000001E-3"/>
    <n v="4.2359999999999998"/>
    <m/>
    <n v="864.30399999999997"/>
    <n v="690"/>
    <m/>
    <m/>
  </r>
  <r>
    <x v="767"/>
    <s v="Lincoln1992Sow5MayIrrNilNit3"/>
    <x v="369"/>
    <m/>
    <m/>
    <m/>
    <m/>
    <m/>
    <m/>
    <m/>
    <m/>
    <m/>
    <m/>
    <m/>
    <m/>
    <m/>
    <m/>
    <m/>
    <m/>
    <n v="23.609000000000002"/>
    <n v="2169.5666666666698"/>
    <n v="995"/>
    <n v="0.02"/>
    <n v="15.816000000000001"/>
    <m/>
    <m/>
    <m/>
    <m/>
    <m/>
    <m/>
    <m/>
    <n v="0.85492435747511697"/>
    <m/>
    <m/>
    <m/>
    <m/>
    <m/>
    <m/>
    <n v="4.29"/>
    <n v="0.02"/>
    <n v="0.98499999999999999"/>
    <n v="48.808"/>
    <m/>
    <m/>
    <m/>
    <x v="1"/>
    <m/>
    <m/>
    <m/>
    <m/>
    <m/>
    <m/>
    <m/>
    <m/>
    <m/>
    <m/>
    <m/>
    <m/>
    <n v="5.0000000000000001E-3"/>
    <n v="4.6500000000000004"/>
    <m/>
    <n v="928.99099999999999"/>
    <n v="605"/>
    <m/>
    <m/>
  </r>
  <r>
    <x v="767"/>
    <s v="Lincoln1992Sow5MayIrrNilNit3"/>
    <x v="377"/>
    <m/>
    <m/>
    <m/>
    <m/>
    <n v="233.36666666666679"/>
    <n v="0.14599999999999999"/>
    <n v="0.13116666666666699"/>
    <n v="0.13223333333333301"/>
    <n v="0.16516666666666699"/>
    <n v="0.20246666666666699"/>
    <n v="0.194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67"/>
    <s v="Lincoln1992Sow5MayIrrNilNit3"/>
    <x v="51"/>
    <m/>
    <m/>
    <m/>
    <m/>
    <m/>
    <m/>
    <m/>
    <m/>
    <m/>
    <m/>
    <m/>
    <m/>
    <m/>
    <m/>
    <m/>
    <m/>
    <n v="23.16"/>
    <n v="2015.75"/>
    <n v="1009.33333333333"/>
    <n v="2.1000000000000001E-2"/>
    <n v="16.994"/>
    <m/>
    <m/>
    <m/>
    <m/>
    <m/>
    <m/>
    <m/>
    <n v="0.86840154496296595"/>
    <m/>
    <m/>
    <m/>
    <m/>
    <m/>
    <m/>
    <n v="4.5066666666666704"/>
    <n v="2.5000000000000001E-2"/>
    <n v="0.7"/>
    <n v="27.577999999999999"/>
    <m/>
    <m/>
    <m/>
    <x v="1"/>
    <m/>
    <m/>
    <m/>
    <m/>
    <m/>
    <m/>
    <m/>
    <m/>
    <m/>
    <m/>
    <m/>
    <m/>
    <n v="4.0000000000000001E-3"/>
    <n v="3.41"/>
    <m/>
    <n v="779.84199999999998"/>
    <n v="660"/>
    <m/>
    <m/>
  </r>
  <r>
    <x v="767"/>
    <s v="Lincoln1992Sow5MayIrrNilNit3"/>
    <x v="370"/>
    <m/>
    <m/>
    <m/>
    <m/>
    <m/>
    <m/>
    <m/>
    <m/>
    <m/>
    <m/>
    <m/>
    <m/>
    <m/>
    <m/>
    <m/>
    <m/>
    <n v="25.65"/>
    <n v="2021.36666666667"/>
    <n v="1078.1666666666699"/>
    <n v="2.4E-2"/>
    <n v="20.152999999999999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4.0000000000000001E-3"/>
    <n v="2.802"/>
    <m/>
    <n v="736.60799999999995"/>
    <n v="590"/>
    <m/>
    <m/>
  </r>
  <r>
    <x v="767"/>
    <s v="Lincoln1992Sow5MayIrrNilNit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80"/>
    <m/>
    <m/>
  </r>
  <r>
    <x v="767"/>
    <s v="Lincoln1992Sow5MayIrrNilNit3"/>
    <x v="56"/>
    <m/>
    <m/>
    <m/>
    <m/>
    <m/>
    <m/>
    <m/>
    <m/>
    <m/>
    <m/>
    <m/>
    <m/>
    <m/>
    <m/>
    <m/>
    <m/>
    <n v="26.372"/>
    <n v="1906.7596504814401"/>
    <n v="1132.8944413046299"/>
    <n v="2.3E-2"/>
    <n v="20.475999999999999"/>
    <m/>
    <n v="3.5360999999999997E-2"/>
    <m/>
    <n v="25407.085806543593"/>
    <m/>
    <n v="898.41996120518797"/>
    <m/>
    <m/>
    <m/>
    <m/>
    <m/>
    <m/>
    <m/>
    <m/>
    <m/>
    <m/>
    <m/>
    <m/>
    <m/>
    <m/>
    <m/>
    <x v="0"/>
    <m/>
    <m/>
    <m/>
    <m/>
    <m/>
    <m/>
    <m/>
    <m/>
    <m/>
    <m/>
    <n v="234.47448009944199"/>
    <m/>
    <n v="4.0000000000000001E-3"/>
    <n v="3.09"/>
    <m/>
    <n v="813.14499999999998"/>
    <m/>
    <m/>
    <m/>
  </r>
  <r>
    <x v="768"/>
    <s v="Lincoln1992Sow5MayIrrSomeNit0"/>
    <x v="358"/>
    <m/>
    <m/>
    <m/>
    <m/>
    <m/>
    <m/>
    <m/>
    <m/>
    <m/>
    <m/>
    <m/>
    <m/>
    <m/>
    <m/>
    <m/>
    <m/>
    <m/>
    <n v="180.45"/>
    <m/>
    <m/>
    <m/>
    <m/>
    <m/>
    <m/>
    <m/>
    <m/>
    <m/>
    <m/>
    <n v="0.46259323796033602"/>
    <m/>
    <m/>
    <m/>
    <m/>
    <m/>
    <m/>
    <n v="1.38"/>
    <m/>
    <m/>
    <n v="73.507999999999996"/>
    <m/>
    <m/>
    <m/>
    <x v="1"/>
    <m/>
    <m/>
    <m/>
    <m/>
    <m/>
    <m/>
    <m/>
    <m/>
    <m/>
    <m/>
    <m/>
    <m/>
    <m/>
    <m/>
    <m/>
    <n v="106.959"/>
    <n v="661.831470877588"/>
    <m/>
    <m/>
  </r>
  <r>
    <x v="768"/>
    <s v="Lincoln1992Sow5MayIrrSomeNit0"/>
    <x v="359"/>
    <m/>
    <m/>
    <m/>
    <m/>
    <m/>
    <m/>
    <m/>
    <m/>
    <m/>
    <m/>
    <m/>
    <m/>
    <m/>
    <m/>
    <m/>
    <m/>
    <n v="4.306"/>
    <n v="290.45"/>
    <m/>
    <m/>
    <m/>
    <m/>
    <m/>
    <m/>
    <m/>
    <m/>
    <m/>
    <m/>
    <n v="0.60662817704197802"/>
    <m/>
    <m/>
    <m/>
    <m/>
    <m/>
    <m/>
    <n v="2.0733333333333301"/>
    <n v="2.1000000000000001E-2"/>
    <n v="2.2029999999999998"/>
    <n v="103.889"/>
    <m/>
    <m/>
    <m/>
    <x v="1"/>
    <m/>
    <m/>
    <m/>
    <m/>
    <m/>
    <m/>
    <m/>
    <m/>
    <m/>
    <m/>
    <m/>
    <m/>
    <n v="1.0999999999999999E-2"/>
    <n v="2.1030000000000002"/>
    <m/>
    <n v="186.577"/>
    <n v="733.33333333333303"/>
    <m/>
    <m/>
  </r>
  <r>
    <x v="768"/>
    <s v="Lincoln1992Sow5MayIrrSomeNit0"/>
    <x v="360"/>
    <m/>
    <m/>
    <m/>
    <m/>
    <m/>
    <m/>
    <m/>
    <m/>
    <m/>
    <m/>
    <m/>
    <m/>
    <m/>
    <m/>
    <m/>
    <m/>
    <n v="4.835"/>
    <n v="515.23333333333301"/>
    <m/>
    <m/>
    <m/>
    <m/>
    <m/>
    <m/>
    <m/>
    <m/>
    <m/>
    <m/>
    <n v="0.69148968493363505"/>
    <m/>
    <m/>
    <m/>
    <m/>
    <m/>
    <m/>
    <n v="2.6133333333333302"/>
    <n v="2.5999999999999999E-2"/>
    <n v="2.3980000000000001"/>
    <n v="92.649000000000001"/>
    <m/>
    <m/>
    <m/>
    <x v="1"/>
    <m/>
    <m/>
    <m/>
    <m/>
    <m/>
    <m/>
    <m/>
    <m/>
    <m/>
    <m/>
    <m/>
    <m/>
    <n v="7.0000000000000001E-3"/>
    <n v="2.4369999999999998"/>
    <m/>
    <n v="345.73399999999998"/>
    <n v="716.66666666666697"/>
    <m/>
    <m/>
  </r>
  <r>
    <x v="768"/>
    <s v="Lincoln1992Sow5MayIrrSomeNit0"/>
    <x v="361"/>
    <m/>
    <m/>
    <m/>
    <m/>
    <m/>
    <m/>
    <m/>
    <m/>
    <m/>
    <m/>
    <m/>
    <m/>
    <m/>
    <m/>
    <m/>
    <m/>
    <n v="4.8970000000000002"/>
    <n v="811.78333333333296"/>
    <m/>
    <m/>
    <m/>
    <m/>
    <m/>
    <m/>
    <m/>
    <m/>
    <m/>
    <m/>
    <n v="0.762360390799943"/>
    <m/>
    <m/>
    <m/>
    <m/>
    <m/>
    <m/>
    <n v="3.1933333333333298"/>
    <n v="2.3E-2"/>
    <n v="1.8160000000000001"/>
    <n v="77.944000000000003"/>
    <m/>
    <m/>
    <m/>
    <x v="1"/>
    <m/>
    <m/>
    <m/>
    <m/>
    <m/>
    <m/>
    <m/>
    <m/>
    <m/>
    <m/>
    <m/>
    <m/>
    <n v="6.0000000000000001E-3"/>
    <n v="3.081"/>
    <m/>
    <n v="517.33199999999999"/>
    <n v="610"/>
    <m/>
    <m/>
  </r>
  <r>
    <x v="768"/>
    <s v="Lincoln1992Sow5MayIrrSomeNit0"/>
    <x v="362"/>
    <m/>
    <m/>
    <m/>
    <m/>
    <m/>
    <m/>
    <m/>
    <m/>
    <m/>
    <m/>
    <m/>
    <m/>
    <m/>
    <m/>
    <m/>
    <m/>
    <n v="4.7779999999999996"/>
    <n v="752"/>
    <n v="104.666666666667"/>
    <n v="1.2999999999999999E-2"/>
    <n v="0.98699999999999999"/>
    <m/>
    <m/>
    <m/>
    <m/>
    <m/>
    <m/>
    <m/>
    <n v="0.74804379594321602"/>
    <m/>
    <m/>
    <m/>
    <m/>
    <m/>
    <m/>
    <n v="3.0633333333333299"/>
    <n v="2.1999999999999999E-2"/>
    <n v="1.3660000000000001"/>
    <n v="61.164000000000001"/>
    <m/>
    <m/>
    <m/>
    <x v="1"/>
    <m/>
    <m/>
    <m/>
    <m/>
    <m/>
    <m/>
    <m/>
    <m/>
    <m/>
    <m/>
    <m/>
    <m/>
    <n v="4.0000000000000001E-3"/>
    <n v="2.073"/>
    <m/>
    <n v="494.80599999999998"/>
    <n v="446.66666666666703"/>
    <m/>
    <m/>
  </r>
  <r>
    <x v="768"/>
    <s v="Lincoln1992Sow5MayIrrSomeNit0"/>
    <x v="363"/>
    <m/>
    <m/>
    <m/>
    <m/>
    <m/>
    <m/>
    <m/>
    <m/>
    <m/>
    <m/>
    <m/>
    <m/>
    <m/>
    <m/>
    <m/>
    <m/>
    <n v="5.6319999999999997"/>
    <n v="954.08333333333303"/>
    <n v="145.5"/>
    <n v="1.4E-2"/>
    <n v="1.464"/>
    <m/>
    <m/>
    <m/>
    <m/>
    <m/>
    <m/>
    <m/>
    <n v="0.69102657221332897"/>
    <m/>
    <m/>
    <m/>
    <m/>
    <m/>
    <m/>
    <n v="2.61"/>
    <n v="0.02"/>
    <n v="1.0740000000000001"/>
    <n v="54.177999999999997"/>
    <m/>
    <m/>
    <m/>
    <x v="1"/>
    <m/>
    <m/>
    <m/>
    <m/>
    <m/>
    <m/>
    <m/>
    <m/>
    <m/>
    <m/>
    <m/>
    <m/>
    <n v="4.0000000000000001E-3"/>
    <n v="2.605"/>
    <m/>
    <n v="659.86500000000001"/>
    <n v="370"/>
    <m/>
    <m/>
  </r>
  <r>
    <x v="768"/>
    <s v="Lincoln1992Sow5MayIrrSomeNit0"/>
    <x v="364"/>
    <m/>
    <m/>
    <m/>
    <m/>
    <m/>
    <m/>
    <m/>
    <m/>
    <m/>
    <m/>
    <m/>
    <m/>
    <m/>
    <m/>
    <m/>
    <m/>
    <n v="6.22"/>
    <n v="997.36666666666702"/>
    <n v="216.166666666667"/>
    <n v="1.4999999999999999E-2"/>
    <n v="2.2170000000000001"/>
    <m/>
    <m/>
    <m/>
    <m/>
    <m/>
    <m/>
    <m/>
    <n v="0.65938415806893402"/>
    <m/>
    <m/>
    <m/>
    <m/>
    <m/>
    <m/>
    <n v="2.39333333333333"/>
    <n v="0.02"/>
    <n v="1.0549999999999999"/>
    <n v="35.639000000000003"/>
    <m/>
    <m/>
    <m/>
    <x v="1"/>
    <m/>
    <m/>
    <m/>
    <m/>
    <m/>
    <m/>
    <m/>
    <m/>
    <m/>
    <m/>
    <m/>
    <m/>
    <n v="4.0000000000000001E-3"/>
    <n v="2.573"/>
    <m/>
    <n v="656.46199999999999"/>
    <n v="423.33333333333297"/>
    <m/>
    <m/>
  </r>
  <r>
    <x v="768"/>
    <s v="Lincoln1992Sow5MayIrrSomeNit0"/>
    <x v="366"/>
    <m/>
    <m/>
    <m/>
    <m/>
    <m/>
    <m/>
    <m/>
    <m/>
    <m/>
    <m/>
    <m/>
    <m/>
    <m/>
    <m/>
    <m/>
    <m/>
    <n v="5.4169999999999998"/>
    <n v="961.5"/>
    <n v="224.666666666667"/>
    <n v="1.2999999999999999E-2"/>
    <n v="1.992"/>
    <m/>
    <m/>
    <m/>
    <m/>
    <m/>
    <m/>
    <m/>
    <n v="0.59159665409103401"/>
    <m/>
    <m/>
    <m/>
    <m/>
    <m/>
    <m/>
    <n v="1.99"/>
    <n v="1.9E-2"/>
    <n v="0.66400000000000003"/>
    <n v="34.985999999999997"/>
    <m/>
    <m/>
    <m/>
    <x v="1"/>
    <m/>
    <m/>
    <m/>
    <m/>
    <m/>
    <m/>
    <m/>
    <m/>
    <m/>
    <m/>
    <m/>
    <m/>
    <n v="3.0000000000000001E-3"/>
    <n v="2.0049999999999999"/>
    <m/>
    <n v="611.20299999999997"/>
    <n v="426.66666666666703"/>
    <m/>
    <m/>
  </r>
  <r>
    <x v="768"/>
    <s v="Lincoln1992Sow5MayIrrSomeNit0"/>
    <x v="367"/>
    <m/>
    <m/>
    <m/>
    <m/>
    <m/>
    <m/>
    <m/>
    <m/>
    <m/>
    <m/>
    <m/>
    <m/>
    <m/>
    <m/>
    <m/>
    <m/>
    <n v="5.9130000000000003"/>
    <n v="1023.03333333333"/>
    <n v="305.5"/>
    <n v="1.4E-2"/>
    <n v="2.94"/>
    <m/>
    <m/>
    <m/>
    <m/>
    <m/>
    <m/>
    <m/>
    <n v="0.53814301864872205"/>
    <m/>
    <m/>
    <m/>
    <m/>
    <m/>
    <m/>
    <n v="1.7166666666666699"/>
    <n v="1.7000000000000001E-2"/>
    <n v="0.35399999999999998"/>
    <n v="21.082000000000001"/>
    <m/>
    <m/>
    <m/>
    <x v="1"/>
    <m/>
    <m/>
    <m/>
    <m/>
    <m/>
    <m/>
    <m/>
    <m/>
    <m/>
    <m/>
    <m/>
    <m/>
    <n v="3.0000000000000001E-3"/>
    <n v="1.7090000000000001"/>
    <m/>
    <n v="565.89200000000005"/>
    <n v="386.66666666666703"/>
    <m/>
    <m/>
  </r>
  <r>
    <x v="768"/>
    <s v="Lincoln1992Sow5MayIrrSomeNit0"/>
    <x v="368"/>
    <m/>
    <m/>
    <m/>
    <m/>
    <m/>
    <m/>
    <m/>
    <m/>
    <m/>
    <m/>
    <m/>
    <m/>
    <m/>
    <m/>
    <m/>
    <m/>
    <n v="4.3019999999999996"/>
    <n v="776.5"/>
    <n v="204.28333333333299"/>
    <n v="1.2999999999999999E-2"/>
    <n v="1.88"/>
    <m/>
    <m/>
    <m/>
    <m/>
    <m/>
    <m/>
    <m/>
    <n v="0.63009164751053504"/>
    <m/>
    <m/>
    <m/>
    <m/>
    <m/>
    <m/>
    <n v="2.21"/>
    <n v="0.02"/>
    <n v="0.48899999999999999"/>
    <n v="24.497"/>
    <m/>
    <m/>
    <m/>
    <x v="1"/>
    <m/>
    <m/>
    <m/>
    <m/>
    <m/>
    <m/>
    <m/>
    <m/>
    <m/>
    <m/>
    <m/>
    <m/>
    <n v="3.0000000000000001E-3"/>
    <n v="1.409"/>
    <m/>
    <n v="481.31599999999997"/>
    <n v="421.66666666666703"/>
    <m/>
    <m/>
  </r>
  <r>
    <x v="768"/>
    <s v="Lincoln1992Sow5MayIrrSomeNit0"/>
    <x v="369"/>
    <m/>
    <m/>
    <m/>
    <m/>
    <m/>
    <m/>
    <m/>
    <m/>
    <m/>
    <m/>
    <m/>
    <m/>
    <m/>
    <m/>
    <m/>
    <m/>
    <n v="5.0750000000000002"/>
    <n v="844.51666666666699"/>
    <n v="301.83333333333297"/>
    <n v="1.4E-2"/>
    <n v="2.9689999999999999"/>
    <m/>
    <m/>
    <m/>
    <m/>
    <m/>
    <m/>
    <m/>
    <n v="0.56699240035912202"/>
    <m/>
    <m/>
    <m/>
    <m/>
    <m/>
    <m/>
    <n v="1.86"/>
    <n v="1.4E-2"/>
    <n v="9.5000000000000001E-2"/>
    <n v="6.8079999999999998"/>
    <m/>
    <m/>
    <m/>
    <x v="1"/>
    <m/>
    <m/>
    <m/>
    <m/>
    <m/>
    <m/>
    <m/>
    <m/>
    <m/>
    <m/>
    <m/>
    <m/>
    <n v="2E-3"/>
    <n v="1.0569999999999999"/>
    <m/>
    <n v="447.274"/>
    <n v="370"/>
    <m/>
    <m/>
  </r>
  <r>
    <x v="768"/>
    <s v="Lincoln1992Sow5MayIrrSomeNit0"/>
    <x v="51"/>
    <m/>
    <m/>
    <m/>
    <m/>
    <m/>
    <m/>
    <m/>
    <m/>
    <m/>
    <m/>
    <m/>
    <m/>
    <m/>
    <m/>
    <m/>
    <m/>
    <n v="4.2939999999999996"/>
    <n v="744.93333333333305"/>
    <n v="276.33333333333297"/>
    <n v="1.4E-2"/>
    <n v="2.6480000000000001"/>
    <m/>
    <m/>
    <m/>
    <m/>
    <m/>
    <m/>
    <m/>
    <n v="0.53814301864872205"/>
    <m/>
    <m/>
    <m/>
    <m/>
    <m/>
    <m/>
    <n v="1.7166666666666699"/>
    <m/>
    <m/>
    <m/>
    <m/>
    <m/>
    <m/>
    <x v="1"/>
    <m/>
    <m/>
    <m/>
    <m/>
    <m/>
    <m/>
    <m/>
    <m/>
    <m/>
    <m/>
    <m/>
    <m/>
    <n v="2E-3"/>
    <n v="0.71599999999999997"/>
    <m/>
    <n v="370.43900000000002"/>
    <n v="413.33333333333297"/>
    <m/>
    <m/>
  </r>
  <r>
    <x v="768"/>
    <s v="Lincoln1992Sow5MayIrrSomeNit0"/>
    <x v="370"/>
    <m/>
    <m/>
    <m/>
    <m/>
    <m/>
    <m/>
    <m/>
    <m/>
    <m/>
    <m/>
    <m/>
    <m/>
    <m/>
    <m/>
    <m/>
    <m/>
    <n v="4.7370000000000001"/>
    <n v="738.23333333333301"/>
    <n v="258.16666666666703"/>
    <n v="1.4999999999999999E-2"/>
    <n v="2.7639999999999998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3.0000000000000001E-3"/>
    <n v="1.105"/>
    <m/>
    <n v="397.03399999999999"/>
    <n v="350"/>
    <m/>
    <m/>
  </r>
  <r>
    <x v="768"/>
    <s v="Lincoln1992Sow5MayIrrSomeNit0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388.33333333333297"/>
    <m/>
    <m/>
  </r>
  <r>
    <x v="768"/>
    <s v="Lincoln1992Sow5MayIrrSomeNit0"/>
    <x v="56"/>
    <m/>
    <m/>
    <m/>
    <m/>
    <m/>
    <m/>
    <m/>
    <m/>
    <m/>
    <m/>
    <m/>
    <m/>
    <m/>
    <m/>
    <m/>
    <m/>
    <n v="5.992"/>
    <n v="734.44264532254397"/>
    <n v="347.33059802706799"/>
    <n v="1.4999999999999999E-2"/>
    <n v="3.778"/>
    <m/>
    <n v="2.8411333333333299E-2"/>
    <m/>
    <n v="8629.9169452786446"/>
    <m/>
    <n v="245.18744697129301"/>
    <m/>
    <m/>
    <m/>
    <m/>
    <m/>
    <m/>
    <m/>
    <m/>
    <m/>
    <m/>
    <m/>
    <m/>
    <m/>
    <m/>
    <m/>
    <x v="0"/>
    <m/>
    <m/>
    <m/>
    <m/>
    <m/>
    <m/>
    <m/>
    <m/>
    <m/>
    <m/>
    <n v="102.14315105577499"/>
    <m/>
    <n v="3.0000000000000001E-3"/>
    <n v="1.0840000000000001"/>
    <m/>
    <n v="387.06900000000002"/>
    <m/>
    <m/>
    <m/>
  </r>
  <r>
    <x v="769"/>
    <s v="Lincoln1992Sow5MayIrrSomeNit1"/>
    <x v="358"/>
    <m/>
    <m/>
    <m/>
    <m/>
    <m/>
    <m/>
    <m/>
    <m/>
    <m/>
    <m/>
    <m/>
    <m/>
    <m/>
    <m/>
    <m/>
    <m/>
    <m/>
    <n v="212.5"/>
    <m/>
    <m/>
    <m/>
    <m/>
    <m/>
    <m/>
    <m/>
    <m/>
    <m/>
    <m/>
    <n v="0.69744735996325902"/>
    <m/>
    <m/>
    <m/>
    <m/>
    <m/>
    <m/>
    <n v="2.6566666666666698"/>
    <m/>
    <m/>
    <m/>
    <m/>
    <m/>
    <m/>
    <x v="1"/>
    <m/>
    <m/>
    <m/>
    <m/>
    <m/>
    <m/>
    <m/>
    <m/>
    <m/>
    <m/>
    <m/>
    <m/>
    <m/>
    <m/>
    <m/>
    <n v="374.45"/>
    <n v="579.10350415093797"/>
    <m/>
    <m/>
  </r>
  <r>
    <x v="769"/>
    <s v="Lincoln1992Sow5MayIrrSomeNit1"/>
    <x v="359"/>
    <m/>
    <m/>
    <m/>
    <m/>
    <m/>
    <m/>
    <m/>
    <m/>
    <m/>
    <m/>
    <m/>
    <m/>
    <m/>
    <m/>
    <m/>
    <m/>
    <n v="7.5620000000000003"/>
    <n v="462.16666666666703"/>
    <m/>
    <m/>
    <m/>
    <m/>
    <m/>
    <m/>
    <m/>
    <m/>
    <m/>
    <m/>
    <n v="0.80091033941024803"/>
    <m/>
    <m/>
    <m/>
    <m/>
    <m/>
    <m/>
    <n v="3.58666666666667"/>
    <n v="2.5999999999999999E-2"/>
    <n v="3.794"/>
    <n v="144.023"/>
    <m/>
    <m/>
    <m/>
    <x v="1"/>
    <m/>
    <m/>
    <m/>
    <m/>
    <m/>
    <m/>
    <m/>
    <m/>
    <m/>
    <m/>
    <m/>
    <m/>
    <n v="1.2E-2"/>
    <n v="3.7679999999999998"/>
    <m/>
    <n v="318.11"/>
    <n v="911.66666666666697"/>
    <m/>
    <m/>
  </r>
  <r>
    <x v="769"/>
    <s v="Lincoln1992Sow5MayIrrSomeNit1"/>
    <x v="360"/>
    <m/>
    <m/>
    <m/>
    <m/>
    <m/>
    <m/>
    <m/>
    <m/>
    <m/>
    <m/>
    <m/>
    <m/>
    <m/>
    <m/>
    <m/>
    <m/>
    <n v="7.3680000000000003"/>
    <n v="746.96666666666704"/>
    <m/>
    <m/>
    <m/>
    <m/>
    <m/>
    <m/>
    <m/>
    <m/>
    <m/>
    <m/>
    <n v="0.87016618597870599"/>
    <m/>
    <m/>
    <m/>
    <m/>
    <m/>
    <m/>
    <n v="4.5366666666666697"/>
    <n v="2.7E-2"/>
    <n v="3.6829999999999998"/>
    <n v="136.54499999999999"/>
    <m/>
    <m/>
    <m/>
    <x v="1"/>
    <m/>
    <m/>
    <m/>
    <m/>
    <m/>
    <m/>
    <m/>
    <m/>
    <m/>
    <m/>
    <m/>
    <m/>
    <n v="7.0000000000000001E-3"/>
    <n v="3.6850000000000001"/>
    <m/>
    <n v="523.89700000000005"/>
    <n v="780"/>
    <m/>
    <m/>
  </r>
  <r>
    <x v="769"/>
    <s v="Lincoln1992Sow5MayIrrSomeNit1"/>
    <x v="361"/>
    <m/>
    <m/>
    <m/>
    <m/>
    <m/>
    <m/>
    <m/>
    <m/>
    <m/>
    <m/>
    <m/>
    <m/>
    <m/>
    <m/>
    <m/>
    <m/>
    <n v="8.7789999999999999"/>
    <n v="1185.95"/>
    <m/>
    <m/>
    <m/>
    <m/>
    <m/>
    <m/>
    <m/>
    <m/>
    <m/>
    <m/>
    <n v="0.89863222103414997"/>
    <m/>
    <m/>
    <m/>
    <m/>
    <m/>
    <m/>
    <n v="5.0866666666666696"/>
    <n v="2.5000000000000001E-2"/>
    <n v="3.2080000000000002"/>
    <n v="130.273"/>
    <m/>
    <m/>
    <m/>
    <x v="1"/>
    <m/>
    <m/>
    <m/>
    <m/>
    <m/>
    <m/>
    <m/>
    <m/>
    <m/>
    <m/>
    <m/>
    <m/>
    <n v="6.0000000000000001E-3"/>
    <n v="5.5720000000000001"/>
    <m/>
    <n v="883.75"/>
    <n v="595"/>
    <m/>
    <m/>
  </r>
  <r>
    <x v="769"/>
    <s v="Lincoln1992Sow5MayIrrSomeNit1"/>
    <x v="362"/>
    <m/>
    <m/>
    <m/>
    <m/>
    <m/>
    <m/>
    <m/>
    <m/>
    <m/>
    <m/>
    <m/>
    <m/>
    <m/>
    <m/>
    <m/>
    <m/>
    <n v="8.34"/>
    <n v="1096.1666666666699"/>
    <n v="160.833333333333"/>
    <n v="1.9E-2"/>
    <n v="2.2149999999999999"/>
    <m/>
    <m/>
    <m/>
    <m/>
    <m/>
    <m/>
    <m/>
    <n v="0.87513223729384304"/>
    <m/>
    <m/>
    <m/>
    <m/>
    <m/>
    <m/>
    <n v="4.6233333333333304"/>
    <n v="2.3E-2"/>
    <n v="2.68"/>
    <n v="117.646"/>
    <m/>
    <m/>
    <m/>
    <x v="1"/>
    <m/>
    <m/>
    <m/>
    <m/>
    <m/>
    <m/>
    <m/>
    <m/>
    <m/>
    <m/>
    <m/>
    <m/>
    <n v="4.0000000000000001E-3"/>
    <n v="3.0329999999999999"/>
    <m/>
    <n v="688.18799999999999"/>
    <n v="613.33333333333303"/>
    <m/>
    <m/>
  </r>
  <r>
    <x v="769"/>
    <s v="Lincoln1992Sow5MayIrrSomeNit1"/>
    <x v="363"/>
    <m/>
    <m/>
    <m/>
    <m/>
    <m/>
    <m/>
    <m/>
    <m/>
    <m/>
    <m/>
    <m/>
    <m/>
    <m/>
    <m/>
    <m/>
    <m/>
    <n v="9.1739999999999995"/>
    <n v="1445.0833333333301"/>
    <n v="224"/>
    <n v="1.4999999999999999E-2"/>
    <n v="2.4830000000000001"/>
    <m/>
    <m/>
    <m/>
    <m/>
    <m/>
    <m/>
    <m/>
    <n v="0.84595338075352899"/>
    <m/>
    <m/>
    <m/>
    <m/>
    <m/>
    <m/>
    <n v="4.1566666666666698"/>
    <n v="2.3E-2"/>
    <n v="2.169"/>
    <n v="94.28"/>
    <m/>
    <m/>
    <m/>
    <x v="1"/>
    <m/>
    <m/>
    <m/>
    <m/>
    <m/>
    <m/>
    <m/>
    <m/>
    <m/>
    <m/>
    <m/>
    <m/>
    <n v="4.0000000000000001E-3"/>
    <n v="3.948"/>
    <m/>
    <n v="1000.5170000000001"/>
    <n v="476.66666666666703"/>
    <m/>
    <m/>
  </r>
  <r>
    <x v="769"/>
    <s v="Lincoln1992Sow5MayIrrSomeNit1"/>
    <x v="364"/>
    <m/>
    <m/>
    <m/>
    <m/>
    <m/>
    <m/>
    <m/>
    <m/>
    <m/>
    <m/>
    <m/>
    <m/>
    <m/>
    <m/>
    <m/>
    <m/>
    <n v="9.2059999999999995"/>
    <n v="1439.2166666666701"/>
    <n v="281.83333333333297"/>
    <n v="1.4999999999999999E-2"/>
    <n v="3.0339999999999998"/>
    <m/>
    <m/>
    <m/>
    <m/>
    <m/>
    <m/>
    <m/>
    <n v="0.79668524835271404"/>
    <m/>
    <m/>
    <m/>
    <m/>
    <m/>
    <m/>
    <n v="3.54"/>
    <n v="2.3E-2"/>
    <n v="1.7549999999999999"/>
    <n v="77.207999999999998"/>
    <m/>
    <m/>
    <m/>
    <x v="1"/>
    <m/>
    <m/>
    <m/>
    <m/>
    <m/>
    <m/>
    <m/>
    <m/>
    <m/>
    <m/>
    <m/>
    <m/>
    <n v="4.0000000000000001E-3"/>
    <n v="3.6949999999999998"/>
    <m/>
    <n v="955.79899999999998"/>
    <n v="570"/>
    <m/>
    <m/>
  </r>
  <r>
    <x v="769"/>
    <s v="Lincoln1992Sow5MayIrrSomeNit1"/>
    <x v="366"/>
    <m/>
    <m/>
    <m/>
    <m/>
    <m/>
    <m/>
    <m/>
    <m/>
    <m/>
    <m/>
    <m/>
    <m/>
    <m/>
    <m/>
    <m/>
    <m/>
    <n v="9.3930000000000007"/>
    <n v="1464.8333333333301"/>
    <n v="354.66666666666703"/>
    <n v="1.4999999999999999E-2"/>
    <n v="3.851"/>
    <m/>
    <m/>
    <m/>
    <m/>
    <m/>
    <m/>
    <m/>
    <n v="0.77110685498914699"/>
    <m/>
    <m/>
    <m/>
    <m/>
    <m/>
    <m/>
    <n v="3.2766666666666699"/>
    <n v="2.1999999999999999E-2"/>
    <n v="1.3029999999999999"/>
    <n v="58.406999999999996"/>
    <m/>
    <m/>
    <m/>
    <x v="1"/>
    <m/>
    <m/>
    <m/>
    <m/>
    <m/>
    <m/>
    <m/>
    <m/>
    <m/>
    <m/>
    <m/>
    <m/>
    <n v="4.0000000000000001E-3"/>
    <n v="3.331"/>
    <m/>
    <n v="922.44399999999996"/>
    <n v="506.66666666666703"/>
    <m/>
    <m/>
  </r>
  <r>
    <x v="769"/>
    <s v="Lincoln1992Sow5MayIrrSomeNit1"/>
    <x v="367"/>
    <m/>
    <m/>
    <m/>
    <m/>
    <m/>
    <m/>
    <m/>
    <m/>
    <m/>
    <m/>
    <m/>
    <m/>
    <m/>
    <m/>
    <m/>
    <m/>
    <n v="10.456"/>
    <n v="1529.85"/>
    <n v="432.5"/>
    <n v="1.4999999999999999E-2"/>
    <n v="4.8559999999999999"/>
    <m/>
    <m/>
    <m/>
    <m/>
    <m/>
    <m/>
    <m/>
    <n v="0.71032625310265896"/>
    <m/>
    <m/>
    <m/>
    <m/>
    <m/>
    <m/>
    <n v="2.7533333333333299"/>
    <n v="0.02"/>
    <n v="1.1759999999999999"/>
    <n v="58.872"/>
    <m/>
    <m/>
    <m/>
    <x v="1"/>
    <m/>
    <m/>
    <m/>
    <m/>
    <m/>
    <m/>
    <m/>
    <m/>
    <m/>
    <m/>
    <m/>
    <m/>
    <n v="4.0000000000000001E-3"/>
    <n v="3.3159999999999998"/>
    <m/>
    <n v="914.29600000000005"/>
    <n v="523.33333333333303"/>
    <m/>
    <m/>
  </r>
  <r>
    <x v="769"/>
    <s v="Lincoln1992Sow5MayIrrSomeNit1"/>
    <x v="368"/>
    <m/>
    <m/>
    <m/>
    <m/>
    <m/>
    <m/>
    <m/>
    <m/>
    <m/>
    <m/>
    <m/>
    <m/>
    <m/>
    <m/>
    <m/>
    <m/>
    <n v="10.183999999999999"/>
    <n v="1615.88333333333"/>
    <n v="568.11666666666702"/>
    <n v="1.4E-2"/>
    <n v="5.798"/>
    <m/>
    <m/>
    <m/>
    <m/>
    <m/>
    <m/>
    <m/>
    <n v="0.77619944428056498"/>
    <m/>
    <m/>
    <m/>
    <m/>
    <m/>
    <m/>
    <n v="3.3266666666666702"/>
    <n v="1.6E-2"/>
    <n v="0.378"/>
    <n v="24.048999999999999"/>
    <m/>
    <m/>
    <m/>
    <x v="1"/>
    <m/>
    <m/>
    <m/>
    <m/>
    <m/>
    <m/>
    <m/>
    <m/>
    <m/>
    <m/>
    <m/>
    <m/>
    <n v="3.0000000000000001E-3"/>
    <n v="2.5529999999999999"/>
    <m/>
    <n v="881.42899999999997"/>
    <n v="533.33333333333303"/>
    <m/>
    <m/>
  </r>
  <r>
    <x v="769"/>
    <s v="Lincoln1992Sow5MayIrrSomeNit1"/>
    <x v="369"/>
    <m/>
    <m/>
    <m/>
    <m/>
    <m/>
    <m/>
    <m/>
    <m/>
    <m/>
    <m/>
    <m/>
    <m/>
    <m/>
    <m/>
    <m/>
    <m/>
    <n v="9.9139999999999997"/>
    <n v="1409.75"/>
    <n v="547.16666666666697"/>
    <n v="1.4999999999999999E-2"/>
    <n v="6.2290000000000001"/>
    <m/>
    <m/>
    <m/>
    <m/>
    <m/>
    <m/>
    <m/>
    <n v="0.71292162015429805"/>
    <m/>
    <m/>
    <m/>
    <m/>
    <m/>
    <m/>
    <n v="2.7733333333333299"/>
    <n v="1.9E-2"/>
    <n v="0.68300000000000005"/>
    <n v="36.311"/>
    <m/>
    <m/>
    <m/>
    <x v="1"/>
    <m/>
    <m/>
    <m/>
    <m/>
    <m/>
    <m/>
    <m/>
    <m/>
    <m/>
    <m/>
    <m/>
    <m/>
    <n v="3.0000000000000001E-3"/>
    <n v="2.056"/>
    <m/>
    <n v="649.86099999999999"/>
    <n v="586.66666666666697"/>
    <m/>
    <m/>
  </r>
  <r>
    <x v="769"/>
    <s v="Lincoln1992Sow5MayIrrSomeNit1"/>
    <x v="51"/>
    <m/>
    <m/>
    <m/>
    <m/>
    <m/>
    <m/>
    <m/>
    <m/>
    <m/>
    <m/>
    <m/>
    <m/>
    <m/>
    <m/>
    <m/>
    <m/>
    <n v="12.67"/>
    <n v="1614.5"/>
    <n v="695.33333333333303"/>
    <n v="1.4E-2"/>
    <n v="6.9409999999999998"/>
    <m/>
    <m/>
    <m/>
    <m/>
    <m/>
    <m/>
    <m/>
    <n v="0.67339376238804705"/>
    <m/>
    <m/>
    <m/>
    <m/>
    <m/>
    <m/>
    <n v="2.4866666666666699"/>
    <m/>
    <m/>
    <m/>
    <m/>
    <m/>
    <m/>
    <x v="1"/>
    <m/>
    <m/>
    <m/>
    <m/>
    <m/>
    <m/>
    <m/>
    <m/>
    <m/>
    <m/>
    <m/>
    <m/>
    <n v="5.0000000000000001E-3"/>
    <n v="3.948"/>
    <m/>
    <n v="701.34799999999996"/>
    <n v="568.33333333333303"/>
    <m/>
    <m/>
  </r>
  <r>
    <x v="769"/>
    <s v="Lincoln1992Sow5MayIrrSomeNit1"/>
    <x v="370"/>
    <m/>
    <m/>
    <m/>
    <m/>
    <m/>
    <m/>
    <m/>
    <m/>
    <m/>
    <m/>
    <m/>
    <m/>
    <m/>
    <m/>
    <m/>
    <m/>
    <n v="10.015000000000001"/>
    <n v="1434.5833333333301"/>
    <n v="628.83333333333303"/>
    <n v="1.4999999999999999E-2"/>
    <n v="7.0839999999999996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2E-3"/>
    <n v="1.321"/>
    <m/>
    <n v="630.32899999999995"/>
    <n v="591.66666666666697"/>
    <m/>
    <m/>
  </r>
  <r>
    <x v="769"/>
    <s v="Lincoln1992Sow5MayIrrSomeNit1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33.33333333333303"/>
    <m/>
    <m/>
  </r>
  <r>
    <x v="769"/>
    <s v="Lincoln1992Sow5MayIrrSomeNit1"/>
    <x v="56"/>
    <m/>
    <m/>
    <m/>
    <m/>
    <m/>
    <m/>
    <m/>
    <m/>
    <m/>
    <m/>
    <m/>
    <m/>
    <m/>
    <m/>
    <m/>
    <m/>
    <n v="10.082000000000001"/>
    <n v="1315.8163520276701"/>
    <n v="641.63200994082194"/>
    <n v="1.4999999999999999E-2"/>
    <n v="7.1710000000000003"/>
    <m/>
    <n v="2.87444E-2"/>
    <m/>
    <n v="15929.800815081895"/>
    <m/>
    <n v="457.89256654904"/>
    <m/>
    <m/>
    <m/>
    <m/>
    <m/>
    <m/>
    <m/>
    <m/>
    <m/>
    <m/>
    <m/>
    <m/>
    <m/>
    <m/>
    <m/>
    <x v="0"/>
    <m/>
    <m/>
    <m/>
    <m/>
    <m/>
    <m/>
    <m/>
    <m/>
    <m/>
    <m/>
    <n v="183.739443391782"/>
    <m/>
    <n v="2E-3"/>
    <n v="1.3779999999999999"/>
    <m/>
    <n v="656.35699999999997"/>
    <m/>
    <m/>
    <m/>
  </r>
  <r>
    <x v="770"/>
    <s v="Lincoln1992Sow5MayIrrSomeNit2"/>
    <x v="358"/>
    <m/>
    <m/>
    <m/>
    <m/>
    <m/>
    <m/>
    <m/>
    <m/>
    <m/>
    <m/>
    <m/>
    <m/>
    <m/>
    <m/>
    <m/>
    <m/>
    <m/>
    <n v="260.66666666666703"/>
    <m/>
    <m/>
    <m/>
    <m/>
    <m/>
    <m/>
    <m/>
    <m/>
    <m/>
    <m/>
    <n v="0.68729655574114601"/>
    <m/>
    <m/>
    <m/>
    <m/>
    <m/>
    <m/>
    <n v="2.5833333333333299"/>
    <m/>
    <m/>
    <m/>
    <m/>
    <m/>
    <m/>
    <x v="1"/>
    <m/>
    <m/>
    <m/>
    <m/>
    <m/>
    <m/>
    <m/>
    <m/>
    <m/>
    <m/>
    <m/>
    <m/>
    <m/>
    <m/>
    <m/>
    <m/>
    <n v="360.00436159756902"/>
    <m/>
    <m/>
  </r>
  <r>
    <x v="770"/>
    <s v="Lincoln1992Sow5MayIrrSomeNit2"/>
    <x v="359"/>
    <m/>
    <m/>
    <m/>
    <m/>
    <m/>
    <m/>
    <m/>
    <m/>
    <m/>
    <m/>
    <m/>
    <m/>
    <m/>
    <m/>
    <m/>
    <m/>
    <n v="11.637"/>
    <n v="417.91666666666703"/>
    <m/>
    <m/>
    <m/>
    <m/>
    <m/>
    <m/>
    <m/>
    <m/>
    <m/>
    <m/>
    <n v="0.88275622913288998"/>
    <m/>
    <m/>
    <m/>
    <m/>
    <m/>
    <m/>
    <n v="4.7633333333333301"/>
    <n v="3.6999999999999998E-2"/>
    <n v="7.2629999999999999"/>
    <n v="198.60499999999999"/>
    <m/>
    <m/>
    <m/>
    <x v="1"/>
    <m/>
    <m/>
    <m/>
    <m/>
    <m/>
    <m/>
    <m/>
    <m/>
    <m/>
    <m/>
    <m/>
    <m/>
    <n v="1.9E-2"/>
    <n v="4.375"/>
    <m/>
    <n v="235.928"/>
    <n v="828.33333333333303"/>
    <m/>
    <m/>
  </r>
  <r>
    <x v="770"/>
    <s v="Lincoln1992Sow5MayIrrSomeNit2"/>
    <x v="360"/>
    <m/>
    <m/>
    <m/>
    <m/>
    <m/>
    <m/>
    <m/>
    <m/>
    <m/>
    <m/>
    <m/>
    <m/>
    <m/>
    <m/>
    <m/>
    <m/>
    <n v="14.622999999999999"/>
    <n v="798.66666666666697"/>
    <m/>
    <m/>
    <m/>
    <m/>
    <m/>
    <m/>
    <m/>
    <m/>
    <m/>
    <m/>
    <n v="0.92399833264082898"/>
    <m/>
    <m/>
    <m/>
    <m/>
    <m/>
    <m/>
    <n v="5.7266666666666701"/>
    <n v="3.4000000000000002E-2"/>
    <n v="8.1359999999999992"/>
    <n v="237.36699999999999"/>
    <m/>
    <m/>
    <m/>
    <x v="1"/>
    <m/>
    <m/>
    <m/>
    <m/>
    <m/>
    <m/>
    <m/>
    <m/>
    <m/>
    <m/>
    <m/>
    <m/>
    <n v="1.2999999999999999E-2"/>
    <n v="6.4880000000000004"/>
    <m/>
    <n v="485.35500000000002"/>
    <n v="900"/>
    <m/>
    <m/>
  </r>
  <r>
    <x v="770"/>
    <s v="Lincoln1992Sow5MayIrrSomeNit2"/>
    <x v="361"/>
    <m/>
    <m/>
    <m/>
    <m/>
    <m/>
    <m/>
    <m/>
    <m/>
    <m/>
    <m/>
    <m/>
    <m/>
    <m/>
    <m/>
    <m/>
    <m/>
    <n v="11.191000000000001"/>
    <n v="1136.88333333333"/>
    <m/>
    <m/>
    <m/>
    <m/>
    <m/>
    <m/>
    <m/>
    <m/>
    <m/>
    <m/>
    <n v="0.94369658001813495"/>
    <m/>
    <m/>
    <m/>
    <m/>
    <m/>
    <m/>
    <n v="6.39333333333333"/>
    <n v="0.03"/>
    <n v="6.2439999999999998"/>
    <n v="196.55099999999999"/>
    <m/>
    <m/>
    <m/>
    <x v="1"/>
    <m/>
    <m/>
    <m/>
    <m/>
    <m/>
    <m/>
    <m/>
    <m/>
    <m/>
    <m/>
    <m/>
    <m/>
    <n v="6.0000000000000001E-3"/>
    <n v="4.9470000000000001"/>
    <m/>
    <n v="782.64400000000001"/>
    <n v="765"/>
    <m/>
    <m/>
  </r>
  <r>
    <x v="770"/>
    <s v="Lincoln1992Sow5MayIrrSomeNit2"/>
    <x v="362"/>
    <m/>
    <m/>
    <m/>
    <m/>
    <m/>
    <m/>
    <m/>
    <m/>
    <m/>
    <m/>
    <m/>
    <m/>
    <m/>
    <m/>
    <m/>
    <m/>
    <n v="14.393000000000001"/>
    <n v="1452"/>
    <n v="207.333333333333"/>
    <n v="1.7999999999999999E-2"/>
    <n v="2.7029999999999998"/>
    <m/>
    <m/>
    <m/>
    <m/>
    <m/>
    <m/>
    <m/>
    <n v="0.93839424577118902"/>
    <m/>
    <m/>
    <m/>
    <m/>
    <m/>
    <m/>
    <n v="6.1933333333333298"/>
    <n v="2.8000000000000001E-2"/>
    <n v="5.4770000000000003"/>
    <n v="193.02500000000001"/>
    <m/>
    <m/>
    <m/>
    <x v="1"/>
    <m/>
    <m/>
    <m/>
    <m/>
    <m/>
    <m/>
    <m/>
    <m/>
    <m/>
    <m/>
    <m/>
    <m/>
    <n v="6.0000000000000001E-3"/>
    <n v="5.5869999999999997"/>
    <m/>
    <n v="919.09500000000003"/>
    <n v="648.33333333333303"/>
    <m/>
    <m/>
  </r>
  <r>
    <x v="770"/>
    <s v="Lincoln1992Sow5MayIrrSomeNit2"/>
    <x v="363"/>
    <m/>
    <m/>
    <m/>
    <m/>
    <m/>
    <m/>
    <m/>
    <m/>
    <m/>
    <m/>
    <m/>
    <m/>
    <m/>
    <m/>
    <m/>
    <m/>
    <n v="12.147"/>
    <n v="1350.5333333333299"/>
    <n v="208.833333333333"/>
    <n v="1.4999999999999999E-2"/>
    <n v="2.3570000000000002"/>
    <m/>
    <m/>
    <m/>
    <m/>
    <m/>
    <m/>
    <m/>
    <n v="0.900141390649697"/>
    <m/>
    <m/>
    <m/>
    <m/>
    <m/>
    <m/>
    <n v="5.12"/>
    <n v="2.8000000000000001E-2"/>
    <n v="4.1719999999999997"/>
    <n v="146.047"/>
    <m/>
    <m/>
    <m/>
    <x v="1"/>
    <m/>
    <m/>
    <m/>
    <m/>
    <m/>
    <m/>
    <m/>
    <m/>
    <m/>
    <m/>
    <m/>
    <m/>
    <n v="6.0000000000000001E-3"/>
    <n v="4.9880000000000004"/>
    <m/>
    <n v="898.59500000000003"/>
    <n v="696.66666666666697"/>
    <m/>
    <m/>
  </r>
  <r>
    <x v="770"/>
    <s v="Lincoln1992Sow5MayIrrSomeNit2"/>
    <x v="364"/>
    <m/>
    <m/>
    <m/>
    <m/>
    <m/>
    <m/>
    <m/>
    <m/>
    <m/>
    <m/>
    <m/>
    <m/>
    <m/>
    <m/>
    <m/>
    <m/>
    <n v="16.120999999999999"/>
    <n v="1686"/>
    <n v="328.5"/>
    <n v="1.6E-2"/>
    <n v="3.9260000000000002"/>
    <m/>
    <m/>
    <m/>
    <m/>
    <m/>
    <m/>
    <m/>
    <n v="0.88825100066218399"/>
    <m/>
    <m/>
    <m/>
    <m/>
    <m/>
    <m/>
    <n v="4.87"/>
    <n v="2.7E-2"/>
    <n v="4.8310000000000004"/>
    <n v="176.22399999999999"/>
    <m/>
    <m/>
    <m/>
    <x v="1"/>
    <m/>
    <m/>
    <m/>
    <m/>
    <m/>
    <m/>
    <m/>
    <m/>
    <m/>
    <m/>
    <m/>
    <m/>
    <n v="6.0000000000000001E-3"/>
    <n v="6.37"/>
    <m/>
    <n v="1065.5219999999999"/>
    <n v="573.33333333333303"/>
    <m/>
    <m/>
  </r>
  <r>
    <x v="770"/>
    <s v="Lincoln1992Sow5MayIrrSomeNit2"/>
    <x v="366"/>
    <m/>
    <m/>
    <m/>
    <m/>
    <m/>
    <m/>
    <m/>
    <m/>
    <m/>
    <m/>
    <m/>
    <m/>
    <m/>
    <m/>
    <m/>
    <m/>
    <n v="13.161"/>
    <n v="1813.1666666666699"/>
    <n v="462"/>
    <n v="1.4999999999999999E-2"/>
    <n v="5.032"/>
    <m/>
    <m/>
    <m/>
    <m/>
    <m/>
    <m/>
    <m/>
    <n v="0.83862105759039496"/>
    <m/>
    <m/>
    <m/>
    <m/>
    <m/>
    <m/>
    <n v="4.0533333333333301"/>
    <n v="2.4E-2"/>
    <n v="2.2000000000000002"/>
    <n v="93.674999999999997"/>
    <m/>
    <m/>
    <m/>
    <x v="1"/>
    <m/>
    <m/>
    <m/>
    <m/>
    <m/>
    <m/>
    <m/>
    <m/>
    <m/>
    <m/>
    <m/>
    <m/>
    <n v="4.0000000000000001E-3"/>
    <n v="4.5330000000000004"/>
    <m/>
    <n v="1103.037"/>
    <n v="628.33333333333303"/>
    <m/>
    <m/>
  </r>
  <r>
    <x v="770"/>
    <s v="Lincoln1992Sow5MayIrrSomeNit2"/>
    <x v="367"/>
    <m/>
    <m/>
    <m/>
    <m/>
    <m/>
    <m/>
    <m/>
    <m/>
    <m/>
    <m/>
    <m/>
    <m/>
    <m/>
    <m/>
    <m/>
    <m/>
    <n v="14.208"/>
    <n v="1838.45"/>
    <n v="548.16666666666697"/>
    <n v="1.7000000000000001E-2"/>
    <n v="6.67"/>
    <m/>
    <m/>
    <m/>
    <m/>
    <m/>
    <m/>
    <m/>
    <n v="0.77247610201040995"/>
    <m/>
    <m/>
    <m/>
    <m/>
    <m/>
    <m/>
    <n v="3.29"/>
    <n v="2.1999999999999999E-2"/>
    <n v="1.833"/>
    <n v="82.769000000000005"/>
    <m/>
    <m/>
    <m/>
    <x v="1"/>
    <m/>
    <m/>
    <m/>
    <m/>
    <m/>
    <m/>
    <m/>
    <m/>
    <m/>
    <m/>
    <m/>
    <m/>
    <n v="4.0000000000000001E-3"/>
    <n v="4.048"/>
    <m/>
    <n v="1019.7910000000001"/>
    <n v="655"/>
    <m/>
    <m/>
  </r>
  <r>
    <x v="770"/>
    <s v="Lincoln1992Sow5MayIrrSomeNit2"/>
    <x v="368"/>
    <m/>
    <m/>
    <m/>
    <m/>
    <m/>
    <m/>
    <m/>
    <m/>
    <m/>
    <m/>
    <m/>
    <m/>
    <m/>
    <m/>
    <m/>
    <m/>
    <n v="8.9139999999999997"/>
    <n v="1489.65"/>
    <n v="426.61666666666702"/>
    <n v="1.2999999999999999E-2"/>
    <n v="4.218"/>
    <m/>
    <m/>
    <m/>
    <m/>
    <m/>
    <m/>
    <m/>
    <n v="0.83295632937462605"/>
    <m/>
    <m/>
    <m/>
    <m/>
    <m/>
    <m/>
    <n v="3.9766666666666701"/>
    <n v="0.02"/>
    <n v="0.42199999999999999"/>
    <n v="21.585999999999999"/>
    <m/>
    <m/>
    <m/>
    <x v="1"/>
    <m/>
    <m/>
    <m/>
    <m/>
    <m/>
    <m/>
    <m/>
    <m/>
    <m/>
    <m/>
    <m/>
    <m/>
    <n v="3.0000000000000001E-3"/>
    <n v="2.984"/>
    <m/>
    <n v="888.55399999999997"/>
    <n v="600"/>
    <m/>
    <m/>
  </r>
  <r>
    <x v="770"/>
    <s v="Lincoln1992Sow5MayIrrSomeNit2"/>
    <x v="369"/>
    <m/>
    <m/>
    <m/>
    <m/>
    <m/>
    <m/>
    <m/>
    <m/>
    <m/>
    <m/>
    <m/>
    <m/>
    <m/>
    <m/>
    <m/>
    <m/>
    <n v="11.602"/>
    <n v="1723.81666666667"/>
    <n v="689.5"/>
    <n v="1.2999999999999999E-2"/>
    <n v="6.6529999999999996"/>
    <m/>
    <m/>
    <m/>
    <m/>
    <m/>
    <m/>
    <m/>
    <n v="0.78443655404822299"/>
    <m/>
    <m/>
    <m/>
    <m/>
    <m/>
    <m/>
    <n v="3.41"/>
    <n v="0.02"/>
    <n v="0.627"/>
    <n v="31.358000000000001"/>
    <m/>
    <m/>
    <m/>
    <x v="1"/>
    <m/>
    <m/>
    <m/>
    <m/>
    <m/>
    <m/>
    <m/>
    <m/>
    <m/>
    <m/>
    <m/>
    <m/>
    <n v="3.0000000000000001E-3"/>
    <n v="2.6549999999999998"/>
    <m/>
    <n v="793.02599999999995"/>
    <n v="545"/>
    <m/>
    <m/>
  </r>
  <r>
    <x v="770"/>
    <s v="Lincoln1992Sow5MayIrrSomeNit2"/>
    <x v="51"/>
    <m/>
    <m/>
    <m/>
    <m/>
    <m/>
    <m/>
    <m/>
    <m/>
    <m/>
    <m/>
    <m/>
    <m/>
    <m/>
    <m/>
    <m/>
    <m/>
    <n v="9.2010000000000005"/>
    <n v="1416.7333333333299"/>
    <n v="556.66666666666697"/>
    <n v="1.4E-2"/>
    <n v="5.8419999999999996"/>
    <m/>
    <m/>
    <m/>
    <m/>
    <m/>
    <m/>
    <m/>
    <n v="0.75695289337377003"/>
    <m/>
    <m/>
    <m/>
    <m/>
    <m/>
    <m/>
    <n v="3.14333333333333"/>
    <n v="2.4E-2"/>
    <m/>
    <m/>
    <m/>
    <m/>
    <m/>
    <x v="1"/>
    <m/>
    <m/>
    <m/>
    <m/>
    <m/>
    <m/>
    <m/>
    <m/>
    <m/>
    <m/>
    <m/>
    <m/>
    <n v="3.0000000000000001E-3"/>
    <n v="1.6759999999999999"/>
    <m/>
    <n v="662.26400000000001"/>
    <n v="626.66666666666697"/>
    <m/>
    <m/>
  </r>
  <r>
    <x v="770"/>
    <s v="Lincoln1992Sow5MayIrrSomeNit2"/>
    <x v="370"/>
    <m/>
    <m/>
    <m/>
    <m/>
    <m/>
    <m/>
    <m/>
    <m/>
    <m/>
    <m/>
    <m/>
    <m/>
    <m/>
    <m/>
    <m/>
    <m/>
    <n v="12.904"/>
    <n v="1640.1666666666699"/>
    <n v="776"/>
    <n v="1.4999999999999999E-2"/>
    <n v="8.7469999999999999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3.0000000000000001E-3"/>
    <n v="1.8109999999999999"/>
    <m/>
    <n v="685.69899999999996"/>
    <n v="486.66666666666703"/>
    <m/>
    <m/>
  </r>
  <r>
    <x v="770"/>
    <s v="Lincoln1992Sow5MayIrrSomeNit2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51.66666666666697"/>
    <m/>
    <m/>
  </r>
  <r>
    <x v="770"/>
    <s v="Lincoln1992Sow5MayIrrSomeNit2"/>
    <x v="56"/>
    <m/>
    <m/>
    <m/>
    <m/>
    <m/>
    <m/>
    <m/>
    <m/>
    <m/>
    <m/>
    <m/>
    <m/>
    <m/>
    <m/>
    <m/>
    <m/>
    <n v="14.576000000000001"/>
    <n v="1713.9714445243201"/>
    <n v="852.73814854550005"/>
    <n v="1.6E-2"/>
    <n v="9.7590000000000003"/>
    <m/>
    <n v="2.70702666666667E-2"/>
    <m/>
    <n v="23179.31264611438"/>
    <m/>
    <n v="627.47017448035604"/>
    <m/>
    <m/>
    <m/>
    <m/>
    <m/>
    <m/>
    <m/>
    <m/>
    <m/>
    <m/>
    <m/>
    <m/>
    <m/>
    <m/>
    <m/>
    <x v="0"/>
    <m/>
    <m/>
    <m/>
    <m/>
    <m/>
    <m/>
    <m/>
    <m/>
    <m/>
    <m/>
    <n v="225.26797406514399"/>
    <m/>
    <n v="3.0000000000000001E-3"/>
    <n v="2.2679999999999998"/>
    <m/>
    <n v="861.21699999999998"/>
    <m/>
    <m/>
    <m/>
  </r>
  <r>
    <x v="771"/>
    <s v="Lincoln1992Sow5MayIrrSome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58"/>
    <m/>
    <m/>
    <m/>
    <m/>
    <m/>
    <m/>
    <m/>
    <m/>
    <m/>
    <m/>
    <m/>
    <m/>
    <m/>
    <m/>
    <m/>
    <m/>
    <m/>
    <n v="359.51666666666699"/>
    <m/>
    <m/>
    <m/>
    <m/>
    <m/>
    <m/>
    <m/>
    <m/>
    <m/>
    <m/>
    <n v="0.70901978389055897"/>
    <m/>
    <m/>
    <m/>
    <m/>
    <m/>
    <m/>
    <n v="2.7433333333333301"/>
    <m/>
    <m/>
    <n v="210.14599999999999"/>
    <m/>
    <m/>
    <m/>
    <x v="1"/>
    <m/>
    <m/>
    <m/>
    <m/>
    <m/>
    <m/>
    <m/>
    <m/>
    <m/>
    <m/>
    <m/>
    <m/>
    <m/>
    <m/>
    <m/>
    <n v="194.10499999999999"/>
    <n v="623.66733125450605"/>
    <m/>
    <m/>
  </r>
  <r>
    <x v="771"/>
    <s v="Lincoln1992Sow5May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59"/>
    <m/>
    <m/>
    <m/>
    <m/>
    <m/>
    <m/>
    <m/>
    <m/>
    <m/>
    <m/>
    <m/>
    <m/>
    <m/>
    <m/>
    <m/>
    <m/>
    <n v="11.837"/>
    <n v="473.63333333333298"/>
    <m/>
    <m/>
    <m/>
    <m/>
    <m/>
    <m/>
    <m/>
    <m/>
    <m/>
    <m/>
    <n v="0.82966701117458996"/>
    <m/>
    <m/>
    <m/>
    <m/>
    <m/>
    <m/>
    <n v="3.93333333333333"/>
    <n v="3.5999999999999997E-2"/>
    <n v="6.68"/>
    <n v="186.54300000000001"/>
    <m/>
    <m/>
    <m/>
    <x v="1"/>
    <m/>
    <m/>
    <m/>
    <m/>
    <m/>
    <m/>
    <m/>
    <m/>
    <m/>
    <m/>
    <m/>
    <m/>
    <n v="1.7999999999999999E-2"/>
    <n v="5.157"/>
    <m/>
    <n v="287.12299999999999"/>
    <n v="1051.6666666666699"/>
    <m/>
    <m/>
  </r>
  <r>
    <x v="771"/>
    <s v="Lincoln1992Sow5May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0"/>
    <m/>
    <m/>
    <m/>
    <m/>
    <m/>
    <m/>
    <m/>
    <m/>
    <m/>
    <m/>
    <m/>
    <m/>
    <m/>
    <m/>
    <m/>
    <m/>
    <n v="16.323"/>
    <n v="678.98333333333301"/>
    <m/>
    <m/>
    <m/>
    <m/>
    <m/>
    <m/>
    <m/>
    <m/>
    <m/>
    <m/>
    <n v="0.93661322274896497"/>
    <m/>
    <m/>
    <m/>
    <m/>
    <m/>
    <m/>
    <n v="6.13"/>
    <n v="3.3000000000000002E-2"/>
    <n v="9.298"/>
    <n v="274.90300000000002"/>
    <m/>
    <m/>
    <m/>
    <x v="1"/>
    <m/>
    <m/>
    <m/>
    <m/>
    <m/>
    <m/>
    <m/>
    <m/>
    <m/>
    <m/>
    <m/>
    <m/>
    <n v="1.2999999999999999E-2"/>
    <n v="7.024"/>
    <m/>
    <n v="516.40899999999999"/>
    <n v="788.33333333333303"/>
    <m/>
    <m/>
  </r>
  <r>
    <x v="771"/>
    <s v="Lincoln1992Sow5May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1"/>
    <m/>
    <m/>
    <m/>
    <m/>
    <m/>
    <m/>
    <m/>
    <m/>
    <m/>
    <m/>
    <m/>
    <m/>
    <m/>
    <m/>
    <m/>
    <m/>
    <n v="16.818000000000001"/>
    <n v="1204.45"/>
    <m/>
    <m/>
    <m/>
    <m/>
    <m/>
    <m/>
    <m/>
    <m/>
    <m/>
    <m/>
    <n v="0.95810127993938599"/>
    <m/>
    <m/>
    <m/>
    <m/>
    <m/>
    <m/>
    <n v="7.05"/>
    <n v="3.5000000000000003E-2"/>
    <n v="7.7080000000000002"/>
    <n v="215.16499999999999"/>
    <m/>
    <m/>
    <m/>
    <x v="1"/>
    <m/>
    <m/>
    <m/>
    <m/>
    <m/>
    <m/>
    <m/>
    <m/>
    <m/>
    <m/>
    <m/>
    <m/>
    <n v="1.0999999999999999E-2"/>
    <n v="9.109"/>
    <m/>
    <n v="850.76900000000001"/>
    <n v="791.66666666666697"/>
    <m/>
    <m/>
  </r>
  <r>
    <x v="771"/>
    <s v="Lincoln1992Sow5MayIrrSomeNit3"/>
    <x v="361"/>
    <m/>
    <m/>
    <m/>
    <m/>
    <n v="342.20666666666659"/>
    <n v="0.131333333333333"/>
    <n v="0.17780000000000001"/>
    <n v="0.22913333333333299"/>
    <n v="0.28050000000000003"/>
    <n v="0.28806666666666703"/>
    <n v="0.302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2"/>
    <m/>
    <m/>
    <m/>
    <m/>
    <m/>
    <m/>
    <m/>
    <m/>
    <m/>
    <m/>
    <m/>
    <m/>
    <m/>
    <m/>
    <m/>
    <m/>
    <n v="16.850999999999999"/>
    <n v="1369.81666666667"/>
    <n v="220.166666666667"/>
    <n v="1.7999999999999999E-2"/>
    <n v="3.02"/>
    <m/>
    <m/>
    <m/>
    <m/>
    <m/>
    <m/>
    <m/>
    <n v="0.94877358694620195"/>
    <m/>
    <m/>
    <m/>
    <m/>
    <m/>
    <m/>
    <n v="6.6033333333333299"/>
    <n v="3.3000000000000002E-2"/>
    <n v="7.2549999999999999"/>
    <n v="221.21199999999999"/>
    <m/>
    <m/>
    <m/>
    <x v="1"/>
    <m/>
    <m/>
    <m/>
    <m/>
    <m/>
    <m/>
    <m/>
    <m/>
    <m/>
    <m/>
    <m/>
    <m/>
    <n v="7.0000000000000001E-3"/>
    <n v="5.7949999999999999"/>
    <m/>
    <n v="816.70600000000002"/>
    <n v="653.33333333333303"/>
    <m/>
    <m/>
  </r>
  <r>
    <x v="771"/>
    <s v="Lincoln1992Sow5MayIrrSomeNit3"/>
    <x v="362"/>
    <m/>
    <m/>
    <m/>
    <m/>
    <n v="343.19507042253537"/>
    <n v="0.16566666666666699"/>
    <n v="0.18784225352112699"/>
    <n v="0.22166737089201899"/>
    <n v="0.270157042253521"/>
    <n v="0.27435892018779301"/>
    <n v="0.2981415492957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3"/>
    <m/>
    <m/>
    <m/>
    <m/>
    <m/>
    <m/>
    <m/>
    <m/>
    <m/>
    <m/>
    <m/>
    <m/>
    <m/>
    <m/>
    <m/>
    <m/>
    <n v="21.135999999999999"/>
    <n v="1641.35"/>
    <n v="259.83333333333297"/>
    <n v="1.6E-2"/>
    <n v="3.31"/>
    <m/>
    <m/>
    <m/>
    <m/>
    <m/>
    <m/>
    <m/>
    <n v="0.93269360334712204"/>
    <m/>
    <m/>
    <m/>
    <m/>
    <m/>
    <m/>
    <n v="5.9966666666666697"/>
    <n v="3.4000000000000002E-2"/>
    <n v="7.3680000000000003"/>
    <n v="220.11600000000001"/>
    <m/>
    <m/>
    <m/>
    <x v="1"/>
    <m/>
    <m/>
    <m/>
    <m/>
    <m/>
    <m/>
    <m/>
    <m/>
    <m/>
    <m/>
    <m/>
    <m/>
    <n v="8.9999999999999993E-3"/>
    <n v="9.5359999999999996"/>
    <m/>
    <n v="1068.2170000000001"/>
    <n v="640"/>
    <m/>
    <m/>
  </r>
  <r>
    <x v="771"/>
    <s v="Lincoln1992Sow5MayIrrSomeNit3"/>
    <x v="363"/>
    <m/>
    <m/>
    <m/>
    <m/>
    <n v="328.71333333333337"/>
    <n v="0.148666666666667"/>
    <n v="0.17333333333333301"/>
    <n v="0.2104"/>
    <n v="0.25729999999999997"/>
    <n v="0.26793333333333302"/>
    <n v="0.29296666666666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4"/>
    <m/>
    <m/>
    <m/>
    <m/>
    <m/>
    <m/>
    <m/>
    <m/>
    <m/>
    <m/>
    <m/>
    <m/>
    <m/>
    <m/>
    <m/>
    <m/>
    <n v="25.675000000000001"/>
    <n v="1937.6666666666699"/>
    <n v="399.16666666666703"/>
    <n v="1.6E-2"/>
    <n v="5.0949999999999998"/>
    <m/>
    <m/>
    <m/>
    <m/>
    <m/>
    <m/>
    <m/>
    <n v="0.92690534252101098"/>
    <m/>
    <m/>
    <m/>
    <m/>
    <m/>
    <m/>
    <n v="5.8133333333333299"/>
    <n v="3.4000000000000002E-2"/>
    <n v="8.859"/>
    <n v="258.04300000000001"/>
    <m/>
    <m/>
    <m/>
    <x v="1"/>
    <m/>
    <m/>
    <m/>
    <m/>
    <m/>
    <m/>
    <m/>
    <m/>
    <m/>
    <m/>
    <m/>
    <m/>
    <n v="8.9999999999999993E-3"/>
    <n v="10.304"/>
    <m/>
    <n v="1173.7650000000001"/>
    <n v="683.33333333333303"/>
    <m/>
    <m/>
  </r>
  <r>
    <x v="771"/>
    <s v="Lincoln1992Sow5MayIrrSomeNit3"/>
    <x v="364"/>
    <m/>
    <m/>
    <m/>
    <m/>
    <n v="319.73415686781266"/>
    <n v="0.150666666666667"/>
    <n v="0.175267674548822"/>
    <n v="0.20731252961192201"/>
    <n v="0.245813093853642"/>
    <n v="0.25191826678726797"/>
    <n v="0.2838462764353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6"/>
    <m/>
    <m/>
    <m/>
    <m/>
    <m/>
    <m/>
    <m/>
    <m/>
    <m/>
    <m/>
    <m/>
    <m/>
    <m/>
    <m/>
    <m/>
    <m/>
    <n v="23.800999999999998"/>
    <n v="1986.3333333333301"/>
    <n v="515.66666666666697"/>
    <n v="1.7999999999999999E-2"/>
    <n v="7.048"/>
    <m/>
    <m/>
    <m/>
    <m/>
    <m/>
    <m/>
    <m/>
    <n v="0.90236312116333495"/>
    <m/>
    <m/>
    <m/>
    <m/>
    <m/>
    <m/>
    <n v="5.17"/>
    <n v="3.2000000000000001E-2"/>
    <n v="6.9660000000000002"/>
    <n v="216.59299999999999"/>
    <m/>
    <m/>
    <m/>
    <x v="1"/>
    <m/>
    <m/>
    <m/>
    <m/>
    <m/>
    <m/>
    <m/>
    <m/>
    <m/>
    <m/>
    <m/>
    <m/>
    <n v="7.0000000000000001E-3"/>
    <n v="7.9580000000000002"/>
    <m/>
    <n v="1150.8910000000001"/>
    <n v="723.33333333333303"/>
    <m/>
    <m/>
  </r>
  <r>
    <x v="771"/>
    <s v="Lincoln1992Sow5MayIrrSomeNit3"/>
    <x v="366"/>
    <m/>
    <m/>
    <m/>
    <m/>
    <n v="294.40666666666681"/>
    <n v="0.10100000000000001"/>
    <n v="0.1583"/>
    <n v="0.188466666666667"/>
    <n v="0.2311"/>
    <n v="0.23923333333333299"/>
    <n v="0.27696666666666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367"/>
    <m/>
    <m/>
    <m/>
    <m/>
    <m/>
    <m/>
    <m/>
    <m/>
    <m/>
    <m/>
    <m/>
    <m/>
    <m/>
    <m/>
    <m/>
    <m/>
    <n v="25.94"/>
    <n v="2114.15"/>
    <n v="636.66666666666697"/>
    <n v="1.7000000000000001E-2"/>
    <n v="8.4819999999999993"/>
    <m/>
    <m/>
    <m/>
    <m/>
    <m/>
    <m/>
    <m/>
    <n v="0.86661291976453902"/>
    <m/>
    <m/>
    <m/>
    <m/>
    <m/>
    <m/>
    <n v="4.4766666666666701"/>
    <n v="0.03"/>
    <n v="7.2149999999999999"/>
    <n v="236.80600000000001"/>
    <m/>
    <m/>
    <m/>
    <x v="1"/>
    <m/>
    <m/>
    <m/>
    <m/>
    <m/>
    <m/>
    <m/>
    <m/>
    <m/>
    <m/>
    <m/>
    <m/>
    <n v="7.0000000000000001E-3"/>
    <n v="7.9829999999999997"/>
    <m/>
    <n v="1160.6020000000001"/>
    <n v="643.33333333333303"/>
    <m/>
    <m/>
  </r>
  <r>
    <x v="771"/>
    <s v="Lincoln1992Sow5MayIrrSomeNit3"/>
    <x v="368"/>
    <m/>
    <m/>
    <m/>
    <m/>
    <m/>
    <m/>
    <m/>
    <m/>
    <m/>
    <m/>
    <m/>
    <m/>
    <m/>
    <m/>
    <m/>
    <m/>
    <n v="23.202000000000002"/>
    <n v="2011.2166666666701"/>
    <n v="801.16666666666697"/>
    <n v="1.9E-2"/>
    <n v="11.81"/>
    <m/>
    <m/>
    <m/>
    <m/>
    <m/>
    <m/>
    <m/>
    <n v="0.90338294494664395"/>
    <m/>
    <m/>
    <m/>
    <m/>
    <m/>
    <m/>
    <n v="5.1933333333333298"/>
    <n v="2.7E-2"/>
    <n v="3.5169999999999999"/>
    <n v="128.351"/>
    <m/>
    <m/>
    <m/>
    <x v="1"/>
    <m/>
    <m/>
    <m/>
    <m/>
    <m/>
    <m/>
    <m/>
    <m/>
    <m/>
    <m/>
    <m/>
    <m/>
    <n v="5.0000000000000001E-3"/>
    <n v="5.032"/>
    <m/>
    <n v="943.72199999999998"/>
    <n v="666.66666666666697"/>
    <m/>
    <m/>
  </r>
  <r>
    <x v="771"/>
    <s v="Lincoln1992Sow5MayIrrSomeNit3"/>
    <x v="369"/>
    <m/>
    <m/>
    <m/>
    <m/>
    <m/>
    <m/>
    <m/>
    <m/>
    <m/>
    <m/>
    <m/>
    <m/>
    <m/>
    <m/>
    <m/>
    <m/>
    <n v="25.404"/>
    <n v="2063.4166666666702"/>
    <n v="899"/>
    <n v="1.9E-2"/>
    <n v="13.412000000000001"/>
    <m/>
    <m/>
    <m/>
    <m/>
    <m/>
    <m/>
    <m/>
    <n v="0.87381421829496098"/>
    <m/>
    <m/>
    <m/>
    <m/>
    <m/>
    <m/>
    <n v="4.5999999999999996"/>
    <n v="2.5999999999999999E-2"/>
    <n v="3.069"/>
    <n v="115.61499999999999"/>
    <m/>
    <m/>
    <m/>
    <x v="1"/>
    <m/>
    <m/>
    <m/>
    <m/>
    <m/>
    <m/>
    <m/>
    <m/>
    <m/>
    <m/>
    <m/>
    <m/>
    <n v="6.0000000000000001E-3"/>
    <n v="5.7329999999999997"/>
    <m/>
    <n v="896.59"/>
    <n v="610"/>
    <m/>
    <m/>
  </r>
  <r>
    <x v="771"/>
    <s v="Lincoln1992Sow5MayIrrSomeNit3"/>
    <x v="377"/>
    <m/>
    <m/>
    <m/>
    <m/>
    <n v="277.0999999999998"/>
    <n v="0.147666666666667"/>
    <n v="0.15003333333333299"/>
    <n v="0.168333333333333"/>
    <n v="0.19919999999999999"/>
    <n v="0.214"/>
    <n v="0.2531333333333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1"/>
    <s v="Lincoln1992Sow5MayIrrSomeNit3"/>
    <x v="51"/>
    <m/>
    <m/>
    <m/>
    <m/>
    <m/>
    <m/>
    <m/>
    <m/>
    <m/>
    <m/>
    <m/>
    <m/>
    <m/>
    <m/>
    <m/>
    <m/>
    <n v="21.341999999999999"/>
    <n v="1875.9833333333299"/>
    <n v="874.33333333333303"/>
    <n v="2.1000000000000001E-2"/>
    <n v="14.000999999999999"/>
    <m/>
    <m/>
    <m/>
    <m/>
    <m/>
    <m/>
    <m/>
    <n v="0.84779089306055"/>
    <m/>
    <m/>
    <m/>
    <m/>
    <m/>
    <m/>
    <n v="4.18333333333333"/>
    <n v="2.3E-2"/>
    <n v="0.91400000000000003"/>
    <n v="39.747"/>
    <m/>
    <m/>
    <m/>
    <x v="1"/>
    <m/>
    <m/>
    <m/>
    <m/>
    <m/>
    <m/>
    <m/>
    <m/>
    <m/>
    <m/>
    <m/>
    <m/>
    <n v="5.0000000000000001E-3"/>
    <n v="3.629"/>
    <m/>
    <n v="767.66800000000001"/>
    <n v="606.66666666666697"/>
    <m/>
    <m/>
  </r>
  <r>
    <x v="771"/>
    <s v="Lincoln1992Sow5MayIrrSomeNit3"/>
    <x v="370"/>
    <m/>
    <m/>
    <m/>
    <m/>
    <m/>
    <m/>
    <m/>
    <m/>
    <m/>
    <m/>
    <m/>
    <m/>
    <m/>
    <m/>
    <m/>
    <m/>
    <n v="21.445"/>
    <n v="1822.31666666667"/>
    <n v="878"/>
    <n v="2.3E-2"/>
    <n v="15.519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n v="4.0000000000000001E-3"/>
    <n v="2.81"/>
    <m/>
    <n v="743.60199999999998"/>
    <n v="538.33333333333303"/>
    <m/>
    <m/>
  </r>
  <r>
    <x v="771"/>
    <s v="Lincoln1992Sow5MayIrrSomeNit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28.33333333333303"/>
    <m/>
    <m/>
  </r>
  <r>
    <x v="771"/>
    <s v="Lincoln1992Sow5MayIrrSomeNit3"/>
    <x v="56"/>
    <m/>
    <m/>
    <m/>
    <m/>
    <m/>
    <m/>
    <m/>
    <m/>
    <m/>
    <m/>
    <m/>
    <m/>
    <m/>
    <m/>
    <m/>
    <m/>
    <n v="21.338999999999999"/>
    <n v="1646.3900174201799"/>
    <n v="829.07777835749403"/>
    <n v="2.3E-2"/>
    <n v="15.212999999999999"/>
    <m/>
    <n v="3.4495600000000001E-2"/>
    <m/>
    <n v="18037.356407494633"/>
    <m/>
    <n v="622.20943169037196"/>
    <m/>
    <m/>
    <m/>
    <m/>
    <m/>
    <m/>
    <m/>
    <m/>
    <m/>
    <m/>
    <m/>
    <m/>
    <m/>
    <m/>
    <m/>
    <x v="0"/>
    <m/>
    <m/>
    <m/>
    <m/>
    <m/>
    <m/>
    <m/>
    <m/>
    <m/>
    <m/>
    <n v="206.86834666712201"/>
    <m/>
    <n v="4.0000000000000001E-3"/>
    <n v="3.0489999999999999"/>
    <m/>
    <n v="795.27499999999998"/>
    <m/>
    <m/>
    <m/>
  </r>
  <r>
    <x v="772"/>
    <s v="Lincoln2010Sow27AugIrrFull"/>
    <x v="383"/>
    <m/>
    <m/>
    <m/>
    <m/>
    <n v="221.9"/>
    <n v="0.28050000000000003"/>
    <n v="0.26974999999999999"/>
    <n v="0.109"/>
    <n v="8.5250000000000006E-2"/>
    <n v="7.9750000000000001E-2"/>
    <n v="7.9000000000000001E-2"/>
    <n v="9.6500000000000002E-2"/>
    <n v="0.10975"/>
    <m/>
    <m/>
    <m/>
    <m/>
    <m/>
    <m/>
    <m/>
    <m/>
    <m/>
    <m/>
    <m/>
    <m/>
    <m/>
    <m/>
    <m/>
    <n v="5.6793743799802399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8.8397338508350604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0.1527713218276829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0.3850794552379699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531277752038164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8"/>
    <m/>
    <m/>
    <m/>
    <m/>
    <n v="180.95"/>
    <n v="0.17224999999999999"/>
    <n v="0.221"/>
    <n v="9.375E-2"/>
    <n v="7.825E-2"/>
    <n v="7.2999999999999995E-2"/>
    <n v="7.4999999999999997E-2"/>
    <n v="8.8499999999999995E-2"/>
    <n v="0.10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89"/>
    <m/>
    <m/>
    <s v="Conquest"/>
    <m/>
    <m/>
    <m/>
    <m/>
    <m/>
    <m/>
    <m/>
    <m/>
    <m/>
    <m/>
    <m/>
    <m/>
    <m/>
    <m/>
    <n v="208.8"/>
    <n v="0"/>
    <m/>
    <m/>
    <m/>
    <m/>
    <m/>
    <m/>
    <m/>
    <m/>
    <m/>
    <n v="0.639234000318888"/>
    <m/>
    <m/>
    <m/>
    <n v="0"/>
    <m/>
    <m/>
    <m/>
    <m/>
    <m/>
    <n v="121.27803116210301"/>
    <m/>
    <m/>
    <m/>
    <x v="1"/>
    <m/>
    <m/>
    <m/>
    <m/>
    <m/>
    <m/>
    <m/>
    <m/>
    <m/>
    <m/>
    <m/>
    <m/>
    <m/>
    <m/>
    <m/>
    <n v="87.521968837896694"/>
    <m/>
    <m/>
    <m/>
  </r>
  <r>
    <x v="772"/>
    <s v="Lincoln2010Sow27AugIrrFull"/>
    <x v="390"/>
    <m/>
    <m/>
    <m/>
    <m/>
    <n v="214.95"/>
    <n v="0.27825"/>
    <n v="0.26974999999999999"/>
    <n v="0.10675"/>
    <n v="8.0250000000000002E-2"/>
    <n v="7.2999999999999995E-2"/>
    <n v="7.5499999999999998E-2"/>
    <n v="8.9249999999999996E-2"/>
    <n v="0.1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616483837398884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2"/>
    <m/>
    <m/>
    <m/>
    <m/>
    <n v="183.2"/>
    <n v="0.16900000000000001"/>
    <n v="0.22800000000000001"/>
    <n v="9.7500000000000003E-2"/>
    <n v="0.08"/>
    <n v="7.4749999999999997E-2"/>
    <n v="7.4249999999999997E-2"/>
    <n v="9.0499999999999997E-2"/>
    <n v="0.1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3"/>
    <m/>
    <m/>
    <s v="Conquest"/>
    <m/>
    <n v="200.2"/>
    <n v="0.24074999999999999"/>
    <n v="0.23749999999999999"/>
    <n v="9.8000000000000004E-2"/>
    <n v="8.0250000000000002E-2"/>
    <n v="7.5999999999999998E-2"/>
    <n v="7.6249999999999998E-2"/>
    <n v="9.0499999999999997E-2"/>
    <n v="0.10174999999999999"/>
    <m/>
    <m/>
    <m/>
    <m/>
    <n v="601.78750000000002"/>
    <n v="63.803081605772597"/>
    <m/>
    <m/>
    <m/>
    <m/>
    <m/>
    <m/>
    <m/>
    <m/>
    <m/>
    <n v="0.70653707284167699"/>
    <m/>
    <m/>
    <m/>
    <n v="0"/>
    <m/>
    <m/>
    <m/>
    <m/>
    <m/>
    <n v="84.434170340215303"/>
    <m/>
    <m/>
    <m/>
    <x v="1"/>
    <m/>
    <m/>
    <m/>
    <m/>
    <m/>
    <m/>
    <m/>
    <m/>
    <m/>
    <m/>
    <m/>
    <m/>
    <m/>
    <m/>
    <m/>
    <n v="242.824571926402"/>
    <m/>
    <m/>
    <m/>
  </r>
  <r>
    <x v="772"/>
    <s v="Lincoln2010Sow27AugIrrFull"/>
    <x v="394"/>
    <m/>
    <m/>
    <m/>
    <m/>
    <n v="180.05"/>
    <n v="0.16675000000000001"/>
    <n v="0.219"/>
    <n v="9.425E-2"/>
    <n v="7.775E-2"/>
    <n v="7.4999999999999997E-2"/>
    <n v="7.4749999999999997E-2"/>
    <n v="8.9749999999999996E-2"/>
    <n v="0.10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752470172924717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6"/>
    <m/>
    <m/>
    <m/>
    <m/>
    <n v="188.1"/>
    <n v="0.187"/>
    <n v="0.22800000000000001"/>
    <n v="9.8500000000000004E-2"/>
    <n v="8.1000000000000003E-2"/>
    <n v="7.5999999999999998E-2"/>
    <n v="7.6249999999999998E-2"/>
    <n v="9.0749999999999997E-2"/>
    <n v="0.10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7"/>
    <m/>
    <m/>
    <s v="Conquest"/>
    <m/>
    <m/>
    <m/>
    <m/>
    <m/>
    <m/>
    <m/>
    <m/>
    <m/>
    <m/>
    <m/>
    <m/>
    <m/>
    <m/>
    <n v="800.73749999999995"/>
    <n v="199.94571411905599"/>
    <m/>
    <m/>
    <m/>
    <m/>
    <m/>
    <m/>
    <m/>
    <m/>
    <m/>
    <m/>
    <m/>
    <m/>
    <m/>
    <n v="7.7973699929199798"/>
    <m/>
    <m/>
    <n v="1.63261415842137"/>
    <m/>
    <m/>
    <n v="95.758676409698893"/>
    <m/>
    <m/>
    <n v="1.7049255999999999E-2"/>
    <x v="1"/>
    <m/>
    <m/>
    <m/>
    <m/>
    <m/>
    <m/>
    <m/>
    <m/>
    <m/>
    <m/>
    <m/>
    <m/>
    <m/>
    <m/>
    <m/>
    <n v="497.235739478325"/>
    <m/>
    <m/>
    <m/>
  </r>
  <r>
    <x v="772"/>
    <s v="Lincoln2010Sow27AugIrrFull"/>
    <x v="398"/>
    <m/>
    <m/>
    <m/>
    <m/>
    <n v="175.25"/>
    <n v="0.14674999999999999"/>
    <n v="0.21"/>
    <n v="9.5500000000000002E-2"/>
    <n v="8.0250000000000002E-2"/>
    <n v="7.5749999999999998E-2"/>
    <n v="7.5749999999999998E-2"/>
    <n v="8.9499999999999996E-2"/>
    <n v="0.102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399"/>
    <m/>
    <m/>
    <s v="Conquest"/>
    <m/>
    <n v="175.6"/>
    <n v="0.15"/>
    <n v="0.20824999999999999"/>
    <n v="9.6250000000000002E-2"/>
    <n v="8.1500000000000003E-2"/>
    <n v="7.6999999999999999E-2"/>
    <n v="7.4999999999999997E-2"/>
    <n v="8.8999999999999996E-2"/>
    <n v="0.10100000000000001"/>
    <m/>
    <m/>
    <m/>
    <m/>
    <n v="1194"/>
    <n v="399.46376275791198"/>
    <m/>
    <m/>
    <m/>
    <m/>
    <m/>
    <m/>
    <m/>
    <m/>
    <m/>
    <n v="0.84845974889715003"/>
    <m/>
    <m/>
    <m/>
    <n v="5.1369822704644399"/>
    <m/>
    <m/>
    <n v="1.1686860025541499"/>
    <m/>
    <m/>
    <n v="72.862940691000503"/>
    <m/>
    <m/>
    <n v="1.6039511999999999E-2"/>
    <x v="1"/>
    <m/>
    <m/>
    <m/>
    <m/>
    <m/>
    <m/>
    <m/>
    <m/>
    <m/>
    <m/>
    <m/>
    <m/>
    <m/>
    <m/>
    <m/>
    <n v="459.335829802322"/>
    <m/>
    <m/>
    <m/>
  </r>
  <r>
    <x v="772"/>
    <s v="Lincoln2010Sow27AugIrrFull"/>
    <x v="400"/>
    <m/>
    <m/>
    <m/>
    <m/>
    <n v="191.35"/>
    <n v="0.21975"/>
    <n v="0.216"/>
    <n v="9.6250000000000002E-2"/>
    <n v="8.1750000000000003E-2"/>
    <n v="7.6249999999999998E-2"/>
    <n v="7.5999999999999998E-2"/>
    <n v="8.8499999999999995E-2"/>
    <n v="0.102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01"/>
    <m/>
    <m/>
    <s v="Conquest"/>
    <m/>
    <m/>
    <m/>
    <m/>
    <m/>
    <m/>
    <m/>
    <m/>
    <m/>
    <m/>
    <m/>
    <m/>
    <m/>
    <m/>
    <n v="1350.2874999999999"/>
    <n v="605.61701941390299"/>
    <m/>
    <m/>
    <m/>
    <m/>
    <m/>
    <m/>
    <m/>
    <m/>
    <m/>
    <n v="0.78336020028076503"/>
    <m/>
    <m/>
    <m/>
    <n v="25.383210920477101"/>
    <m/>
    <m/>
    <m/>
    <m/>
    <m/>
    <n v="45.2487850230834"/>
    <m/>
    <m/>
    <m/>
    <x v="1"/>
    <m/>
    <m/>
    <m/>
    <m/>
    <m/>
    <m/>
    <m/>
    <m/>
    <m/>
    <m/>
    <m/>
    <m/>
    <m/>
    <m/>
    <m/>
    <n v="399.49190819999097"/>
    <m/>
    <m/>
    <m/>
  </r>
  <r>
    <x v="772"/>
    <s v="Lincoln2010Sow27AugIrrFull"/>
    <x v="402"/>
    <m/>
    <m/>
    <m/>
    <m/>
    <n v="172.95"/>
    <n v="0.15"/>
    <n v="0.20599999999999999"/>
    <n v="9.0749999999999997E-2"/>
    <n v="8.0250000000000002E-2"/>
    <n v="7.4499999999999997E-2"/>
    <n v="7.4249999999999997E-2"/>
    <n v="8.8999999999999996E-2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03"/>
    <m/>
    <m/>
    <s v="Conquest"/>
    <m/>
    <m/>
    <m/>
    <m/>
    <m/>
    <m/>
    <m/>
    <m/>
    <m/>
    <m/>
    <m/>
    <m/>
    <m/>
    <m/>
    <n v="1321.35"/>
    <n v="626.57816492339703"/>
    <m/>
    <m/>
    <m/>
    <m/>
    <m/>
    <m/>
    <m/>
    <m/>
    <m/>
    <m/>
    <m/>
    <m/>
    <m/>
    <n v="57.734555003350302"/>
    <m/>
    <m/>
    <n v="7.1953262232337306E-2"/>
    <m/>
    <m/>
    <n v="5.1449810621283598"/>
    <m/>
    <m/>
    <n v="1.3985136E-2"/>
    <x v="1"/>
    <m/>
    <m/>
    <m/>
    <m/>
    <m/>
    <m/>
    <m/>
    <m/>
    <m/>
    <m/>
    <m/>
    <m/>
    <m/>
    <m/>
    <m/>
    <n v="344.28802585002001"/>
    <m/>
    <m/>
    <m/>
  </r>
  <r>
    <x v="772"/>
    <s v="Lincoln2010Sow27AugIrrFull"/>
    <x v="404"/>
    <m/>
    <m/>
    <m/>
    <m/>
    <n v="191.05"/>
    <n v="0.19"/>
    <n v="0.23699999999999999"/>
    <n v="0.10150000000000001"/>
    <n v="8.3500000000000005E-2"/>
    <n v="7.5999999999999998E-2"/>
    <n v="7.6249999999999998E-2"/>
    <n v="8.9249999999999996E-2"/>
    <n v="0.101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05"/>
    <m/>
    <m/>
    <s v="Conquest"/>
    <m/>
    <m/>
    <m/>
    <m/>
    <m/>
    <m/>
    <m/>
    <m/>
    <m/>
    <m/>
    <m/>
    <m/>
    <m/>
    <m/>
    <n v="1222.4875"/>
    <n v="574.58862693910999"/>
    <m/>
    <m/>
    <m/>
    <m/>
    <m/>
    <m/>
    <m/>
    <m/>
    <m/>
    <n v="0.245123067545018"/>
    <m/>
    <m/>
    <m/>
    <n v="55.835104862449001"/>
    <m/>
    <m/>
    <n v="1.17576483050847E-2"/>
    <m/>
    <m/>
    <n v="0.239300847457627"/>
    <m/>
    <m/>
    <n v="4.9133333000000001E-2"/>
    <x v="1"/>
    <m/>
    <m/>
    <m/>
    <m/>
    <m/>
    <m/>
    <m/>
    <m/>
    <m/>
    <m/>
    <m/>
    <m/>
    <m/>
    <m/>
    <m/>
    <n v="317.56784169047899"/>
    <m/>
    <m/>
    <m/>
  </r>
  <r>
    <x v="772"/>
    <s v="Lincoln2010Sow27AugIrrFull"/>
    <x v="406"/>
    <m/>
    <m/>
    <m/>
    <m/>
    <n v="194.4"/>
    <n v="0.23200000000000001"/>
    <n v="0.21625"/>
    <n v="9.9500000000000005E-2"/>
    <n v="8.1500000000000003E-2"/>
    <n v="7.4749999999999997E-2"/>
    <n v="7.6249999999999998E-2"/>
    <n v="8.9499999999999996E-2"/>
    <n v="0.102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07"/>
    <m/>
    <m/>
    <s v="Conquest"/>
    <m/>
    <m/>
    <m/>
    <m/>
    <m/>
    <m/>
    <m/>
    <m/>
    <m/>
    <m/>
    <m/>
    <m/>
    <m/>
    <m/>
    <n v="1127.175"/>
    <n v="508.10211165076498"/>
    <m/>
    <m/>
    <m/>
    <m/>
    <m/>
    <m/>
    <m/>
    <m/>
    <m/>
    <m/>
    <m/>
    <m/>
    <m/>
    <n v="48.530889642869496"/>
    <m/>
    <m/>
    <m/>
    <m/>
    <m/>
    <n v="0"/>
    <m/>
    <m/>
    <m/>
    <x v="1"/>
    <m/>
    <m/>
    <m/>
    <m/>
    <m/>
    <m/>
    <m/>
    <m/>
    <m/>
    <m/>
    <m/>
    <m/>
    <m/>
    <m/>
    <m/>
    <n v="288.57481251621698"/>
    <m/>
    <m/>
    <m/>
  </r>
  <r>
    <x v="772"/>
    <s v="Lincoln2010Sow27AugIrrFull"/>
    <x v="408"/>
    <m/>
    <m/>
    <m/>
    <m/>
    <n v="191.7"/>
    <n v="0.214"/>
    <n v="0.23175000000000001"/>
    <n v="9.4500000000000001E-2"/>
    <n v="8.0500000000000002E-2"/>
    <n v="7.4999999999999997E-2"/>
    <n v="7.3249999999999996E-2"/>
    <n v="8.8499999999999995E-2"/>
    <n v="0.10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09"/>
    <m/>
    <m/>
    <s v="Conquest"/>
    <m/>
    <m/>
    <m/>
    <m/>
    <m/>
    <m/>
    <m/>
    <m/>
    <m/>
    <m/>
    <m/>
    <m/>
    <m/>
    <m/>
    <n v="1163.4375"/>
    <n v="517.15890662617699"/>
    <m/>
    <m/>
    <m/>
    <m/>
    <m/>
    <m/>
    <m/>
    <m/>
    <m/>
    <m/>
    <m/>
    <m/>
    <m/>
    <n v="49.711540100902702"/>
    <m/>
    <m/>
    <m/>
    <m/>
    <m/>
    <n v="0"/>
    <m/>
    <m/>
    <m/>
    <x v="1"/>
    <m/>
    <m/>
    <m/>
    <m/>
    <m/>
    <m/>
    <m/>
    <m/>
    <m/>
    <m/>
    <m/>
    <m/>
    <m/>
    <m/>
    <m/>
    <n v="301.95463971644898"/>
    <m/>
    <m/>
    <m/>
  </r>
  <r>
    <x v="772"/>
    <s v="Lincoln2010Sow27AugIrrFull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2"/>
    <s v="Lincoln2010Sow27AugIrrFull"/>
    <x v="412"/>
    <m/>
    <m/>
    <s v="Conquest"/>
    <m/>
    <m/>
    <m/>
    <m/>
    <m/>
    <m/>
    <m/>
    <m/>
    <m/>
    <m/>
    <m/>
    <m/>
    <m/>
    <m/>
    <n v="1271.8435750000001"/>
    <n v="826.10691611335096"/>
    <m/>
    <m/>
    <m/>
    <n v="3.6890119999999998E-2"/>
    <m/>
    <n v="16760.055378257701"/>
    <m/>
    <n v="618.10357499999998"/>
    <m/>
    <m/>
    <m/>
    <m/>
    <m/>
    <n v="55.817239787941404"/>
    <m/>
    <m/>
    <m/>
    <m/>
    <m/>
    <m/>
    <m/>
    <m/>
    <m/>
    <x v="0"/>
    <m/>
    <m/>
    <m/>
    <m/>
    <m/>
    <m/>
    <m/>
    <m/>
    <m/>
    <m/>
    <n v="208.00334111335101"/>
    <m/>
    <m/>
    <m/>
    <m/>
    <n v="389.91941909870701"/>
    <n v="298.19719661866299"/>
    <m/>
    <m/>
  </r>
  <r>
    <x v="773"/>
    <s v="Lincoln2010Sow27AugIrrHalf"/>
    <x v="383"/>
    <m/>
    <m/>
    <m/>
    <m/>
    <n v="266.39999999999998"/>
    <n v="0.28625"/>
    <n v="0.35"/>
    <n v="0.15175"/>
    <n v="0.10575"/>
    <n v="0.11874999999999999"/>
    <n v="0.11824999999999999"/>
    <n v="0.10299999999999999"/>
    <n v="9.8250000000000004E-2"/>
    <m/>
    <m/>
    <m/>
    <m/>
    <m/>
    <m/>
    <m/>
    <m/>
    <m/>
    <m/>
    <m/>
    <m/>
    <m/>
    <m/>
    <m/>
    <n v="5.0785481583436501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.1187025649406389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0.20736665006664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0.448430069298957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6306324741366089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8"/>
    <m/>
    <m/>
    <m/>
    <m/>
    <n v="217.55"/>
    <n v="0.1865"/>
    <n v="0.27200000000000002"/>
    <n v="0.12775"/>
    <n v="9.2749999999999999E-2"/>
    <n v="0.10775"/>
    <n v="0.11025"/>
    <n v="9.8250000000000004E-2"/>
    <n v="9.24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89"/>
    <m/>
    <m/>
    <s v="Conquest"/>
    <m/>
    <m/>
    <m/>
    <m/>
    <m/>
    <m/>
    <m/>
    <m/>
    <m/>
    <m/>
    <m/>
    <m/>
    <m/>
    <m/>
    <n v="162.67500000000001"/>
    <n v="0"/>
    <m/>
    <m/>
    <m/>
    <m/>
    <m/>
    <m/>
    <m/>
    <m/>
    <m/>
    <n v="0.72308689677112803"/>
    <m/>
    <m/>
    <m/>
    <n v="0"/>
    <m/>
    <m/>
    <m/>
    <m/>
    <m/>
    <n v="100.991043589843"/>
    <m/>
    <m/>
    <m/>
    <x v="1"/>
    <m/>
    <m/>
    <m/>
    <m/>
    <m/>
    <m/>
    <m/>
    <m/>
    <m/>
    <m/>
    <m/>
    <m/>
    <m/>
    <m/>
    <m/>
    <n v="61.683956410157499"/>
    <m/>
    <m/>
    <m/>
  </r>
  <r>
    <x v="773"/>
    <s v="Lincoln2010Sow27AugIrrHalf"/>
    <x v="390"/>
    <m/>
    <m/>
    <m/>
    <m/>
    <n v="256.14999999999998"/>
    <n v="0.29199999999999998"/>
    <n v="0.34425"/>
    <n v="0.14199999999999999"/>
    <n v="9.4E-2"/>
    <n v="0.1085"/>
    <n v="0.1095"/>
    <n v="9.7500000000000003E-2"/>
    <n v="9.2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705344916803669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2"/>
    <m/>
    <m/>
    <m/>
    <m/>
    <n v="220.45"/>
    <n v="0.1895"/>
    <n v="0.28699999999999998"/>
    <n v="0.13125000000000001"/>
    <n v="8.9249999999999996E-2"/>
    <n v="0.10925"/>
    <n v="0.108"/>
    <n v="9.6500000000000002E-2"/>
    <n v="9.14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3"/>
    <m/>
    <m/>
    <s v="Conquest"/>
    <m/>
    <n v="219.75"/>
    <n v="0.22275"/>
    <n v="0.26050000000000001"/>
    <n v="0.12125"/>
    <n v="0.09"/>
    <n v="0.106"/>
    <n v="0.10925"/>
    <n v="9.5250000000000001E-2"/>
    <n v="9.375E-2"/>
    <m/>
    <m/>
    <m/>
    <m/>
    <n v="610.85"/>
    <n v="58.4396003433367"/>
    <m/>
    <m/>
    <m/>
    <m/>
    <m/>
    <m/>
    <m/>
    <m/>
    <m/>
    <n v="0.82244268066186998"/>
    <m/>
    <m/>
    <m/>
    <n v="0"/>
    <m/>
    <m/>
    <m/>
    <m/>
    <m/>
    <n v="105.063548421318"/>
    <m/>
    <m/>
    <m/>
    <x v="1"/>
    <m/>
    <m/>
    <m/>
    <m/>
    <m/>
    <m/>
    <m/>
    <m/>
    <m/>
    <m/>
    <m/>
    <m/>
    <m/>
    <m/>
    <m/>
    <n v="270.08310053786698"/>
    <m/>
    <m/>
    <m/>
  </r>
  <r>
    <x v="773"/>
    <s v="Lincoln2010Sow27AugIrrHalf"/>
    <x v="394"/>
    <m/>
    <m/>
    <m/>
    <m/>
    <n v="183.3"/>
    <n v="0.12575"/>
    <n v="0.20324999999999999"/>
    <n v="0.1055"/>
    <n v="8.4000000000000005E-2"/>
    <n v="0.10525"/>
    <n v="0.10775"/>
    <n v="9.425E-2"/>
    <n v="9.07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8150841162204800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6"/>
    <m/>
    <m/>
    <m/>
    <m/>
    <n v="189.1"/>
    <n v="0.13900000000000001"/>
    <n v="0.22275"/>
    <n v="0.105"/>
    <n v="8.1500000000000003E-2"/>
    <n v="0.10525"/>
    <n v="0.10775"/>
    <n v="9.375E-2"/>
    <n v="9.04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7"/>
    <m/>
    <m/>
    <s v="Conquest"/>
    <m/>
    <m/>
    <m/>
    <m/>
    <m/>
    <m/>
    <m/>
    <m/>
    <m/>
    <m/>
    <m/>
    <m/>
    <m/>
    <m/>
    <n v="1020.3125"/>
    <n v="268.92639187501698"/>
    <m/>
    <m/>
    <m/>
    <m/>
    <m/>
    <m/>
    <m/>
    <m/>
    <m/>
    <m/>
    <m/>
    <m/>
    <m/>
    <n v="16.132074851652401"/>
    <m/>
    <m/>
    <n v="2.3244238518076998"/>
    <m/>
    <m/>
    <n v="141.22407177017999"/>
    <m/>
    <m/>
    <n v="1.6459119000000001E-2"/>
    <x v="1"/>
    <m/>
    <m/>
    <m/>
    <m/>
    <m/>
    <m/>
    <m/>
    <m/>
    <m/>
    <m/>
    <m/>
    <m/>
    <m/>
    <m/>
    <m/>
    <n v="594.02996150315096"/>
    <m/>
    <m/>
    <m/>
  </r>
  <r>
    <x v="773"/>
    <s v="Lincoln2010Sow27AugIrrHalf"/>
    <x v="398"/>
    <m/>
    <m/>
    <m/>
    <m/>
    <n v="172.6"/>
    <n v="0.1055"/>
    <n v="0.1925"/>
    <n v="9.6000000000000002E-2"/>
    <n v="7.5499999999999998E-2"/>
    <n v="0.10150000000000001"/>
    <n v="0.10575"/>
    <n v="9.5500000000000002E-2"/>
    <n v="9.07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399"/>
    <m/>
    <m/>
    <s v="Conquest"/>
    <m/>
    <n v="195.05"/>
    <n v="0.1245"/>
    <n v="0.23599999999999999"/>
    <n v="0.1125"/>
    <n v="9.2249999999999999E-2"/>
    <n v="0.10875"/>
    <n v="0.1105"/>
    <n v="9.8000000000000004E-2"/>
    <n v="9.2749999999999999E-2"/>
    <m/>
    <m/>
    <m/>
    <m/>
    <n v="1379.5875000000001"/>
    <n v="494.97712228481498"/>
    <m/>
    <m/>
    <m/>
    <m/>
    <m/>
    <m/>
    <m/>
    <m/>
    <m/>
    <n v="0.71193529131289102"/>
    <m/>
    <m/>
    <m/>
    <n v="35.374459927487898"/>
    <m/>
    <m/>
    <n v="0.53914597347216198"/>
    <m/>
    <m/>
    <n v="66.1061503597127"/>
    <m/>
    <m/>
    <n v="8.1557609999999992E-3"/>
    <x v="1"/>
    <m/>
    <m/>
    <m/>
    <m/>
    <m/>
    <m/>
    <m/>
    <m/>
    <m/>
    <m/>
    <m/>
    <m/>
    <m/>
    <m/>
    <m/>
    <n v="460.78496364431498"/>
    <m/>
    <m/>
    <m/>
  </r>
  <r>
    <x v="773"/>
    <s v="Lincoln2010Sow27AugIrrHalf"/>
    <x v="400"/>
    <m/>
    <m/>
    <m/>
    <m/>
    <n v="199.95"/>
    <n v="0.18825"/>
    <n v="0.2235"/>
    <n v="0.10349999999999999"/>
    <n v="8.4250000000000005E-2"/>
    <n v="0.10224999999999999"/>
    <n v="0.107"/>
    <n v="9.7750000000000004E-2"/>
    <n v="9.325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01"/>
    <m/>
    <m/>
    <s v="Conquest"/>
    <m/>
    <m/>
    <m/>
    <m/>
    <m/>
    <m/>
    <m/>
    <m/>
    <m/>
    <m/>
    <m/>
    <m/>
    <m/>
    <m/>
    <n v="1328.325"/>
    <n v="614.55352123943999"/>
    <m/>
    <m/>
    <m/>
    <m/>
    <m/>
    <m/>
    <m/>
    <m/>
    <m/>
    <n v="0.46559103139755798"/>
    <m/>
    <m/>
    <m/>
    <n v="70.337264125430593"/>
    <m/>
    <m/>
    <m/>
    <m/>
    <m/>
    <n v="13.2166654931214"/>
    <m/>
    <m/>
    <m/>
    <x v="1"/>
    <m/>
    <m/>
    <m/>
    <m/>
    <m/>
    <m/>
    <m/>
    <m/>
    <m/>
    <m/>
    <m/>
    <m/>
    <m/>
    <m/>
    <m/>
    <n v="324.49929909695999"/>
    <m/>
    <m/>
    <m/>
  </r>
  <r>
    <x v="773"/>
    <s v="Lincoln2010Sow27AugIrrHalf"/>
    <x v="402"/>
    <m/>
    <m/>
    <m/>
    <m/>
    <n v="170.4"/>
    <n v="0.1105"/>
    <n v="0.17374999999999999"/>
    <n v="9.6500000000000002E-2"/>
    <n v="7.85E-2"/>
    <n v="0.10125000000000001"/>
    <n v="0.1065"/>
    <n v="9.4750000000000001E-2"/>
    <n v="9.02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03"/>
    <m/>
    <m/>
    <s v="Conquest"/>
    <m/>
    <m/>
    <m/>
    <m/>
    <m/>
    <m/>
    <m/>
    <m/>
    <m/>
    <m/>
    <m/>
    <m/>
    <m/>
    <m/>
    <n v="1328.2"/>
    <n v="685.18988124667806"/>
    <m/>
    <m/>
    <m/>
    <m/>
    <m/>
    <m/>
    <m/>
    <m/>
    <m/>
    <m/>
    <m/>
    <m/>
    <m/>
    <n v="62.590610945214102"/>
    <m/>
    <m/>
    <n v="0"/>
    <m/>
    <m/>
    <n v="0"/>
    <m/>
    <m/>
    <m/>
    <x v="1"/>
    <m/>
    <m/>
    <m/>
    <m/>
    <m/>
    <m/>
    <m/>
    <m/>
    <m/>
    <m/>
    <m/>
    <m/>
    <m/>
    <m/>
    <m/>
    <n v="286.18009183385101"/>
    <m/>
    <m/>
    <m/>
  </r>
  <r>
    <x v="773"/>
    <s v="Lincoln2010Sow27AugIrrHalf"/>
    <x v="404"/>
    <m/>
    <m/>
    <m/>
    <m/>
    <n v="180"/>
    <n v="0.13366666666666699"/>
    <n v="0.214"/>
    <n v="9.7750000000000004E-2"/>
    <n v="8.1250000000000003E-2"/>
    <n v="9.9500000000000005E-2"/>
    <n v="0.10249999999999999"/>
    <n v="9.425E-2"/>
    <n v="9.02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05"/>
    <m/>
    <m/>
    <s v="Conquest"/>
    <m/>
    <m/>
    <m/>
    <m/>
    <m/>
    <m/>
    <m/>
    <m/>
    <m/>
    <m/>
    <m/>
    <m/>
    <m/>
    <m/>
    <n v="1215.5"/>
    <n v="606.28736085524497"/>
    <m/>
    <m/>
    <m/>
    <m/>
    <m/>
    <m/>
    <m/>
    <m/>
    <m/>
    <n v="0.26339480268212501"/>
    <m/>
    <m/>
    <m/>
    <n v="58.905943942453099"/>
    <m/>
    <m/>
    <n v="5.80281755196305E-2"/>
    <m/>
    <m/>
    <n v="2.6064665127020801"/>
    <m/>
    <m/>
    <n v="2.2263158000000002E-2"/>
    <x v="1"/>
    <m/>
    <m/>
    <m/>
    <m/>
    <m/>
    <m/>
    <m/>
    <m/>
    <m/>
    <m/>
    <m/>
    <m/>
    <m/>
    <m/>
    <m/>
    <n v="271.31271331994299"/>
    <m/>
    <m/>
    <m/>
  </r>
  <r>
    <x v="773"/>
    <s v="Lincoln2010Sow27AugIrrHalf"/>
    <x v="406"/>
    <m/>
    <m/>
    <m/>
    <m/>
    <n v="189.65"/>
    <n v="0.16350000000000001"/>
    <n v="0.21375"/>
    <n v="0.10375"/>
    <n v="8.2500000000000004E-2"/>
    <n v="9.9750000000000005E-2"/>
    <n v="0.10174999999999999"/>
    <n v="9.425E-2"/>
    <n v="8.8999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07"/>
    <m/>
    <m/>
    <s v="Conquest"/>
    <m/>
    <m/>
    <m/>
    <m/>
    <m/>
    <m/>
    <m/>
    <m/>
    <m/>
    <m/>
    <m/>
    <m/>
    <m/>
    <m/>
    <n v="1232.7125000000001"/>
    <n v="644.01378157800002"/>
    <m/>
    <m/>
    <m/>
    <m/>
    <m/>
    <m/>
    <m/>
    <m/>
    <m/>
    <m/>
    <m/>
    <m/>
    <m/>
    <n v="50.106891307162101"/>
    <m/>
    <m/>
    <m/>
    <m/>
    <m/>
    <n v="0"/>
    <m/>
    <m/>
    <m/>
    <x v="1"/>
    <m/>
    <m/>
    <m/>
    <m/>
    <m/>
    <m/>
    <m/>
    <m/>
    <m/>
    <m/>
    <m/>
    <m/>
    <m/>
    <m/>
    <m/>
    <n v="256.37921034842299"/>
    <m/>
    <m/>
    <m/>
  </r>
  <r>
    <x v="773"/>
    <s v="Lincoln2010Sow27AugIrrHalf"/>
    <x v="408"/>
    <m/>
    <m/>
    <m/>
    <m/>
    <n v="193.65"/>
    <n v="0.16600000000000001"/>
    <n v="0.23175000000000001"/>
    <n v="0.10025000000000001"/>
    <n v="8.2250000000000004E-2"/>
    <n v="0.10025000000000001"/>
    <n v="0.10425"/>
    <n v="9.4500000000000001E-2"/>
    <n v="8.89999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09"/>
    <m/>
    <m/>
    <s v="Conquest"/>
    <m/>
    <m/>
    <m/>
    <m/>
    <m/>
    <m/>
    <m/>
    <m/>
    <m/>
    <m/>
    <m/>
    <m/>
    <m/>
    <m/>
    <n v="1195.4875"/>
    <n v="612.13923845603802"/>
    <m/>
    <m/>
    <m/>
    <m/>
    <m/>
    <m/>
    <m/>
    <m/>
    <m/>
    <m/>
    <m/>
    <m/>
    <m/>
    <n v="48.571584430321401"/>
    <m/>
    <m/>
    <m/>
    <m/>
    <m/>
    <n v="0"/>
    <m/>
    <m/>
    <m/>
    <x v="1"/>
    <m/>
    <m/>
    <m/>
    <m/>
    <m/>
    <m/>
    <m/>
    <m/>
    <m/>
    <m/>
    <m/>
    <m/>
    <m/>
    <m/>
    <m/>
    <n v="257.354505056937"/>
    <m/>
    <m/>
    <m/>
  </r>
  <r>
    <x v="773"/>
    <s v="Lincoln2010Sow27AugIrrHalf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3"/>
    <s v="Lincoln2010Sow27AugIrrHalf"/>
    <x v="412"/>
    <m/>
    <m/>
    <s v="Conquest"/>
    <m/>
    <m/>
    <m/>
    <m/>
    <m/>
    <m/>
    <m/>
    <m/>
    <m/>
    <m/>
    <m/>
    <m/>
    <m/>
    <m/>
    <n v="1273.760585"/>
    <n v="825.30529927452301"/>
    <m/>
    <m/>
    <m/>
    <n v="3.3655285E-2"/>
    <m/>
    <n v="18157.542176459399"/>
    <m/>
    <n v="612.57558500000005"/>
    <m/>
    <m/>
    <m/>
    <m/>
    <m/>
    <n v="68.988775531062799"/>
    <m/>
    <m/>
    <m/>
    <m/>
    <m/>
    <m/>
    <m/>
    <m/>
    <m/>
    <x v="0"/>
    <m/>
    <m/>
    <m/>
    <m/>
    <m/>
    <m/>
    <m/>
    <m/>
    <m/>
    <m/>
    <n v="212.72971427452299"/>
    <m/>
    <m/>
    <m/>
    <m/>
    <n v="379.46651019441401"/>
    <n v="314.83873910825002"/>
    <m/>
    <m/>
  </r>
  <r>
    <x v="774"/>
    <s v="Lincoln2010Sow27AugIrrHalf2"/>
    <x v="383"/>
    <m/>
    <m/>
    <m/>
    <m/>
    <n v="249.1"/>
    <n v="0.24374999999999999"/>
    <n v="0.3125"/>
    <n v="0.13825000000000001"/>
    <n v="9.8750000000000004E-2"/>
    <n v="0.124"/>
    <n v="0.10825"/>
    <n v="0.10274999999999999"/>
    <n v="0.11724999999999999"/>
    <m/>
    <m/>
    <m/>
    <m/>
    <m/>
    <m/>
    <m/>
    <m/>
    <m/>
    <m/>
    <m/>
    <m/>
    <m/>
    <m/>
    <m/>
    <n v="6.3565073404114297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.10768390276943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0.21796915675885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0.462547808287417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595393567368269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8"/>
    <m/>
    <m/>
    <m/>
    <m/>
    <n v="201.3"/>
    <n v="0.129"/>
    <n v="0.24525"/>
    <n v="0.1205"/>
    <n v="9.0249999999999997E-2"/>
    <n v="0.11125"/>
    <n v="0.10125000000000001"/>
    <n v="9.7000000000000003E-2"/>
    <n v="0.11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89"/>
    <m/>
    <m/>
    <s v="Conquest"/>
    <m/>
    <m/>
    <m/>
    <m/>
    <m/>
    <m/>
    <m/>
    <m/>
    <m/>
    <m/>
    <m/>
    <m/>
    <m/>
    <m/>
    <n v="183.88749999999999"/>
    <n v="0"/>
    <m/>
    <m/>
    <m/>
    <m/>
    <m/>
    <m/>
    <m/>
    <m/>
    <m/>
    <n v="0.71051168257975095"/>
    <m/>
    <m/>
    <m/>
    <n v="0"/>
    <m/>
    <m/>
    <m/>
    <m/>
    <m/>
    <n v="112.944047111934"/>
    <m/>
    <m/>
    <m/>
    <x v="1"/>
    <m/>
    <m/>
    <m/>
    <m/>
    <m/>
    <m/>
    <m/>
    <m/>
    <m/>
    <m/>
    <m/>
    <m/>
    <m/>
    <m/>
    <m/>
    <n v="70.943452888065707"/>
    <m/>
    <m/>
    <m/>
  </r>
  <r>
    <x v="774"/>
    <s v="Lincoln2010Sow27AugIrrHalf2"/>
    <x v="390"/>
    <m/>
    <m/>
    <m/>
    <m/>
    <n v="246.5"/>
    <n v="0.25874999999999998"/>
    <n v="0.30825000000000002"/>
    <n v="0.13225000000000001"/>
    <n v="9.6750000000000003E-2"/>
    <n v="0.12475"/>
    <n v="0.10249999999999999"/>
    <n v="9.6750000000000003E-2"/>
    <n v="0.11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681905067448533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2"/>
    <m/>
    <m/>
    <m/>
    <m/>
    <n v="208.4"/>
    <n v="0.13750000000000001"/>
    <n v="0.26"/>
    <n v="0.12375"/>
    <n v="9.1249999999999998E-2"/>
    <n v="0.12"/>
    <n v="0.10199999999999999"/>
    <n v="9.6750000000000003E-2"/>
    <n v="0.110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3"/>
    <m/>
    <m/>
    <s v="Conquest"/>
    <m/>
    <n v="204.1"/>
    <n v="0.15049999999999999"/>
    <n v="0.23649999999999999"/>
    <n v="0.11625000000000001"/>
    <n v="9.0999999999999998E-2"/>
    <n v="0.11550000000000001"/>
    <n v="0.1"/>
    <n v="9.8000000000000004E-2"/>
    <n v="0.11275"/>
    <m/>
    <m/>
    <m/>
    <m/>
    <n v="607.73749999999995"/>
    <n v="59.895946594760503"/>
    <m/>
    <m/>
    <m/>
    <m/>
    <m/>
    <m/>
    <m/>
    <m/>
    <m/>
    <n v="0.74074963368730595"/>
    <m/>
    <m/>
    <m/>
    <n v="0"/>
    <m/>
    <m/>
    <m/>
    <m/>
    <m/>
    <n v="106.32011801982399"/>
    <m/>
    <m/>
    <m/>
    <x v="1"/>
    <m/>
    <m/>
    <m/>
    <m/>
    <m/>
    <m/>
    <m/>
    <m/>
    <m/>
    <m/>
    <m/>
    <m/>
    <m/>
    <m/>
    <m/>
    <n v="250.038540227781"/>
    <m/>
    <m/>
    <m/>
  </r>
  <r>
    <x v="774"/>
    <s v="Lincoln2010Sow27AugIrrHalf2"/>
    <x v="394"/>
    <m/>
    <m/>
    <m/>
    <m/>
    <n v="176.3"/>
    <n v="8.4750000000000006E-2"/>
    <n v="0.187"/>
    <n v="0.10224999999999999"/>
    <n v="8.6749999999999994E-2"/>
    <n v="0.11325"/>
    <n v="9.9500000000000005E-2"/>
    <n v="9.6500000000000002E-2"/>
    <n v="0.11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797123541441723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6"/>
    <m/>
    <m/>
    <m/>
    <m/>
    <n v="169.15"/>
    <n v="7.6999999999999999E-2"/>
    <n v="0.16925000000000001"/>
    <n v="9.9000000000000005E-2"/>
    <n v="8.2750000000000004E-2"/>
    <n v="0.11025"/>
    <n v="9.9000000000000005E-2"/>
    <n v="9.8250000000000004E-2"/>
    <n v="0.110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7"/>
    <m/>
    <m/>
    <s v="Conquest"/>
    <m/>
    <m/>
    <m/>
    <m/>
    <m/>
    <m/>
    <m/>
    <m/>
    <m/>
    <m/>
    <m/>
    <m/>
    <m/>
    <m/>
    <n v="974.52499999999998"/>
    <n v="273.27793872622402"/>
    <m/>
    <m/>
    <m/>
    <m/>
    <m/>
    <m/>
    <m/>
    <m/>
    <m/>
    <m/>
    <m/>
    <m/>
    <m/>
    <n v="24.601326760186701"/>
    <m/>
    <m/>
    <n v="1.9574019121599"/>
    <m/>
    <m/>
    <n v="119.301574211409"/>
    <m/>
    <m/>
    <n v="1.6407175999999999E-2"/>
    <x v="1"/>
    <m/>
    <m/>
    <m/>
    <m/>
    <m/>
    <m/>
    <m/>
    <m/>
    <m/>
    <m/>
    <m/>
    <m/>
    <m/>
    <m/>
    <m/>
    <n v="557.34416030218097"/>
    <m/>
    <m/>
    <m/>
  </r>
  <r>
    <x v="774"/>
    <s v="Lincoln2010Sow27AugIrrHalf2"/>
    <x v="398"/>
    <m/>
    <m/>
    <m/>
    <m/>
    <n v="153.6"/>
    <n v="5.3749999999999999E-2"/>
    <n v="0.13900000000000001"/>
    <n v="8.6749999999999994E-2"/>
    <n v="7.8E-2"/>
    <n v="0.1065"/>
    <n v="9.8500000000000004E-2"/>
    <n v="9.5500000000000002E-2"/>
    <n v="0.1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399"/>
    <m/>
    <m/>
    <s v="Conquest"/>
    <m/>
    <n v="151.55000000000001"/>
    <n v="5.475E-2"/>
    <n v="0.13825000000000001"/>
    <n v="8.6499999999999994E-2"/>
    <n v="7.5749999999999998E-2"/>
    <n v="0.10324999999999999"/>
    <n v="9.6500000000000002E-2"/>
    <n v="9.4500000000000001E-2"/>
    <n v="0.10825"/>
    <m/>
    <m/>
    <m/>
    <m/>
    <n v="1114.2625"/>
    <n v="424.84937701373599"/>
    <m/>
    <m/>
    <m/>
    <m/>
    <m/>
    <m/>
    <m/>
    <m/>
    <m/>
    <n v="0.54097887946303302"/>
    <m/>
    <m/>
    <m/>
    <n v="39.982291855115903"/>
    <m/>
    <m/>
    <n v="0.25948123416395502"/>
    <m/>
    <m/>
    <n v="35.103542707465202"/>
    <m/>
    <m/>
    <n v="7.3918819999999998E-3"/>
    <x v="1"/>
    <m/>
    <m/>
    <m/>
    <m/>
    <m/>
    <m/>
    <m/>
    <m/>
    <m/>
    <m/>
    <m/>
    <m/>
    <m/>
    <m/>
    <m/>
    <n v="349.45065685332702"/>
    <m/>
    <m/>
    <m/>
  </r>
  <r>
    <x v="774"/>
    <s v="Lincoln2010Sow27AugIrrHalf2"/>
    <x v="400"/>
    <m/>
    <m/>
    <m/>
    <m/>
    <n v="157.6"/>
    <n v="9.0999999999999998E-2"/>
    <n v="0.13300000000000001"/>
    <n v="8.5999999999999993E-2"/>
    <n v="9.4E-2"/>
    <n v="9.0999999999999998E-2"/>
    <n v="8.9249999999999996E-2"/>
    <n v="9.5000000000000001E-2"/>
    <n v="0.108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01"/>
    <m/>
    <m/>
    <s v="Conquest"/>
    <m/>
    <m/>
    <m/>
    <m/>
    <m/>
    <m/>
    <m/>
    <m/>
    <m/>
    <m/>
    <m/>
    <m/>
    <m/>
    <m/>
    <n v="1135.1875"/>
    <n v="527.08764469119399"/>
    <m/>
    <m/>
    <m/>
    <m/>
    <m/>
    <m/>
    <m/>
    <m/>
    <m/>
    <n v="0.39674948337570498"/>
    <m/>
    <m/>
    <m/>
    <n v="57.558119322612001"/>
    <m/>
    <m/>
    <m/>
    <m/>
    <m/>
    <n v="9.4026365125319895"/>
    <m/>
    <m/>
    <m/>
    <x v="1"/>
    <m/>
    <m/>
    <m/>
    <m/>
    <m/>
    <m/>
    <m/>
    <m/>
    <m/>
    <m/>
    <m/>
    <m/>
    <m/>
    <m/>
    <m/>
    <n v="267.59958345233298"/>
    <m/>
    <m/>
    <m/>
  </r>
  <r>
    <x v="774"/>
    <s v="Lincoln2010Sow27AugIrrHalf2"/>
    <x v="402"/>
    <m/>
    <m/>
    <m/>
    <m/>
    <n v="152.1"/>
    <n v="6.4500000000000002E-2"/>
    <n v="0.14974999999999999"/>
    <n v="8.3250000000000005E-2"/>
    <n v="7.3499999999999996E-2"/>
    <n v="9.7000000000000003E-2"/>
    <n v="9.1749999999999998E-2"/>
    <n v="9.325E-2"/>
    <n v="0.10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03"/>
    <m/>
    <m/>
    <s v="Conquest"/>
    <m/>
    <m/>
    <m/>
    <m/>
    <m/>
    <m/>
    <m/>
    <m/>
    <m/>
    <m/>
    <m/>
    <m/>
    <m/>
    <m/>
    <n v="1112.1500000000001"/>
    <n v="554.98923768850295"/>
    <m/>
    <m/>
    <m/>
    <m/>
    <m/>
    <m/>
    <m/>
    <m/>
    <m/>
    <m/>
    <m/>
    <m/>
    <m/>
    <n v="52.800748259492103"/>
    <m/>
    <m/>
    <n v="0"/>
    <m/>
    <m/>
    <n v="0"/>
    <m/>
    <m/>
    <m/>
    <x v="1"/>
    <m/>
    <m/>
    <m/>
    <m/>
    <m/>
    <m/>
    <m/>
    <m/>
    <m/>
    <m/>
    <m/>
    <m/>
    <m/>
    <m/>
    <m/>
    <n v="240.45605087617599"/>
    <m/>
    <m/>
    <m/>
  </r>
  <r>
    <x v="774"/>
    <s v="Lincoln2010Sow27AugIrrHalf2"/>
    <x v="404"/>
    <m/>
    <m/>
    <m/>
    <m/>
    <n v="149"/>
    <n v="5.8000000000000003E-2"/>
    <n v="0.14274999999999999"/>
    <n v="8.4750000000000006E-2"/>
    <n v="7.2749999999999995E-2"/>
    <n v="9.35E-2"/>
    <n v="9.0499999999999997E-2"/>
    <n v="9.1999999999999998E-2"/>
    <n v="0.10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05"/>
    <m/>
    <m/>
    <s v="Conquest"/>
    <m/>
    <m/>
    <m/>
    <m/>
    <m/>
    <m/>
    <m/>
    <m/>
    <m/>
    <m/>
    <m/>
    <m/>
    <m/>
    <m/>
    <n v="1143.5875000000001"/>
    <n v="599.53962227469299"/>
    <m/>
    <m/>
    <m/>
    <m/>
    <m/>
    <m/>
    <m/>
    <m/>
    <m/>
    <n v="0.19649724255085099"/>
    <m/>
    <m/>
    <m/>
    <n v="51.028717760989899"/>
    <m/>
    <m/>
    <n v="0"/>
    <m/>
    <m/>
    <n v="0"/>
    <m/>
    <m/>
    <m/>
    <x v="1"/>
    <m/>
    <m/>
    <m/>
    <m/>
    <m/>
    <m/>
    <m/>
    <m/>
    <m/>
    <m/>
    <m/>
    <m/>
    <m/>
    <m/>
    <m/>
    <n v="243.30016482092199"/>
    <m/>
    <m/>
    <m/>
  </r>
  <r>
    <x v="774"/>
    <s v="Lincoln2010Sow27AugIrrHalf2"/>
    <x v="406"/>
    <m/>
    <m/>
    <m/>
    <m/>
    <n v="169.55"/>
    <n v="9.6500000000000002E-2"/>
    <n v="0.20349999999999999"/>
    <n v="9.4E-2"/>
    <n v="7.4749999999999997E-2"/>
    <n v="9.2249999999999999E-2"/>
    <n v="8.9499999999999996E-2"/>
    <n v="9.1499999999999998E-2"/>
    <n v="0.105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07"/>
    <m/>
    <m/>
    <s v="Conquest"/>
    <m/>
    <m/>
    <m/>
    <m/>
    <m/>
    <m/>
    <m/>
    <m/>
    <m/>
    <m/>
    <m/>
    <m/>
    <m/>
    <m/>
    <n v="1230.2375"/>
    <n v="641.65856782110598"/>
    <m/>
    <m/>
    <m/>
    <m/>
    <m/>
    <m/>
    <m/>
    <m/>
    <m/>
    <m/>
    <m/>
    <m/>
    <m/>
    <n v="51.8587679365016"/>
    <m/>
    <m/>
    <m/>
    <m/>
    <m/>
    <n v="0"/>
    <m/>
    <m/>
    <m/>
    <x v="1"/>
    <m/>
    <m/>
    <m/>
    <m/>
    <m/>
    <m/>
    <m/>
    <m/>
    <m/>
    <m/>
    <m/>
    <m/>
    <m/>
    <m/>
    <m/>
    <n v="262.96336110739799"/>
    <m/>
    <m/>
    <m/>
  </r>
  <r>
    <x v="774"/>
    <s v="Lincoln2010Sow27AugIrrHalf2"/>
    <x v="408"/>
    <m/>
    <m/>
    <m/>
    <m/>
    <n v="162.4"/>
    <n v="9.375E-2"/>
    <n v="0.17100000000000001"/>
    <n v="9.0249999999999997E-2"/>
    <n v="7.4999999999999997E-2"/>
    <n v="9.325E-2"/>
    <n v="9.0749999999999997E-2"/>
    <n v="9.1749999999999998E-2"/>
    <n v="0.106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09"/>
    <m/>
    <m/>
    <s v="Conquest"/>
    <m/>
    <m/>
    <m/>
    <m/>
    <m/>
    <m/>
    <m/>
    <m/>
    <m/>
    <m/>
    <m/>
    <m/>
    <m/>
    <m/>
    <n v="1230"/>
    <n v="641.70369720372196"/>
    <m/>
    <m/>
    <m/>
    <m/>
    <m/>
    <m/>
    <m/>
    <m/>
    <m/>
    <m/>
    <m/>
    <m/>
    <m/>
    <n v="49.512476826386496"/>
    <m/>
    <m/>
    <m/>
    <m/>
    <m/>
    <n v="0"/>
    <m/>
    <m/>
    <m/>
    <x v="1"/>
    <m/>
    <m/>
    <m/>
    <m/>
    <m/>
    <m/>
    <m/>
    <m/>
    <m/>
    <m/>
    <m/>
    <m/>
    <m/>
    <m/>
    <m/>
    <n v="249.337910368705"/>
    <m/>
    <m/>
    <m/>
  </r>
  <r>
    <x v="774"/>
    <s v="Lincoln2010Sow27AugIrrHalf2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4"/>
    <s v="Lincoln2010Sow27AugIrrHalf2"/>
    <x v="412"/>
    <m/>
    <m/>
    <s v="Conquest"/>
    <m/>
    <m/>
    <m/>
    <m/>
    <m/>
    <m/>
    <m/>
    <m/>
    <m/>
    <m/>
    <m/>
    <m/>
    <m/>
    <m/>
    <n v="1068.20544"/>
    <n v="670.47536252285602"/>
    <m/>
    <m/>
    <m/>
    <n v="3.1522135E-2"/>
    <m/>
    <n v="15446.1054735497"/>
    <m/>
    <n v="480.36543999999998"/>
    <m/>
    <m/>
    <m/>
    <m/>
    <m/>
    <n v="59.955724396996096"/>
    <m/>
    <m/>
    <m/>
    <m/>
    <m/>
    <m/>
    <m/>
    <m/>
    <m/>
    <x v="0"/>
    <m/>
    <m/>
    <m/>
    <m/>
    <m/>
    <m/>
    <m/>
    <m/>
    <m/>
    <m/>
    <n v="190.10992252285601"/>
    <m/>
    <m/>
    <m/>
    <m/>
    <n v="337.77435308014799"/>
    <n v="313.55133822027301"/>
    <m/>
    <m/>
  </r>
  <r>
    <x v="775"/>
    <s v="Lincoln2010Sow27AugIrrNil"/>
    <x v="383"/>
    <m/>
    <m/>
    <m/>
    <m/>
    <n v="236.95"/>
    <n v="0.27300000000000002"/>
    <n v="0.26224999999999998"/>
    <n v="0.1285"/>
    <n v="9.5250000000000001E-2"/>
    <n v="9.4750000000000001E-2"/>
    <n v="0.10725"/>
    <n v="0.108"/>
    <n v="0.11575000000000001"/>
    <m/>
    <m/>
    <m/>
    <m/>
    <m/>
    <m/>
    <m/>
    <m/>
    <m/>
    <m/>
    <m/>
    <m/>
    <m/>
    <m/>
    <m/>
    <n v="6.8738673733206399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.1223155378169859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0.20994113438718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0.444962177206397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64512952616092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8"/>
    <m/>
    <m/>
    <m/>
    <m/>
    <n v="188.95"/>
    <n v="0.14649999999999999"/>
    <n v="0.19925000000000001"/>
    <n v="0.11075"/>
    <n v="8.8249999999999995E-2"/>
    <n v="8.8499999999999995E-2"/>
    <n v="0.10150000000000001"/>
    <n v="0.10174999999999999"/>
    <n v="0.108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89"/>
    <m/>
    <m/>
    <s v="Conquest"/>
    <m/>
    <m/>
    <m/>
    <m/>
    <m/>
    <m/>
    <m/>
    <m/>
    <m/>
    <m/>
    <m/>
    <m/>
    <m/>
    <m/>
    <n v="210.08750000000001"/>
    <n v="0"/>
    <m/>
    <m/>
    <m/>
    <m/>
    <m/>
    <m/>
    <m/>
    <m/>
    <m/>
    <n v="0.76836798890973901"/>
    <m/>
    <m/>
    <m/>
    <n v="0"/>
    <m/>
    <m/>
    <m/>
    <m/>
    <m/>
    <n v="128.715731546098"/>
    <m/>
    <m/>
    <m/>
    <x v="1"/>
    <m/>
    <m/>
    <m/>
    <m/>
    <m/>
    <m/>
    <m/>
    <m/>
    <m/>
    <m/>
    <m/>
    <m/>
    <m/>
    <m/>
    <m/>
    <n v="81.371768453902106"/>
    <m/>
    <m/>
    <m/>
  </r>
  <r>
    <x v="775"/>
    <s v="Lincoln2010Sow27AugIrrNil"/>
    <x v="390"/>
    <m/>
    <m/>
    <m/>
    <m/>
    <n v="209.9"/>
    <n v="0.23275000000000001"/>
    <n v="0.21725"/>
    <n v="0.11025"/>
    <n v="8.9499999999999996E-2"/>
    <n v="8.8999999999999996E-2"/>
    <n v="0.10050000000000001"/>
    <n v="0.10174999999999999"/>
    <n v="0.10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746427881294757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2"/>
    <m/>
    <m/>
    <m/>
    <m/>
    <n v="176.15"/>
    <n v="0.12025"/>
    <n v="0.17624999999999999"/>
    <n v="0.10050000000000001"/>
    <n v="8.5250000000000006E-2"/>
    <n v="8.8249999999999995E-2"/>
    <n v="0.10100000000000001"/>
    <n v="0.10125000000000001"/>
    <n v="0.10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3"/>
    <m/>
    <m/>
    <s v="Conquest"/>
    <m/>
    <n v="168.2"/>
    <n v="0.12625"/>
    <n v="0.14899999999999999"/>
    <n v="9.325E-2"/>
    <n v="8.0250000000000002E-2"/>
    <n v="8.5500000000000007E-2"/>
    <n v="9.9250000000000005E-2"/>
    <n v="0.10150000000000001"/>
    <n v="0.106"/>
    <m/>
    <m/>
    <m/>
    <m/>
    <n v="618.27499999999998"/>
    <n v="75.297148157419201"/>
    <m/>
    <m/>
    <m/>
    <m/>
    <m/>
    <m/>
    <m/>
    <m/>
    <m/>
    <n v="0.75370080296630104"/>
    <m/>
    <m/>
    <m/>
    <n v="0"/>
    <m/>
    <m/>
    <m/>
    <m/>
    <m/>
    <n v="87.981725848246896"/>
    <m/>
    <m/>
    <m/>
    <x v="1"/>
    <m/>
    <m/>
    <m/>
    <m/>
    <m/>
    <m/>
    <m/>
    <m/>
    <m/>
    <m/>
    <m/>
    <m/>
    <m/>
    <m/>
    <m/>
    <n v="218.974522363571"/>
    <m/>
    <m/>
    <m/>
  </r>
  <r>
    <x v="775"/>
    <s v="Lincoln2010Sow27AugIrrNil"/>
    <x v="394"/>
    <m/>
    <m/>
    <m/>
    <m/>
    <n v="151.25"/>
    <n v="7.1999999999999995E-2"/>
    <n v="0.1265"/>
    <n v="8.7749999999999995E-2"/>
    <n v="7.775E-2"/>
    <n v="8.4250000000000005E-2"/>
    <n v="9.9500000000000005E-2"/>
    <n v="0.10125000000000001"/>
    <n v="0.107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69311130788403497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6"/>
    <m/>
    <m/>
    <m/>
    <m/>
    <n v="145.15"/>
    <n v="6.4000000000000001E-2"/>
    <n v="0.11425"/>
    <n v="8.3000000000000004E-2"/>
    <n v="7.5749999999999998E-2"/>
    <n v="8.3750000000000005E-2"/>
    <n v="9.8500000000000004E-2"/>
    <n v="0.10025000000000001"/>
    <n v="0.106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7"/>
    <m/>
    <m/>
    <s v="Conquest"/>
    <m/>
    <m/>
    <m/>
    <m/>
    <m/>
    <m/>
    <m/>
    <m/>
    <m/>
    <m/>
    <m/>
    <m/>
    <m/>
    <m/>
    <n v="772.38750000000005"/>
    <n v="239.409581562715"/>
    <m/>
    <m/>
    <m/>
    <m/>
    <m/>
    <m/>
    <m/>
    <m/>
    <m/>
    <m/>
    <m/>
    <m/>
    <m/>
    <n v="28.403485033883001"/>
    <m/>
    <m/>
    <n v="0.93147608756514699"/>
    <m/>
    <m/>
    <n v="88.796899330528106"/>
    <m/>
    <m/>
    <n v="1.0489962E-2"/>
    <x v="1"/>
    <m/>
    <m/>
    <m/>
    <m/>
    <m/>
    <m/>
    <m/>
    <m/>
    <m/>
    <m/>
    <m/>
    <m/>
    <m/>
    <m/>
    <m/>
    <n v="415.777534072874"/>
    <m/>
    <m/>
    <m/>
  </r>
  <r>
    <x v="775"/>
    <s v="Lincoln2010Sow27AugIrrNil"/>
    <x v="398"/>
    <m/>
    <m/>
    <m/>
    <m/>
    <n v="138.44999999999999"/>
    <n v="5.3249999999999999E-2"/>
    <n v="0.105"/>
    <n v="7.8750000000000001E-2"/>
    <n v="7.4249999999999997E-2"/>
    <n v="0.08"/>
    <n v="9.7250000000000003E-2"/>
    <n v="9.8750000000000004E-2"/>
    <n v="0.1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399"/>
    <m/>
    <m/>
    <s v="Conquest"/>
    <m/>
    <n v="136.4"/>
    <n v="5.425E-2"/>
    <n v="0.10150000000000001"/>
    <n v="7.7249999999999999E-2"/>
    <n v="7.2249999999999995E-2"/>
    <n v="7.7249999999999999E-2"/>
    <n v="9.5500000000000002E-2"/>
    <n v="9.9000000000000005E-2"/>
    <n v="0.105"/>
    <m/>
    <m/>
    <m/>
    <m/>
    <n v="956.5"/>
    <n v="390.47883679749299"/>
    <m/>
    <m/>
    <m/>
    <m/>
    <m/>
    <m/>
    <m/>
    <m/>
    <m/>
    <n v="0.26764191797176201"/>
    <m/>
    <m/>
    <m/>
    <n v="57.353192407903798"/>
    <m/>
    <m/>
    <n v="1.7118628702652499E-2"/>
    <m/>
    <m/>
    <n v="3.6764439769310302"/>
    <m/>
    <m/>
    <n v="4.6563009999999998E-3"/>
    <x v="1"/>
    <m/>
    <m/>
    <m/>
    <m/>
    <m/>
    <m/>
    <m/>
    <m/>
    <m/>
    <m/>
    <m/>
    <m/>
    <m/>
    <m/>
    <m/>
    <n v="249.02682424461801"/>
    <m/>
    <m/>
    <m/>
  </r>
  <r>
    <x v="775"/>
    <s v="Lincoln2010Sow27AugIrrNil"/>
    <x v="400"/>
    <m/>
    <m/>
    <m/>
    <m/>
    <n v="150.19999999999999"/>
    <n v="0.11225"/>
    <n v="0.115"/>
    <n v="7.6999999999999999E-2"/>
    <n v="7.0499999999999993E-2"/>
    <n v="7.825E-2"/>
    <n v="9.5250000000000001E-2"/>
    <n v="9.7250000000000003E-2"/>
    <n v="0.105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01"/>
    <m/>
    <m/>
    <s v="Conquest"/>
    <m/>
    <m/>
    <m/>
    <m/>
    <m/>
    <m/>
    <m/>
    <m/>
    <m/>
    <m/>
    <m/>
    <m/>
    <m/>
    <m/>
    <n v="798.42499999999995"/>
    <n v="360.61962074876499"/>
    <m/>
    <m/>
    <m/>
    <m/>
    <m/>
    <m/>
    <m/>
    <m/>
    <m/>
    <n v="0.19594898313919901"/>
    <m/>
    <m/>
    <m/>
    <n v="51.084079103042903"/>
    <m/>
    <m/>
    <m/>
    <m/>
    <m/>
    <n v="0"/>
    <m/>
    <m/>
    <m/>
    <x v="1"/>
    <m/>
    <m/>
    <m/>
    <m/>
    <m/>
    <m/>
    <m/>
    <m/>
    <m/>
    <m/>
    <m/>
    <m/>
    <m/>
    <m/>
    <m/>
    <n v="177.99792016377401"/>
    <m/>
    <m/>
    <m/>
  </r>
  <r>
    <x v="775"/>
    <s v="Lincoln2010Sow27AugIrrNil"/>
    <x v="402"/>
    <m/>
    <m/>
    <m/>
    <m/>
    <n v="153.69999999999999"/>
    <n v="0.10675"/>
    <n v="0.13800000000000001"/>
    <n v="7.8E-2"/>
    <n v="7.1249999999999994E-2"/>
    <n v="7.9750000000000001E-2"/>
    <n v="9.6000000000000002E-2"/>
    <n v="9.5500000000000002E-2"/>
    <n v="0.103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03"/>
    <m/>
    <m/>
    <s v="Conquest"/>
    <m/>
    <m/>
    <m/>
    <m/>
    <m/>
    <m/>
    <m/>
    <m/>
    <m/>
    <m/>
    <m/>
    <m/>
    <m/>
    <m/>
    <n v="815.9"/>
    <n v="404.598204233525"/>
    <m/>
    <m/>
    <m/>
    <m/>
    <m/>
    <m/>
    <m/>
    <m/>
    <m/>
    <m/>
    <m/>
    <m/>
    <m/>
    <n v="39.988777526239701"/>
    <m/>
    <m/>
    <n v="0"/>
    <m/>
    <m/>
    <n v="0"/>
    <m/>
    <m/>
    <m/>
    <x v="1"/>
    <m/>
    <m/>
    <m/>
    <m/>
    <m/>
    <m/>
    <m/>
    <m/>
    <m/>
    <m/>
    <m/>
    <m/>
    <m/>
    <m/>
    <m/>
    <n v="169.52820256552499"/>
    <m/>
    <m/>
    <m/>
  </r>
  <r>
    <x v="775"/>
    <s v="Lincoln2010Sow27AugIrrNil"/>
    <x v="404"/>
    <m/>
    <m/>
    <m/>
    <m/>
    <n v="146.6"/>
    <n v="9.7250000000000003E-2"/>
    <n v="0.11824999999999999"/>
    <n v="7.7249999999999999E-2"/>
    <n v="6.9250000000000006E-2"/>
    <n v="7.7249999999999999E-2"/>
    <n v="9.5250000000000001E-2"/>
    <n v="9.5250000000000001E-2"/>
    <n v="0.103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05"/>
    <m/>
    <m/>
    <s v="Conquest"/>
    <m/>
    <m/>
    <m/>
    <m/>
    <m/>
    <m/>
    <m/>
    <m/>
    <m/>
    <m/>
    <m/>
    <m/>
    <m/>
    <m/>
    <n v="933.625"/>
    <n v="444.714586662236"/>
    <m/>
    <m/>
    <m/>
    <m/>
    <m/>
    <m/>
    <m/>
    <m/>
    <m/>
    <n v="0.178549108318733"/>
    <m/>
    <m/>
    <m/>
    <n v="50.717108332610501"/>
    <m/>
    <m/>
    <n v="0"/>
    <m/>
    <m/>
    <n v="0"/>
    <m/>
    <m/>
    <m/>
    <x v="1"/>
    <m/>
    <m/>
    <m/>
    <m/>
    <m/>
    <m/>
    <m/>
    <m/>
    <m/>
    <m/>
    <m/>
    <m/>
    <m/>
    <m/>
    <m/>
    <n v="196.045921931642"/>
    <m/>
    <m/>
    <m/>
  </r>
  <r>
    <x v="775"/>
    <s v="Lincoln2010Sow27AugIrrNil"/>
    <x v="406"/>
    <m/>
    <m/>
    <m/>
    <m/>
    <n v="170.05"/>
    <n v="0.15125"/>
    <n v="0.16875000000000001"/>
    <n v="8.8499999999999995E-2"/>
    <n v="7.1499999999999994E-2"/>
    <n v="7.775E-2"/>
    <n v="9.4500000000000001E-2"/>
    <n v="9.6000000000000002E-2"/>
    <n v="0.1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07"/>
    <m/>
    <m/>
    <s v="Conquest"/>
    <m/>
    <m/>
    <m/>
    <m/>
    <m/>
    <m/>
    <m/>
    <m/>
    <m/>
    <m/>
    <m/>
    <m/>
    <m/>
    <m/>
    <n v="920.23749999999995"/>
    <n v="433.38872072544802"/>
    <m/>
    <m/>
    <m/>
    <m/>
    <m/>
    <m/>
    <m/>
    <m/>
    <m/>
    <m/>
    <m/>
    <m/>
    <m/>
    <n v="43.020802778954"/>
    <m/>
    <m/>
    <m/>
    <m/>
    <m/>
    <n v="0"/>
    <m/>
    <m/>
    <m/>
    <x v="1"/>
    <m/>
    <m/>
    <m/>
    <m/>
    <m/>
    <m/>
    <m/>
    <m/>
    <m/>
    <m/>
    <m/>
    <m/>
    <m/>
    <m/>
    <m/>
    <n v="191.35409934382801"/>
    <m/>
    <m/>
    <m/>
  </r>
  <r>
    <x v="775"/>
    <s v="Lincoln2010Sow27AugIrrNil"/>
    <x v="408"/>
    <m/>
    <m/>
    <m/>
    <m/>
    <n v="164.95"/>
    <n v="0.14099999999999999"/>
    <n v="0.15275"/>
    <n v="8.6499999999999994E-2"/>
    <n v="7.1999999999999995E-2"/>
    <n v="7.9250000000000001E-2"/>
    <n v="9.6500000000000002E-2"/>
    <n v="9.5000000000000001E-2"/>
    <n v="0.101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09"/>
    <m/>
    <m/>
    <s v="Conquest"/>
    <m/>
    <m/>
    <m/>
    <m/>
    <m/>
    <m/>
    <m/>
    <m/>
    <m/>
    <m/>
    <m/>
    <m/>
    <m/>
    <m/>
    <n v="818.46249999999998"/>
    <n v="391.85928289608597"/>
    <m/>
    <m/>
    <m/>
    <m/>
    <m/>
    <m/>
    <m/>
    <m/>
    <m/>
    <m/>
    <m/>
    <m/>
    <m/>
    <n v="35.145748482433603"/>
    <m/>
    <m/>
    <m/>
    <m/>
    <m/>
    <n v="0"/>
    <m/>
    <m/>
    <m/>
    <x v="1"/>
    <m/>
    <m/>
    <m/>
    <m/>
    <m/>
    <m/>
    <m/>
    <m/>
    <m/>
    <m/>
    <m/>
    <m/>
    <m/>
    <m/>
    <m/>
    <n v="168.30107008813201"/>
    <m/>
    <m/>
    <m/>
  </r>
  <r>
    <x v="775"/>
    <s v="Lincoln2010Sow27AugIrrNil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5"/>
    <s v="Lincoln2010Sow27AugIrrNil"/>
    <x v="412"/>
    <m/>
    <m/>
    <s v="Conquest"/>
    <m/>
    <m/>
    <m/>
    <m/>
    <m/>
    <m/>
    <m/>
    <m/>
    <m/>
    <m/>
    <m/>
    <m/>
    <m/>
    <m/>
    <n v="762.52902500000005"/>
    <n v="458.26986996050005"/>
    <m/>
    <m/>
    <m/>
    <n v="2.71623075E-2"/>
    <m/>
    <n v="11248.8172122338"/>
    <m/>
    <n v="305.32402500000001"/>
    <m/>
    <m/>
    <m/>
    <m/>
    <m/>
    <n v="50.969668705511999"/>
    <m/>
    <m/>
    <m/>
    <m/>
    <m/>
    <m/>
    <m/>
    <m/>
    <m/>
    <x v="0"/>
    <m/>
    <m/>
    <m/>
    <m/>
    <m/>
    <m/>
    <m/>
    <m/>
    <m/>
    <m/>
    <n v="152.94584496050001"/>
    <m/>
    <m/>
    <m/>
    <m/>
    <n v="253.28948633398801"/>
    <n v="258.19691025801097"/>
    <m/>
    <m/>
  </r>
  <r>
    <x v="776"/>
    <s v="Lincoln2010Sow27SepIrrFull"/>
    <x v="383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1.28058609118336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5.7260433076928997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20570889295211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89"/>
    <m/>
    <m/>
    <s v="Conquest"/>
    <m/>
    <m/>
    <m/>
    <m/>
    <m/>
    <m/>
    <m/>
    <m/>
    <m/>
    <m/>
    <m/>
    <m/>
    <m/>
    <m/>
    <n v="0"/>
    <n v="0"/>
    <m/>
    <m/>
    <m/>
    <m/>
    <m/>
    <m/>
    <m/>
    <m/>
    <m/>
    <n v="0.38646605102673598"/>
    <m/>
    <m/>
    <m/>
    <n v="0"/>
    <m/>
    <m/>
    <m/>
    <m/>
    <m/>
    <n v="0"/>
    <m/>
    <m/>
    <m/>
    <x v="1"/>
    <m/>
    <m/>
    <m/>
    <m/>
    <m/>
    <m/>
    <m/>
    <m/>
    <m/>
    <m/>
    <m/>
    <m/>
    <m/>
    <m/>
    <m/>
    <n v="0"/>
    <m/>
    <m/>
    <m/>
  </r>
  <r>
    <x v="776"/>
    <s v="Lincoln2010Sow27SepIrrFull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5774215519073160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3"/>
    <m/>
    <m/>
    <s v="Conquest"/>
    <m/>
    <n v="265.8"/>
    <n v="0.28499999999999998"/>
    <n v="0.32400000000000001"/>
    <n v="0.15833333333333299"/>
    <n v="9.6000000000000002E-2"/>
    <n v="0.12533333333333299"/>
    <n v="0.157"/>
    <n v="0.120333333333333"/>
    <n v="6.3E-2"/>
    <m/>
    <m/>
    <m/>
    <m/>
    <n v="346.83333333333297"/>
    <n v="0"/>
    <m/>
    <m/>
    <m/>
    <m/>
    <m/>
    <m/>
    <m/>
    <m/>
    <m/>
    <n v="0.85563660190519597"/>
    <m/>
    <m/>
    <m/>
    <n v="0"/>
    <m/>
    <m/>
    <m/>
    <m/>
    <m/>
    <n v="182.28818381096201"/>
    <m/>
    <m/>
    <m/>
    <x v="1"/>
    <m/>
    <m/>
    <m/>
    <m/>
    <m/>
    <m/>
    <m/>
    <m/>
    <m/>
    <m/>
    <m/>
    <m/>
    <m/>
    <m/>
    <m/>
    <n v="164.54514952237199"/>
    <m/>
    <m/>
    <m/>
  </r>
  <r>
    <x v="776"/>
    <s v="Lincoln2010Sow27SepIrrFull"/>
    <x v="394"/>
    <m/>
    <m/>
    <m/>
    <m/>
    <n v="234.2"/>
    <n v="0.20899999999999999"/>
    <n v="0.18099999999999999"/>
    <n v="0.15333333333333299"/>
    <n v="9.5666666666666705E-2"/>
    <n v="0.124333333333333"/>
    <n v="0.159"/>
    <n v="0.119333333333333"/>
    <n v="0.129333333333332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84929422429422397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6"/>
    <m/>
    <m/>
    <m/>
    <m/>
    <n v="248.13333333333301"/>
    <n v="0.22266666666666701"/>
    <n v="0.30233333333333301"/>
    <n v="0.155"/>
    <n v="9.6666666666666706E-2"/>
    <n v="0.124333333333333"/>
    <n v="0.15933333333333299"/>
    <n v="0.117666666666667"/>
    <n v="6.2666666666666704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7"/>
    <m/>
    <m/>
    <s v="Conquest"/>
    <m/>
    <m/>
    <m/>
    <m/>
    <m/>
    <m/>
    <m/>
    <m/>
    <m/>
    <m/>
    <m/>
    <m/>
    <m/>
    <m/>
    <n v="959.63333333333298"/>
    <n v="196.68659159545601"/>
    <m/>
    <m/>
    <m/>
    <m/>
    <m/>
    <m/>
    <m/>
    <m/>
    <m/>
    <m/>
    <m/>
    <m/>
    <m/>
    <n v="14.895517901984499"/>
    <m/>
    <m/>
    <n v="4.3232652358941603"/>
    <m/>
    <m/>
    <n v="211.17077395304401"/>
    <m/>
    <m/>
    <n v="2.0472839E-2"/>
    <x v="1"/>
    <m/>
    <m/>
    <m/>
    <m/>
    <m/>
    <m/>
    <m/>
    <m/>
    <m/>
    <m/>
    <m/>
    <m/>
    <m/>
    <m/>
    <m/>
    <n v="536.88044988284901"/>
    <m/>
    <m/>
    <m/>
  </r>
  <r>
    <x v="776"/>
    <s v="Lincoln2010Sow27SepIrrFull"/>
    <x v="398"/>
    <m/>
    <m/>
    <m/>
    <m/>
    <n v="228.666666666667"/>
    <n v="0.185"/>
    <n v="0.26466666666666699"/>
    <n v="0.142666666666667"/>
    <n v="9.2666666666666703E-2"/>
    <n v="0.120333333333333"/>
    <n v="0.15866666666666701"/>
    <n v="0.117333333333333"/>
    <n v="6.2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399"/>
    <m/>
    <m/>
    <s v="Conquest"/>
    <m/>
    <n v="222.6"/>
    <n v="0.177666666666667"/>
    <n v="0.25466666666666699"/>
    <n v="0.13666666666666699"/>
    <n v="8.96666666666667E-2"/>
    <n v="0.118666666666667"/>
    <n v="0.15633333333333299"/>
    <n v="0.117666666666667"/>
    <n v="6.1666666666666703E-2"/>
    <m/>
    <m/>
    <m/>
    <m/>
    <n v="1130.4833333333299"/>
    <n v="243.76718432711101"/>
    <m/>
    <m/>
    <m/>
    <m/>
    <m/>
    <m/>
    <m/>
    <m/>
    <m/>
    <n v="0.90298048271660802"/>
    <m/>
    <m/>
    <m/>
    <n v="19.857088958692099"/>
    <m/>
    <m/>
    <n v="1.89298378460634"/>
    <m/>
    <m/>
    <n v="101.035927011167"/>
    <m/>
    <m/>
    <n v="1.8735748999999999E-2"/>
    <x v="1"/>
    <m/>
    <m/>
    <m/>
    <m/>
    <m/>
    <m/>
    <m/>
    <m/>
    <m/>
    <m/>
    <m/>
    <m/>
    <m/>
    <m/>
    <m/>
    <n v="447.44895473914602"/>
    <m/>
    <m/>
    <m/>
  </r>
  <r>
    <x v="776"/>
    <s v="Lincoln2010Sow27SepIrrFull"/>
    <x v="400"/>
    <m/>
    <m/>
    <m/>
    <m/>
    <n v="234.4"/>
    <n v="0.255"/>
    <n v="0.25333333333333302"/>
    <n v="0.12933333333333299"/>
    <n v="8.4333333333333302E-2"/>
    <n v="0.11700000000000001"/>
    <n v="0.155"/>
    <n v="0.115666666666667"/>
    <n v="6.2333333333333303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01"/>
    <m/>
    <m/>
    <s v="Conquest"/>
    <m/>
    <m/>
    <m/>
    <m/>
    <m/>
    <m/>
    <m/>
    <m/>
    <m/>
    <m/>
    <m/>
    <m/>
    <m/>
    <m/>
    <n v="1291.11666666667"/>
    <n v="382.317422619659"/>
    <m/>
    <m/>
    <m/>
    <m/>
    <m/>
    <m/>
    <m/>
    <m/>
    <m/>
    <n v="0.92077111332736705"/>
    <m/>
    <m/>
    <m/>
    <n v="22.0468053826344"/>
    <m/>
    <m/>
    <m/>
    <m/>
    <m/>
    <n v="95.283989125352207"/>
    <m/>
    <m/>
    <m/>
    <x v="1"/>
    <m/>
    <m/>
    <m/>
    <m/>
    <m/>
    <m/>
    <m/>
    <m/>
    <m/>
    <m/>
    <m/>
    <m/>
    <m/>
    <m/>
    <m/>
    <n v="450.57699380992301"/>
    <m/>
    <m/>
    <m/>
  </r>
  <r>
    <x v="776"/>
    <s v="Lincoln2010Sow27SepIrrFull"/>
    <x v="402"/>
    <m/>
    <m/>
    <m/>
    <m/>
    <n v="194.73333333333301"/>
    <n v="0.158"/>
    <n v="0.17399999999999999"/>
    <n v="0.118666666666667"/>
    <n v="8.1666666666666707E-2"/>
    <n v="0.11333333333333299"/>
    <n v="0.15233333333333299"/>
    <n v="0.114"/>
    <n v="6.1666666666666703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03"/>
    <m/>
    <m/>
    <s v="Conquest"/>
    <m/>
    <m/>
    <m/>
    <m/>
    <m/>
    <m/>
    <m/>
    <m/>
    <m/>
    <m/>
    <m/>
    <m/>
    <m/>
    <m/>
    <n v="1463.36666666667"/>
    <n v="654.78787829344799"/>
    <m/>
    <m/>
    <m/>
    <m/>
    <m/>
    <m/>
    <m/>
    <m/>
    <m/>
    <m/>
    <m/>
    <m/>
    <m/>
    <n v="26.441400917829"/>
    <m/>
    <m/>
    <n v="1.3666635293641101"/>
    <m/>
    <m/>
    <n v="75.335103402963597"/>
    <m/>
    <m/>
    <n v="1.8141125000000001E-2"/>
    <x v="1"/>
    <m/>
    <m/>
    <m/>
    <m/>
    <m/>
    <m/>
    <m/>
    <m/>
    <m/>
    <m/>
    <m/>
    <m/>
    <m/>
    <m/>
    <m/>
    <n v="402.65002756080997"/>
    <m/>
    <m/>
    <m/>
  </r>
  <r>
    <x v="776"/>
    <s v="Lincoln2010Sow27SepIrrFull"/>
    <x v="404"/>
    <m/>
    <m/>
    <m/>
    <m/>
    <n v="217.6"/>
    <n v="0.178666666666667"/>
    <n v="0.25733333333333303"/>
    <n v="0.12966666666666701"/>
    <n v="8.23333333333333E-2"/>
    <n v="0.11233333333333299"/>
    <n v="0.15366666666666701"/>
    <n v="0.113666666666667"/>
    <n v="6.0333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05"/>
    <m/>
    <m/>
    <s v="Conquest"/>
    <m/>
    <m/>
    <m/>
    <m/>
    <m/>
    <m/>
    <m/>
    <m/>
    <m/>
    <m/>
    <m/>
    <m/>
    <m/>
    <m/>
    <n v="1735.75"/>
    <n v="805.71287909780096"/>
    <m/>
    <m/>
    <m/>
    <m/>
    <m/>
    <m/>
    <m/>
    <m/>
    <m/>
    <n v="0.68346814423888902"/>
    <m/>
    <m/>
    <m/>
    <n v="62.968820178764098"/>
    <m/>
    <m/>
    <n v="0.59428751866307294"/>
    <m/>
    <m/>
    <n v="34.359241753094601"/>
    <m/>
    <m/>
    <n v="1.7296293000000001E-2"/>
    <x v="1"/>
    <m/>
    <m/>
    <m/>
    <m/>
    <m/>
    <m/>
    <m/>
    <m/>
    <m/>
    <m/>
    <m/>
    <m/>
    <m/>
    <m/>
    <m/>
    <n v="466.32578412114901"/>
    <m/>
    <m/>
    <m/>
  </r>
  <r>
    <x v="776"/>
    <s v="Lincoln2010Sow27SepIrrFull"/>
    <x v="406"/>
    <m/>
    <m/>
    <m/>
    <m/>
    <n v="223.13333333333301"/>
    <n v="0.245"/>
    <n v="0.216"/>
    <n v="0.135333333333333"/>
    <n v="8.3666666666666695E-2"/>
    <n v="0.11133333333333301"/>
    <n v="0.151"/>
    <n v="0.11233333333333299"/>
    <n v="6.0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07"/>
    <m/>
    <m/>
    <s v="Conquest"/>
    <m/>
    <m/>
    <m/>
    <m/>
    <m/>
    <m/>
    <m/>
    <m/>
    <m/>
    <m/>
    <m/>
    <m/>
    <m/>
    <m/>
    <n v="1202.3"/>
    <n v="501.75753287389898"/>
    <m/>
    <m/>
    <m/>
    <m/>
    <m/>
    <m/>
    <m/>
    <m/>
    <m/>
    <m/>
    <m/>
    <m/>
    <m/>
    <n v="62.910052339655898"/>
    <m/>
    <m/>
    <m/>
    <m/>
    <m/>
    <n v="9.2212192160943491"/>
    <m/>
    <m/>
    <m/>
    <x v="1"/>
    <m/>
    <m/>
    <m/>
    <m/>
    <m/>
    <m/>
    <m/>
    <m/>
    <m/>
    <m/>
    <m/>
    <m/>
    <m/>
    <m/>
    <m/>
    <n v="321.99600116568598"/>
    <m/>
    <m/>
    <m/>
  </r>
  <r>
    <x v="776"/>
    <s v="Lincoln2010Sow27SepIrrFull"/>
    <x v="408"/>
    <m/>
    <m/>
    <m/>
    <m/>
    <n v="215.73333333333301"/>
    <n v="0.18533333333333299"/>
    <n v="0.24966666666666701"/>
    <n v="0.126"/>
    <n v="8.2000000000000003E-2"/>
    <n v="0.11"/>
    <n v="0.152"/>
    <n v="0.113666666666667"/>
    <n v="0.0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09"/>
    <m/>
    <m/>
    <s v="Conquest"/>
    <m/>
    <m/>
    <m/>
    <m/>
    <m/>
    <m/>
    <m/>
    <m/>
    <m/>
    <m/>
    <m/>
    <m/>
    <m/>
    <m/>
    <n v="924.81666666666695"/>
    <n v="283.62059271014402"/>
    <m/>
    <m/>
    <m/>
    <m/>
    <m/>
    <m/>
    <m/>
    <m/>
    <m/>
    <m/>
    <m/>
    <m/>
    <m/>
    <n v="60.2639553023593"/>
    <m/>
    <m/>
    <m/>
    <m/>
    <m/>
    <n v="0"/>
    <m/>
    <m/>
    <m/>
    <x v="1"/>
    <m/>
    <m/>
    <m/>
    <m/>
    <m/>
    <m/>
    <m/>
    <m/>
    <m/>
    <m/>
    <m/>
    <m/>
    <m/>
    <m/>
    <m/>
    <n v="315.76092629508599"/>
    <m/>
    <m/>
    <m/>
  </r>
  <r>
    <x v="776"/>
    <s v="Lincoln2010Sow27SepIrrFull"/>
    <x v="410"/>
    <m/>
    <m/>
    <m/>
    <m/>
    <n v="200.53333333333299"/>
    <n v="0.145666666666667"/>
    <n v="0.225333333333333"/>
    <n v="0.121"/>
    <n v="7.9333333333333297E-2"/>
    <n v="0.109333333333333"/>
    <n v="0.15"/>
    <n v="0.113666666666667"/>
    <n v="5.83333333333333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11"/>
    <m/>
    <m/>
    <m/>
    <m/>
    <n v="209.86666666666699"/>
    <n v="0.19266666666666701"/>
    <n v="0.232333333333333"/>
    <n v="0.121333333333333"/>
    <n v="7.9000000000000001E-2"/>
    <n v="0.107"/>
    <n v="0.14933333333333301"/>
    <n v="0.11"/>
    <n v="5.7666666666666699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6"/>
    <s v="Lincoln2010Sow27SepIrrFull"/>
    <x v="412"/>
    <m/>
    <m/>
    <s v="Conquest"/>
    <m/>
    <m/>
    <m/>
    <m/>
    <m/>
    <m/>
    <m/>
    <m/>
    <m/>
    <m/>
    <m/>
    <m/>
    <m/>
    <m/>
    <n v="1514.40551333333"/>
    <n v="961.08950397901197"/>
    <m/>
    <m/>
    <m/>
    <n v="3.46559833333333E-2"/>
    <m/>
    <n v="20959.3003086075"/>
    <m/>
    <n v="725.36551333333398"/>
    <m/>
    <m/>
    <m/>
    <m/>
    <m/>
    <n v="78.482316585919307"/>
    <m/>
    <m/>
    <m/>
    <m/>
    <m/>
    <m/>
    <m/>
    <m/>
    <m/>
    <x v="0"/>
    <m/>
    <m/>
    <m/>
    <m/>
    <m/>
    <m/>
    <m/>
    <m/>
    <m/>
    <m/>
    <n v="235.72399064567799"/>
    <m/>
    <m/>
    <m/>
    <m/>
    <n v="474.83369276840199"/>
    <n v="368.926734008523"/>
    <m/>
    <m/>
  </r>
  <r>
    <x v="777"/>
    <s v="Lincoln2010Sow27SepIrrHalf"/>
    <x v="383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9.8642134734183394E-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4.4218304887928703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13109701576113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89"/>
    <m/>
    <m/>
    <s v="Conquest"/>
    <m/>
    <m/>
    <m/>
    <m/>
    <m/>
    <m/>
    <m/>
    <m/>
    <m/>
    <m/>
    <m/>
    <m/>
    <m/>
    <m/>
    <n v="0"/>
    <n v="0"/>
    <m/>
    <m/>
    <m/>
    <m/>
    <m/>
    <m/>
    <m/>
    <m/>
    <m/>
    <n v="0.36721080558366198"/>
    <m/>
    <m/>
    <m/>
    <n v="0"/>
    <m/>
    <m/>
    <m/>
    <m/>
    <m/>
    <n v="0"/>
    <m/>
    <m/>
    <m/>
    <x v="1"/>
    <m/>
    <m/>
    <m/>
    <m/>
    <m/>
    <m/>
    <m/>
    <m/>
    <m/>
    <m/>
    <m/>
    <m/>
    <m/>
    <m/>
    <m/>
    <n v="0"/>
    <m/>
    <m/>
    <m/>
  </r>
  <r>
    <x v="777"/>
    <s v="Lincoln2010Sow27SepIrrHalf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48895155303131599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3"/>
    <m/>
    <m/>
    <s v="Conquest"/>
    <m/>
    <n v="209.46666666666701"/>
    <n v="0.202333333333333"/>
    <n v="0.25600000000000001"/>
    <n v="0.132333333333333"/>
    <n v="9.0333333333333293E-2"/>
    <n v="8.7999999999999995E-2"/>
    <n v="9.73333333333333E-2"/>
    <n v="0.115333333333333"/>
    <n v="6.5666666666666706E-2"/>
    <m/>
    <m/>
    <m/>
    <m/>
    <n v="339.45"/>
    <n v="0"/>
    <m/>
    <m/>
    <m/>
    <m/>
    <m/>
    <m/>
    <m/>
    <m/>
    <m/>
    <n v="0.76254426817713505"/>
    <m/>
    <m/>
    <m/>
    <n v="0"/>
    <m/>
    <m/>
    <m/>
    <m/>
    <m/>
    <n v="169.263997782053"/>
    <m/>
    <m/>
    <m/>
    <x v="1"/>
    <m/>
    <m/>
    <m/>
    <m/>
    <m/>
    <m/>
    <m/>
    <m/>
    <m/>
    <m/>
    <m/>
    <m/>
    <m/>
    <m/>
    <m/>
    <n v="170.18600221794699"/>
    <m/>
    <m/>
    <m/>
  </r>
  <r>
    <x v="777"/>
    <s v="Lincoln2010Sow27SepIrrHalf"/>
    <x v="394"/>
    <m/>
    <m/>
    <m/>
    <m/>
    <n v="184.46666666666701"/>
    <n v="0.109666666666667"/>
    <n v="0.197333333333333"/>
    <n v="0.115"/>
    <n v="8.7666666666666698E-2"/>
    <n v="8.5666666666666696E-2"/>
    <n v="9.6000000000000002E-2"/>
    <n v="0.11333333333333299"/>
    <n v="0.117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773808472672108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6"/>
    <m/>
    <m/>
    <m/>
    <m/>
    <n v="162.53333333333299"/>
    <n v="9.6666666666666706E-2"/>
    <n v="0.173666666666667"/>
    <n v="0.101333333333333"/>
    <n v="8.2666666666666694E-2"/>
    <n v="8.4666666666666696E-2"/>
    <n v="9.5666666666666705E-2"/>
    <n v="0.115666666666667"/>
    <n v="6.2333333333333303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7"/>
    <m/>
    <m/>
    <s v="Conquest"/>
    <m/>
    <m/>
    <m/>
    <m/>
    <m/>
    <m/>
    <m/>
    <m/>
    <m/>
    <m/>
    <m/>
    <m/>
    <m/>
    <m/>
    <n v="643.75"/>
    <n v="149.74980868584899"/>
    <m/>
    <m/>
    <m/>
    <m/>
    <m/>
    <m/>
    <m/>
    <m/>
    <m/>
    <m/>
    <m/>
    <m/>
    <m/>
    <n v="16.585932220355001"/>
    <m/>
    <m/>
    <n v="2.4930872315809198"/>
    <m/>
    <m/>
    <n v="134.21254827472001"/>
    <m/>
    <m/>
    <n v="1.8575663999999999E-2"/>
    <x v="1"/>
    <m/>
    <m/>
    <m/>
    <m/>
    <m/>
    <m/>
    <m/>
    <m/>
    <m/>
    <m/>
    <m/>
    <m/>
    <m/>
    <m/>
    <m/>
    <n v="343.20171081907603"/>
    <m/>
    <m/>
    <m/>
  </r>
  <r>
    <x v="777"/>
    <s v="Lincoln2010Sow27SepIrrHalf"/>
    <x v="398"/>
    <m/>
    <m/>
    <m/>
    <m/>
    <n v="156.46666666666701"/>
    <n v="6.8666666666666695E-2"/>
    <n v="0.141666666666667"/>
    <n v="9.1333333333333294E-2"/>
    <n v="7.7666666666666703E-2"/>
    <n v="8.3000000000000004E-2"/>
    <n v="9.3666666666666704E-2"/>
    <n v="0.111"/>
    <n v="0.115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399"/>
    <m/>
    <m/>
    <s v="Conquest"/>
    <m/>
    <n v="153.73333333333301"/>
    <n v="6.8666666666666695E-2"/>
    <n v="0.13800000000000001"/>
    <n v="8.7666666666666698E-2"/>
    <n v="7.6999999999999999E-2"/>
    <n v="8.1333333333333299E-2"/>
    <n v="9.2666666666666703E-2"/>
    <n v="0.11"/>
    <n v="0.11333333333333299"/>
    <m/>
    <m/>
    <m/>
    <m/>
    <n v="1032.8"/>
    <n v="250.87508327819901"/>
    <m/>
    <m/>
    <m/>
    <m/>
    <m/>
    <m/>
    <m/>
    <m/>
    <m/>
    <n v="0.59785117443227298"/>
    <m/>
    <m/>
    <m/>
    <n v="20.1407754627683"/>
    <m/>
    <m/>
    <n v="0.88199698507243096"/>
    <m/>
    <m/>
    <n v="81.878269378926703"/>
    <m/>
    <m/>
    <n v="1.0772052000000001E-2"/>
    <x v="1"/>
    <m/>
    <m/>
    <m/>
    <m/>
    <m/>
    <m/>
    <m/>
    <m/>
    <m/>
    <m/>
    <m/>
    <m/>
    <m/>
    <m/>
    <m/>
    <n v="368.42085765194901"/>
    <m/>
    <m/>
    <m/>
  </r>
  <r>
    <x v="777"/>
    <s v="Lincoln2010Sow27SepIrrHalf"/>
    <x v="400"/>
    <m/>
    <m/>
    <m/>
    <m/>
    <n v="156.333333333333"/>
    <n v="0.13400000000000001"/>
    <n v="0.14799999999999999"/>
    <n v="8.5333333333333303E-2"/>
    <n v="7.3333333333333306E-2"/>
    <n v="7.6999999999999999E-2"/>
    <n v="9.1666666666666702E-2"/>
    <n v="0.111"/>
    <n v="6.1333333333333302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01"/>
    <m/>
    <m/>
    <s v="Conquest"/>
    <m/>
    <m/>
    <m/>
    <m/>
    <m/>
    <m/>
    <m/>
    <m/>
    <m/>
    <m/>
    <m/>
    <m/>
    <m/>
    <m/>
    <n v="1008.65"/>
    <n v="375.55541177485901"/>
    <m/>
    <m/>
    <m/>
    <m/>
    <m/>
    <m/>
    <m/>
    <m/>
    <m/>
    <n v="0.72281369829262498"/>
    <m/>
    <m/>
    <m/>
    <n v="26.1042927266232"/>
    <m/>
    <m/>
    <m/>
    <m/>
    <m/>
    <n v="52.661589578945197"/>
    <m/>
    <m/>
    <m/>
    <x v="1"/>
    <m/>
    <m/>
    <m/>
    <m/>
    <m/>
    <m/>
    <m/>
    <m/>
    <m/>
    <m/>
    <m/>
    <m/>
    <m/>
    <m/>
    <m/>
    <n v="293.96002928171902"/>
    <m/>
    <m/>
    <m/>
  </r>
  <r>
    <x v="777"/>
    <s v="Lincoln2010Sow27SepIrrHalf"/>
    <x v="402"/>
    <m/>
    <m/>
    <m/>
    <m/>
    <n v="146.6"/>
    <n v="6.8666666666666695E-2"/>
    <n v="0.12666666666666701"/>
    <n v="8.2666666666666694E-2"/>
    <n v="7.1999999999999995E-2"/>
    <n v="7.4999999999999997E-2"/>
    <n v="8.8999999999999996E-2"/>
    <n v="0.108"/>
    <n v="0.11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03"/>
    <m/>
    <m/>
    <s v="Conquest"/>
    <m/>
    <m/>
    <m/>
    <m/>
    <m/>
    <m/>
    <m/>
    <m/>
    <m/>
    <m/>
    <m/>
    <m/>
    <m/>
    <m/>
    <n v="1250.4000000000001"/>
    <n v="601.81031202684005"/>
    <m/>
    <m/>
    <m/>
    <m/>
    <m/>
    <m/>
    <m/>
    <m/>
    <m/>
    <m/>
    <m/>
    <m/>
    <m/>
    <n v="59.237052352129503"/>
    <m/>
    <m/>
    <n v="0.219854128386268"/>
    <m/>
    <m/>
    <n v="17.756230855734401"/>
    <m/>
    <m/>
    <n v="1.2381802000000001E-2"/>
    <x v="1"/>
    <m/>
    <m/>
    <m/>
    <m/>
    <m/>
    <m/>
    <m/>
    <m/>
    <m/>
    <m/>
    <m/>
    <m/>
    <m/>
    <m/>
    <m/>
    <n v="281.45314028458699"/>
    <m/>
    <m/>
    <m/>
  </r>
  <r>
    <x v="777"/>
    <s v="Lincoln2010Sow27SepIrrHalf"/>
    <x v="404"/>
    <m/>
    <m/>
    <m/>
    <m/>
    <n v="147.333333333333"/>
    <n v="6.9666666666666696E-2"/>
    <n v="0.132333333333333"/>
    <n v="8.3666666666666695E-2"/>
    <n v="7.1666666666666698E-2"/>
    <n v="7.0999999999999994E-2"/>
    <n v="8.8333333333333305E-2"/>
    <n v="0.106"/>
    <n v="0.11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05"/>
    <m/>
    <m/>
    <s v="Conquest"/>
    <m/>
    <m/>
    <m/>
    <m/>
    <m/>
    <m/>
    <m/>
    <m/>
    <m/>
    <m/>
    <m/>
    <m/>
    <m/>
    <m/>
    <n v="1386.88333333333"/>
    <n v="711.685487035861"/>
    <m/>
    <m/>
    <m/>
    <m/>
    <m/>
    <m/>
    <m/>
    <m/>
    <m/>
    <n v="0.26204318737997501"/>
    <m/>
    <m/>
    <m/>
    <n v="74.761935003868004"/>
    <m/>
    <m/>
    <n v="1.90763636363636E-2"/>
    <m/>
    <m/>
    <n v="1.84848484848485"/>
    <m/>
    <m/>
    <n v="1.0319999999999999E-2"/>
    <x v="1"/>
    <m/>
    <m/>
    <m/>
    <m/>
    <m/>
    <m/>
    <m/>
    <m/>
    <m/>
    <m/>
    <m/>
    <m/>
    <m/>
    <m/>
    <m/>
    <n v="286.54483899148698"/>
    <m/>
    <m/>
    <m/>
  </r>
  <r>
    <x v="777"/>
    <s v="Lincoln2010Sow27SepIrrHalf"/>
    <x v="406"/>
    <m/>
    <m/>
    <m/>
    <m/>
    <n v="169.8"/>
    <n v="0.13500000000000001"/>
    <n v="0.175666666666667"/>
    <n v="8.6999999999999994E-2"/>
    <n v="7.0333333333333303E-2"/>
    <n v="7.4333333333333307E-2"/>
    <n v="8.7666666666666698E-2"/>
    <n v="0.106333333333333"/>
    <n v="0.11266666666666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07"/>
    <m/>
    <m/>
    <s v="Conquest"/>
    <m/>
    <m/>
    <m/>
    <m/>
    <m/>
    <m/>
    <m/>
    <m/>
    <m/>
    <m/>
    <m/>
    <m/>
    <m/>
    <m/>
    <n v="1155.8499999999999"/>
    <n v="586.585322866821"/>
    <m/>
    <m/>
    <m/>
    <m/>
    <m/>
    <m/>
    <m/>
    <m/>
    <m/>
    <m/>
    <m/>
    <m/>
    <m/>
    <n v="58.9189528376249"/>
    <m/>
    <m/>
    <m/>
    <m/>
    <m/>
    <n v="0"/>
    <m/>
    <m/>
    <m/>
    <x v="1"/>
    <m/>
    <m/>
    <m/>
    <m/>
    <m/>
    <m/>
    <m/>
    <m/>
    <m/>
    <m/>
    <m/>
    <m/>
    <m/>
    <m/>
    <m/>
    <n v="237.580498842884"/>
    <m/>
    <m/>
    <m/>
  </r>
  <r>
    <x v="777"/>
    <s v="Lincoln2010Sow27SepIrrHalf"/>
    <x v="408"/>
    <m/>
    <m/>
    <m/>
    <m/>
    <n v="157.13333333333301"/>
    <n v="0.11700000000000001"/>
    <n v="0.18099999999999999"/>
    <n v="8.8666666666666699E-2"/>
    <n v="7.0666666666666697E-2"/>
    <n v="7.4333333333333307E-2"/>
    <n v="8.6333333333333304E-2"/>
    <n v="0.107333333333333"/>
    <n v="6.0333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09"/>
    <m/>
    <m/>
    <s v="Conquest"/>
    <m/>
    <m/>
    <m/>
    <m/>
    <m/>
    <m/>
    <m/>
    <m/>
    <m/>
    <m/>
    <m/>
    <m/>
    <m/>
    <m/>
    <n v="1100.2666666666701"/>
    <n v="559.17740240736498"/>
    <m/>
    <m/>
    <m/>
    <m/>
    <m/>
    <m/>
    <m/>
    <m/>
    <m/>
    <m/>
    <m/>
    <m/>
    <m/>
    <n v="53.205556450667899"/>
    <m/>
    <m/>
    <m/>
    <m/>
    <m/>
    <n v="0"/>
    <m/>
    <m/>
    <m/>
    <x v="1"/>
    <m/>
    <m/>
    <m/>
    <m/>
    <m/>
    <m/>
    <m/>
    <m/>
    <m/>
    <m/>
    <m/>
    <m/>
    <m/>
    <m/>
    <m/>
    <n v="227.19270370498199"/>
    <m/>
    <m/>
    <m/>
  </r>
  <r>
    <x v="777"/>
    <s v="Lincoln2010Sow27SepIrrHalf"/>
    <x v="410"/>
    <m/>
    <m/>
    <m/>
    <m/>
    <n v="159.73333333333301"/>
    <n v="0.104333333333333"/>
    <n v="0.18466666666666701"/>
    <n v="8.9333333333333306E-2"/>
    <n v="7.0999999999999994E-2"/>
    <n v="7.4666666666666701E-2"/>
    <n v="8.6666666666666697E-2"/>
    <n v="0.106"/>
    <n v="0.12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11"/>
    <m/>
    <m/>
    <m/>
    <m/>
    <n v="173.73333333333301"/>
    <n v="0.130333333333333"/>
    <n v="0.201333333333333"/>
    <n v="9.4666666666666704E-2"/>
    <n v="7.0333333333333303E-2"/>
    <n v="7.3999999999999996E-2"/>
    <n v="8.5999999999999993E-2"/>
    <n v="0.103666666666667"/>
    <n v="0.10833333333333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7"/>
    <s v="Lincoln2010Sow27SepIrrHalf"/>
    <x v="412"/>
    <m/>
    <m/>
    <s v="Conquest"/>
    <m/>
    <m/>
    <m/>
    <m/>
    <m/>
    <m/>
    <m/>
    <m/>
    <m/>
    <m/>
    <m/>
    <m/>
    <m/>
    <m/>
    <n v="1031.5346300000001"/>
    <n v="688.20615527600205"/>
    <m/>
    <m/>
    <m/>
    <n v="3.1566394999999997E-2"/>
    <m/>
    <n v="16029.1993702665"/>
    <m/>
    <n v="503.01463000000001"/>
    <m/>
    <m/>
    <m/>
    <m/>
    <m/>
    <n v="55.417565296339298"/>
    <m/>
    <m/>
    <m/>
    <m/>
    <m/>
    <m/>
    <m/>
    <m/>
    <m/>
    <x v="0"/>
    <m/>
    <m/>
    <m/>
    <m/>
    <m/>
    <m/>
    <m/>
    <m/>
    <m/>
    <m/>
    <n v="185.19152527600201"/>
    <m/>
    <m/>
    <m/>
    <m/>
    <n v="287.910909427658"/>
    <n v="286.125625924899"/>
    <m/>
    <m/>
  </r>
  <r>
    <x v="778"/>
    <s v="Lincoln2010Sow27SepIrrHalf2"/>
    <x v="383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1.3384665325941901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8.0975076452538902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2654298874200480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89"/>
    <m/>
    <m/>
    <s v="Conquest"/>
    <m/>
    <m/>
    <m/>
    <m/>
    <m/>
    <m/>
    <m/>
    <m/>
    <m/>
    <m/>
    <m/>
    <m/>
    <m/>
    <m/>
    <n v="0"/>
    <n v="0"/>
    <m/>
    <m/>
    <m/>
    <m/>
    <m/>
    <m/>
    <m/>
    <m/>
    <m/>
    <n v="0.372806708615744"/>
    <m/>
    <m/>
    <m/>
    <n v="0"/>
    <m/>
    <m/>
    <m/>
    <m/>
    <m/>
    <n v="0"/>
    <m/>
    <m/>
    <m/>
    <x v="1"/>
    <m/>
    <m/>
    <m/>
    <m/>
    <m/>
    <m/>
    <m/>
    <m/>
    <m/>
    <m/>
    <m/>
    <m/>
    <m/>
    <m/>
    <m/>
    <n v="0"/>
    <m/>
    <m/>
    <m/>
  </r>
  <r>
    <x v="778"/>
    <s v="Lincoln2010Sow27SepIrrHalf2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477376751711429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3"/>
    <m/>
    <m/>
    <s v="Conquest"/>
    <m/>
    <n v="256"/>
    <n v="0.252"/>
    <n v="0.313"/>
    <n v="0.156"/>
    <n v="8.8999999999999996E-2"/>
    <n v="9.6000000000000002E-2"/>
    <n v="0.1135"/>
    <n v="0.125"/>
    <n v="0.13550000000000001"/>
    <m/>
    <m/>
    <m/>
    <m/>
    <n v="349.07499999999999"/>
    <n v="0"/>
    <m/>
    <m/>
    <m/>
    <m/>
    <m/>
    <m/>
    <m/>
    <m/>
    <m/>
    <n v="0.78059866699901703"/>
    <m/>
    <m/>
    <m/>
    <n v="0"/>
    <m/>
    <m/>
    <m/>
    <m/>
    <m/>
    <n v="184.44500498623501"/>
    <m/>
    <m/>
    <m/>
    <x v="1"/>
    <m/>
    <m/>
    <m/>
    <m/>
    <m/>
    <m/>
    <m/>
    <m/>
    <m/>
    <m/>
    <m/>
    <m/>
    <m/>
    <m/>
    <m/>
    <n v="164.62999501376501"/>
    <m/>
    <m/>
    <m/>
  </r>
  <r>
    <x v="778"/>
    <s v="Lincoln2010Sow27SepIrrHalf2"/>
    <x v="394"/>
    <m/>
    <m/>
    <m/>
    <m/>
    <n v="211.9"/>
    <n v="0.13300000000000001"/>
    <n v="0.23799999999999999"/>
    <n v="0.13600000000000001"/>
    <n v="8.6499999999999994E-2"/>
    <n v="9.7000000000000003E-2"/>
    <n v="0.1135"/>
    <n v="0.1225"/>
    <n v="0.133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788964823055732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6"/>
    <m/>
    <m/>
    <m/>
    <m/>
    <n v="199.1"/>
    <n v="0.11700000000000001"/>
    <n v="0.21299999999999999"/>
    <n v="0.121"/>
    <n v="8.4000000000000005E-2"/>
    <n v="9.9000000000000005E-2"/>
    <n v="0.1125"/>
    <n v="0.121"/>
    <n v="0.12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7"/>
    <m/>
    <m/>
    <s v="Conquest"/>
    <m/>
    <m/>
    <m/>
    <m/>
    <m/>
    <m/>
    <m/>
    <m/>
    <m/>
    <m/>
    <m/>
    <m/>
    <m/>
    <m/>
    <n v="698.7"/>
    <n v="134.82893271064799"/>
    <m/>
    <m/>
    <m/>
    <m/>
    <m/>
    <m/>
    <m/>
    <m/>
    <m/>
    <m/>
    <m/>
    <m/>
    <m/>
    <n v="23.609749879321601"/>
    <m/>
    <m/>
    <n v="2.8518439761431602"/>
    <m/>
    <m/>
    <n v="154.230122740502"/>
    <m/>
    <m/>
    <n v="1.8490836E-2"/>
    <x v="1"/>
    <m/>
    <m/>
    <m/>
    <m/>
    <m/>
    <m/>
    <m/>
    <m/>
    <m/>
    <m/>
    <m/>
    <m/>
    <m/>
    <m/>
    <m/>
    <n v="386.03119466952899"/>
    <m/>
    <m/>
    <m/>
  </r>
  <r>
    <x v="778"/>
    <s v="Lincoln2010Sow27SepIrrHalf2"/>
    <x v="398"/>
    <m/>
    <m/>
    <m/>
    <m/>
    <n v="176"/>
    <n v="7.6499999999999999E-2"/>
    <n v="0.16600000000000001"/>
    <n v="0.105"/>
    <n v="7.7499999999999999E-2"/>
    <n v="9.35E-2"/>
    <n v="0.111"/>
    <n v="0.1205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399"/>
    <m/>
    <m/>
    <s v="Conquest"/>
    <m/>
    <n v="174.3"/>
    <n v="7.5499999999999998E-2"/>
    <n v="0.158"/>
    <n v="0.10299999999999999"/>
    <n v="7.6499999999999999E-2"/>
    <n v="9.4500000000000001E-2"/>
    <n v="0.111"/>
    <n v="0.1205"/>
    <n v="0.13250000000000001"/>
    <m/>
    <m/>
    <m/>
    <m/>
    <n v="1083.75"/>
    <n v="272.06685449123898"/>
    <m/>
    <m/>
    <m/>
    <m/>
    <m/>
    <m/>
    <m/>
    <m/>
    <m/>
    <n v="0.71714739759340396"/>
    <m/>
    <m/>
    <m/>
    <n v="17.782946814017201"/>
    <m/>
    <m/>
    <n v="0.95171234431448104"/>
    <m/>
    <m/>
    <n v="91.224864138244101"/>
    <m/>
    <m/>
    <n v="1.0432598E-2"/>
    <x v="1"/>
    <m/>
    <m/>
    <m/>
    <m/>
    <m/>
    <m/>
    <m/>
    <m/>
    <m/>
    <m/>
    <m/>
    <m/>
    <m/>
    <m/>
    <m/>
    <n v="392.62531578429099"/>
    <m/>
    <m/>
    <m/>
  </r>
  <r>
    <x v="778"/>
    <s v="Lincoln2010Sow27SepIrrHalf2"/>
    <x v="400"/>
    <m/>
    <m/>
    <m/>
    <m/>
    <n v="189.4"/>
    <n v="0.1575"/>
    <n v="0.16750000000000001"/>
    <n v="9.35E-2"/>
    <n v="7.3999999999999996E-2"/>
    <n v="9.2999999999999999E-2"/>
    <n v="0.11"/>
    <n v="0.121"/>
    <n v="0.13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01"/>
    <m/>
    <m/>
    <s v="Conquest"/>
    <m/>
    <m/>
    <m/>
    <m/>
    <m/>
    <m/>
    <m/>
    <m/>
    <m/>
    <m/>
    <m/>
    <m/>
    <m/>
    <m/>
    <n v="1047.5999999999999"/>
    <n v="381.61636369446001"/>
    <m/>
    <m/>
    <m/>
    <m/>
    <m/>
    <m/>
    <m/>
    <m/>
    <m/>
    <n v="0.69143366220561697"/>
    <m/>
    <m/>
    <m/>
    <n v="31.756628814286199"/>
    <m/>
    <m/>
    <m/>
    <m/>
    <m/>
    <n v="58.833912210152299"/>
    <m/>
    <m/>
    <m/>
    <x v="1"/>
    <m/>
    <m/>
    <m/>
    <m/>
    <m/>
    <m/>
    <m/>
    <m/>
    <m/>
    <m/>
    <m/>
    <m/>
    <m/>
    <m/>
    <m/>
    <n v="306.33003544402499"/>
    <m/>
    <m/>
    <m/>
  </r>
  <r>
    <x v="778"/>
    <s v="Lincoln2010Sow27SepIrrHalf2"/>
    <x v="402"/>
    <m/>
    <m/>
    <m/>
    <m/>
    <n v="169.3"/>
    <n v="0.08"/>
    <n v="0.1545"/>
    <n v="9.6000000000000002E-2"/>
    <n v="7.1499999999999994E-2"/>
    <n v="8.9499999999999996E-2"/>
    <n v="0.1095"/>
    <n v="0.11550000000000001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03"/>
    <m/>
    <m/>
    <s v="Conquest"/>
    <m/>
    <m/>
    <m/>
    <m/>
    <m/>
    <m/>
    <m/>
    <m/>
    <m/>
    <m/>
    <m/>
    <m/>
    <m/>
    <m/>
    <n v="1137.625"/>
    <n v="537.74116534141899"/>
    <m/>
    <m/>
    <m/>
    <m/>
    <m/>
    <m/>
    <m/>
    <m/>
    <m/>
    <m/>
    <m/>
    <m/>
    <m/>
    <n v="65.341434449246194"/>
    <m/>
    <m/>
    <n v="7.9722739507800497E-2"/>
    <m/>
    <m/>
    <n v="11.414178202592799"/>
    <m/>
    <m/>
    <n v="6.9845360000000004E-3"/>
    <x v="1"/>
    <m/>
    <m/>
    <m/>
    <m/>
    <m/>
    <m/>
    <m/>
    <m/>
    <m/>
    <m/>
    <m/>
    <m/>
    <m/>
    <m/>
    <m/>
    <n v="259.81041820343501"/>
    <m/>
    <m/>
    <m/>
  </r>
  <r>
    <x v="778"/>
    <s v="Lincoln2010Sow27SepIrrHalf2"/>
    <x v="404"/>
    <m/>
    <m/>
    <m/>
    <m/>
    <n v="162.5"/>
    <n v="6.7000000000000004E-2"/>
    <n v="0.14099999999999999"/>
    <n v="9.0499999999999997E-2"/>
    <n v="6.9000000000000006E-2"/>
    <n v="0.09"/>
    <n v="0.1065"/>
    <n v="0.11799999999999999"/>
    <n v="0.13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05"/>
    <m/>
    <m/>
    <s v="Conquest"/>
    <m/>
    <m/>
    <m/>
    <m/>
    <m/>
    <m/>
    <m/>
    <m/>
    <m/>
    <m/>
    <m/>
    <m/>
    <m/>
    <m/>
    <n v="1392.575"/>
    <n v="661.12356527679697"/>
    <m/>
    <m/>
    <m/>
    <m/>
    <m/>
    <m/>
    <m/>
    <m/>
    <m/>
    <n v="0.17950614260195599"/>
    <m/>
    <m/>
    <m/>
    <n v="87.108637059549693"/>
    <m/>
    <m/>
    <n v="0"/>
    <m/>
    <m/>
    <n v="0"/>
    <m/>
    <m/>
    <m/>
    <x v="1"/>
    <m/>
    <m/>
    <m/>
    <m/>
    <m/>
    <m/>
    <m/>
    <m/>
    <m/>
    <m/>
    <m/>
    <m/>
    <m/>
    <m/>
    <m/>
    <n v="316.26623106335597"/>
    <m/>
    <m/>
    <m/>
  </r>
  <r>
    <x v="778"/>
    <s v="Lincoln2010Sow27SepIrrHalf2"/>
    <x v="406"/>
    <m/>
    <m/>
    <m/>
    <m/>
    <n v="208.4"/>
    <n v="0.19500000000000001"/>
    <n v="0.21299999999999999"/>
    <n v="0.12"/>
    <n v="7.1499999999999994E-2"/>
    <n v="9.1499999999999998E-2"/>
    <n v="0.1085"/>
    <n v="0.114"/>
    <n v="0.12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07"/>
    <m/>
    <m/>
    <s v="Conquest"/>
    <m/>
    <m/>
    <m/>
    <m/>
    <m/>
    <m/>
    <m/>
    <m/>
    <m/>
    <m/>
    <m/>
    <m/>
    <m/>
    <m/>
    <n v="1121.325"/>
    <n v="580.49208188423302"/>
    <m/>
    <m/>
    <m/>
    <m/>
    <m/>
    <m/>
    <m/>
    <m/>
    <m/>
    <m/>
    <m/>
    <m/>
    <m/>
    <n v="57.015955908604901"/>
    <m/>
    <m/>
    <m/>
    <m/>
    <m/>
    <n v="0"/>
    <m/>
    <m/>
    <m/>
    <x v="1"/>
    <m/>
    <m/>
    <m/>
    <m/>
    <m/>
    <m/>
    <m/>
    <m/>
    <m/>
    <m/>
    <m/>
    <m/>
    <m/>
    <m/>
    <m/>
    <n v="225.11186789350799"/>
    <m/>
    <m/>
    <m/>
  </r>
  <r>
    <x v="778"/>
    <s v="Lincoln2010Sow27SepIrrHalf2"/>
    <x v="408"/>
    <m/>
    <m/>
    <m/>
    <m/>
    <n v="213.1"/>
    <n v="0.17899999999999999"/>
    <n v="0.2525"/>
    <n v="0.11700000000000001"/>
    <n v="7.2999999999999995E-2"/>
    <n v="9.1999999999999998E-2"/>
    <n v="0.107"/>
    <n v="0.11650000000000001"/>
    <n v="0.12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09"/>
    <m/>
    <m/>
    <s v="Conquest"/>
    <m/>
    <m/>
    <m/>
    <m/>
    <m/>
    <m/>
    <m/>
    <m/>
    <m/>
    <m/>
    <m/>
    <m/>
    <m/>
    <m/>
    <n v="1271.0250000000001"/>
    <n v="634.64639199645399"/>
    <m/>
    <m/>
    <m/>
    <m/>
    <m/>
    <m/>
    <m/>
    <m/>
    <m/>
    <m/>
    <m/>
    <m/>
    <m/>
    <n v="64.099206321501995"/>
    <m/>
    <m/>
    <m/>
    <m/>
    <m/>
    <n v="0"/>
    <m/>
    <m/>
    <m/>
    <x v="1"/>
    <m/>
    <m/>
    <m/>
    <m/>
    <m/>
    <m/>
    <m/>
    <m/>
    <m/>
    <m/>
    <m/>
    <m/>
    <m/>
    <m/>
    <m/>
    <n v="254.965584975181"/>
    <m/>
    <m/>
    <m/>
  </r>
  <r>
    <x v="778"/>
    <s v="Lincoln2010Sow27SepIrrHalf2"/>
    <x v="410"/>
    <m/>
    <m/>
    <m/>
    <m/>
    <n v="208.1"/>
    <n v="0.1535"/>
    <n v="0.254"/>
    <n v="0.12"/>
    <n v="7.3999999999999996E-2"/>
    <n v="9.0999999999999998E-2"/>
    <n v="0.107"/>
    <n v="0.11550000000000001"/>
    <n v="0.125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11"/>
    <m/>
    <m/>
    <m/>
    <m/>
    <n v="217.7"/>
    <n v="0.1865"/>
    <n v="0.26700000000000002"/>
    <n v="0.125"/>
    <n v="7.5999999999999998E-2"/>
    <n v="0.09"/>
    <n v="0.1065"/>
    <n v="0.113"/>
    <n v="0.12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8"/>
    <s v="Lincoln2010Sow27SepIrrHalf2"/>
    <x v="412"/>
    <m/>
    <m/>
    <s v="Conquest"/>
    <m/>
    <m/>
    <m/>
    <m/>
    <m/>
    <m/>
    <m/>
    <m/>
    <m/>
    <m/>
    <m/>
    <m/>
    <m/>
    <m/>
    <n v="1172.1070666666701"/>
    <n v="751.41103043911789"/>
    <m/>
    <m/>
    <m/>
    <n v="2.9880236666666699E-2"/>
    <m/>
    <n v="18000.268821240799"/>
    <m/>
    <n v="536.18039999999996"/>
    <m/>
    <m/>
    <m/>
    <m/>
    <m/>
    <n v="72.633031292259702"/>
    <m/>
    <m/>
    <m/>
    <m/>
    <m/>
    <m/>
    <m/>
    <m/>
    <m/>
    <x v="0"/>
    <m/>
    <m/>
    <m/>
    <m/>
    <m/>
    <m/>
    <m/>
    <m/>
    <m/>
    <m/>
    <n v="215.23063043911799"/>
    <m/>
    <m/>
    <m/>
    <m/>
    <n v="348.06300493528897"/>
    <n v="331.22657816430399"/>
    <m/>
    <m/>
  </r>
  <r>
    <x v="779"/>
    <s v="Lincoln2010Sow27SepIrrNil"/>
    <x v="383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4"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5"/>
    <m/>
    <m/>
    <m/>
    <m/>
    <m/>
    <m/>
    <m/>
    <m/>
    <m/>
    <m/>
    <m/>
    <m/>
    <m/>
    <m/>
    <m/>
    <m/>
    <m/>
    <m/>
    <m/>
    <m/>
    <m/>
    <m/>
    <m/>
    <m/>
    <m/>
    <m/>
    <m/>
    <m/>
    <n v="7.2233530383029902E-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6"/>
    <m/>
    <m/>
    <m/>
    <m/>
    <m/>
    <m/>
    <m/>
    <m/>
    <m/>
    <m/>
    <m/>
    <m/>
    <m/>
    <m/>
    <m/>
    <m/>
    <m/>
    <m/>
    <m/>
    <m/>
    <m/>
    <m/>
    <m/>
    <m/>
    <m/>
    <m/>
    <m/>
    <m/>
    <n v="7.3085452802043996E-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7"/>
    <m/>
    <m/>
    <m/>
    <m/>
    <m/>
    <m/>
    <m/>
    <m/>
    <m/>
    <m/>
    <m/>
    <m/>
    <m/>
    <m/>
    <m/>
    <m/>
    <m/>
    <m/>
    <m/>
    <m/>
    <m/>
    <m/>
    <m/>
    <m/>
    <m/>
    <m/>
    <m/>
    <m/>
    <n v="0.19179787670772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89"/>
    <m/>
    <m/>
    <s v="Conquest"/>
    <m/>
    <m/>
    <m/>
    <m/>
    <m/>
    <m/>
    <m/>
    <m/>
    <m/>
    <m/>
    <m/>
    <m/>
    <m/>
    <m/>
    <n v="0"/>
    <n v="0"/>
    <m/>
    <m/>
    <m/>
    <m/>
    <m/>
    <m/>
    <m/>
    <m/>
    <m/>
    <n v="0.45246506985448498"/>
    <m/>
    <m/>
    <m/>
    <n v="0"/>
    <m/>
    <m/>
    <m/>
    <m/>
    <m/>
    <n v="0"/>
    <m/>
    <m/>
    <m/>
    <x v="1"/>
    <m/>
    <m/>
    <m/>
    <m/>
    <m/>
    <m/>
    <m/>
    <m/>
    <m/>
    <m/>
    <m/>
    <m/>
    <m/>
    <m/>
    <m/>
    <n v="0"/>
    <m/>
    <m/>
    <m/>
  </r>
  <r>
    <x v="779"/>
    <s v="Lincoln2010Sow27SepIrrNil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1"/>
    <m/>
    <m/>
    <m/>
    <m/>
    <m/>
    <m/>
    <m/>
    <m/>
    <m/>
    <m/>
    <m/>
    <m/>
    <m/>
    <m/>
    <m/>
    <m/>
    <m/>
    <m/>
    <m/>
    <m/>
    <m/>
    <m/>
    <m/>
    <m/>
    <m/>
    <m/>
    <m/>
    <m/>
    <n v="0.62383694044851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3"/>
    <m/>
    <m/>
    <s v="Conquest"/>
    <m/>
    <n v="218.8"/>
    <n v="0.16300000000000001"/>
    <n v="0.2195"/>
    <n v="0.161"/>
    <n v="0.1085"/>
    <n v="8.5000000000000006E-2"/>
    <n v="0.10825"/>
    <n v="0.12175"/>
    <n v="0.127"/>
    <m/>
    <m/>
    <m/>
    <m/>
    <n v="358.13749999999999"/>
    <n v="0"/>
    <m/>
    <m/>
    <m/>
    <m/>
    <m/>
    <m/>
    <m/>
    <m/>
    <m/>
    <n v="0.81455308926786996"/>
    <m/>
    <m/>
    <m/>
    <n v="0"/>
    <m/>
    <m/>
    <m/>
    <m/>
    <m/>
    <n v="171.33865988475901"/>
    <m/>
    <m/>
    <m/>
    <x v="1"/>
    <m/>
    <m/>
    <m/>
    <m/>
    <m/>
    <m/>
    <m/>
    <m/>
    <m/>
    <m/>
    <m/>
    <m/>
    <m/>
    <m/>
    <m/>
    <n v="186.79884011524101"/>
    <m/>
    <m/>
    <m/>
  </r>
  <r>
    <x v="779"/>
    <s v="Lincoln2010Sow27SepIrrNil"/>
    <x v="394"/>
    <m/>
    <m/>
    <m/>
    <m/>
    <n v="197.6"/>
    <n v="0.10324999999999999"/>
    <n v="0.17899999999999999"/>
    <n v="0.1535"/>
    <n v="0.1085"/>
    <n v="8.5250000000000006E-2"/>
    <n v="0.108"/>
    <n v="0.12225"/>
    <n v="0.128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5"/>
    <m/>
    <m/>
    <m/>
    <m/>
    <m/>
    <m/>
    <m/>
    <m/>
    <m/>
    <m/>
    <m/>
    <m/>
    <m/>
    <m/>
    <m/>
    <m/>
    <m/>
    <m/>
    <m/>
    <m/>
    <m/>
    <m/>
    <m/>
    <m/>
    <m/>
    <m/>
    <m/>
    <m/>
    <n v="0.795443865898410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6"/>
    <m/>
    <m/>
    <m/>
    <m/>
    <n v="187.05"/>
    <n v="8.8749999999999996E-2"/>
    <n v="0.15825"/>
    <n v="0.13975000000000001"/>
    <n v="0.10525"/>
    <n v="8.5500000000000007E-2"/>
    <n v="0.1065"/>
    <n v="0.1235"/>
    <n v="0.127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7"/>
    <m/>
    <m/>
    <s v="Conquest"/>
    <m/>
    <m/>
    <m/>
    <m/>
    <m/>
    <m/>
    <m/>
    <m/>
    <m/>
    <m/>
    <m/>
    <m/>
    <m/>
    <m/>
    <n v="768.13750000000005"/>
    <n v="184.19967643695099"/>
    <m/>
    <m/>
    <m/>
    <m/>
    <m/>
    <m/>
    <m/>
    <m/>
    <m/>
    <m/>
    <m/>
    <m/>
    <m/>
    <n v="30.034441516289199"/>
    <m/>
    <m/>
    <n v="2.2627142141301202"/>
    <m/>
    <m/>
    <n v="149.11772999508"/>
    <m/>
    <m/>
    <n v="1.5174012000000001E-2"/>
    <x v="1"/>
    <m/>
    <m/>
    <m/>
    <m/>
    <m/>
    <m/>
    <m/>
    <m/>
    <m/>
    <m/>
    <m/>
    <m/>
    <m/>
    <m/>
    <m/>
    <n v="404.78565205168002"/>
    <m/>
    <m/>
    <m/>
  </r>
  <r>
    <x v="779"/>
    <s v="Lincoln2010Sow27SepIrrNil"/>
    <x v="398"/>
    <m/>
    <m/>
    <m/>
    <m/>
    <n v="174.85"/>
    <n v="6.9000000000000006E-2"/>
    <n v="0.13750000000000001"/>
    <n v="0.1265"/>
    <n v="9.8250000000000004E-2"/>
    <n v="8.4500000000000006E-2"/>
    <n v="0.1075"/>
    <n v="0.12175"/>
    <n v="0.129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399"/>
    <m/>
    <m/>
    <s v="Conquest"/>
    <m/>
    <n v="179.35"/>
    <n v="7.3499999999999996E-2"/>
    <n v="0.15"/>
    <n v="0.13225000000000001"/>
    <n v="9.8500000000000004E-2"/>
    <n v="8.2000000000000003E-2"/>
    <n v="0.10775"/>
    <n v="0.12325"/>
    <n v="0.1295"/>
    <m/>
    <m/>
    <m/>
    <m/>
    <n v="803.9375"/>
    <n v="214.80151468787099"/>
    <m/>
    <m/>
    <m/>
    <m/>
    <m/>
    <m/>
    <m/>
    <m/>
    <m/>
    <n v="0.42903442582562001"/>
    <m/>
    <m/>
    <m/>
    <n v="21.160392285795101"/>
    <m/>
    <m/>
    <n v="0.39657261079406703"/>
    <m/>
    <m/>
    <n v="55.329223897561"/>
    <m/>
    <m/>
    <n v="7.167507E-3"/>
    <x v="1"/>
    <m/>
    <m/>
    <m/>
    <m/>
    <m/>
    <m/>
    <m/>
    <m/>
    <m/>
    <m/>
    <m/>
    <m/>
    <m/>
    <m/>
    <m/>
    <n v="283.457786541259"/>
    <m/>
    <m/>
    <m/>
  </r>
  <r>
    <x v="779"/>
    <s v="Lincoln2010Sow27SepIrrNil"/>
    <x v="400"/>
    <m/>
    <m/>
    <m/>
    <m/>
    <n v="168.4"/>
    <n v="0.13100000000000001"/>
    <n v="0.13750000000000001"/>
    <n v="0.1195"/>
    <n v="9.2249999999999999E-2"/>
    <n v="8.1500000000000003E-2"/>
    <n v="0.1085"/>
    <n v="0.1215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01"/>
    <m/>
    <m/>
    <s v="Conquest"/>
    <m/>
    <m/>
    <m/>
    <m/>
    <m/>
    <m/>
    <m/>
    <m/>
    <m/>
    <m/>
    <m/>
    <m/>
    <m/>
    <m/>
    <n v="777.17499999999995"/>
    <n v="297.04628900484698"/>
    <m/>
    <m/>
    <m/>
    <m/>
    <m/>
    <m/>
    <m/>
    <m/>
    <m/>
    <n v="0.308548409298182"/>
    <m/>
    <m/>
    <m/>
    <n v="52.889321366824198"/>
    <m/>
    <m/>
    <m/>
    <m/>
    <m/>
    <n v="2.4790199971710201"/>
    <m/>
    <m/>
    <m/>
    <x v="1"/>
    <m/>
    <m/>
    <m/>
    <m/>
    <m/>
    <m/>
    <m/>
    <m/>
    <m/>
    <m/>
    <m/>
    <m/>
    <m/>
    <m/>
    <m/>
    <n v="195.375790612841"/>
    <m/>
    <m/>
    <m/>
  </r>
  <r>
    <x v="779"/>
    <s v="Lincoln2010Sow27SepIrrNil"/>
    <x v="402"/>
    <m/>
    <m/>
    <m/>
    <m/>
    <n v="179.7"/>
    <n v="9.1749999999999998E-2"/>
    <n v="0.16400000000000001"/>
    <n v="0.11625000000000001"/>
    <n v="9.0249999999999997E-2"/>
    <n v="7.9750000000000001E-2"/>
    <n v="0.10725"/>
    <n v="0.12025"/>
    <n v="0.12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03"/>
    <m/>
    <m/>
    <s v="Conquest"/>
    <m/>
    <m/>
    <m/>
    <m/>
    <m/>
    <m/>
    <m/>
    <m/>
    <m/>
    <m/>
    <m/>
    <m/>
    <m/>
    <m/>
    <n v="921.05"/>
    <n v="432.70696729385202"/>
    <m/>
    <m/>
    <m/>
    <m/>
    <m/>
    <m/>
    <m/>
    <m/>
    <m/>
    <m/>
    <m/>
    <m/>
    <m/>
    <n v="58.2953243304488"/>
    <m/>
    <m/>
    <n v="0"/>
    <m/>
    <m/>
    <n v="0"/>
    <m/>
    <m/>
    <m/>
    <x v="1"/>
    <m/>
    <m/>
    <m/>
    <m/>
    <m/>
    <m/>
    <m/>
    <m/>
    <m/>
    <m/>
    <m/>
    <m/>
    <m/>
    <m/>
    <m/>
    <n v="195.51518032893"/>
    <m/>
    <m/>
    <m/>
  </r>
  <r>
    <x v="779"/>
    <s v="Lincoln2010Sow27SepIrrNil"/>
    <x v="404"/>
    <m/>
    <m/>
    <m/>
    <m/>
    <n v="167.6"/>
    <n v="7.9500000000000001E-2"/>
    <n v="0.13"/>
    <n v="0.11125"/>
    <n v="8.6249999999999993E-2"/>
    <n v="7.8750000000000001E-2"/>
    <n v="0.105"/>
    <n v="0.1195"/>
    <n v="0.127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05"/>
    <m/>
    <m/>
    <s v="Conquest"/>
    <m/>
    <m/>
    <m/>
    <m/>
    <m/>
    <m/>
    <m/>
    <m/>
    <m/>
    <m/>
    <m/>
    <m/>
    <m/>
    <m/>
    <n v="967.6875"/>
    <n v="447.33992393070099"/>
    <m/>
    <m/>
    <m/>
    <m/>
    <m/>
    <m/>
    <m/>
    <m/>
    <m/>
    <n v="0.136329879994007"/>
    <m/>
    <m/>
    <m/>
    <n v="60.017862359374597"/>
    <m/>
    <m/>
    <n v="0"/>
    <m/>
    <m/>
    <n v="0"/>
    <m/>
    <m/>
    <m/>
    <x v="1"/>
    <m/>
    <m/>
    <m/>
    <m/>
    <m/>
    <m/>
    <m/>
    <m/>
    <m/>
    <m/>
    <m/>
    <m/>
    <m/>
    <m/>
    <m/>
    <n v="200.56021169812399"/>
    <m/>
    <m/>
    <m/>
  </r>
  <r>
    <x v="779"/>
    <s v="Lincoln2010Sow27SepIrrNil"/>
    <x v="406"/>
    <m/>
    <m/>
    <m/>
    <m/>
    <n v="193.9"/>
    <n v="0.1515"/>
    <n v="0.19400000000000001"/>
    <n v="0.11025"/>
    <n v="8.5250000000000006E-2"/>
    <n v="7.775E-2"/>
    <n v="0.10375"/>
    <n v="0.11874999999999999"/>
    <n v="0.128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07"/>
    <m/>
    <m/>
    <s v="Conquest"/>
    <m/>
    <m/>
    <m/>
    <m/>
    <m/>
    <m/>
    <m/>
    <m/>
    <m/>
    <m/>
    <m/>
    <m/>
    <m/>
    <m/>
    <n v="853.22500000000002"/>
    <n v="410.70905842342597"/>
    <m/>
    <m/>
    <m/>
    <m/>
    <m/>
    <m/>
    <m/>
    <m/>
    <m/>
    <m/>
    <m/>
    <m/>
    <m/>
    <n v="41.128682344959998"/>
    <m/>
    <m/>
    <m/>
    <m/>
    <m/>
    <n v="0"/>
    <m/>
    <m/>
    <m/>
    <x v="1"/>
    <m/>
    <m/>
    <m/>
    <m/>
    <m/>
    <m/>
    <m/>
    <m/>
    <m/>
    <m/>
    <m/>
    <m/>
    <m/>
    <m/>
    <m/>
    <n v="168.85650323668301"/>
    <m/>
    <m/>
    <m/>
  </r>
  <r>
    <x v="779"/>
    <s v="Lincoln2010Sow27SepIrrNil"/>
    <x v="408"/>
    <m/>
    <m/>
    <m/>
    <m/>
    <n v="184.4"/>
    <n v="0.14124999999999999"/>
    <n v="0.15325"/>
    <n v="0.111"/>
    <n v="8.6749999999999994E-2"/>
    <n v="7.8E-2"/>
    <n v="0.10299999999999999"/>
    <n v="0.11899999999999999"/>
    <n v="0.129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09"/>
    <m/>
    <m/>
    <s v="Conquest"/>
    <m/>
    <m/>
    <m/>
    <m/>
    <m/>
    <m/>
    <m/>
    <m/>
    <m/>
    <m/>
    <m/>
    <m/>
    <m/>
    <m/>
    <n v="865.58749999999998"/>
    <n v="411.44578708520299"/>
    <m/>
    <m/>
    <m/>
    <m/>
    <m/>
    <m/>
    <m/>
    <m/>
    <m/>
    <m/>
    <m/>
    <m/>
    <m/>
    <n v="41.690095690004398"/>
    <m/>
    <m/>
    <m/>
    <m/>
    <m/>
    <n v="0"/>
    <m/>
    <m/>
    <m/>
    <x v="1"/>
    <m/>
    <m/>
    <m/>
    <m/>
    <m/>
    <m/>
    <m/>
    <m/>
    <m/>
    <m/>
    <m/>
    <m/>
    <m/>
    <m/>
    <m/>
    <n v="169.37502502592599"/>
    <m/>
    <m/>
    <m/>
  </r>
  <r>
    <x v="779"/>
    <s v="Lincoln2010Sow27SepIrrNil"/>
    <x v="410"/>
    <m/>
    <m/>
    <m/>
    <m/>
    <n v="180.4"/>
    <n v="0.11824999999999999"/>
    <n v="0.155"/>
    <n v="0.112"/>
    <n v="8.7249999999999994E-2"/>
    <n v="7.7249999999999999E-2"/>
    <n v="0.1045"/>
    <n v="0.1195"/>
    <n v="0.128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11"/>
    <m/>
    <m/>
    <m/>
    <m/>
    <n v="192.5"/>
    <n v="0.16225000000000001"/>
    <n v="0.17724999999999999"/>
    <n v="0.11425"/>
    <n v="8.6499999999999994E-2"/>
    <n v="7.5999999999999998E-2"/>
    <n v="0.10249999999999999"/>
    <n v="0.11700000000000001"/>
    <n v="0.126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79"/>
    <s v="Lincoln2010Sow27SepIrrNil"/>
    <x v="412"/>
    <m/>
    <m/>
    <s v="Conquest"/>
    <m/>
    <m/>
    <m/>
    <m/>
    <m/>
    <m/>
    <m/>
    <m/>
    <m/>
    <m/>
    <m/>
    <m/>
    <m/>
    <m/>
    <n v="689.22597499999995"/>
    <n v="436.37624550618204"/>
    <m/>
    <m/>
    <m/>
    <n v="2.9502827499999999E-2"/>
    <m/>
    <n v="10253.0212517534"/>
    <m/>
    <n v="302.02097500000002"/>
    <m/>
    <m/>
    <m/>
    <m/>
    <m/>
    <n v="47.746652892903199"/>
    <m/>
    <m/>
    <m/>
    <m/>
    <m/>
    <m/>
    <m/>
    <m/>
    <m/>
    <x v="0"/>
    <m/>
    <m/>
    <m/>
    <m/>
    <m/>
    <m/>
    <m/>
    <m/>
    <m/>
    <m/>
    <n v="134.35527050618199"/>
    <m/>
    <m/>
    <m/>
    <m/>
    <n v="205.10307660091499"/>
    <n v="233.47490469431301"/>
    <m/>
    <m/>
  </r>
  <r>
    <x v="780"/>
    <s v="Lincoln2014IrrigEarly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8"/>
    <m/>
    <m/>
    <m/>
    <m/>
    <m/>
    <m/>
    <n v="2"/>
    <m/>
    <m/>
    <m/>
    <m/>
    <m/>
    <m/>
    <m/>
    <x v="1"/>
    <m/>
    <m/>
    <m/>
    <m/>
    <m/>
    <m/>
    <n v="17.5"/>
    <m/>
    <m/>
    <m/>
    <m/>
    <m/>
    <m/>
    <m/>
    <m/>
    <m/>
    <n v="544.98416913295102"/>
    <n v="3.8"/>
    <m/>
  </r>
  <r>
    <x v="780"/>
    <s v="Lincoln2014IrrigEarly"/>
    <x v="416"/>
    <m/>
    <m/>
    <s v="Wakanui"/>
    <m/>
    <n v="380.8"/>
    <n v="0.27400000000000002"/>
    <n v="0.27800000000000002"/>
    <n v="0.26950000000000002"/>
    <n v="0.26974999999999999"/>
    <n v="0.25724999999999998"/>
    <n v="0.24424999999999999"/>
    <n v="0.15075"/>
    <n v="0.16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18"/>
    <m/>
    <m/>
    <s v="Wakanui"/>
    <m/>
    <n v="375.8"/>
    <n v="0.25724999999999998"/>
    <n v="0.27424999999999999"/>
    <n v="0.27150000000000002"/>
    <n v="0.26624999999999999"/>
    <n v="0.25624999999999998"/>
    <n v="0.24324999999999999"/>
    <n v="0.15049999999999999"/>
    <n v="0.159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4.8499999999999996"/>
    <m/>
    <m/>
    <m/>
    <m/>
    <m/>
    <m/>
    <n v="3.65"/>
    <m/>
    <m/>
    <m/>
    <m/>
    <m/>
    <m/>
    <m/>
    <x v="1"/>
    <m/>
    <m/>
    <m/>
    <m/>
    <m/>
    <m/>
    <n v="22"/>
    <m/>
    <m/>
    <m/>
    <m/>
    <m/>
    <m/>
    <m/>
    <m/>
    <m/>
    <m/>
    <n v="4.8499999999999996"/>
    <m/>
  </r>
  <r>
    <x v="780"/>
    <s v="Lincoln2014IrrigEarly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06261792384606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2"/>
    <m/>
    <m/>
    <s v="Wakanui"/>
    <m/>
    <n v="369.85"/>
    <n v="0.24299999999999999"/>
    <n v="0.26274999999999998"/>
    <n v="0.26800000000000002"/>
    <n v="0.26424999999999998"/>
    <n v="0.25574999999999998"/>
    <n v="0.2455"/>
    <n v="0.14974999999999999"/>
    <n v="0.16025"/>
    <m/>
    <m/>
    <m/>
    <m/>
    <m/>
    <m/>
    <m/>
    <m/>
    <m/>
    <m/>
    <m/>
    <m/>
    <m/>
    <m/>
    <m/>
    <n v="0.38673368224241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6.15"/>
    <m/>
    <m/>
    <m/>
    <m/>
    <m/>
    <m/>
    <n v="5"/>
    <m/>
    <m/>
    <m/>
    <m/>
    <m/>
    <m/>
    <m/>
    <x v="1"/>
    <m/>
    <m/>
    <m/>
    <m/>
    <m/>
    <m/>
    <n v="24.5"/>
    <m/>
    <m/>
    <m/>
    <m/>
    <m/>
    <m/>
    <m/>
    <m/>
    <m/>
    <m/>
    <n v="6.15"/>
    <m/>
  </r>
  <r>
    <x v="780"/>
    <s v="Lincoln2014IrrigEarly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5"/>
    <m/>
    <m/>
    <s v="Wakanui"/>
    <m/>
    <n v="388.47500000000002"/>
    <n v="0.29262500000000002"/>
    <n v="0.28549999999999998"/>
    <n v="0.27524999999999999"/>
    <n v="0.26774999999999999"/>
    <n v="0.26200000000000001"/>
    <n v="0.24725"/>
    <n v="0.15"/>
    <n v="0.16200000000000001"/>
    <m/>
    <m/>
    <m/>
    <m/>
    <m/>
    <m/>
    <m/>
    <m/>
    <m/>
    <m/>
    <m/>
    <m/>
    <m/>
    <m/>
    <n v="7.1"/>
    <m/>
    <m/>
    <m/>
    <m/>
    <m/>
    <m/>
    <n v="6"/>
    <m/>
    <m/>
    <m/>
    <m/>
    <m/>
    <m/>
    <m/>
    <x v="1"/>
    <m/>
    <m/>
    <m/>
    <m/>
    <m/>
    <m/>
    <m/>
    <m/>
    <m/>
    <m/>
    <m/>
    <m/>
    <m/>
    <m/>
    <m/>
    <m/>
    <m/>
    <n v="7.1"/>
    <m/>
  </r>
  <r>
    <x v="780"/>
    <s v="Lincoln2014IrrigEarly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1538622626480897"/>
    <m/>
    <m/>
    <m/>
    <m/>
    <m/>
    <m/>
    <m/>
    <m/>
    <m/>
    <m/>
    <m/>
    <m/>
    <m/>
    <x v="1"/>
    <m/>
    <m/>
    <m/>
    <m/>
    <m/>
    <m/>
    <n v="24.5"/>
    <m/>
    <m/>
    <m/>
    <m/>
    <m/>
    <m/>
    <m/>
    <m/>
    <m/>
    <m/>
    <m/>
    <m/>
  </r>
  <r>
    <x v="780"/>
    <s v="Lincoln2014IrrigEarly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8"/>
    <m/>
    <m/>
    <s v="Wakanui"/>
    <m/>
    <n v="386.42500000000001"/>
    <n v="0.29462500000000003"/>
    <n v="0.28275"/>
    <n v="0.27400000000000002"/>
    <n v="0.26374999999999998"/>
    <n v="0.26324999999999998"/>
    <n v="0.2445"/>
    <n v="0.14874999999999999"/>
    <n v="0.16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8"/>
    <n v="0.78251304406894995"/>
    <m/>
    <m/>
    <m/>
    <m/>
    <m/>
    <n v="7"/>
    <m/>
    <m/>
    <m/>
    <m/>
    <m/>
    <m/>
    <m/>
    <x v="1"/>
    <m/>
    <m/>
    <m/>
    <m/>
    <m/>
    <m/>
    <n v="25.25"/>
    <m/>
    <m/>
    <m/>
    <m/>
    <m/>
    <m/>
    <m/>
    <m/>
    <m/>
    <m/>
    <n v="8"/>
    <m/>
  </r>
  <r>
    <x v="780"/>
    <s v="Lincoln2014IrrigEarly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31"/>
    <m/>
    <m/>
    <s v="Wakanui"/>
    <m/>
    <n v="453.45"/>
    <n v="0.33"/>
    <n v="0.3"/>
    <n v="0.30149999999999999"/>
    <n v="0.30675000000000002"/>
    <n v="0.32600000000000001"/>
    <n v="0.29825000000000002"/>
    <n v="0.21525"/>
    <n v="0.1895"/>
    <m/>
    <m/>
    <m/>
    <m/>
    <m/>
    <m/>
    <m/>
    <m/>
    <m/>
    <m/>
    <m/>
    <m/>
    <m/>
    <m/>
    <n v="8.4"/>
    <n v="0.93878488621598499"/>
    <m/>
    <m/>
    <m/>
    <m/>
    <m/>
    <n v="7.2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0"/>
    <s v="Lincoln2014IrrigEarly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7.75"/>
    <m/>
    <m/>
    <m/>
    <m/>
    <m/>
    <m/>
    <m/>
    <m/>
    <m/>
    <m/>
    <m/>
    <m/>
  </r>
  <r>
    <x v="780"/>
    <s v="Lincoln2014IrrigEarly"/>
    <x v="433"/>
    <m/>
    <m/>
    <s v="Wakanui"/>
    <m/>
    <m/>
    <m/>
    <m/>
    <m/>
    <m/>
    <m/>
    <m/>
    <m/>
    <m/>
    <m/>
    <m/>
    <m/>
    <m/>
    <n v="234.355357142857"/>
    <n v="0"/>
    <m/>
    <m/>
    <m/>
    <m/>
    <m/>
    <m/>
    <m/>
    <m/>
    <m/>
    <m/>
    <m/>
    <m/>
    <m/>
    <m/>
    <m/>
    <m/>
    <n v="2.50244953777861"/>
    <m/>
    <m/>
    <n v="140.838364186044"/>
    <m/>
    <m/>
    <n v="1.7768237999999999E-2"/>
    <x v="1"/>
    <m/>
    <m/>
    <m/>
    <m/>
    <m/>
    <m/>
    <m/>
    <n v="161.90476190476201"/>
    <m/>
    <m/>
    <n v="0"/>
    <m/>
    <m/>
    <m/>
    <m/>
    <n v="90.947203141502399"/>
    <n v="1458.80952380952"/>
    <m/>
    <m/>
  </r>
  <r>
    <x v="780"/>
    <s v="Lincoln2014IrrigEarly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n v="8"/>
    <m/>
    <m/>
    <m/>
    <m/>
    <m/>
    <m/>
    <m/>
    <x v="1"/>
    <m/>
    <m/>
    <m/>
    <m/>
    <m/>
    <m/>
    <n v="28.25"/>
    <m/>
    <m/>
    <m/>
    <m/>
    <m/>
    <m/>
    <m/>
    <m/>
    <m/>
    <m/>
    <n v="9"/>
    <m/>
  </r>
  <r>
    <x v="780"/>
    <s v="Lincoln2014IrrigEarly"/>
    <x v="435"/>
    <m/>
    <m/>
    <s v="Wakanui"/>
    <m/>
    <n v="441.75"/>
    <n v="0.29325000000000001"/>
    <n v="0.28699999999999998"/>
    <n v="0.28949999999999998"/>
    <n v="0.29799999999999999"/>
    <n v="0.3175"/>
    <n v="0.30049999999999999"/>
    <n v="0.2155"/>
    <n v="0.20749999999999999"/>
    <m/>
    <m/>
    <m/>
    <m/>
    <m/>
    <m/>
    <m/>
    <m/>
    <m/>
    <m/>
    <m/>
    <m/>
    <m/>
    <m/>
    <m/>
    <n v="0.96968235577983497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0"/>
    <s v="Lincoln2014IrrigEarly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9.9499999999999993"/>
    <n v="0.98328895437486197"/>
    <m/>
    <m/>
    <m/>
    <m/>
    <m/>
    <n v="8.8000000000000007"/>
    <m/>
    <m/>
    <m/>
    <m/>
    <m/>
    <m/>
    <m/>
    <x v="1"/>
    <m/>
    <m/>
    <m/>
    <m/>
    <m/>
    <m/>
    <m/>
    <m/>
    <m/>
    <m/>
    <m/>
    <m/>
    <m/>
    <m/>
    <m/>
    <m/>
    <m/>
    <n v="9.9499999999999993"/>
    <m/>
  </r>
  <r>
    <x v="780"/>
    <s v="Lincoln2014IrrigEarly"/>
    <x v="439"/>
    <m/>
    <m/>
    <s v="Wakanui"/>
    <m/>
    <n v="428.35"/>
    <n v="0.27800000000000002"/>
    <n v="0.27575"/>
    <n v="0.28100000000000003"/>
    <n v="0.28549999999999998"/>
    <n v="0.30675000000000002"/>
    <n v="0.29449999999999998"/>
    <n v="0.20699999999999999"/>
    <n v="0.213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80"/>
    <s v="Lincoln2014IrrigEarly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5"/>
    <m/>
    <m/>
    <m/>
    <m/>
    <m/>
    <m/>
    <n v="9.4"/>
    <m/>
    <m/>
    <m/>
    <m/>
    <m/>
    <m/>
    <m/>
    <x v="1"/>
    <m/>
    <m/>
    <m/>
    <m/>
    <m/>
    <m/>
    <m/>
    <m/>
    <m/>
    <m/>
    <m/>
    <m/>
    <m/>
    <m/>
    <m/>
    <m/>
    <m/>
    <n v="10.5"/>
    <m/>
  </r>
  <r>
    <x v="780"/>
    <s v="Lincoln2014IrrigEarly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4"/>
    <m/>
    <m/>
    <s v="Wakanui"/>
    <m/>
    <n v="396.375"/>
    <n v="0.231125"/>
    <n v="0.251"/>
    <n v="0.2545"/>
    <n v="0.26924999999999999"/>
    <n v="0.27150000000000002"/>
    <n v="0.29475000000000001"/>
    <n v="0.19675000000000001"/>
    <n v="0.212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45"/>
    <n v="0.953020083036489"/>
    <m/>
    <m/>
    <m/>
    <m/>
    <m/>
    <n v="10.35"/>
    <m/>
    <m/>
    <m/>
    <m/>
    <m/>
    <m/>
    <m/>
    <x v="1"/>
    <m/>
    <m/>
    <m/>
    <m/>
    <m/>
    <m/>
    <m/>
    <m/>
    <m/>
    <m/>
    <m/>
    <m/>
    <m/>
    <m/>
    <m/>
    <m/>
    <m/>
    <n v="11.45"/>
    <m/>
  </r>
  <r>
    <x v="780"/>
    <s v="Lincoln2014IrrigEarly"/>
    <x v="446"/>
    <m/>
    <m/>
    <s v="Wakanui"/>
    <m/>
    <m/>
    <m/>
    <m/>
    <m/>
    <m/>
    <m/>
    <m/>
    <m/>
    <m/>
    <m/>
    <m/>
    <m/>
    <m/>
    <n v="609.67261904761904"/>
    <n v="0"/>
    <m/>
    <m/>
    <m/>
    <m/>
    <m/>
    <m/>
    <m/>
    <m/>
    <m/>
    <m/>
    <m/>
    <m/>
    <m/>
    <m/>
    <m/>
    <m/>
    <n v="6.2297217591156899"/>
    <m/>
    <m/>
    <n v="281.02364980034002"/>
    <m/>
    <m/>
    <n v="2.2167962999999999E-2"/>
    <x v="1"/>
    <m/>
    <m/>
    <m/>
    <m/>
    <m/>
    <m/>
    <m/>
    <n v="158.333333333333"/>
    <m/>
    <m/>
    <n v="0"/>
    <m/>
    <m/>
    <m/>
    <m/>
    <n v="231.56315159475099"/>
    <n v="1138.86904761905"/>
    <m/>
    <m/>
  </r>
  <r>
    <x v="780"/>
    <s v="Lincoln2014IrrigEarly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n v="10.95"/>
    <m/>
    <m/>
    <m/>
    <m/>
    <m/>
    <m/>
    <m/>
    <x v="1"/>
    <m/>
    <m/>
    <m/>
    <m/>
    <m/>
    <m/>
    <m/>
    <m/>
    <m/>
    <m/>
    <m/>
    <m/>
    <m/>
    <m/>
    <m/>
    <m/>
    <m/>
    <n v="12"/>
    <m/>
  </r>
  <r>
    <x v="780"/>
    <s v="Lincoln2014IrrigEarly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0624868103632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.75"/>
    <m/>
    <m/>
    <m/>
    <m/>
    <m/>
    <m/>
    <m/>
    <m/>
    <m/>
    <m/>
    <m/>
    <m/>
  </r>
  <r>
    <x v="780"/>
    <s v="Lincoln2014IrrigEarly"/>
    <x v="451"/>
    <m/>
    <m/>
    <s v="Wakanui"/>
    <m/>
    <n v="357.2"/>
    <n v="0.185"/>
    <n v="0.21249999999999999"/>
    <n v="0.2235"/>
    <n v="0.23050000000000001"/>
    <n v="0.26350000000000001"/>
    <n v="0.28125"/>
    <n v="0.18325"/>
    <n v="0.20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3"/>
    <m/>
    <m/>
    <s v="Wakanui"/>
    <m/>
    <n v="373.1"/>
    <n v="0.23974999999999999"/>
    <n v="0.248"/>
    <n v="0.23050000000000001"/>
    <n v="0.22950000000000001"/>
    <n v="0.26100000000000001"/>
    <n v="0.27350000000000002"/>
    <n v="0.17924999999999999"/>
    <n v="0.20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1"/>
    <m/>
    <m/>
    <m/>
    <m/>
    <m/>
    <m/>
    <n v="12.05"/>
    <m/>
    <m/>
    <m/>
    <m/>
    <m/>
    <m/>
    <m/>
    <x v="1"/>
    <m/>
    <m/>
    <m/>
    <m/>
    <m/>
    <m/>
    <m/>
    <m/>
    <m/>
    <m/>
    <m/>
    <m/>
    <m/>
    <m/>
    <m/>
    <m/>
    <m/>
    <n v="13.1"/>
    <m/>
  </r>
  <r>
    <x v="780"/>
    <s v="Lincoln2014IrrigEarly"/>
    <x v="455"/>
    <m/>
    <m/>
    <s v="Wakanui"/>
    <m/>
    <n v="374.55"/>
    <n v="0.24975"/>
    <n v="0.24675"/>
    <n v="0.23150000000000001"/>
    <n v="0.23225000000000001"/>
    <n v="0.25800000000000001"/>
    <n v="0.27250000000000002"/>
    <n v="0.17649999999999999"/>
    <n v="0.205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7"/>
    <m/>
    <m/>
    <s v="Wakanui"/>
    <m/>
    <n v="349.75"/>
    <n v="0.19400000000000001"/>
    <n v="0.22450000000000001"/>
    <n v="0.224"/>
    <n v="0.22525000000000001"/>
    <n v="0.2495"/>
    <n v="0.26100000000000001"/>
    <n v="0.17125000000000001"/>
    <n v="0.199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.15"/>
    <m/>
    <m/>
    <m/>
    <m/>
    <m/>
    <m/>
    <n v="13.05"/>
    <m/>
    <m/>
    <m/>
    <m/>
    <m/>
    <m/>
    <m/>
    <x v="1"/>
    <m/>
    <m/>
    <m/>
    <m/>
    <m/>
    <m/>
    <n v="38"/>
    <m/>
    <m/>
    <m/>
    <m/>
    <m/>
    <m/>
    <m/>
    <m/>
    <m/>
    <m/>
    <n v="14.15"/>
    <m/>
  </r>
  <r>
    <x v="780"/>
    <s v="Lincoln2014IrrigEarly"/>
    <x v="459"/>
    <m/>
    <m/>
    <s v="Wakanui"/>
    <m/>
    <n v="333.95"/>
    <n v="0.16675000000000001"/>
    <n v="0.21049999999999999"/>
    <n v="0.21199999999999999"/>
    <n v="0.21575"/>
    <n v="0.24424999999999999"/>
    <n v="0.25474999999999998"/>
    <n v="0.16750000000000001"/>
    <n v="0.198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43213526932570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2"/>
    <m/>
    <m/>
    <s v="Wakanui"/>
    <m/>
    <n v="297"/>
    <n v="0.11525000000000001"/>
    <n v="0.18124999999999999"/>
    <n v="0.17449999999999999"/>
    <n v="0.184"/>
    <n v="0.23050000000000001"/>
    <n v="0.24299999999999999"/>
    <n v="0.16225000000000001"/>
    <n v="0.19425000000000001"/>
    <m/>
    <m/>
    <m/>
    <m/>
    <n v="1221.18210111297"/>
    <n v="0"/>
    <m/>
    <m/>
    <m/>
    <m/>
    <m/>
    <m/>
    <m/>
    <m/>
    <m/>
    <m/>
    <m/>
    <m/>
    <m/>
    <m/>
    <m/>
    <m/>
    <n v="8.5109124018762792"/>
    <m/>
    <m/>
    <n v="389.02832991347998"/>
    <m/>
    <m/>
    <n v="2.1877358999999999E-2"/>
    <x v="1"/>
    <m/>
    <m/>
    <m/>
    <m/>
    <m/>
    <m/>
    <m/>
    <n v="145.23809523809501"/>
    <m/>
    <m/>
    <n v="0"/>
    <m/>
    <m/>
    <m/>
    <m/>
    <n v="663.07911529926503"/>
    <n v="687.55952380952397"/>
    <m/>
    <m/>
  </r>
  <r>
    <x v="780"/>
    <s v="Lincoln2014IrrigEarly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25"/>
    <m/>
    <m/>
    <m/>
    <m/>
    <m/>
    <m/>
    <n v="13.3"/>
    <m/>
    <m/>
    <m/>
    <m/>
    <m/>
    <m/>
    <m/>
    <x v="1"/>
    <m/>
    <m/>
    <m/>
    <m/>
    <m/>
    <m/>
    <m/>
    <m/>
    <m/>
    <m/>
    <m/>
    <m/>
    <m/>
    <m/>
    <m/>
    <m/>
    <m/>
    <n v="14.25"/>
    <m/>
  </r>
  <r>
    <x v="780"/>
    <s v="Lincoln2014IrrigEarly"/>
    <x v="464"/>
    <m/>
    <m/>
    <s v="Wakanui"/>
    <m/>
    <n v="272.2"/>
    <n v="0.10775"/>
    <n v="0.16325000000000001"/>
    <n v="0.15049999999999999"/>
    <n v="0.15825"/>
    <n v="0.20549999999999999"/>
    <n v="0.22625000000000001"/>
    <n v="0.15675"/>
    <n v="0.19275"/>
    <m/>
    <m/>
    <m/>
    <m/>
    <m/>
    <m/>
    <m/>
    <m/>
    <m/>
    <m/>
    <m/>
    <m/>
    <m/>
    <m/>
    <n v="14.25"/>
    <m/>
    <m/>
    <m/>
    <m/>
    <m/>
    <m/>
    <n v="14.25"/>
    <m/>
    <m/>
    <m/>
    <m/>
    <m/>
    <m/>
    <m/>
    <x v="1"/>
    <m/>
    <m/>
    <m/>
    <m/>
    <m/>
    <m/>
    <n v="44"/>
    <m/>
    <m/>
    <m/>
    <m/>
    <m/>
    <m/>
    <m/>
    <m/>
    <m/>
    <m/>
    <n v="14.25"/>
    <m/>
  </r>
  <r>
    <x v="780"/>
    <s v="Lincoln2014IrrigEarly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6"/>
    <m/>
    <m/>
    <s v="Wakanui"/>
    <m/>
    <m/>
    <m/>
    <m/>
    <m/>
    <m/>
    <m/>
    <m/>
    <m/>
    <m/>
    <m/>
    <m/>
    <m/>
    <m/>
    <n v="1741.3625136754099"/>
    <n v="56.036515752003197"/>
    <m/>
    <m/>
    <m/>
    <m/>
    <m/>
    <m/>
    <m/>
    <m/>
    <m/>
    <m/>
    <m/>
    <m/>
    <m/>
    <m/>
    <m/>
    <m/>
    <n v="7.4113192025728098"/>
    <m/>
    <m/>
    <n v="413.13664491871401"/>
    <m/>
    <m/>
    <n v="1.7939146999999999E-2"/>
    <x v="1"/>
    <m/>
    <m/>
    <m/>
    <m/>
    <m/>
    <m/>
    <n v="49.5"/>
    <n v="143.45238095238099"/>
    <m/>
    <m/>
    <n v="56.036515752003197"/>
    <m/>
    <m/>
    <m/>
    <m/>
    <n v="1050.7165636970799"/>
    <n v="697.67857142857201"/>
    <m/>
    <m/>
  </r>
  <r>
    <x v="780"/>
    <s v="Lincoln2014IrrigEarly"/>
    <x v="467"/>
    <m/>
    <m/>
    <s v="Wakanui"/>
    <m/>
    <n v="248.2"/>
    <n v="9.7750000000000004E-2"/>
    <n v="0.1535"/>
    <n v="0.13700000000000001"/>
    <n v="0.13950000000000001"/>
    <n v="0.17399999999999999"/>
    <n v="0.20125000000000001"/>
    <n v="0.14974999999999999"/>
    <n v="0.188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434724927462901"/>
    <m/>
    <m/>
    <m/>
    <m/>
    <m/>
    <m/>
    <m/>
    <m/>
    <m/>
    <m/>
    <m/>
    <m/>
    <m/>
    <x v="1"/>
    <m/>
    <m/>
    <m/>
    <m/>
    <m/>
    <m/>
    <n v="58"/>
    <m/>
    <m/>
    <m/>
    <m/>
    <m/>
    <m/>
    <m/>
    <m/>
    <m/>
    <m/>
    <m/>
    <m/>
  </r>
  <r>
    <x v="780"/>
    <s v="Lincoln2014IrrigEarly"/>
    <x v="469"/>
    <m/>
    <m/>
    <s v="Wakanui"/>
    <m/>
    <n v="230.9"/>
    <n v="9.0999999999999998E-2"/>
    <n v="0.14574999999999999"/>
    <n v="0.129"/>
    <n v="0.12575"/>
    <n v="0.15225"/>
    <n v="0.1845"/>
    <n v="0.14249999999999999"/>
    <n v="0.183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0"/>
    <m/>
    <m/>
    <s v="Wakanui"/>
    <m/>
    <m/>
    <m/>
    <m/>
    <m/>
    <m/>
    <m/>
    <m/>
    <m/>
    <m/>
    <m/>
    <m/>
    <m/>
    <m/>
    <n v="2123.5220807464698"/>
    <n v="307.90908063976798"/>
    <m/>
    <m/>
    <m/>
    <m/>
    <m/>
    <m/>
    <m/>
    <n v="19.173452652310601"/>
    <m/>
    <m/>
    <m/>
    <m/>
    <m/>
    <m/>
    <m/>
    <m/>
    <n v="5.8765044445722401"/>
    <m/>
    <m/>
    <n v="347.49573585554703"/>
    <m/>
    <m/>
    <n v="1.6911012E-2"/>
    <x v="1"/>
    <m/>
    <m/>
    <m/>
    <m/>
    <m/>
    <m/>
    <m/>
    <n v="150.59523809523799"/>
    <m/>
    <m/>
    <n v="288.73562798745797"/>
    <m/>
    <m/>
    <m/>
    <m/>
    <n v="1189.5752537958499"/>
    <n v="723.392857142857"/>
    <m/>
    <m/>
  </r>
  <r>
    <x v="780"/>
    <s v="Lincoln2014IrrigEarly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9842496192467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1"/>
    <m/>
    <m/>
    <s v="Wakanui"/>
    <m/>
    <n v="217.3"/>
    <n v="9.4750000000000001E-2"/>
    <n v="0.14474999999999999"/>
    <n v="0.12425"/>
    <n v="0.11600000000000001"/>
    <n v="0.13100000000000001"/>
    <n v="0.16300000000000001"/>
    <n v="0.13425000000000001"/>
    <n v="0.178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5"/>
    <m/>
    <m/>
    <m/>
    <m/>
    <m/>
    <m/>
    <m/>
    <m/>
    <m/>
    <m/>
    <m/>
    <m/>
  </r>
  <r>
    <x v="780"/>
    <s v="Lincoln2014IrrigEarly"/>
    <x v="473"/>
    <m/>
    <m/>
    <s v="Wakanui"/>
    <m/>
    <n v="206.25"/>
    <n v="8.5000000000000006E-2"/>
    <n v="0.14324999999999999"/>
    <n v="0.122"/>
    <n v="0.11"/>
    <n v="0.11650000000000001"/>
    <n v="0.14949999999999999"/>
    <n v="0.1275"/>
    <n v="0.17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724999999999994"/>
    <m/>
    <m/>
    <m/>
    <m/>
    <m/>
    <m/>
    <m/>
    <m/>
    <m/>
    <m/>
    <m/>
    <m/>
  </r>
  <r>
    <x v="780"/>
    <s v="Lincoln2014IrrigEarly"/>
    <x v="475"/>
    <m/>
    <m/>
    <s v="Wakanui"/>
    <m/>
    <m/>
    <m/>
    <m/>
    <m/>
    <m/>
    <m/>
    <m/>
    <m/>
    <m/>
    <m/>
    <m/>
    <m/>
    <m/>
    <n v="2263.3544949769098"/>
    <n v="492.36172435526203"/>
    <m/>
    <m/>
    <m/>
    <m/>
    <m/>
    <m/>
    <m/>
    <n v="190.798607926383"/>
    <m/>
    <m/>
    <m/>
    <m/>
    <m/>
    <m/>
    <m/>
    <m/>
    <n v="4.0055999064848198"/>
    <m/>
    <m/>
    <n v="290.25479429423802"/>
    <m/>
    <m/>
    <n v="1.3800289E-2"/>
    <x v="1"/>
    <m/>
    <m/>
    <m/>
    <m/>
    <m/>
    <m/>
    <m/>
    <n v="154.76190476190499"/>
    <m/>
    <m/>
    <n v="301.56311642887903"/>
    <m/>
    <m/>
    <m/>
    <m/>
    <n v="1143.95313909269"/>
    <n v="637.91666666666697"/>
    <m/>
    <m/>
  </r>
  <r>
    <x v="780"/>
    <s v="Lincoln2014IrrigEarly"/>
    <x v="476"/>
    <m/>
    <m/>
    <s v="Wakanui"/>
    <m/>
    <n v="192.1"/>
    <n v="8.7499999999999994E-2"/>
    <n v="0.13725000000000001"/>
    <n v="0.11899999999999999"/>
    <n v="9.9000000000000005E-2"/>
    <n v="9.9250000000000005E-2"/>
    <n v="0.12925"/>
    <n v="0.1205"/>
    <n v="0.168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942776478671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8"/>
    <m/>
    <m/>
    <s v="Wakanui"/>
    <m/>
    <n v="172.35"/>
    <n v="7.8E-2"/>
    <n v="0.13150000000000001"/>
    <n v="0.10925"/>
    <n v="0.09"/>
    <n v="7.9750000000000001E-2"/>
    <n v="0.10375"/>
    <n v="0.107"/>
    <n v="0.162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0"/>
    <s v="Lincoln2014IrrigEarly"/>
    <x v="480"/>
    <m/>
    <m/>
    <s v="Wakanui"/>
    <m/>
    <n v="201.5"/>
    <n v="0.16475000000000001"/>
    <n v="0.17924999999999999"/>
    <n v="0.121"/>
    <n v="9.0499999999999997E-2"/>
    <n v="8.2500000000000004E-2"/>
    <n v="0.108"/>
    <n v="0.10425"/>
    <n v="0.15725"/>
    <m/>
    <m/>
    <m/>
    <m/>
    <n v="2799.2876533741"/>
    <n v="1095.0774985794801"/>
    <m/>
    <m/>
    <m/>
    <m/>
    <m/>
    <m/>
    <m/>
    <n v="793.5143821506"/>
    <m/>
    <m/>
    <m/>
    <m/>
    <m/>
    <m/>
    <m/>
    <m/>
    <n v="3.0885626755610098"/>
    <m/>
    <m/>
    <n v="209.05005642826401"/>
    <m/>
    <m/>
    <n v="1.4774272999999999E-2"/>
    <x v="1"/>
    <m/>
    <m/>
    <m/>
    <m/>
    <m/>
    <m/>
    <m/>
    <n v="142.857142857143"/>
    <m/>
    <m/>
    <n v="301.56311642887903"/>
    <m/>
    <m/>
    <m/>
    <m/>
    <n v="1050.3398931735101"/>
    <n v="671.96428571428601"/>
    <m/>
    <m/>
  </r>
  <r>
    <x v="780"/>
    <s v="Lincoln2014IrrigEarly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2.5"/>
    <m/>
    <m/>
    <m/>
    <m/>
    <m/>
    <m/>
    <m/>
    <m/>
    <m/>
    <m/>
    <m/>
    <m/>
  </r>
  <r>
    <x v="780"/>
    <s v="Lincoln2014IrrigEarly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6385483293180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83"/>
    <m/>
    <m/>
    <s v="Wakanui"/>
    <m/>
    <n v="225.4"/>
    <n v="0.21049999999999999"/>
    <n v="0.22275"/>
    <n v="0.14599999999999999"/>
    <n v="9.6000000000000002E-2"/>
    <n v="8.4000000000000005E-2"/>
    <n v="0.11"/>
    <n v="0.10349999999999999"/>
    <n v="0.154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6.5"/>
    <m/>
    <m/>
    <m/>
    <m/>
    <m/>
    <m/>
    <m/>
    <m/>
    <m/>
    <m/>
    <m/>
    <m/>
  </r>
  <r>
    <x v="780"/>
    <s v="Lincoln2014IrrigEarly"/>
    <x v="485"/>
    <m/>
    <m/>
    <s v="Wakanui"/>
    <m/>
    <n v="267.55"/>
    <n v="0.28325"/>
    <n v="0.27725"/>
    <n v="0.20649999999999999"/>
    <n v="0.11325"/>
    <n v="8.9249999999999996E-2"/>
    <n v="0.1135"/>
    <n v="0.104"/>
    <n v="0.150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49971334567674602"/>
    <m/>
    <m/>
    <m/>
    <m/>
    <m/>
    <m/>
    <m/>
    <m/>
    <m/>
    <m/>
    <m/>
    <m/>
    <m/>
    <x v="1"/>
    <m/>
    <m/>
    <m/>
    <m/>
    <m/>
    <m/>
    <n v="87.5"/>
    <m/>
    <m/>
    <m/>
    <m/>
    <m/>
    <m/>
    <m/>
    <m/>
    <m/>
    <m/>
    <m/>
    <m/>
  </r>
  <r>
    <x v="780"/>
    <s v="Lincoln2014IrrigEarly"/>
    <x v="487"/>
    <m/>
    <m/>
    <s v="Wakanui"/>
    <m/>
    <n v="253.95"/>
    <n v="0.22425"/>
    <n v="0.2515"/>
    <n v="0.20749999999999999"/>
    <n v="0.12875"/>
    <n v="9.2999999999999999E-2"/>
    <n v="0.1135"/>
    <n v="0.10299999999999999"/>
    <n v="0.148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.5"/>
    <m/>
    <m/>
    <m/>
    <m/>
    <m/>
    <m/>
    <m/>
    <m/>
    <m/>
    <m/>
    <m/>
    <m/>
  </r>
  <r>
    <x v="780"/>
    <s v="Lincoln2014IrrigEarly"/>
    <x v="489"/>
    <m/>
    <m/>
    <s v="Wakanui"/>
    <m/>
    <n v="239.7"/>
    <n v="0.17824999999999999"/>
    <n v="0.22750000000000001"/>
    <n v="0.19600000000000001"/>
    <n v="0.13275000000000001"/>
    <n v="9.7750000000000004E-2"/>
    <n v="0.11650000000000001"/>
    <n v="0.10199999999999999"/>
    <n v="0.14774999999999999"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90"/>
    <m/>
    <m/>
    <s v="Wakanui"/>
    <m/>
    <n v="232.5"/>
    <n v="0.15725"/>
    <n v="0.2155"/>
    <n v="0.18725"/>
    <n v="0.13300000000000001"/>
    <n v="0.10349999999999999"/>
    <n v="0.11975"/>
    <n v="0.10349999999999999"/>
    <n v="0.142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0"/>
    <s v="Lincoln2014IrrigEarly"/>
    <x v="492"/>
    <m/>
    <m/>
    <s v="Wakanui"/>
    <m/>
    <m/>
    <m/>
    <m/>
    <m/>
    <m/>
    <m/>
    <m/>
    <m/>
    <m/>
    <m/>
    <m/>
    <m/>
    <m/>
    <n v="2468.3094723972399"/>
    <n v="1256.0124139288801"/>
    <m/>
    <m/>
    <m/>
    <n v="3.7774811249999998E-2"/>
    <m/>
    <n v="25266.818441084899"/>
    <m/>
    <n v="954.44929749999994"/>
    <m/>
    <m/>
    <m/>
    <m/>
    <m/>
    <m/>
    <m/>
    <m/>
    <m/>
    <m/>
    <m/>
    <n v="0"/>
    <m/>
    <m/>
    <m/>
    <x v="0"/>
    <m/>
    <m/>
    <m/>
    <m/>
    <m/>
    <m/>
    <m/>
    <m/>
    <m/>
    <m/>
    <n v="301.56311642887903"/>
    <m/>
    <m/>
    <m/>
    <m/>
    <n v="798.82365915335595"/>
    <m/>
    <m/>
    <m/>
  </r>
  <r>
    <x v="780"/>
    <s v="Lincoln2014IrrigEarly"/>
    <x v="493"/>
    <m/>
    <m/>
    <s v="Wakanui"/>
    <m/>
    <n v="232"/>
    <n v="0.15024999999999999"/>
    <n v="0.20649999999999999"/>
    <n v="0.182"/>
    <n v="0.13375000000000001"/>
    <n v="0.10975"/>
    <n v="0.13275000000000001"/>
    <n v="0.10475"/>
    <n v="0.140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8"/>
    <m/>
    <m/>
    <m/>
    <m/>
    <m/>
    <m/>
    <n v="2.0499999999999998"/>
    <m/>
    <m/>
    <m/>
    <m/>
    <m/>
    <m/>
    <m/>
    <x v="1"/>
    <m/>
    <m/>
    <m/>
    <m/>
    <m/>
    <m/>
    <n v="17.5"/>
    <m/>
    <m/>
    <m/>
    <m/>
    <m/>
    <m/>
    <m/>
    <m/>
    <m/>
    <m/>
    <n v="3.8"/>
    <m/>
  </r>
  <r>
    <x v="781"/>
    <s v="Lincoln2014IrrigFull"/>
    <x v="416"/>
    <m/>
    <m/>
    <s v="Wakanui"/>
    <m/>
    <n v="390.22500000000002"/>
    <n v="0.270625"/>
    <n v="0.27825"/>
    <n v="0.27600000000000002"/>
    <n v="0.25024999999999997"/>
    <n v="0.25074999999999997"/>
    <n v="0.23974999999999999"/>
    <n v="0.18925"/>
    <n v="0.196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8"/>
    <m/>
    <m/>
    <s v="Wakanui"/>
    <m/>
    <n v="386.05"/>
    <n v="0.25224999999999997"/>
    <n v="0.27550000000000002"/>
    <n v="0.27775"/>
    <n v="0.251"/>
    <n v="0.24775"/>
    <n v="0.23949999999999999"/>
    <n v="0.189"/>
    <n v="0.19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4.95"/>
    <m/>
    <m/>
    <m/>
    <m/>
    <m/>
    <m/>
    <n v="3.85"/>
    <m/>
    <m/>
    <m/>
    <m/>
    <m/>
    <m/>
    <m/>
    <x v="1"/>
    <m/>
    <m/>
    <m/>
    <m/>
    <m/>
    <m/>
    <n v="22"/>
    <m/>
    <m/>
    <m/>
    <m/>
    <m/>
    <m/>
    <m/>
    <m/>
    <m/>
    <m/>
    <n v="4.95"/>
    <m/>
  </r>
  <r>
    <x v="781"/>
    <s v="Lincoln2014IrrigFull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0732966750633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2"/>
    <m/>
    <m/>
    <s v="Wakanui"/>
    <m/>
    <n v="375.97500000000002"/>
    <n v="0.237125"/>
    <n v="0.26324999999999998"/>
    <n v="0.27200000000000002"/>
    <n v="0.24174999999999999"/>
    <n v="0.24675"/>
    <n v="0.23799999999999999"/>
    <n v="0.18625"/>
    <n v="0.19475000000000001"/>
    <m/>
    <m/>
    <m/>
    <m/>
    <m/>
    <m/>
    <m/>
    <m/>
    <m/>
    <m/>
    <m/>
    <m/>
    <m/>
    <m/>
    <m/>
    <n v="0.418724052664300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n v="4.8"/>
    <m/>
    <m/>
    <m/>
    <m/>
    <m/>
    <m/>
    <m/>
    <x v="1"/>
    <m/>
    <m/>
    <m/>
    <m/>
    <m/>
    <m/>
    <n v="24.25"/>
    <m/>
    <m/>
    <m/>
    <m/>
    <m/>
    <m/>
    <m/>
    <m/>
    <m/>
    <m/>
    <n v="6"/>
    <m/>
  </r>
  <r>
    <x v="781"/>
    <s v="Lincoln2014IrrigFull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5"/>
    <m/>
    <m/>
    <s v="Wakanui"/>
    <m/>
    <n v="390.1"/>
    <n v="0.28649999999999998"/>
    <n v="0.28625"/>
    <n v="0.27450000000000002"/>
    <n v="0.2445"/>
    <n v="0.24324999999999999"/>
    <n v="0.23624999999999999"/>
    <n v="0.18575"/>
    <n v="0.19350000000000001"/>
    <m/>
    <m/>
    <m/>
    <m/>
    <m/>
    <m/>
    <m/>
    <m/>
    <m/>
    <m/>
    <m/>
    <m/>
    <m/>
    <m/>
    <n v="6.9"/>
    <m/>
    <m/>
    <m/>
    <m/>
    <m/>
    <m/>
    <n v="5.85"/>
    <m/>
    <m/>
    <m/>
    <m/>
    <m/>
    <m/>
    <m/>
    <x v="1"/>
    <m/>
    <m/>
    <m/>
    <m/>
    <m/>
    <m/>
    <m/>
    <m/>
    <m/>
    <m/>
    <m/>
    <m/>
    <m/>
    <m/>
    <m/>
    <m/>
    <m/>
    <n v="6.9"/>
    <m/>
  </r>
  <r>
    <x v="781"/>
    <s v="Lincoln2014IrrigFull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1724237880555797"/>
    <m/>
    <m/>
    <m/>
    <m/>
    <m/>
    <m/>
    <m/>
    <m/>
    <m/>
    <m/>
    <m/>
    <m/>
    <m/>
    <x v="1"/>
    <m/>
    <m/>
    <m/>
    <m/>
    <m/>
    <m/>
    <n v="25"/>
    <m/>
    <m/>
    <m/>
    <m/>
    <m/>
    <m/>
    <m/>
    <m/>
    <m/>
    <m/>
    <m/>
    <m/>
  </r>
  <r>
    <x v="781"/>
    <s v="Lincoln2014IrrigFull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8"/>
    <m/>
    <m/>
    <s v="Wakanui"/>
    <m/>
    <n v="387.8"/>
    <n v="0.28299999999999997"/>
    <n v="0.28449999999999998"/>
    <n v="0.27550000000000002"/>
    <n v="0.24049999999999999"/>
    <n v="0.24324999999999999"/>
    <n v="0.23549999999999999"/>
    <n v="0.183"/>
    <n v="0.193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7.9"/>
    <n v="0.79080429205020197"/>
    <m/>
    <m/>
    <m/>
    <m/>
    <m/>
    <n v="6.8"/>
    <m/>
    <m/>
    <m/>
    <m/>
    <m/>
    <m/>
    <m/>
    <x v="1"/>
    <m/>
    <m/>
    <m/>
    <m/>
    <m/>
    <m/>
    <n v="26"/>
    <m/>
    <m/>
    <m/>
    <m/>
    <m/>
    <m/>
    <m/>
    <m/>
    <m/>
    <m/>
    <n v="7.9"/>
    <m/>
  </r>
  <r>
    <x v="781"/>
    <s v="Lincoln2014IrrigFull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31"/>
    <m/>
    <m/>
    <s v="Wakanui"/>
    <m/>
    <n v="417.25"/>
    <n v="0.3145"/>
    <n v="0.30149999999999999"/>
    <n v="0.28575"/>
    <n v="0.27725"/>
    <n v="0.26150000000000001"/>
    <n v="0.2475"/>
    <n v="0.20324999999999999"/>
    <n v="0.19500000000000001"/>
    <m/>
    <m/>
    <m/>
    <m/>
    <m/>
    <m/>
    <m/>
    <m/>
    <m/>
    <m/>
    <m/>
    <m/>
    <m/>
    <m/>
    <n v="8.75"/>
    <n v="0.95173760900652604"/>
    <m/>
    <m/>
    <m/>
    <m/>
    <m/>
    <n v="7.1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1"/>
    <s v="Lincoln2014IrrigFull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7.5"/>
    <m/>
    <m/>
    <m/>
    <m/>
    <m/>
    <m/>
    <m/>
    <m/>
    <m/>
    <m/>
    <m/>
    <m/>
  </r>
  <r>
    <x v="781"/>
    <s v="Lincoln2014IrrigFull"/>
    <x v="433"/>
    <m/>
    <m/>
    <s v="Wakanui"/>
    <m/>
    <m/>
    <m/>
    <m/>
    <m/>
    <m/>
    <m/>
    <m/>
    <m/>
    <m/>
    <m/>
    <m/>
    <m/>
    <m/>
    <n v="259.60892857142898"/>
    <n v="0"/>
    <m/>
    <m/>
    <m/>
    <m/>
    <m/>
    <m/>
    <m/>
    <m/>
    <m/>
    <m/>
    <m/>
    <m/>
    <m/>
    <m/>
    <m/>
    <m/>
    <n v="2.9321753615448301"/>
    <m/>
    <m/>
    <n v="154.86086465602301"/>
    <m/>
    <m/>
    <n v="1.8934256999999999E-2"/>
    <x v="1"/>
    <m/>
    <m/>
    <m/>
    <m/>
    <m/>
    <m/>
    <m/>
    <n v="158.333333333333"/>
    <m/>
    <m/>
    <n v="0"/>
    <m/>
    <m/>
    <m/>
    <m/>
    <n v="98.299934840037807"/>
    <n v="1394.5833333333301"/>
    <m/>
    <m/>
  </r>
  <r>
    <x v="781"/>
    <s v="Lincoln2014IrrigFull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8.9"/>
    <m/>
    <m/>
    <m/>
    <m/>
    <m/>
    <m/>
    <n v="7.9"/>
    <m/>
    <m/>
    <m/>
    <m/>
    <m/>
    <m/>
    <m/>
    <x v="1"/>
    <m/>
    <m/>
    <m/>
    <m/>
    <m/>
    <m/>
    <n v="27.75"/>
    <m/>
    <m/>
    <m/>
    <m/>
    <m/>
    <m/>
    <m/>
    <m/>
    <m/>
    <m/>
    <n v="8.9"/>
    <m/>
  </r>
  <r>
    <x v="781"/>
    <s v="Lincoln2014IrrigFull"/>
    <x v="435"/>
    <m/>
    <m/>
    <s v="Wakanui"/>
    <m/>
    <n v="412.82499999999999"/>
    <n v="0.27887499999999998"/>
    <n v="0.28425"/>
    <n v="0.28475"/>
    <n v="0.26850000000000002"/>
    <n v="0.26774999999999999"/>
    <n v="0.25524999999999998"/>
    <n v="0.21149999999999999"/>
    <n v="0.21325"/>
    <m/>
    <m/>
    <m/>
    <m/>
    <m/>
    <m/>
    <m/>
    <m/>
    <m/>
    <m/>
    <m/>
    <m/>
    <m/>
    <m/>
    <m/>
    <n v="0.971257816303282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1"/>
    <s v="Lincoln2014IrrigFull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9.8000000000000007"/>
    <n v="0.98423189867719196"/>
    <m/>
    <m/>
    <m/>
    <m/>
    <m/>
    <n v="8.8000000000000007"/>
    <m/>
    <m/>
    <m/>
    <m/>
    <m/>
    <m/>
    <m/>
    <x v="1"/>
    <m/>
    <m/>
    <m/>
    <m/>
    <m/>
    <m/>
    <m/>
    <m/>
    <m/>
    <m/>
    <m/>
    <m/>
    <m/>
    <m/>
    <m/>
    <m/>
    <m/>
    <n v="9.8000000000000007"/>
    <m/>
  </r>
  <r>
    <x v="781"/>
    <s v="Lincoln2014IrrigFull"/>
    <x v="439"/>
    <m/>
    <m/>
    <s v="Wakanui"/>
    <m/>
    <n v="407.67500000000001"/>
    <n v="0.266625"/>
    <n v="0.27374999999999999"/>
    <n v="0.28000000000000003"/>
    <n v="0.26"/>
    <n v="0.26574999999999999"/>
    <n v="0.2555"/>
    <n v="0.214"/>
    <n v="0.222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5"/>
    <m/>
    <m/>
    <m/>
    <m/>
    <m/>
    <m/>
    <m/>
    <m/>
    <m/>
    <m/>
    <m/>
    <m/>
  </r>
  <r>
    <x v="781"/>
    <s v="Lincoln2014IrrigFull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7"/>
    <m/>
    <m/>
    <m/>
    <m/>
    <m/>
    <m/>
    <n v="9.6"/>
    <m/>
    <m/>
    <m/>
    <m/>
    <m/>
    <m/>
    <m/>
    <x v="1"/>
    <m/>
    <m/>
    <m/>
    <m/>
    <m/>
    <m/>
    <m/>
    <m/>
    <m/>
    <m/>
    <m/>
    <m/>
    <m/>
    <m/>
    <m/>
    <m/>
    <m/>
    <n v="10.7"/>
    <m/>
  </r>
  <r>
    <x v="781"/>
    <s v="Lincoln2014IrrigFull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4"/>
    <m/>
    <m/>
    <s v="Wakanui"/>
    <m/>
    <n v="380.67500000000001"/>
    <n v="0.21162500000000001"/>
    <n v="0.24049999999999999"/>
    <n v="0.26374999999999998"/>
    <n v="0.23449999999999999"/>
    <n v="0.252"/>
    <n v="0.25850000000000001"/>
    <n v="0.21299999999999999"/>
    <n v="0.22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8"/>
    <n v="0.95914660776240102"/>
    <m/>
    <m/>
    <m/>
    <m/>
    <m/>
    <n v="10.5"/>
    <m/>
    <m/>
    <m/>
    <m/>
    <m/>
    <m/>
    <m/>
    <x v="1"/>
    <m/>
    <m/>
    <m/>
    <m/>
    <m/>
    <m/>
    <m/>
    <m/>
    <m/>
    <m/>
    <m/>
    <m/>
    <m/>
    <m/>
    <m/>
    <m/>
    <m/>
    <n v="11.8"/>
    <m/>
  </r>
  <r>
    <x v="781"/>
    <s v="Lincoln2014IrrigFull"/>
    <x v="446"/>
    <m/>
    <m/>
    <s v="Wakanui"/>
    <m/>
    <m/>
    <m/>
    <m/>
    <m/>
    <m/>
    <m/>
    <m/>
    <m/>
    <m/>
    <m/>
    <m/>
    <m/>
    <m/>
    <n v="649.67857142857099"/>
    <n v="0"/>
    <m/>
    <m/>
    <m/>
    <m/>
    <m/>
    <m/>
    <m/>
    <m/>
    <m/>
    <m/>
    <m/>
    <m/>
    <m/>
    <m/>
    <m/>
    <m/>
    <n v="6.4411493571910396"/>
    <m/>
    <m/>
    <n v="289.49706996121"/>
    <m/>
    <m/>
    <n v="2.2249445999999999E-2"/>
    <x v="1"/>
    <m/>
    <m/>
    <m/>
    <m/>
    <m/>
    <m/>
    <m/>
    <n v="170.23809523809501"/>
    <m/>
    <m/>
    <n v="0"/>
    <m/>
    <m/>
    <m/>
    <m/>
    <n v="249.20648265765399"/>
    <n v="1419.94047619048"/>
    <m/>
    <m/>
  </r>
  <r>
    <x v="781"/>
    <s v="Lincoln2014IrrigFull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.05"/>
    <m/>
    <m/>
    <m/>
    <m/>
    <m/>
    <m/>
    <n v="10.8"/>
    <m/>
    <m/>
    <m/>
    <m/>
    <m/>
    <m/>
    <m/>
    <x v="1"/>
    <m/>
    <m/>
    <m/>
    <m/>
    <m/>
    <m/>
    <m/>
    <m/>
    <m/>
    <m/>
    <m/>
    <m/>
    <m/>
    <m/>
    <m/>
    <m/>
    <m/>
    <n v="12.05"/>
    <m/>
  </r>
  <r>
    <x v="781"/>
    <s v="Lincoln2014IrrigFull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1819515842627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1"/>
    <s v="Lincoln2014IrrigFull"/>
    <x v="451"/>
    <m/>
    <m/>
    <s v="Wakanui"/>
    <m/>
    <n v="341.52499999999998"/>
    <n v="0.16287499999999999"/>
    <n v="0.20774999999999999"/>
    <n v="0.23175000000000001"/>
    <n v="0.19475000000000001"/>
    <n v="0.23350000000000001"/>
    <n v="0.2465"/>
    <n v="0.20749999999999999"/>
    <n v="0.22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3"/>
    <m/>
    <m/>
    <s v="Wakanui"/>
    <m/>
    <n v="361.52499999999998"/>
    <n v="0.234375"/>
    <n v="0.247"/>
    <n v="0.23549999999999999"/>
    <n v="0.19325000000000001"/>
    <n v="0.23"/>
    <n v="0.24199999999999999"/>
    <n v="0.20474999999999999"/>
    <n v="0.220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2"/>
    <m/>
    <m/>
    <m/>
    <m/>
    <m/>
    <m/>
    <n v="12.05"/>
    <m/>
    <m/>
    <m/>
    <m/>
    <m/>
    <m/>
    <m/>
    <x v="1"/>
    <m/>
    <m/>
    <m/>
    <m/>
    <m/>
    <m/>
    <m/>
    <m/>
    <m/>
    <m/>
    <m/>
    <m/>
    <m/>
    <m/>
    <m/>
    <m/>
    <m/>
    <n v="13.2"/>
    <m/>
  </r>
  <r>
    <x v="781"/>
    <s v="Lincoln2014IrrigFull"/>
    <x v="455"/>
    <m/>
    <m/>
    <s v="Wakanui"/>
    <m/>
    <n v="398.05"/>
    <n v="0.30525000000000002"/>
    <n v="0.307"/>
    <n v="0.27124999999999999"/>
    <n v="0.20749999999999999"/>
    <n v="0.23250000000000001"/>
    <n v="0.24349999999999999"/>
    <n v="0.20225000000000001"/>
    <n v="0.22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7"/>
    <m/>
    <m/>
    <s v="Wakanui"/>
    <m/>
    <n v="391.85"/>
    <n v="0.28525"/>
    <n v="0.29799999999999999"/>
    <n v="0.27400000000000002"/>
    <n v="0.21675"/>
    <n v="0.23025000000000001"/>
    <n v="0.23974999999999999"/>
    <n v="0.19800000000000001"/>
    <n v="0.217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.05"/>
    <m/>
    <m/>
    <m/>
    <m/>
    <m/>
    <m/>
    <n v="13"/>
    <m/>
    <m/>
    <m/>
    <m/>
    <m/>
    <m/>
    <m/>
    <x v="1"/>
    <m/>
    <m/>
    <m/>
    <m/>
    <m/>
    <m/>
    <n v="37.5"/>
    <m/>
    <m/>
    <m/>
    <m/>
    <m/>
    <m/>
    <m/>
    <m/>
    <m/>
    <m/>
    <n v="14.05"/>
    <m/>
  </r>
  <r>
    <x v="781"/>
    <s v="Lincoln2014IrrigFull"/>
    <x v="459"/>
    <m/>
    <m/>
    <s v="Wakanui"/>
    <m/>
    <n v="397.3"/>
    <n v="0.28899999999999998"/>
    <n v="0.29925000000000002"/>
    <n v="0.28000000000000003"/>
    <n v="0.22975000000000001"/>
    <n v="0.23449999999999999"/>
    <n v="0.23824999999999999"/>
    <n v="0.19900000000000001"/>
    <n v="0.216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6546256746571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2"/>
    <m/>
    <m/>
    <s v="Wakanui"/>
    <m/>
    <n v="378.55"/>
    <n v="0.24074999999999999"/>
    <n v="0.27975"/>
    <n v="0.27124999999999999"/>
    <n v="0.22425"/>
    <n v="0.23125000000000001"/>
    <n v="0.23674999999999999"/>
    <n v="0.19550000000000001"/>
    <n v="0.21325"/>
    <m/>
    <m/>
    <m/>
    <m/>
    <n v="1402.8307463435001"/>
    <n v="0"/>
    <m/>
    <m/>
    <m/>
    <m/>
    <m/>
    <m/>
    <m/>
    <m/>
    <m/>
    <m/>
    <m/>
    <m/>
    <m/>
    <m/>
    <m/>
    <m/>
    <n v="10.045908389749201"/>
    <m/>
    <m/>
    <n v="473.022943877172"/>
    <m/>
    <m/>
    <n v="2.1237677E-2"/>
    <x v="1"/>
    <m/>
    <m/>
    <m/>
    <m/>
    <m/>
    <m/>
    <m/>
    <n v="161.30952380952399"/>
    <m/>
    <m/>
    <n v="0"/>
    <m/>
    <m/>
    <m/>
    <m/>
    <n v="728.99710777442704"/>
    <n v="805.59523809523796"/>
    <m/>
    <m/>
  </r>
  <r>
    <x v="781"/>
    <s v="Lincoln2014IrrigFull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35"/>
    <m/>
    <m/>
    <m/>
    <m/>
    <m/>
    <m/>
    <n v="13.5"/>
    <m/>
    <m/>
    <m/>
    <m/>
    <m/>
    <m/>
    <m/>
    <x v="1"/>
    <m/>
    <m/>
    <m/>
    <m/>
    <m/>
    <m/>
    <m/>
    <m/>
    <m/>
    <m/>
    <m/>
    <m/>
    <m/>
    <m/>
    <m/>
    <m/>
    <m/>
    <n v="14.35"/>
    <m/>
  </r>
  <r>
    <x v="781"/>
    <s v="Lincoln2014IrrigFull"/>
    <x v="464"/>
    <m/>
    <m/>
    <s v="Wakanui"/>
    <m/>
    <n v="373.7"/>
    <n v="0.22625000000000001"/>
    <n v="0.27650000000000002"/>
    <n v="0.27150000000000002"/>
    <n v="0.224"/>
    <n v="0.22975000000000001"/>
    <n v="0.23574999999999999"/>
    <n v="0.19350000000000001"/>
    <n v="0.21124999999999999"/>
    <m/>
    <m/>
    <m/>
    <m/>
    <m/>
    <m/>
    <m/>
    <m/>
    <m/>
    <m/>
    <m/>
    <m/>
    <m/>
    <m/>
    <n v="14.35"/>
    <m/>
    <m/>
    <m/>
    <m/>
    <m/>
    <m/>
    <n v="14.35"/>
    <m/>
    <m/>
    <m/>
    <m/>
    <m/>
    <m/>
    <m/>
    <x v="1"/>
    <m/>
    <m/>
    <m/>
    <m/>
    <m/>
    <m/>
    <n v="43.5"/>
    <m/>
    <m/>
    <m/>
    <m/>
    <m/>
    <m/>
    <m/>
    <m/>
    <m/>
    <m/>
    <n v="14.35"/>
    <m/>
  </r>
  <r>
    <x v="781"/>
    <s v="Lincoln2014IrrigFull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6"/>
    <m/>
    <m/>
    <s v="Wakanui"/>
    <m/>
    <m/>
    <m/>
    <m/>
    <m/>
    <m/>
    <m/>
    <m/>
    <m/>
    <m/>
    <m/>
    <m/>
    <m/>
    <m/>
    <n v="1751.3349013553"/>
    <n v="14.8617833968068"/>
    <m/>
    <m/>
    <m/>
    <m/>
    <m/>
    <m/>
    <m/>
    <m/>
    <m/>
    <m/>
    <m/>
    <m/>
    <m/>
    <m/>
    <m/>
    <m/>
    <n v="9.9447832929959699"/>
    <m/>
    <m/>
    <n v="472.77607825760799"/>
    <m/>
    <m/>
    <n v="2.1034870000000001E-2"/>
    <x v="1"/>
    <m/>
    <m/>
    <m/>
    <m/>
    <m/>
    <m/>
    <n v="45.5"/>
    <n v="169.04761904761901"/>
    <m/>
    <m/>
    <n v="14.8617833968068"/>
    <m/>
    <m/>
    <m/>
    <m/>
    <n v="1036.15995630004"/>
    <n v="696.48809523809496"/>
    <m/>
    <m/>
  </r>
  <r>
    <x v="781"/>
    <s v="Lincoln2014IrrigFull"/>
    <x v="467"/>
    <m/>
    <m/>
    <s v="Wakanui"/>
    <m/>
    <n v="377.65"/>
    <n v="0.25124999999999997"/>
    <n v="0.28599999999999998"/>
    <n v="0.27224999999999999"/>
    <n v="0.22225"/>
    <n v="0.22550000000000001"/>
    <n v="0.23150000000000001"/>
    <n v="0.191"/>
    <n v="0.208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646217003755199"/>
    <m/>
    <m/>
    <m/>
    <m/>
    <n v="8"/>
    <m/>
    <m/>
    <m/>
    <m/>
    <m/>
    <m/>
    <m/>
    <m/>
    <x v="1"/>
    <m/>
    <m/>
    <m/>
    <m/>
    <m/>
    <m/>
    <n v="56"/>
    <m/>
    <m/>
    <m/>
    <m/>
    <m/>
    <m/>
    <m/>
    <m/>
    <m/>
    <m/>
    <m/>
    <m/>
  </r>
  <r>
    <x v="781"/>
    <s v="Lincoln2014IrrigFull"/>
    <x v="469"/>
    <m/>
    <m/>
    <s v="Wakanui"/>
    <m/>
    <n v="383"/>
    <n v="0.27675"/>
    <n v="0.29349999999999998"/>
    <n v="0.27374999999999999"/>
    <n v="0.22425"/>
    <n v="0.22425"/>
    <n v="0.23"/>
    <n v="0.1855"/>
    <n v="0.206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0"/>
    <m/>
    <m/>
    <s v="Wakanui"/>
    <m/>
    <m/>
    <m/>
    <m/>
    <m/>
    <m/>
    <m/>
    <m/>
    <m/>
    <m/>
    <m/>
    <m/>
    <m/>
    <m/>
    <n v="1887.00612321624"/>
    <n v="273.702202844569"/>
    <m/>
    <m/>
    <m/>
    <m/>
    <m/>
    <m/>
    <m/>
    <m/>
    <m/>
    <m/>
    <m/>
    <m/>
    <m/>
    <m/>
    <m/>
    <m/>
    <n v="7.00548236278535"/>
    <m/>
    <m/>
    <n v="377.65356638131402"/>
    <m/>
    <m/>
    <n v="1.8550022999999999E-2"/>
    <x v="1"/>
    <m/>
    <m/>
    <m/>
    <m/>
    <m/>
    <m/>
    <m/>
    <n v="138.69047619047601"/>
    <m/>
    <m/>
    <n v="273.702202844569"/>
    <m/>
    <m/>
    <m/>
    <m/>
    <n v="1066.4044347543499"/>
    <n v="635.892857142857"/>
    <m/>
    <m/>
  </r>
  <r>
    <x v="781"/>
    <s v="Lincoln2014IrrigFull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7129590336833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1"/>
    <m/>
    <m/>
    <s v="Wakanui"/>
    <m/>
    <n v="384.95"/>
    <n v="0.27975"/>
    <n v="0.29649999999999999"/>
    <n v="0.27975"/>
    <n v="0.23350000000000001"/>
    <n v="0.224"/>
    <n v="0.22450000000000001"/>
    <n v="0.1845"/>
    <n v="0.202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2"/>
    <m/>
    <m/>
    <m/>
    <m/>
    <m/>
    <m/>
    <m/>
    <m/>
    <m/>
    <m/>
    <m/>
    <m/>
  </r>
  <r>
    <x v="781"/>
    <s v="Lincoln2014IrrigFull"/>
    <x v="473"/>
    <m/>
    <m/>
    <s v="Wakanui"/>
    <m/>
    <n v="387.6"/>
    <n v="0.28375"/>
    <n v="0.29725000000000001"/>
    <n v="0.28199999999999997"/>
    <n v="0.23949999999999999"/>
    <n v="0.22500000000000001"/>
    <n v="0.22650000000000001"/>
    <n v="0.1825"/>
    <n v="0.201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m/>
    <m/>
    <m/>
    <m/>
    <m/>
    <m/>
    <m/>
    <m/>
    <x v="1"/>
    <m/>
    <m/>
    <m/>
    <m/>
    <m/>
    <m/>
    <n v="70.650000000000006"/>
    <m/>
    <m/>
    <m/>
    <m/>
    <m/>
    <m/>
    <m/>
    <m/>
    <m/>
    <m/>
    <m/>
    <m/>
  </r>
  <r>
    <x v="781"/>
    <s v="Lincoln2014IrrigFull"/>
    <x v="475"/>
    <m/>
    <m/>
    <s v="Wakanui"/>
    <m/>
    <m/>
    <m/>
    <m/>
    <m/>
    <m/>
    <m/>
    <m/>
    <m/>
    <m/>
    <m/>
    <m/>
    <m/>
    <m/>
    <n v="2249.0845984679599"/>
    <n v="422.76585749227303"/>
    <m/>
    <m/>
    <m/>
    <m/>
    <m/>
    <m/>
    <m/>
    <n v="75.125780348288302"/>
    <m/>
    <m/>
    <m/>
    <m/>
    <m/>
    <m/>
    <m/>
    <m/>
    <n v="6.7423104984325999"/>
    <m/>
    <m/>
    <n v="376.34067623203703"/>
    <m/>
    <m/>
    <n v="1.7915444999999999E-2"/>
    <x v="1"/>
    <m/>
    <m/>
    <m/>
    <m/>
    <m/>
    <m/>
    <m/>
    <n v="142.857142857143"/>
    <m/>
    <m/>
    <n v="347.64007714398502"/>
    <m/>
    <m/>
    <m/>
    <m/>
    <n v="1211.27741418294"/>
    <n v="715.77380952380997"/>
    <m/>
    <m/>
  </r>
  <r>
    <x v="781"/>
    <s v="Lincoln2014IrrigFull"/>
    <x v="476"/>
    <m/>
    <m/>
    <s v="Wakanui"/>
    <m/>
    <n v="385.05"/>
    <n v="0.26674999999999999"/>
    <n v="0.29325000000000001"/>
    <n v="0.28275"/>
    <n v="0.25"/>
    <n v="0.22650000000000001"/>
    <n v="0.22875000000000001"/>
    <n v="0.18099999999999999"/>
    <n v="0.196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8852164037015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8"/>
    <m/>
    <m/>
    <s v="Wakanui"/>
    <m/>
    <n v="371.05"/>
    <n v="0.23449999999999999"/>
    <n v="0.28000000000000003"/>
    <n v="0.27650000000000002"/>
    <n v="0.23924999999999999"/>
    <n v="0.22500000000000001"/>
    <n v="0.22550000000000001"/>
    <n v="0.17899999999999999"/>
    <n v="0.19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1"/>
    <s v="Lincoln2014IrrigFull"/>
    <x v="480"/>
    <m/>
    <m/>
    <s v="Wakanui"/>
    <m/>
    <n v="372.75"/>
    <n v="0.2525"/>
    <n v="0.28825000000000001"/>
    <n v="0.27700000000000002"/>
    <n v="0.23899999999999999"/>
    <n v="0.2205"/>
    <n v="0.22025"/>
    <n v="0.17724999999999999"/>
    <n v="0.189"/>
    <m/>
    <m/>
    <m/>
    <m/>
    <n v="2993.4587204772702"/>
    <n v="1021.83944486658"/>
    <m/>
    <m/>
    <m/>
    <m/>
    <m/>
    <m/>
    <m/>
    <n v="674.19936772259098"/>
    <m/>
    <m/>
    <m/>
    <m/>
    <m/>
    <m/>
    <m/>
    <m/>
    <n v="6.1739705975307198"/>
    <m/>
    <m/>
    <n v="334.76148054374602"/>
    <m/>
    <m/>
    <n v="1.8442894000000001E-2"/>
    <x v="1"/>
    <m/>
    <m/>
    <m/>
    <m/>
    <m/>
    <m/>
    <m/>
    <n v="178.57142857142901"/>
    <m/>
    <m/>
    <n v="347.64007714398502"/>
    <m/>
    <m/>
    <m/>
    <m/>
    <n v="1253.0901519885499"/>
    <n v="868.21428571428601"/>
    <m/>
    <m/>
  </r>
  <r>
    <x v="781"/>
    <s v="Lincoln2014IrrigFull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m/>
    <m/>
    <m/>
    <m/>
    <m/>
    <m/>
    <m/>
    <m/>
    <x v="1"/>
    <m/>
    <m/>
    <m/>
    <m/>
    <m/>
    <m/>
    <n v="81.5"/>
    <m/>
    <m/>
    <m/>
    <m/>
    <m/>
    <m/>
    <m/>
    <m/>
    <m/>
    <m/>
    <m/>
    <m/>
  </r>
  <r>
    <x v="781"/>
    <s v="Lincoln2014IrrigFull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1765564478882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83"/>
    <m/>
    <m/>
    <s v="Wakanui"/>
    <m/>
    <n v="371"/>
    <n v="0.2515"/>
    <n v="0.28799999999999998"/>
    <n v="0.27825"/>
    <n v="0.24324999999999999"/>
    <n v="0.22025"/>
    <n v="0.21825"/>
    <n v="0.17125000000000001"/>
    <n v="0.184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x v="1"/>
    <m/>
    <m/>
    <m/>
    <m/>
    <m/>
    <m/>
    <n v="86"/>
    <m/>
    <m/>
    <m/>
    <m/>
    <m/>
    <m/>
    <m/>
    <m/>
    <m/>
    <m/>
    <m/>
    <m/>
  </r>
  <r>
    <x v="781"/>
    <s v="Lincoln2014IrrigFull"/>
    <x v="485"/>
    <m/>
    <m/>
    <s v="Wakanui"/>
    <m/>
    <n v="351.1"/>
    <n v="0.221"/>
    <n v="0.26500000000000001"/>
    <n v="0.26874999999999999"/>
    <n v="0.22450000000000001"/>
    <n v="0.21425"/>
    <n v="0.21249999999999999"/>
    <n v="0.16775000000000001"/>
    <n v="0.181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830430482837057"/>
    <m/>
    <m/>
    <m/>
    <m/>
    <n v="13"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1"/>
    <s v="Lincoln2014IrrigFull"/>
    <x v="487"/>
    <m/>
    <m/>
    <s v="Wakanui"/>
    <m/>
    <n v="301.55"/>
    <n v="0.10125000000000001"/>
    <n v="0.2145"/>
    <n v="0.23924999999999999"/>
    <n v="0.19425000000000001"/>
    <n v="0.20449999999999999"/>
    <n v="0.20924999999999999"/>
    <n v="0.16425000000000001"/>
    <n v="0.180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8"/>
    <m/>
    <m/>
    <m/>
    <m/>
    <m/>
    <m/>
    <m/>
    <m/>
    <m/>
    <m/>
    <m/>
    <m/>
  </r>
  <r>
    <x v="781"/>
    <s v="Lincoln2014IrrigFull"/>
    <x v="489"/>
    <m/>
    <m/>
    <s v="Wakanui"/>
    <m/>
    <n v="278.95"/>
    <n v="8.1500000000000003E-2"/>
    <n v="0.19600000000000001"/>
    <n v="0.21625"/>
    <n v="0.17324999999999999"/>
    <n v="0.19225"/>
    <n v="0.20150000000000001"/>
    <n v="0.1615"/>
    <n v="0.17249999999999999"/>
    <m/>
    <m/>
    <m/>
    <m/>
    <m/>
    <m/>
    <m/>
    <m/>
    <m/>
    <m/>
    <m/>
    <m/>
    <m/>
    <m/>
    <m/>
    <n v="0.31407831248426599"/>
    <m/>
    <m/>
    <m/>
    <m/>
    <n v="15"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90"/>
    <m/>
    <m/>
    <s v="Wakanui"/>
    <m/>
    <n v="263.05"/>
    <n v="7.3499999999999996E-2"/>
    <n v="0.18625"/>
    <n v="0.19850000000000001"/>
    <n v="0.1555"/>
    <n v="0.18325"/>
    <n v="0.19125"/>
    <n v="0.15675"/>
    <n v="0.170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1"/>
    <s v="Lincoln2014IrrigFull"/>
    <x v="492"/>
    <m/>
    <m/>
    <s v="Wakanui"/>
    <m/>
    <m/>
    <m/>
    <m/>
    <m/>
    <m/>
    <m/>
    <m/>
    <m/>
    <m/>
    <m/>
    <m/>
    <m/>
    <m/>
    <n v="2625.4943707521302"/>
    <n v="1233.09316214398"/>
    <m/>
    <m/>
    <m/>
    <n v="3.2070330000000001E-2"/>
    <m/>
    <n v="27609.7279011473"/>
    <m/>
    <n v="885.45308499999999"/>
    <m/>
    <m/>
    <m/>
    <m/>
    <m/>
    <m/>
    <m/>
    <m/>
    <m/>
    <m/>
    <m/>
    <n v="0"/>
    <m/>
    <m/>
    <m/>
    <x v="0"/>
    <m/>
    <m/>
    <m/>
    <m/>
    <m/>
    <m/>
    <m/>
    <m/>
    <m/>
    <m/>
    <n v="347.64007714398502"/>
    <m/>
    <m/>
    <m/>
    <m/>
    <n v="883.743501876148"/>
    <m/>
    <m/>
    <m/>
  </r>
  <r>
    <x v="781"/>
    <s v="Lincoln2014IrrigFull"/>
    <x v="493"/>
    <m/>
    <m/>
    <s v="Wakanui"/>
    <m/>
    <n v="257.25"/>
    <n v="7.1499999999999994E-2"/>
    <n v="0.19025"/>
    <n v="0.191"/>
    <n v="0.14649999999999999"/>
    <n v="0.17499999999999999"/>
    <n v="0.1895"/>
    <n v="0.154"/>
    <n v="0.16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75"/>
    <m/>
    <m/>
    <m/>
    <m/>
    <m/>
    <m/>
    <n v="2.0499999999999998"/>
    <m/>
    <m/>
    <m/>
    <m/>
    <m/>
    <m/>
    <m/>
    <x v="1"/>
    <m/>
    <m/>
    <m/>
    <m/>
    <m/>
    <m/>
    <n v="19.25"/>
    <m/>
    <m/>
    <m/>
    <m/>
    <m/>
    <m/>
    <m/>
    <m/>
    <m/>
    <m/>
    <n v="3.75"/>
    <m/>
  </r>
  <r>
    <x v="782"/>
    <s v="Lincoln2014IrrigLate"/>
    <x v="416"/>
    <m/>
    <m/>
    <s v="Wakanui"/>
    <m/>
    <n v="404.22500000000002"/>
    <n v="0.268125"/>
    <n v="0.27850000000000003"/>
    <n v="0.27400000000000002"/>
    <n v="0.27074999999999999"/>
    <n v="0.27150000000000002"/>
    <n v="0.23125000000000001"/>
    <n v="0.19900000000000001"/>
    <n v="0.22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8"/>
    <m/>
    <m/>
    <s v="Wakanui"/>
    <m/>
    <n v="401.375"/>
    <n v="0.25412499999999999"/>
    <n v="0.27825"/>
    <n v="0.27625"/>
    <n v="0.27"/>
    <n v="0.27024999999999999"/>
    <n v="0.23225000000000001"/>
    <n v="0.19800000000000001"/>
    <n v="0.227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4.95"/>
    <m/>
    <m/>
    <m/>
    <m/>
    <m/>
    <m/>
    <n v="3.7"/>
    <m/>
    <m/>
    <m/>
    <m/>
    <m/>
    <m/>
    <m/>
    <x v="1"/>
    <m/>
    <m/>
    <m/>
    <m/>
    <m/>
    <m/>
    <n v="22"/>
    <m/>
    <m/>
    <m/>
    <m/>
    <m/>
    <m/>
    <m/>
    <m/>
    <m/>
    <m/>
    <n v="4.95"/>
    <m/>
  </r>
  <r>
    <x v="782"/>
    <s v="Lincoln2014IrrigLate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27713363894143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2"/>
    <m/>
    <m/>
    <s v="Wakanui"/>
    <m/>
    <n v="389.15"/>
    <n v="0.22450000000000001"/>
    <n v="0.26600000000000001"/>
    <n v="0.27100000000000002"/>
    <n v="0.26500000000000001"/>
    <n v="0.26600000000000001"/>
    <n v="0.23050000000000001"/>
    <n v="0.19575000000000001"/>
    <n v="0.22700000000000001"/>
    <m/>
    <m/>
    <m/>
    <m/>
    <m/>
    <m/>
    <m/>
    <m/>
    <m/>
    <m/>
    <m/>
    <m/>
    <m/>
    <m/>
    <m/>
    <n v="0.458857437396793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6.25"/>
    <m/>
    <m/>
    <m/>
    <m/>
    <m/>
    <m/>
    <n v="4.95"/>
    <m/>
    <m/>
    <m/>
    <m/>
    <m/>
    <m/>
    <m/>
    <x v="1"/>
    <m/>
    <m/>
    <m/>
    <m/>
    <m/>
    <m/>
    <n v="24.75"/>
    <m/>
    <m/>
    <m/>
    <m/>
    <m/>
    <m/>
    <m/>
    <m/>
    <m/>
    <m/>
    <n v="6.25"/>
    <m/>
  </r>
  <r>
    <x v="782"/>
    <s v="Lincoln2014IrrigLate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5"/>
    <m/>
    <m/>
    <s v="Wakanui"/>
    <m/>
    <n v="409.05"/>
    <n v="0.28899999999999998"/>
    <n v="0.28825000000000001"/>
    <n v="0.27725"/>
    <n v="0.26824999999999999"/>
    <n v="0.26624999999999999"/>
    <n v="0.22900000000000001"/>
    <n v="0.19975000000000001"/>
    <n v="0.22750000000000001"/>
    <m/>
    <m/>
    <m/>
    <m/>
    <m/>
    <m/>
    <m/>
    <m/>
    <m/>
    <m/>
    <m/>
    <m/>
    <m/>
    <m/>
    <n v="7.1"/>
    <m/>
    <m/>
    <m/>
    <m/>
    <m/>
    <m/>
    <n v="5.95"/>
    <m/>
    <m/>
    <m/>
    <m/>
    <m/>
    <m/>
    <m/>
    <x v="1"/>
    <m/>
    <m/>
    <m/>
    <m/>
    <m/>
    <m/>
    <m/>
    <m/>
    <m/>
    <m/>
    <m/>
    <m/>
    <m/>
    <m/>
    <m/>
    <m/>
    <m/>
    <n v="7.1"/>
    <m/>
  </r>
  <r>
    <x v="782"/>
    <s v="Lincoln2014IrrigLate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3153603257621902"/>
    <m/>
    <m/>
    <m/>
    <m/>
    <m/>
    <m/>
    <m/>
    <m/>
    <m/>
    <m/>
    <m/>
    <m/>
    <m/>
    <x v="1"/>
    <m/>
    <m/>
    <m/>
    <m/>
    <m/>
    <m/>
    <n v="24.5"/>
    <m/>
    <m/>
    <m/>
    <m/>
    <m/>
    <m/>
    <m/>
    <m/>
    <m/>
    <m/>
    <m/>
    <m/>
  </r>
  <r>
    <x v="782"/>
    <s v="Lincoln2014IrrigLate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8"/>
    <m/>
    <m/>
    <s v="Wakanui"/>
    <m/>
    <n v="407.22500000000002"/>
    <n v="0.28787499999999999"/>
    <n v="0.28575"/>
    <n v="0.27600000000000002"/>
    <n v="0.26624999999999999"/>
    <n v="0.26724999999999999"/>
    <n v="0.22800000000000001"/>
    <n v="0.19975000000000001"/>
    <n v="0.225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8.0500000000000007"/>
    <n v="0.80901498294831498"/>
    <m/>
    <m/>
    <m/>
    <m/>
    <m/>
    <n v="6.95"/>
    <m/>
    <m/>
    <m/>
    <m/>
    <m/>
    <m/>
    <m/>
    <x v="1"/>
    <m/>
    <m/>
    <m/>
    <m/>
    <m/>
    <m/>
    <n v="25.75"/>
    <m/>
    <m/>
    <m/>
    <m/>
    <m/>
    <m/>
    <m/>
    <m/>
    <m/>
    <m/>
    <n v="8.0500000000000007"/>
    <m/>
  </r>
  <r>
    <x v="782"/>
    <s v="Lincoln2014IrrigLate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31"/>
    <m/>
    <m/>
    <s v="Wakanui"/>
    <m/>
    <n v="470.35"/>
    <n v="0.33274999999999999"/>
    <n v="0.30449999999999999"/>
    <n v="0.29125000000000001"/>
    <n v="0.31724999999999998"/>
    <n v="0.30375000000000002"/>
    <n v="0.29975000000000002"/>
    <n v="0.26400000000000001"/>
    <n v="0.23849999999999999"/>
    <m/>
    <m/>
    <m/>
    <m/>
    <m/>
    <m/>
    <m/>
    <m/>
    <m/>
    <m/>
    <m/>
    <m/>
    <m/>
    <m/>
    <n v="8.65"/>
    <n v="0.94693667571676299"/>
    <m/>
    <m/>
    <m/>
    <m/>
    <m/>
    <n v="7.35"/>
    <m/>
    <m/>
    <m/>
    <m/>
    <m/>
    <m/>
    <m/>
    <x v="1"/>
    <m/>
    <m/>
    <m/>
    <m/>
    <m/>
    <m/>
    <m/>
    <m/>
    <m/>
    <m/>
    <m/>
    <m/>
    <m/>
    <m/>
    <m/>
    <m/>
    <m/>
    <n v="8.65"/>
    <m/>
  </r>
  <r>
    <x v="782"/>
    <s v="Lincoln2014IrrigLate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7"/>
    <m/>
    <m/>
    <m/>
    <m/>
    <m/>
    <m/>
    <m/>
    <m/>
    <m/>
    <m/>
    <m/>
    <m/>
  </r>
  <r>
    <x v="782"/>
    <s v="Lincoln2014IrrigLate"/>
    <x v="433"/>
    <m/>
    <m/>
    <s v="Wakanui"/>
    <m/>
    <m/>
    <m/>
    <m/>
    <m/>
    <m/>
    <m/>
    <m/>
    <m/>
    <m/>
    <m/>
    <m/>
    <m/>
    <m/>
    <n v="244.48333333333301"/>
    <n v="0"/>
    <m/>
    <m/>
    <m/>
    <m/>
    <m/>
    <m/>
    <m/>
    <m/>
    <m/>
    <m/>
    <m/>
    <m/>
    <m/>
    <m/>
    <m/>
    <m/>
    <n v="2.73372164422375"/>
    <m/>
    <m/>
    <n v="148.70613552744601"/>
    <m/>
    <m/>
    <n v="1.8383382E-2"/>
    <x v="1"/>
    <m/>
    <m/>
    <m/>
    <m/>
    <m/>
    <m/>
    <m/>
    <n v="154.166666666667"/>
    <m/>
    <m/>
    <n v="0"/>
    <m/>
    <m/>
    <m/>
    <m/>
    <n v="93.276816757288699"/>
    <n v="1436.7857142857099"/>
    <m/>
    <m/>
  </r>
  <r>
    <x v="782"/>
    <s v="Lincoln2014IrrigLate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9.1"/>
    <m/>
    <m/>
    <m/>
    <m/>
    <m/>
    <m/>
    <n v="8"/>
    <m/>
    <m/>
    <m/>
    <m/>
    <m/>
    <m/>
    <m/>
    <x v="1"/>
    <m/>
    <m/>
    <m/>
    <m/>
    <m/>
    <m/>
    <n v="28.5"/>
    <m/>
    <m/>
    <m/>
    <m/>
    <m/>
    <m/>
    <m/>
    <m/>
    <m/>
    <m/>
    <n v="9.1"/>
    <m/>
  </r>
  <r>
    <x v="782"/>
    <s v="Lincoln2014IrrigLate"/>
    <x v="435"/>
    <m/>
    <m/>
    <s v="Wakanui"/>
    <m/>
    <n v="458.1"/>
    <n v="0.29249999999999998"/>
    <n v="0.28875000000000001"/>
    <n v="0.28725000000000001"/>
    <n v="0.307"/>
    <n v="0.3"/>
    <n v="0.29449999999999998"/>
    <n v="0.26624999999999999"/>
    <n v="0.25424999999999998"/>
    <m/>
    <m/>
    <m/>
    <m/>
    <m/>
    <m/>
    <m/>
    <m/>
    <m/>
    <m/>
    <m/>
    <m/>
    <m/>
    <m/>
    <m/>
    <n v="0.973532110145647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2"/>
    <s v="Lincoln2014IrrigLate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9.9499999999999993"/>
    <n v="0.98910895840385404"/>
    <m/>
    <m/>
    <m/>
    <m/>
    <m/>
    <n v="8.85"/>
    <m/>
    <m/>
    <m/>
    <m/>
    <m/>
    <m/>
    <m/>
    <x v="1"/>
    <m/>
    <m/>
    <m/>
    <m/>
    <m/>
    <m/>
    <m/>
    <m/>
    <m/>
    <m/>
    <m/>
    <m/>
    <m/>
    <m/>
    <m/>
    <m/>
    <m/>
    <n v="9.9499999999999993"/>
    <m/>
  </r>
  <r>
    <x v="782"/>
    <s v="Lincoln2014IrrigLate"/>
    <x v="439"/>
    <m/>
    <m/>
    <s v="Wakanui"/>
    <m/>
    <n v="446.52499999999998"/>
    <n v="0.27612500000000001"/>
    <n v="0.28125"/>
    <n v="0.28225"/>
    <n v="0.29475000000000001"/>
    <n v="0.29275000000000001"/>
    <n v="0.28525"/>
    <n v="0.26200000000000001"/>
    <n v="0.2582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.25"/>
    <m/>
    <m/>
    <m/>
    <m/>
    <m/>
    <m/>
    <m/>
    <m/>
    <m/>
    <m/>
    <m/>
    <m/>
  </r>
  <r>
    <x v="782"/>
    <s v="Lincoln2014IrrigLate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8"/>
    <m/>
    <m/>
    <m/>
    <m/>
    <m/>
    <m/>
    <n v="9.6"/>
    <m/>
    <m/>
    <m/>
    <m/>
    <m/>
    <m/>
    <m/>
    <x v="1"/>
    <m/>
    <m/>
    <m/>
    <m/>
    <m/>
    <m/>
    <m/>
    <m/>
    <m/>
    <m/>
    <m/>
    <m/>
    <m/>
    <m/>
    <m/>
    <m/>
    <m/>
    <n v="10.8"/>
    <m/>
  </r>
  <r>
    <x v="782"/>
    <s v="Lincoln2014IrrigLate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4"/>
    <m/>
    <m/>
    <s v="Wakanui"/>
    <m/>
    <n v="414.47500000000002"/>
    <n v="0.22087499999999999"/>
    <n v="0.25524999999999998"/>
    <n v="0.26950000000000002"/>
    <n v="0.27124999999999999"/>
    <n v="0.28325"/>
    <n v="0.26300000000000001"/>
    <n v="0.24975"/>
    <n v="0.25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8"/>
    <n v="0.96096085218219196"/>
    <m/>
    <m/>
    <m/>
    <m/>
    <m/>
    <n v="10.3"/>
    <m/>
    <m/>
    <m/>
    <m/>
    <m/>
    <m/>
    <m/>
    <x v="1"/>
    <m/>
    <m/>
    <m/>
    <m/>
    <m/>
    <m/>
    <m/>
    <m/>
    <m/>
    <m/>
    <m/>
    <m/>
    <m/>
    <m/>
    <m/>
    <m/>
    <m/>
    <n v="11.8"/>
    <m/>
  </r>
  <r>
    <x v="782"/>
    <s v="Lincoln2014IrrigLate"/>
    <x v="446"/>
    <m/>
    <m/>
    <s v="Wakanui"/>
    <m/>
    <m/>
    <m/>
    <m/>
    <m/>
    <m/>
    <m/>
    <m/>
    <m/>
    <m/>
    <m/>
    <m/>
    <m/>
    <m/>
    <n v="608.392857142857"/>
    <n v="0"/>
    <m/>
    <m/>
    <m/>
    <m/>
    <m/>
    <m/>
    <m/>
    <m/>
    <m/>
    <m/>
    <m/>
    <m/>
    <m/>
    <m/>
    <m/>
    <m/>
    <n v="6.2107293889740696"/>
    <m/>
    <m/>
    <n v="278.59102726330502"/>
    <m/>
    <m/>
    <n v="2.2293357999999999E-2"/>
    <x v="1"/>
    <m/>
    <m/>
    <m/>
    <m/>
    <m/>
    <m/>
    <m/>
    <n v="160.71428571428601"/>
    <m/>
    <m/>
    <n v="0"/>
    <m/>
    <m/>
    <m/>
    <m/>
    <n v="234.40687718707699"/>
    <n v="1383.92857142857"/>
    <m/>
    <m/>
  </r>
  <r>
    <x v="782"/>
    <s v="Lincoln2014IrrigLate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.1"/>
    <m/>
    <m/>
    <m/>
    <m/>
    <m/>
    <m/>
    <n v="10.95"/>
    <m/>
    <m/>
    <m/>
    <m/>
    <m/>
    <m/>
    <m/>
    <x v="1"/>
    <m/>
    <m/>
    <m/>
    <m/>
    <m/>
    <m/>
    <m/>
    <m/>
    <m/>
    <m/>
    <m/>
    <m/>
    <m/>
    <m/>
    <m/>
    <m/>
    <m/>
    <n v="12.1"/>
    <m/>
  </r>
  <r>
    <x v="782"/>
    <s v="Lincoln2014IrrigLate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3462120104295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2"/>
    <s v="Lincoln2014IrrigLate"/>
    <x v="451"/>
    <m/>
    <m/>
    <s v="Wakanui"/>
    <m/>
    <n v="375.25"/>
    <n v="0.17125000000000001"/>
    <n v="0.21925"/>
    <n v="0.24324999999999999"/>
    <n v="0.23899999999999999"/>
    <n v="0.26574999999999999"/>
    <n v="0.2445"/>
    <n v="0.23574999999999999"/>
    <n v="0.257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3"/>
    <m/>
    <m/>
    <s v="Wakanui"/>
    <m/>
    <n v="390.47500000000002"/>
    <n v="0.22612499999999999"/>
    <n v="0.25800000000000001"/>
    <n v="0.24875"/>
    <n v="0.23699999999999999"/>
    <n v="0.26"/>
    <n v="0.23849999999999999"/>
    <n v="0.22775000000000001"/>
    <n v="0.2562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05"/>
    <m/>
    <m/>
    <m/>
    <m/>
    <m/>
    <m/>
    <n v="12.05"/>
    <m/>
    <m/>
    <m/>
    <m/>
    <m/>
    <m/>
    <m/>
    <x v="1"/>
    <m/>
    <m/>
    <m/>
    <m/>
    <m/>
    <m/>
    <m/>
    <m/>
    <m/>
    <m/>
    <m/>
    <m/>
    <m/>
    <m/>
    <m/>
    <m/>
    <m/>
    <n v="13.05"/>
    <m/>
  </r>
  <r>
    <x v="782"/>
    <s v="Lincoln2014IrrigLate"/>
    <x v="455"/>
    <m/>
    <m/>
    <s v="Wakanui"/>
    <m/>
    <n v="400.6"/>
    <n v="0.25950000000000001"/>
    <n v="0.27575"/>
    <n v="0.25474999999999998"/>
    <n v="0.23699999999999999"/>
    <n v="0.26074999999999998"/>
    <n v="0.23524999999999999"/>
    <n v="0.22475000000000001"/>
    <n v="0.2552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7"/>
    <m/>
    <m/>
    <s v="Wakanui"/>
    <m/>
    <n v="398.2"/>
    <n v="0.25650000000000001"/>
    <n v="0.27925"/>
    <n v="0.26050000000000001"/>
    <n v="0.23699999999999999"/>
    <n v="0.25624999999999998"/>
    <n v="0.23025000000000001"/>
    <n v="0.21825"/>
    <n v="0.25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"/>
    <m/>
    <m/>
    <m/>
    <m/>
    <m/>
    <m/>
    <n v="13"/>
    <m/>
    <m/>
    <m/>
    <m/>
    <m/>
    <m/>
    <m/>
    <x v="1"/>
    <m/>
    <m/>
    <m/>
    <m/>
    <m/>
    <m/>
    <n v="37.75"/>
    <m/>
    <m/>
    <m/>
    <m/>
    <m/>
    <m/>
    <m/>
    <m/>
    <m/>
    <m/>
    <n v="14"/>
    <m/>
  </r>
  <r>
    <x v="782"/>
    <s v="Lincoln2014IrrigLate"/>
    <x v="459"/>
    <m/>
    <m/>
    <s v="Wakanui"/>
    <m/>
    <n v="405.85"/>
    <n v="0.27524999999999999"/>
    <n v="0.29125000000000001"/>
    <n v="0.26774999999999999"/>
    <n v="0.24"/>
    <n v="0.26"/>
    <n v="0.22675000000000001"/>
    <n v="0.21625"/>
    <n v="0.25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7686852951276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2"/>
    <m/>
    <m/>
    <s v="Wakanui"/>
    <m/>
    <n v="387.85"/>
    <n v="0.22025"/>
    <n v="0.27374999999999999"/>
    <n v="0.26550000000000001"/>
    <n v="0.23849999999999999"/>
    <n v="0.25374999999999998"/>
    <n v="0.22475000000000001"/>
    <n v="0.21299999999999999"/>
    <n v="0.24975"/>
    <m/>
    <m/>
    <m/>
    <m/>
    <n v="1466.21240076668"/>
    <n v="0"/>
    <m/>
    <m/>
    <m/>
    <m/>
    <m/>
    <m/>
    <m/>
    <m/>
    <m/>
    <m/>
    <m/>
    <m/>
    <m/>
    <m/>
    <m/>
    <m/>
    <n v="10.418043180476101"/>
    <m/>
    <m/>
    <n v="472.83341299415099"/>
    <m/>
    <m/>
    <n v="2.2033220999999999E-2"/>
    <x v="1"/>
    <m/>
    <m/>
    <m/>
    <m/>
    <m/>
    <m/>
    <m/>
    <n v="166.666666666667"/>
    <m/>
    <m/>
    <n v="0"/>
    <m/>
    <m/>
    <m/>
    <m/>
    <n v="797.92490397196298"/>
    <n v="783.69047619047603"/>
    <m/>
    <m/>
  </r>
  <r>
    <x v="782"/>
    <s v="Lincoln2014IrrigLate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45"/>
    <m/>
    <m/>
    <m/>
    <m/>
    <m/>
    <m/>
    <n v="13.55"/>
    <m/>
    <m/>
    <m/>
    <m/>
    <m/>
    <m/>
    <m/>
    <x v="1"/>
    <m/>
    <m/>
    <m/>
    <m/>
    <m/>
    <m/>
    <m/>
    <m/>
    <m/>
    <m/>
    <m/>
    <m/>
    <m/>
    <m/>
    <m/>
    <m/>
    <m/>
    <n v="14.45"/>
    <m/>
  </r>
  <r>
    <x v="782"/>
    <s v="Lincoln2014IrrigLate"/>
    <x v="464"/>
    <m/>
    <m/>
    <s v="Wakanui"/>
    <m/>
    <n v="382.95"/>
    <n v="0.21199999999999999"/>
    <n v="0.26950000000000002"/>
    <n v="0.26624999999999999"/>
    <n v="0.23799999999999999"/>
    <n v="0.25174999999999997"/>
    <n v="0.22125"/>
    <n v="0.20724999999999999"/>
    <n v="0.24875"/>
    <m/>
    <m/>
    <m/>
    <m/>
    <m/>
    <m/>
    <m/>
    <m/>
    <m/>
    <m/>
    <m/>
    <m/>
    <m/>
    <m/>
    <n v="14.45"/>
    <m/>
    <m/>
    <m/>
    <m/>
    <m/>
    <m/>
    <n v="14.45"/>
    <m/>
    <m/>
    <m/>
    <m/>
    <m/>
    <m/>
    <m/>
    <x v="1"/>
    <m/>
    <m/>
    <m/>
    <m/>
    <m/>
    <m/>
    <n v="42.5"/>
    <m/>
    <m/>
    <m/>
    <m/>
    <m/>
    <m/>
    <m/>
    <m/>
    <m/>
    <m/>
    <n v="14.45"/>
    <m/>
  </r>
  <r>
    <x v="782"/>
    <s v="Lincoln2014IrrigLate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6"/>
    <m/>
    <m/>
    <s v="Wakanui"/>
    <m/>
    <m/>
    <m/>
    <m/>
    <m/>
    <m/>
    <m/>
    <m/>
    <m/>
    <m/>
    <m/>
    <m/>
    <m/>
    <m/>
    <n v="1781.80194214464"/>
    <n v="12.572853570249601"/>
    <m/>
    <m/>
    <m/>
    <m/>
    <m/>
    <m/>
    <m/>
    <m/>
    <m/>
    <m/>
    <m/>
    <m/>
    <m/>
    <m/>
    <m/>
    <m/>
    <n v="9.0164599027567398"/>
    <m/>
    <m/>
    <n v="475.11077022929601"/>
    <m/>
    <m/>
    <n v="1.8977595E-2"/>
    <x v="1"/>
    <m/>
    <m/>
    <m/>
    <m/>
    <m/>
    <m/>
    <n v="46.5"/>
    <n v="163.09523809523799"/>
    <m/>
    <m/>
    <n v="12.572853570249601"/>
    <m/>
    <m/>
    <m/>
    <m/>
    <n v="1104.7312211712799"/>
    <n v="762.91666666666697"/>
    <m/>
    <m/>
  </r>
  <r>
    <x v="782"/>
    <s v="Lincoln2014IrrigLate"/>
    <x v="467"/>
    <m/>
    <m/>
    <s v="Wakanui"/>
    <m/>
    <n v="347.9"/>
    <n v="0.14374999999999999"/>
    <n v="0.22625000000000001"/>
    <n v="0.2455"/>
    <n v="0.222"/>
    <n v="0.24249999999999999"/>
    <n v="0.21174999999999999"/>
    <n v="0.20175000000000001"/>
    <n v="0.24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562036944923603"/>
    <m/>
    <m/>
    <m/>
    <m/>
    <m/>
    <m/>
    <m/>
    <m/>
    <m/>
    <m/>
    <m/>
    <m/>
    <m/>
    <x v="1"/>
    <m/>
    <m/>
    <m/>
    <m/>
    <m/>
    <m/>
    <n v="55.75"/>
    <m/>
    <m/>
    <m/>
    <m/>
    <m/>
    <m/>
    <m/>
    <m/>
    <m/>
    <m/>
    <m/>
    <m/>
  </r>
  <r>
    <x v="782"/>
    <s v="Lincoln2014IrrigLate"/>
    <x v="469"/>
    <m/>
    <m/>
    <s v="Wakanui"/>
    <m/>
    <n v="318.8"/>
    <n v="0.11724999999999999"/>
    <n v="0.20300000000000001"/>
    <n v="0.218"/>
    <n v="0.1905"/>
    <n v="0.22475000000000001"/>
    <n v="0.20025000000000001"/>
    <n v="0.19500000000000001"/>
    <n v="0.245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0"/>
    <m/>
    <m/>
    <s v="Wakanui"/>
    <m/>
    <m/>
    <m/>
    <m/>
    <m/>
    <m/>
    <m/>
    <m/>
    <m/>
    <m/>
    <m/>
    <m/>
    <m/>
    <m/>
    <n v="2089.0641791602902"/>
    <n v="310.68143553343901"/>
    <m/>
    <m/>
    <m/>
    <m/>
    <m/>
    <m/>
    <m/>
    <n v="0.285493871282893"/>
    <m/>
    <m/>
    <m/>
    <m/>
    <m/>
    <m/>
    <m/>
    <m/>
    <n v="7.2400461471744002"/>
    <m/>
    <m/>
    <n v="394.117270031141"/>
    <m/>
    <m/>
    <n v="1.8370284000000001E-2"/>
    <x v="1"/>
    <m/>
    <m/>
    <m/>
    <m/>
    <m/>
    <m/>
    <m/>
    <n v="141.666666666667"/>
    <m/>
    <m/>
    <n v="310.39594166215602"/>
    <m/>
    <m/>
    <m/>
    <m/>
    <n v="1157.28567939085"/>
    <n v="735.59523809523796"/>
    <m/>
    <m/>
  </r>
  <r>
    <x v="782"/>
    <s v="Lincoln2014IrrigLate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4225883061369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1"/>
    <m/>
    <m/>
    <s v="Wakanui"/>
    <m/>
    <n v="292.60000000000002"/>
    <n v="0.1075"/>
    <n v="0.193"/>
    <n v="0.19275"/>
    <n v="0.16"/>
    <n v="0.20250000000000001"/>
    <n v="0.18525"/>
    <n v="0.18275"/>
    <n v="0.239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349999999999994"/>
    <m/>
    <m/>
    <m/>
    <m/>
    <m/>
    <m/>
    <m/>
    <m/>
    <m/>
    <m/>
    <m/>
    <m/>
  </r>
  <r>
    <x v="782"/>
    <s v="Lincoln2014IrrigLate"/>
    <x v="473"/>
    <m/>
    <m/>
    <s v="Wakanui"/>
    <m/>
    <n v="272"/>
    <n v="9.7750000000000004E-2"/>
    <n v="0.182"/>
    <n v="0.17524999999999999"/>
    <n v="0.14074999999999999"/>
    <n v="0.1855"/>
    <n v="0.17"/>
    <n v="0.17524999999999999"/>
    <n v="0.23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724999999999994"/>
    <m/>
    <m/>
    <m/>
    <m/>
    <m/>
    <m/>
    <m/>
    <m/>
    <m/>
    <m/>
    <m/>
    <m/>
  </r>
  <r>
    <x v="782"/>
    <s v="Lincoln2014IrrigLate"/>
    <x v="475"/>
    <m/>
    <m/>
    <s v="Wakanui"/>
    <m/>
    <m/>
    <m/>
    <m/>
    <m/>
    <m/>
    <m/>
    <m/>
    <m/>
    <m/>
    <m/>
    <m/>
    <m/>
    <m/>
    <n v="2427.4345949610301"/>
    <n v="482.48320005205801"/>
    <m/>
    <m/>
    <m/>
    <m/>
    <m/>
    <m/>
    <m/>
    <n v="154.975526178362"/>
    <m/>
    <m/>
    <m/>
    <m/>
    <m/>
    <m/>
    <m/>
    <m/>
    <n v="5.43869664978312"/>
    <m/>
    <m/>
    <n v="339.07863713666097"/>
    <m/>
    <m/>
    <n v="1.6039632000000002E-2"/>
    <x v="1"/>
    <m/>
    <m/>
    <m/>
    <m/>
    <m/>
    <m/>
    <m/>
    <n v="149.40476190476201"/>
    <m/>
    <m/>
    <n v="327.50767387369598"/>
    <m/>
    <m/>
    <m/>
    <m/>
    <n v="1278.14167123737"/>
    <n v="876.19047619047603"/>
    <m/>
    <m/>
  </r>
  <r>
    <x v="782"/>
    <s v="Lincoln2014IrrigLate"/>
    <x v="476"/>
    <m/>
    <m/>
    <s v="Wakanui"/>
    <m/>
    <n v="249"/>
    <n v="9.2249999999999999E-2"/>
    <n v="0.16925000000000001"/>
    <n v="0.15975"/>
    <n v="0.11924999999999999"/>
    <n v="0.156"/>
    <n v="0.1515"/>
    <n v="0.16500000000000001"/>
    <n v="0.232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2719457097486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8"/>
    <m/>
    <m/>
    <s v="Wakanui"/>
    <m/>
    <n v="215.5"/>
    <n v="7.7499999999999999E-2"/>
    <n v="0.15775"/>
    <n v="0.14025000000000001"/>
    <n v="9.1999999999999998E-2"/>
    <n v="0.115"/>
    <n v="0.12175"/>
    <n v="0.14774999999999999"/>
    <n v="0.22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2"/>
    <s v="Lincoln2014IrrigLate"/>
    <x v="480"/>
    <m/>
    <m/>
    <s v="Wakanui"/>
    <m/>
    <n v="190.25"/>
    <n v="7.1249999999999994E-2"/>
    <n v="0.14624999999999999"/>
    <n v="0.12725"/>
    <n v="7.6499999999999999E-2"/>
    <n v="8.8749999999999996E-2"/>
    <n v="9.4500000000000001E-2"/>
    <n v="0.13150000000000001"/>
    <n v="0.21525"/>
    <m/>
    <m/>
    <m/>
    <m/>
    <n v="2932.02846230868"/>
    <n v="1002.77271537914"/>
    <m/>
    <m/>
    <m/>
    <m/>
    <m/>
    <m/>
    <m/>
    <n v="675.26504150544895"/>
    <m/>
    <m/>
    <m/>
    <m/>
    <m/>
    <m/>
    <m/>
    <m/>
    <n v="2.45508372918614"/>
    <m/>
    <m/>
    <n v="212.34972053996"/>
    <m/>
    <m/>
    <n v="1.1561511E-2"/>
    <x v="1"/>
    <m/>
    <m/>
    <m/>
    <m/>
    <m/>
    <m/>
    <m/>
    <n v="151.78571428571399"/>
    <m/>
    <m/>
    <n v="327.50767387369598"/>
    <m/>
    <m/>
    <m/>
    <m/>
    <n v="1163.2402463178"/>
    <n v="697.61904761904805"/>
    <m/>
    <m/>
  </r>
  <r>
    <x v="782"/>
    <s v="Lincoln2014IrrigLate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82"/>
    <s v="Lincoln2014IrrigLate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455387072310400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83"/>
    <m/>
    <m/>
    <s v="Wakanui"/>
    <m/>
    <n v="175.1"/>
    <n v="7.3749999999999996E-2"/>
    <n v="0.13950000000000001"/>
    <n v="0.12"/>
    <n v="6.6250000000000003E-2"/>
    <n v="7.3749999999999996E-2"/>
    <n v="7.4999999999999997E-2"/>
    <n v="0.12025"/>
    <n v="0.206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2"/>
    <s v="Lincoln2014IrrigLate"/>
    <x v="485"/>
    <m/>
    <m/>
    <s v="Wakanui"/>
    <m/>
    <n v="170.75"/>
    <n v="7.3499999999999996E-2"/>
    <n v="0.13800000000000001"/>
    <n v="0.11724999999999999"/>
    <n v="6.4750000000000002E-2"/>
    <n v="6.9000000000000006E-2"/>
    <n v="7.1249999999999994E-2"/>
    <n v="0.11675000000000001"/>
    <n v="0.203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1.4654315865596399E-2"/>
    <m/>
    <m/>
    <m/>
    <m/>
    <m/>
    <m/>
    <m/>
    <m/>
    <m/>
    <m/>
    <m/>
    <m/>
    <m/>
    <x v="1"/>
    <m/>
    <m/>
    <m/>
    <m/>
    <m/>
    <m/>
    <n v="90.75"/>
    <m/>
    <m/>
    <m/>
    <m/>
    <m/>
    <m/>
    <m/>
    <m/>
    <m/>
    <m/>
    <m/>
    <m/>
  </r>
  <r>
    <x v="782"/>
    <s v="Lincoln2014IrrigLate"/>
    <x v="487"/>
    <m/>
    <m/>
    <s v="Wakanui"/>
    <m/>
    <n v="162.35"/>
    <n v="6.1249999999999999E-2"/>
    <n v="0.13175000000000001"/>
    <n v="0.114"/>
    <n v="6.1499999999999999E-2"/>
    <n v="6.4250000000000002E-2"/>
    <n v="6.4000000000000001E-2"/>
    <n v="0.11550000000000001"/>
    <n v="0.19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1.5"/>
    <m/>
    <m/>
    <m/>
    <m/>
    <m/>
    <m/>
    <m/>
    <m/>
    <m/>
    <m/>
    <m/>
    <m/>
  </r>
  <r>
    <x v="782"/>
    <s v="Lincoln2014IrrigLate"/>
    <x v="489"/>
    <m/>
    <m/>
    <s v="Wakanui"/>
    <m/>
    <n v="162.75"/>
    <n v="5.8999999999999997E-2"/>
    <n v="0.13350000000000001"/>
    <n v="0.11550000000000001"/>
    <n v="5.8999999999999997E-2"/>
    <n v="6.4750000000000002E-2"/>
    <n v="6.5750000000000003E-2"/>
    <n v="0.11675000000000001"/>
    <n v="0.19950000000000001"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90"/>
    <m/>
    <m/>
    <s v="Wakanui"/>
    <m/>
    <n v="163"/>
    <n v="5.6250000000000001E-2"/>
    <n v="0.12975"/>
    <n v="0.11425"/>
    <n v="0.06"/>
    <n v="6.6000000000000003E-2"/>
    <n v="7.0000000000000007E-2"/>
    <n v="0.1215"/>
    <n v="0.197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2"/>
    <s v="Lincoln2014IrrigLate"/>
    <x v="492"/>
    <m/>
    <m/>
    <s v="Wakanui"/>
    <m/>
    <m/>
    <m/>
    <m/>
    <m/>
    <m/>
    <m/>
    <m/>
    <m/>
    <m/>
    <m/>
    <m/>
    <m/>
    <m/>
    <n v="2619.6985123527302"/>
    <n v="1231.5468913737"/>
    <m/>
    <m/>
    <m/>
    <n v="3.6049415000000001E-2"/>
    <m/>
    <n v="28433.773147215801"/>
    <m/>
    <n v="904.03921749999995"/>
    <m/>
    <m/>
    <m/>
    <m/>
    <m/>
    <m/>
    <m/>
    <m/>
    <m/>
    <m/>
    <m/>
    <n v="0"/>
    <m/>
    <m/>
    <m/>
    <x v="0"/>
    <m/>
    <m/>
    <m/>
    <m/>
    <m/>
    <m/>
    <m/>
    <m/>
    <m/>
    <m/>
    <n v="327.50767387369598"/>
    <m/>
    <m/>
    <m/>
    <m/>
    <n v="901.35902355859503"/>
    <m/>
    <m/>
    <m/>
  </r>
  <r>
    <x v="782"/>
    <s v="Lincoln2014IrrigLate"/>
    <x v="493"/>
    <m/>
    <m/>
    <s v="Wakanui"/>
    <m/>
    <n v="10.9"/>
    <n v="5.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7"/>
    <m/>
    <m/>
    <m/>
    <m/>
    <m/>
    <m/>
    <n v="2.15"/>
    <m/>
    <m/>
    <m/>
    <m/>
    <m/>
    <m/>
    <m/>
    <x v="1"/>
    <m/>
    <m/>
    <m/>
    <m/>
    <m/>
    <m/>
    <n v="17.5"/>
    <m/>
    <m/>
    <m/>
    <m/>
    <m/>
    <m/>
    <m/>
    <m/>
    <m/>
    <m/>
    <n v="3.7"/>
    <m/>
  </r>
  <r>
    <x v="783"/>
    <s v="Lincoln2014IrrigMiddle"/>
    <x v="416"/>
    <m/>
    <m/>
    <s v="Wakanui"/>
    <m/>
    <n v="397.4"/>
    <n v="0.26950000000000002"/>
    <n v="0.27875"/>
    <n v="0.27100000000000002"/>
    <n v="0.27950000000000003"/>
    <n v="0.22750000000000001"/>
    <n v="0.1905"/>
    <n v="0.23175000000000001"/>
    <n v="0.238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8"/>
    <m/>
    <m/>
    <s v="Wakanui"/>
    <m/>
    <n v="391.67500000000001"/>
    <n v="0.25362499999999999"/>
    <n v="0.27775"/>
    <n v="0.26824999999999999"/>
    <n v="0.27750000000000002"/>
    <n v="0.22450000000000001"/>
    <n v="0.18825"/>
    <n v="0.23"/>
    <n v="0.238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4.8499999999999996"/>
    <m/>
    <m/>
    <m/>
    <m/>
    <m/>
    <m/>
    <n v="3.7"/>
    <m/>
    <m/>
    <m/>
    <m/>
    <m/>
    <m/>
    <m/>
    <x v="1"/>
    <m/>
    <m/>
    <m/>
    <m/>
    <m/>
    <m/>
    <n v="22"/>
    <m/>
    <m/>
    <m/>
    <m/>
    <m/>
    <m/>
    <m/>
    <m/>
    <m/>
    <m/>
    <n v="4.8499999999999996"/>
    <m/>
  </r>
  <r>
    <x v="783"/>
    <s v="Lincoln2014IrrigMiddle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1659329775748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2"/>
    <m/>
    <m/>
    <s v="Wakanui"/>
    <m/>
    <n v="388.8"/>
    <n v="0.23849999999999999"/>
    <n v="0.26950000000000002"/>
    <n v="0.26850000000000002"/>
    <n v="0.28000000000000003"/>
    <n v="0.22775000000000001"/>
    <n v="0.19"/>
    <n v="0.23075000000000001"/>
    <n v="0.23899999999999999"/>
    <m/>
    <m/>
    <m/>
    <m/>
    <m/>
    <m/>
    <m/>
    <m/>
    <m/>
    <m/>
    <m/>
    <m/>
    <m/>
    <m/>
    <m/>
    <n v="0.436671342450531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6.1"/>
    <m/>
    <m/>
    <m/>
    <m/>
    <m/>
    <m/>
    <n v="4.9000000000000004"/>
    <m/>
    <m/>
    <m/>
    <m/>
    <m/>
    <m/>
    <m/>
    <x v="1"/>
    <m/>
    <m/>
    <m/>
    <m/>
    <m/>
    <m/>
    <n v="24.5"/>
    <m/>
    <m/>
    <m/>
    <m/>
    <m/>
    <m/>
    <m/>
    <m/>
    <m/>
    <m/>
    <n v="6.1"/>
    <m/>
  </r>
  <r>
    <x v="783"/>
    <s v="Lincoln2014IrrigMiddle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5"/>
    <m/>
    <m/>
    <s v="Wakanui"/>
    <m/>
    <n v="402.375"/>
    <n v="0.28712500000000002"/>
    <n v="0.29075000000000001"/>
    <n v="0.27074999999999999"/>
    <n v="0.28000000000000003"/>
    <n v="0.22525000000000001"/>
    <n v="0.18975"/>
    <n v="0.22850000000000001"/>
    <n v="0.23974999999999999"/>
    <m/>
    <m/>
    <m/>
    <m/>
    <m/>
    <m/>
    <m/>
    <m/>
    <m/>
    <m/>
    <m/>
    <m/>
    <m/>
    <m/>
    <n v="7.1"/>
    <m/>
    <m/>
    <m/>
    <m/>
    <m/>
    <m/>
    <n v="5.95"/>
    <m/>
    <m/>
    <m/>
    <m/>
    <m/>
    <m/>
    <m/>
    <x v="1"/>
    <m/>
    <m/>
    <m/>
    <m/>
    <m/>
    <m/>
    <m/>
    <m/>
    <m/>
    <m/>
    <m/>
    <m/>
    <m/>
    <m/>
    <m/>
    <m/>
    <m/>
    <n v="7.1"/>
    <m/>
  </r>
  <r>
    <x v="783"/>
    <s v="Lincoln2014IrrigMiddle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5777245738038301"/>
    <m/>
    <m/>
    <m/>
    <m/>
    <m/>
    <m/>
    <m/>
    <m/>
    <m/>
    <m/>
    <m/>
    <m/>
    <m/>
    <x v="1"/>
    <m/>
    <m/>
    <m/>
    <m/>
    <m/>
    <m/>
    <n v="25"/>
    <m/>
    <m/>
    <m/>
    <m/>
    <m/>
    <m/>
    <m/>
    <m/>
    <m/>
    <m/>
    <m/>
    <m/>
  </r>
  <r>
    <x v="783"/>
    <s v="Lincoln2014IrrigMiddle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8"/>
    <m/>
    <m/>
    <s v="Wakanui"/>
    <m/>
    <n v="398.57499999999999"/>
    <n v="0.28637499999999999"/>
    <n v="0.28725000000000001"/>
    <n v="0.26874999999999999"/>
    <n v="0.27975"/>
    <n v="0.2205"/>
    <n v="0.18675"/>
    <n v="0.22675000000000001"/>
    <n v="0.236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8"/>
    <n v="0.79661371571756501"/>
    <m/>
    <m/>
    <m/>
    <m/>
    <m/>
    <n v="6.95"/>
    <m/>
    <m/>
    <m/>
    <m/>
    <m/>
    <m/>
    <m/>
    <x v="1"/>
    <m/>
    <m/>
    <m/>
    <m/>
    <m/>
    <m/>
    <n v="25.5"/>
    <m/>
    <m/>
    <m/>
    <m/>
    <m/>
    <m/>
    <m/>
    <m/>
    <m/>
    <m/>
    <n v="8"/>
    <m/>
  </r>
  <r>
    <x v="783"/>
    <s v="Lincoln2014IrrigMiddle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31"/>
    <m/>
    <m/>
    <s v="Wakanui"/>
    <m/>
    <n v="437.42500000000001"/>
    <n v="0.31862499999999999"/>
    <n v="0.30049999999999999"/>
    <n v="0.29075000000000001"/>
    <n v="0.3"/>
    <n v="0.25700000000000001"/>
    <n v="0.22275"/>
    <n v="0.2515"/>
    <n v="0.246"/>
    <m/>
    <m/>
    <m/>
    <m/>
    <m/>
    <m/>
    <m/>
    <m/>
    <m/>
    <m/>
    <m/>
    <m/>
    <m/>
    <m/>
    <n v="8.65"/>
    <n v="0.94825038028908604"/>
    <m/>
    <m/>
    <m/>
    <m/>
    <m/>
    <n v="7.25"/>
    <m/>
    <m/>
    <m/>
    <m/>
    <m/>
    <m/>
    <m/>
    <x v="1"/>
    <m/>
    <m/>
    <m/>
    <m/>
    <m/>
    <m/>
    <m/>
    <m/>
    <m/>
    <m/>
    <m/>
    <m/>
    <m/>
    <m/>
    <m/>
    <m/>
    <m/>
    <n v="8.65"/>
    <m/>
  </r>
  <r>
    <x v="783"/>
    <s v="Lincoln2014IrrigMiddle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6.5"/>
    <m/>
    <m/>
    <m/>
    <m/>
    <m/>
    <m/>
    <m/>
    <m/>
    <m/>
    <m/>
    <m/>
    <m/>
  </r>
  <r>
    <x v="783"/>
    <s v="Lincoln2014IrrigMiddle"/>
    <x v="433"/>
    <m/>
    <m/>
    <s v="Wakanui"/>
    <m/>
    <m/>
    <m/>
    <m/>
    <m/>
    <m/>
    <m/>
    <m/>
    <m/>
    <m/>
    <m/>
    <m/>
    <m/>
    <m/>
    <n v="265.64404761904802"/>
    <n v="0"/>
    <m/>
    <m/>
    <m/>
    <m/>
    <m/>
    <m/>
    <m/>
    <m/>
    <m/>
    <m/>
    <m/>
    <m/>
    <m/>
    <m/>
    <m/>
    <m/>
    <n v="3.0580843875467898"/>
    <m/>
    <m/>
    <n v="162.85967328652799"/>
    <m/>
    <m/>
    <n v="1.8777419E-2"/>
    <x v="1"/>
    <m/>
    <m/>
    <m/>
    <m/>
    <m/>
    <m/>
    <m/>
    <n v="181.54761904761901"/>
    <m/>
    <m/>
    <n v="0"/>
    <m/>
    <m/>
    <m/>
    <m/>
    <n v="97.645493562774803"/>
    <n v="1398.75"/>
    <m/>
    <m/>
  </r>
  <r>
    <x v="783"/>
    <s v="Lincoln2014IrrigMiddle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n v="7.95"/>
    <m/>
    <m/>
    <m/>
    <m/>
    <m/>
    <m/>
    <m/>
    <x v="1"/>
    <m/>
    <m/>
    <m/>
    <m/>
    <m/>
    <m/>
    <n v="27"/>
    <m/>
    <m/>
    <m/>
    <m/>
    <m/>
    <m/>
    <m/>
    <m/>
    <m/>
    <m/>
    <n v="9"/>
    <m/>
  </r>
  <r>
    <x v="783"/>
    <s v="Lincoln2014IrrigMiddle"/>
    <x v="435"/>
    <m/>
    <m/>
    <s v="Wakanui"/>
    <m/>
    <n v="435.375"/>
    <n v="0.28112500000000001"/>
    <n v="0.28825000000000001"/>
    <n v="0.28275"/>
    <n v="0.29875000000000002"/>
    <n v="0.25650000000000001"/>
    <n v="0.23674999999999999"/>
    <n v="0.26924999999999999"/>
    <n v="0.26350000000000001"/>
    <m/>
    <m/>
    <m/>
    <m/>
    <m/>
    <m/>
    <m/>
    <m/>
    <m/>
    <m/>
    <m/>
    <m/>
    <m/>
    <m/>
    <m/>
    <n v="0.97378198353620804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3"/>
    <s v="Lincoln2014IrrigMiddle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9.85"/>
    <n v="0.98551358713910098"/>
    <m/>
    <m/>
    <m/>
    <m/>
    <m/>
    <n v="8.85"/>
    <m/>
    <m/>
    <m/>
    <m/>
    <m/>
    <m/>
    <m/>
    <x v="1"/>
    <m/>
    <m/>
    <m/>
    <m/>
    <m/>
    <m/>
    <m/>
    <m/>
    <m/>
    <m/>
    <m/>
    <m/>
    <m/>
    <m/>
    <m/>
    <m/>
    <m/>
    <n v="9.85"/>
    <m/>
  </r>
  <r>
    <x v="783"/>
    <s v="Lincoln2014IrrigMiddle"/>
    <x v="439"/>
    <m/>
    <m/>
    <s v="Wakanui"/>
    <m/>
    <n v="424.27499999999998"/>
    <n v="0.267125"/>
    <n v="0.27800000000000002"/>
    <n v="0.27350000000000002"/>
    <n v="0.29099999999999998"/>
    <n v="0.247"/>
    <n v="0.23075000000000001"/>
    <n v="0.26900000000000002"/>
    <n v="0.26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83"/>
    <s v="Lincoln2014IrrigMiddle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7"/>
    <m/>
    <m/>
    <m/>
    <m/>
    <m/>
    <m/>
    <n v="9.5"/>
    <m/>
    <m/>
    <m/>
    <m/>
    <m/>
    <m/>
    <m/>
    <x v="1"/>
    <m/>
    <m/>
    <m/>
    <m/>
    <m/>
    <m/>
    <m/>
    <m/>
    <m/>
    <m/>
    <m/>
    <m/>
    <m/>
    <m/>
    <m/>
    <m/>
    <m/>
    <n v="10.7"/>
    <m/>
  </r>
  <r>
    <x v="783"/>
    <s v="Lincoln2014IrrigMiddle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4"/>
    <m/>
    <m/>
    <s v="Wakanui"/>
    <m/>
    <n v="394.17500000000001"/>
    <n v="0.22112499999999999"/>
    <n v="0.2485"/>
    <n v="0.25174999999999997"/>
    <n v="0.26950000000000002"/>
    <n v="0.23949999999999999"/>
    <n v="0.214"/>
    <n v="0.26124999999999998"/>
    <n v="0.265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7"/>
    <n v="0.95934501035952302"/>
    <m/>
    <m/>
    <m/>
    <m/>
    <m/>
    <n v="10.25"/>
    <m/>
    <m/>
    <m/>
    <m/>
    <m/>
    <m/>
    <m/>
    <x v="1"/>
    <m/>
    <m/>
    <m/>
    <m/>
    <m/>
    <m/>
    <m/>
    <m/>
    <m/>
    <m/>
    <m/>
    <m/>
    <m/>
    <m/>
    <m/>
    <m/>
    <m/>
    <n v="11.7"/>
    <m/>
  </r>
  <r>
    <x v="783"/>
    <s v="Lincoln2014IrrigMiddle"/>
    <x v="446"/>
    <m/>
    <m/>
    <s v="Wakanui"/>
    <m/>
    <m/>
    <m/>
    <m/>
    <m/>
    <m/>
    <m/>
    <m/>
    <m/>
    <m/>
    <m/>
    <m/>
    <m/>
    <m/>
    <n v="675.00595238095195"/>
    <n v="0"/>
    <m/>
    <m/>
    <m/>
    <m/>
    <m/>
    <m/>
    <m/>
    <m/>
    <m/>
    <m/>
    <m/>
    <m/>
    <m/>
    <m/>
    <m/>
    <m/>
    <n v="6.5587274035357597"/>
    <m/>
    <m/>
    <n v="306.49049523166798"/>
    <m/>
    <m/>
    <n v="2.1399448000000001E-2"/>
    <x v="1"/>
    <m/>
    <m/>
    <m/>
    <m/>
    <m/>
    <m/>
    <m/>
    <n v="185.71428571428601"/>
    <m/>
    <m/>
    <n v="0"/>
    <m/>
    <m/>
    <m/>
    <m/>
    <n v="263.65939342966101"/>
    <n v="1439.7619047619"/>
    <m/>
    <m/>
  </r>
  <r>
    <x v="783"/>
    <s v="Lincoln2014IrrigMiddle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.1"/>
    <m/>
    <m/>
    <m/>
    <m/>
    <m/>
    <m/>
    <n v="10.95"/>
    <m/>
    <m/>
    <m/>
    <m/>
    <m/>
    <m/>
    <m/>
    <x v="1"/>
    <m/>
    <m/>
    <m/>
    <m/>
    <m/>
    <m/>
    <m/>
    <m/>
    <m/>
    <m/>
    <m/>
    <m/>
    <m/>
    <m/>
    <m/>
    <m/>
    <m/>
    <n v="12.1"/>
    <m/>
  </r>
  <r>
    <x v="783"/>
    <s v="Lincoln2014IrrigMiddle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4118208439696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3"/>
    <s v="Lincoln2014IrrigMiddle"/>
    <x v="451"/>
    <m/>
    <m/>
    <s v="Wakanui"/>
    <m/>
    <n v="354.02499999999998"/>
    <n v="0.18087500000000001"/>
    <n v="0.21375"/>
    <n v="0.214"/>
    <n v="0.23649999999999999"/>
    <n v="0.218"/>
    <n v="0.19900000000000001"/>
    <n v="0.25124999999999997"/>
    <n v="0.2567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3"/>
    <m/>
    <m/>
    <s v="Wakanui"/>
    <m/>
    <n v="371.07499999999999"/>
    <n v="0.235125"/>
    <n v="0.25224999999999997"/>
    <n v="0.22"/>
    <n v="0.23624999999999999"/>
    <n v="0.21425"/>
    <n v="0.193"/>
    <n v="0.24675"/>
    <n v="0.2577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1"/>
    <m/>
    <m/>
    <m/>
    <m/>
    <m/>
    <m/>
    <n v="12.1"/>
    <m/>
    <m/>
    <m/>
    <m/>
    <m/>
    <m/>
    <m/>
    <x v="1"/>
    <m/>
    <m/>
    <m/>
    <m/>
    <m/>
    <m/>
    <m/>
    <m/>
    <m/>
    <m/>
    <m/>
    <m/>
    <m/>
    <m/>
    <m/>
    <m/>
    <m/>
    <n v="13.1"/>
    <m/>
  </r>
  <r>
    <x v="783"/>
    <s v="Lincoln2014IrrigMiddle"/>
    <x v="455"/>
    <m/>
    <m/>
    <s v="Wakanui"/>
    <m/>
    <n v="384.7"/>
    <n v="0.27925"/>
    <n v="0.26850000000000002"/>
    <n v="0.22750000000000001"/>
    <n v="0.23724999999999999"/>
    <n v="0.215"/>
    <n v="0.19075"/>
    <n v="0.24725"/>
    <n v="0.258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7"/>
    <m/>
    <m/>
    <s v="Wakanui"/>
    <m/>
    <n v="379.7"/>
    <n v="0.25700000000000001"/>
    <n v="0.27500000000000002"/>
    <n v="0.23774999999999999"/>
    <n v="0.23774999999999999"/>
    <n v="0.21049999999999999"/>
    <n v="0.18675"/>
    <n v="0.23924999999999999"/>
    <n v="0.25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.05"/>
    <m/>
    <m/>
    <m/>
    <m/>
    <m/>
    <m/>
    <n v="12.95"/>
    <m/>
    <m/>
    <m/>
    <m/>
    <m/>
    <m/>
    <m/>
    <x v="1"/>
    <m/>
    <m/>
    <m/>
    <m/>
    <m/>
    <m/>
    <n v="38"/>
    <m/>
    <m/>
    <m/>
    <m/>
    <m/>
    <m/>
    <m/>
    <m/>
    <m/>
    <m/>
    <n v="14.05"/>
    <m/>
  </r>
  <r>
    <x v="783"/>
    <s v="Lincoln2014IrrigMiddle"/>
    <x v="459"/>
    <m/>
    <m/>
    <s v="Wakanui"/>
    <m/>
    <n v="366.9"/>
    <n v="0.22850000000000001"/>
    <n v="0.26"/>
    <n v="0.23300000000000001"/>
    <n v="0.23674999999999999"/>
    <n v="0.20549999999999999"/>
    <n v="0.18425"/>
    <n v="0.23524999999999999"/>
    <n v="0.2512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8333216714582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2"/>
    <m/>
    <m/>
    <s v="Wakanui"/>
    <m/>
    <n v="328.35"/>
    <n v="0.16125"/>
    <n v="0.21024999999999999"/>
    <n v="0.20150000000000001"/>
    <n v="0.21725"/>
    <n v="0.1925"/>
    <n v="0.17649999999999999"/>
    <n v="0.23449999999999999"/>
    <n v="0.248"/>
    <m/>
    <m/>
    <m/>
    <m/>
    <n v="1297.92742613169"/>
    <n v="0"/>
    <m/>
    <m/>
    <m/>
    <m/>
    <m/>
    <m/>
    <m/>
    <m/>
    <m/>
    <m/>
    <m/>
    <m/>
    <m/>
    <m/>
    <m/>
    <m/>
    <n v="9.4994730635118891"/>
    <m/>
    <m/>
    <n v="423.85734348139101"/>
    <m/>
    <m/>
    <n v="2.2411957999999999E-2"/>
    <x v="1"/>
    <m/>
    <m/>
    <m/>
    <m/>
    <m/>
    <m/>
    <m/>
    <n v="146.42857142857099"/>
    <m/>
    <m/>
    <n v="0"/>
    <m/>
    <m/>
    <m/>
    <m/>
    <n v="700.42154623567399"/>
    <n v="684.34523809523796"/>
    <m/>
    <m/>
  </r>
  <r>
    <x v="783"/>
    <s v="Lincoln2014IrrigMiddle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4"/>
    <m/>
    <m/>
    <m/>
    <m/>
    <m/>
    <m/>
    <n v="13.35"/>
    <m/>
    <m/>
    <m/>
    <m/>
    <m/>
    <m/>
    <m/>
    <x v="1"/>
    <m/>
    <m/>
    <m/>
    <m/>
    <m/>
    <m/>
    <m/>
    <m/>
    <m/>
    <m/>
    <m/>
    <m/>
    <m/>
    <m/>
    <m/>
    <m/>
    <m/>
    <n v="14.4"/>
    <m/>
  </r>
  <r>
    <x v="783"/>
    <s v="Lincoln2014IrrigMiddle"/>
    <x v="464"/>
    <m/>
    <m/>
    <s v="Wakanui"/>
    <m/>
    <n v="291.2"/>
    <n v="0.13200000000000001"/>
    <n v="0.182"/>
    <n v="0.16325000000000001"/>
    <n v="0.17724999999999999"/>
    <n v="0.17050000000000001"/>
    <n v="0.16275000000000001"/>
    <n v="0.2235"/>
    <n v="0.24475"/>
    <m/>
    <m/>
    <m/>
    <m/>
    <m/>
    <m/>
    <m/>
    <m/>
    <m/>
    <m/>
    <m/>
    <m/>
    <m/>
    <m/>
    <n v="14.4"/>
    <m/>
    <m/>
    <m/>
    <m/>
    <m/>
    <m/>
    <n v="14.4"/>
    <m/>
    <m/>
    <m/>
    <m/>
    <m/>
    <m/>
    <m/>
    <x v="1"/>
    <m/>
    <m/>
    <m/>
    <m/>
    <m/>
    <m/>
    <n v="43"/>
    <m/>
    <m/>
    <m/>
    <m/>
    <m/>
    <m/>
    <m/>
    <m/>
    <m/>
    <m/>
    <n v="14.4"/>
    <m/>
  </r>
  <r>
    <x v="783"/>
    <s v="Lincoln2014IrrigMiddle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6"/>
    <m/>
    <m/>
    <s v="Wakanui"/>
    <m/>
    <m/>
    <m/>
    <m/>
    <m/>
    <m/>
    <m/>
    <m/>
    <m/>
    <m/>
    <m/>
    <m/>
    <m/>
    <m/>
    <n v="1793.21800910108"/>
    <n v="28.914976819361101"/>
    <m/>
    <m/>
    <m/>
    <m/>
    <m/>
    <m/>
    <m/>
    <m/>
    <m/>
    <m/>
    <m/>
    <m/>
    <m/>
    <m/>
    <m/>
    <m/>
    <n v="8.2408672288725597"/>
    <m/>
    <m/>
    <n v="436.64115473274302"/>
    <m/>
    <m/>
    <n v="1.8873318E-2"/>
    <x v="1"/>
    <m/>
    <m/>
    <m/>
    <m/>
    <m/>
    <m/>
    <n v="49.25"/>
    <n v="166.07142857142901"/>
    <m/>
    <m/>
    <n v="28.914976819361101"/>
    <m/>
    <m/>
    <m/>
    <m/>
    <n v="1100.8654925005601"/>
    <n v="832.5"/>
    <m/>
    <m/>
  </r>
  <r>
    <x v="783"/>
    <s v="Lincoln2014IrrigMiddle"/>
    <x v="467"/>
    <m/>
    <m/>
    <s v="Wakanui"/>
    <m/>
    <n v="260.05"/>
    <n v="0.114"/>
    <n v="0.16425000000000001"/>
    <n v="0.14174999999999999"/>
    <n v="0.14000000000000001"/>
    <n v="0.14050000000000001"/>
    <n v="0.14349999999999999"/>
    <n v="0.21475"/>
    <n v="0.24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437998828642004"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m/>
    <m/>
  </r>
  <r>
    <x v="783"/>
    <s v="Lincoln2014IrrigMiddle"/>
    <x v="469"/>
    <m/>
    <m/>
    <s v="Wakanui"/>
    <m/>
    <n v="239.35"/>
    <n v="0.104"/>
    <n v="0.15925"/>
    <n v="0.13250000000000001"/>
    <n v="0.12175"/>
    <n v="0.11824999999999999"/>
    <n v="0.1255"/>
    <n v="0.20250000000000001"/>
    <n v="0.233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0"/>
    <m/>
    <m/>
    <s v="Wakanui"/>
    <m/>
    <m/>
    <m/>
    <m/>
    <m/>
    <m/>
    <m/>
    <m/>
    <m/>
    <m/>
    <m/>
    <m/>
    <m/>
    <m/>
    <n v="2003.9743996700199"/>
    <n v="282.63814795117702"/>
    <m/>
    <m/>
    <m/>
    <m/>
    <m/>
    <m/>
    <m/>
    <n v="3.45528263985873"/>
    <m/>
    <m/>
    <m/>
    <m/>
    <m/>
    <m/>
    <m/>
    <m/>
    <n v="5.4969255384869999"/>
    <m/>
    <m/>
    <n v="346.799816395665"/>
    <m/>
    <m/>
    <n v="1.5850428E-2"/>
    <x v="1"/>
    <m/>
    <m/>
    <m/>
    <m/>
    <m/>
    <m/>
    <m/>
    <n v="150"/>
    <m/>
    <m/>
    <n v="279.18286531131798"/>
    <m/>
    <m/>
    <m/>
    <m/>
    <n v="1086.19962866012"/>
    <n v="765.892857142857"/>
    <m/>
    <m/>
  </r>
  <r>
    <x v="783"/>
    <s v="Lincoln2014IrrigMiddle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418467436671697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1"/>
    <m/>
    <m/>
    <s v="Wakanui"/>
    <m/>
    <n v="222.8"/>
    <n v="0.10150000000000001"/>
    <n v="0.15225"/>
    <n v="0.12675"/>
    <n v="0.11"/>
    <n v="9.8750000000000004E-2"/>
    <n v="0.1105"/>
    <n v="0.19"/>
    <n v="0.224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2"/>
    <m/>
    <m/>
    <m/>
    <m/>
    <m/>
    <m/>
    <m/>
    <m/>
    <m/>
    <m/>
    <m/>
    <m/>
  </r>
  <r>
    <x v="783"/>
    <s v="Lincoln2014IrrigMiddle"/>
    <x v="473"/>
    <m/>
    <m/>
    <s v="Wakanui"/>
    <m/>
    <n v="209.8"/>
    <n v="9.5000000000000001E-2"/>
    <n v="0.14949999999999999"/>
    <n v="0.12075"/>
    <n v="9.8750000000000004E-2"/>
    <n v="8.6249999999999993E-2"/>
    <n v="9.8750000000000004E-2"/>
    <n v="0.18149999999999999"/>
    <n v="0.21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724999999999994"/>
    <m/>
    <m/>
    <m/>
    <m/>
    <m/>
    <m/>
    <m/>
    <m/>
    <m/>
    <m/>
    <m/>
    <m/>
  </r>
  <r>
    <x v="783"/>
    <s v="Lincoln2014IrrigMiddle"/>
    <x v="475"/>
    <m/>
    <m/>
    <s v="Wakanui"/>
    <m/>
    <m/>
    <m/>
    <m/>
    <m/>
    <m/>
    <m/>
    <m/>
    <m/>
    <m/>
    <m/>
    <m/>
    <m/>
    <m/>
    <n v="2222.97388405536"/>
    <n v="445.53927694834698"/>
    <m/>
    <m/>
    <m/>
    <m/>
    <m/>
    <m/>
    <m/>
    <n v="147.756057426301"/>
    <m/>
    <m/>
    <m/>
    <m/>
    <m/>
    <m/>
    <m/>
    <m/>
    <n v="4.1986445555564202"/>
    <m/>
    <m/>
    <n v="306.12942682313701"/>
    <m/>
    <m/>
    <n v="1.371526E-2"/>
    <x v="1"/>
    <m/>
    <m/>
    <m/>
    <m/>
    <m/>
    <m/>
    <m/>
    <n v="140.47619047619"/>
    <m/>
    <m/>
    <n v="297.78321952204601"/>
    <m/>
    <m/>
    <m/>
    <m/>
    <n v="1141.18628684283"/>
    <n v="600.47619047619003"/>
    <m/>
    <m/>
  </r>
  <r>
    <x v="783"/>
    <s v="Lincoln2014IrrigMiddle"/>
    <x v="476"/>
    <m/>
    <m/>
    <s v="Wakanui"/>
    <m/>
    <n v="196.2"/>
    <n v="9.2749999999999999E-2"/>
    <n v="0.14149999999999999"/>
    <n v="0.11525000000000001"/>
    <n v="9.0499999999999997E-2"/>
    <n v="7.4249999999999997E-2"/>
    <n v="8.3750000000000005E-2"/>
    <n v="0.17050000000000001"/>
    <n v="0.212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7431169100387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8"/>
    <m/>
    <m/>
    <s v="Wakanui"/>
    <m/>
    <n v="178.6"/>
    <n v="8.1000000000000003E-2"/>
    <n v="0.13275000000000001"/>
    <n v="0.108"/>
    <n v="8.1250000000000003E-2"/>
    <n v="6.1249999999999999E-2"/>
    <n v="6.9250000000000006E-2"/>
    <n v="0.15525"/>
    <n v="0.204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3"/>
    <s v="Lincoln2014IrrigMiddle"/>
    <x v="480"/>
    <m/>
    <m/>
    <s v="Wakanui"/>
    <m/>
    <n v="166"/>
    <n v="7.5249999999999997E-2"/>
    <n v="0.1255"/>
    <n v="0.10174999999999999"/>
    <n v="7.4249999999999997E-2"/>
    <n v="5.3749999999999999E-2"/>
    <n v="6.0999999999999999E-2"/>
    <n v="0.14324999999999999"/>
    <n v="0.19525000000000001"/>
    <m/>
    <m/>
    <m/>
    <m/>
    <n v="2842.3258907459699"/>
    <n v="1048.58405196185"/>
    <m/>
    <m/>
    <m/>
    <m/>
    <m/>
    <m/>
    <m/>
    <n v="750.80083243980403"/>
    <m/>
    <m/>
    <m/>
    <m/>
    <m/>
    <m/>
    <m/>
    <m/>
    <n v="2.19637411360568"/>
    <m/>
    <m/>
    <n v="183.568282237478"/>
    <m/>
    <m/>
    <n v="1.1964888999999999E-2"/>
    <x v="1"/>
    <m/>
    <m/>
    <m/>
    <m/>
    <m/>
    <m/>
    <m/>
    <n v="174.40476190476201"/>
    <m/>
    <m/>
    <n v="297.78321952204601"/>
    <m/>
    <m/>
    <m/>
    <m/>
    <n v="1078.1491087546499"/>
    <n v="786.01190476190504"/>
    <m/>
    <m/>
  </r>
  <r>
    <x v="783"/>
    <s v="Lincoln2014IrrigMiddle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83"/>
    <s v="Lincoln2014IrrigMiddle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40085251188285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83"/>
    <m/>
    <m/>
    <s v="Wakanui"/>
    <m/>
    <n v="198.8"/>
    <n v="0.1825"/>
    <n v="0.17349999999999999"/>
    <n v="0.10925"/>
    <n v="7.3999999999999996E-2"/>
    <n v="5.6750000000000002E-2"/>
    <n v="6.3500000000000001E-2"/>
    <n v="0.14399999999999999"/>
    <n v="0.19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3"/>
    <s v="Lincoln2014IrrigMiddle"/>
    <x v="485"/>
    <m/>
    <m/>
    <s v="Wakanui"/>
    <m/>
    <n v="243.25"/>
    <n v="0.24775"/>
    <n v="0.26450000000000001"/>
    <n v="0.1585"/>
    <n v="8.1500000000000003E-2"/>
    <n v="5.8250000000000003E-2"/>
    <n v="7.0250000000000007E-2"/>
    <n v="0.14649999999999999"/>
    <n v="0.18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7416880744065603"/>
    <m/>
    <m/>
    <m/>
    <m/>
    <m/>
    <m/>
    <m/>
    <m/>
    <m/>
    <m/>
    <m/>
    <m/>
    <m/>
    <x v="1"/>
    <m/>
    <m/>
    <m/>
    <m/>
    <m/>
    <m/>
    <n v="90.75"/>
    <m/>
    <m/>
    <m/>
    <m/>
    <m/>
    <m/>
    <m/>
    <m/>
    <m/>
    <m/>
    <m/>
    <m/>
  </r>
  <r>
    <x v="783"/>
    <s v="Lincoln2014IrrigMiddle"/>
    <x v="487"/>
    <m/>
    <m/>
    <s v="Wakanui"/>
    <m/>
    <n v="249.15"/>
    <n v="0.2495"/>
    <n v="0.25974999999999998"/>
    <n v="0.17974999999999999"/>
    <n v="8.9749999999999996E-2"/>
    <n v="6.1499999999999999E-2"/>
    <n v="7.0749999999999993E-2"/>
    <n v="0.14624999999999999"/>
    <n v="0.18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.75"/>
    <m/>
    <m/>
    <m/>
    <m/>
    <m/>
    <m/>
    <m/>
    <m/>
    <m/>
    <m/>
    <m/>
    <m/>
  </r>
  <r>
    <x v="783"/>
    <s v="Lincoln2014IrrigMiddle"/>
    <x v="489"/>
    <m/>
    <m/>
    <s v="Wakanui"/>
    <m/>
    <n v="242.85"/>
    <n v="0.21775"/>
    <n v="0.24149999999999999"/>
    <n v="0.17724999999999999"/>
    <n v="9.6750000000000003E-2"/>
    <n v="6.6500000000000004E-2"/>
    <n v="7.5249999999999997E-2"/>
    <n v="0.14824999999999999"/>
    <n v="0.191"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90"/>
    <m/>
    <m/>
    <s v="Wakanui"/>
    <m/>
    <n v="238.5"/>
    <n v="0.19700000000000001"/>
    <n v="0.23300000000000001"/>
    <n v="0.17299999999999999"/>
    <n v="0.10224999999999999"/>
    <n v="7.0749999999999993E-2"/>
    <n v="7.8750000000000001E-2"/>
    <n v="0.14824999999999999"/>
    <n v="0.18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3"/>
    <s v="Lincoln2014IrrigMiddle"/>
    <x v="492"/>
    <m/>
    <m/>
    <s v="Wakanui"/>
    <m/>
    <m/>
    <m/>
    <m/>
    <m/>
    <m/>
    <m/>
    <m/>
    <m/>
    <m/>
    <m/>
    <m/>
    <m/>
    <m/>
    <n v="2474.0820469697901"/>
    <n v="1159.6031345220499"/>
    <m/>
    <m/>
    <m/>
    <n v="3.9384780000000001E-2"/>
    <m/>
    <n v="23906.626917524201"/>
    <m/>
    <n v="861.81991500000004"/>
    <m/>
    <m/>
    <m/>
    <m/>
    <m/>
    <m/>
    <m/>
    <m/>
    <m/>
    <m/>
    <m/>
    <n v="0"/>
    <m/>
    <m/>
    <m/>
    <x v="0"/>
    <m/>
    <m/>
    <m/>
    <m/>
    <m/>
    <m/>
    <m/>
    <m/>
    <m/>
    <m/>
    <n v="297.78321952204601"/>
    <m/>
    <m/>
    <m/>
    <m/>
    <n v="820.25531414114505"/>
    <m/>
    <m/>
    <m/>
  </r>
  <r>
    <x v="783"/>
    <s v="Lincoln2014IrrigMiddle"/>
    <x v="493"/>
    <m/>
    <m/>
    <s v="Wakanui"/>
    <m/>
    <n v="237.95"/>
    <n v="0.18775"/>
    <n v="0.22675000000000001"/>
    <n v="0.17150000000000001"/>
    <n v="0.10675"/>
    <n v="7.7499999999999999E-2"/>
    <n v="8.3000000000000004E-2"/>
    <n v="0.14924999999999999"/>
    <n v="0.187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9"/>
    <m/>
    <m/>
    <m/>
    <m/>
    <m/>
    <m/>
    <n v="2.1"/>
    <m/>
    <m/>
    <m/>
    <m/>
    <m/>
    <m/>
    <m/>
    <x v="1"/>
    <m/>
    <m/>
    <m/>
    <m/>
    <m/>
    <m/>
    <n v="17.5"/>
    <m/>
    <m/>
    <m/>
    <m/>
    <m/>
    <m/>
    <m/>
    <m/>
    <m/>
    <m/>
    <n v="3.9"/>
    <m/>
  </r>
  <r>
    <x v="784"/>
    <s v="Lincoln2014IrrigNil"/>
    <x v="416"/>
    <m/>
    <m/>
    <s v="Wakanui"/>
    <m/>
    <n v="374.32499999999999"/>
    <n v="0.263625"/>
    <n v="0.28249999999999997"/>
    <n v="0.26374999999999998"/>
    <n v="0.20624999999999999"/>
    <n v="0.24249999999999999"/>
    <n v="0.24249999999999999"/>
    <n v="0.18825"/>
    <n v="0.182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8"/>
    <m/>
    <m/>
    <s v="Wakanui"/>
    <m/>
    <n v="368.25"/>
    <n v="0.2495"/>
    <n v="0.28175"/>
    <n v="0.26300000000000001"/>
    <n v="0.20275000000000001"/>
    <n v="0.23799999999999999"/>
    <n v="0.24049999999999999"/>
    <n v="0.185"/>
    <n v="0.180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5"/>
    <m/>
    <m/>
    <m/>
    <m/>
    <m/>
    <m/>
    <n v="3.85"/>
    <m/>
    <m/>
    <m/>
    <m/>
    <m/>
    <m/>
    <m/>
    <x v="1"/>
    <m/>
    <m/>
    <m/>
    <m/>
    <m/>
    <m/>
    <n v="22.25"/>
    <m/>
    <m/>
    <m/>
    <m/>
    <m/>
    <m/>
    <m/>
    <m/>
    <m/>
    <m/>
    <n v="5"/>
    <m/>
  </r>
  <r>
    <x v="784"/>
    <s v="Lincoln2014IrrigNil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003481049898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2"/>
    <m/>
    <m/>
    <s v="Wakanui"/>
    <m/>
    <n v="359"/>
    <n v="0.23200000000000001"/>
    <n v="0.27424999999999999"/>
    <n v="0.25674999999999998"/>
    <n v="0.19850000000000001"/>
    <n v="0.23350000000000001"/>
    <n v="0.23275000000000001"/>
    <n v="0.183"/>
    <n v="0.18425"/>
    <m/>
    <m/>
    <m/>
    <m/>
    <m/>
    <m/>
    <m/>
    <m/>
    <m/>
    <m/>
    <m/>
    <m/>
    <m/>
    <m/>
    <m/>
    <n v="0.43562341935058402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6.35"/>
    <m/>
    <m/>
    <m/>
    <m/>
    <m/>
    <m/>
    <n v="5.05"/>
    <m/>
    <m/>
    <m/>
    <m/>
    <m/>
    <m/>
    <m/>
    <x v="1"/>
    <m/>
    <m/>
    <m/>
    <m/>
    <m/>
    <m/>
    <n v="24.25"/>
    <m/>
    <m/>
    <m/>
    <m/>
    <m/>
    <m/>
    <m/>
    <m/>
    <m/>
    <m/>
    <n v="6.35"/>
    <m/>
  </r>
  <r>
    <x v="784"/>
    <s v="Lincoln2014IrrigNil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5"/>
    <m/>
    <m/>
    <s v="Wakanui"/>
    <m/>
    <n v="349.32499999999999"/>
    <n v="0.22612499999999999"/>
    <n v="0.26500000000000001"/>
    <n v="0.25124999999999997"/>
    <n v="0.19"/>
    <n v="0.23"/>
    <n v="0.22850000000000001"/>
    <n v="0.17849999999999999"/>
    <n v="0.17724999999999999"/>
    <m/>
    <m/>
    <m/>
    <m/>
    <m/>
    <m/>
    <m/>
    <m/>
    <m/>
    <m/>
    <m/>
    <m/>
    <m/>
    <m/>
    <n v="7.2"/>
    <m/>
    <m/>
    <m/>
    <m/>
    <m/>
    <m/>
    <n v="6.15"/>
    <m/>
    <m/>
    <m/>
    <m/>
    <m/>
    <m/>
    <m/>
    <x v="1"/>
    <m/>
    <m/>
    <m/>
    <m/>
    <m/>
    <m/>
    <m/>
    <m/>
    <m/>
    <m/>
    <m/>
    <m/>
    <m/>
    <m/>
    <m/>
    <m/>
    <m/>
    <n v="7.2"/>
    <m/>
  </r>
  <r>
    <x v="784"/>
    <s v="Lincoln2014IrrigNil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1376127790974697"/>
    <m/>
    <m/>
    <m/>
    <m/>
    <m/>
    <m/>
    <m/>
    <m/>
    <m/>
    <m/>
    <m/>
    <m/>
    <m/>
    <x v="1"/>
    <m/>
    <m/>
    <m/>
    <m/>
    <m/>
    <m/>
    <n v="24.5"/>
    <m/>
    <m/>
    <m/>
    <m/>
    <m/>
    <m/>
    <m/>
    <m/>
    <m/>
    <m/>
    <m/>
    <m/>
  </r>
  <r>
    <x v="784"/>
    <s v="Lincoln2014IrrigNil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8"/>
    <m/>
    <m/>
    <s v="Wakanui"/>
    <m/>
    <n v="341.67500000000001"/>
    <n v="0.21812500000000001"/>
    <n v="0.26"/>
    <n v="0.24575"/>
    <n v="0.183"/>
    <n v="0.22550000000000001"/>
    <n v="0.22475000000000001"/>
    <n v="0.17524999999999999"/>
    <n v="0.17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8.15"/>
    <n v="0.76449582783405201"/>
    <m/>
    <m/>
    <m/>
    <m/>
    <m/>
    <n v="7.1"/>
    <m/>
    <m/>
    <m/>
    <m/>
    <m/>
    <m/>
    <m/>
    <x v="1"/>
    <m/>
    <m/>
    <m/>
    <m/>
    <m/>
    <m/>
    <n v="25.25"/>
    <m/>
    <m/>
    <m/>
    <m/>
    <m/>
    <m/>
    <m/>
    <m/>
    <m/>
    <m/>
    <n v="8.15"/>
    <m/>
  </r>
  <r>
    <x v="784"/>
    <s v="Lincoln2014IrrigNil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31"/>
    <m/>
    <m/>
    <s v="Wakanui"/>
    <m/>
    <n v="420.35"/>
    <n v="0.25924999999999998"/>
    <n v="0.28425"/>
    <n v="0.27474999999999999"/>
    <n v="0.25824999999999998"/>
    <n v="0.28875000000000001"/>
    <n v="0.29649999999999999"/>
    <n v="0.23050000000000001"/>
    <n v="0.20949999999999999"/>
    <m/>
    <m/>
    <m/>
    <m/>
    <m/>
    <m/>
    <m/>
    <m/>
    <m/>
    <m/>
    <m/>
    <m/>
    <m/>
    <m/>
    <n v="8.6999999999999993"/>
    <n v="0.92240056879783205"/>
    <m/>
    <m/>
    <m/>
    <m/>
    <m/>
    <n v="7.45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4"/>
    <s v="Lincoln2014IrrigNil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6.5"/>
    <m/>
    <m/>
    <m/>
    <m/>
    <m/>
    <m/>
    <m/>
    <m/>
    <m/>
    <m/>
    <m/>
    <m/>
  </r>
  <r>
    <x v="784"/>
    <s v="Lincoln2014IrrigNil"/>
    <x v="433"/>
    <m/>
    <m/>
    <s v="Wakanui"/>
    <m/>
    <m/>
    <m/>
    <m/>
    <m/>
    <m/>
    <m/>
    <m/>
    <m/>
    <m/>
    <m/>
    <m/>
    <m/>
    <m/>
    <n v="226.897023809524"/>
    <n v="0"/>
    <m/>
    <m/>
    <m/>
    <m/>
    <m/>
    <m/>
    <m/>
    <m/>
    <m/>
    <m/>
    <m/>
    <m/>
    <m/>
    <m/>
    <m/>
    <m/>
    <n v="2.3872229417172899"/>
    <m/>
    <m/>
    <n v="136.44411816604801"/>
    <m/>
    <m/>
    <n v="1.7495975E-2"/>
    <x v="1"/>
    <m/>
    <m/>
    <m/>
    <m/>
    <m/>
    <m/>
    <m/>
    <n v="157.73809523809501"/>
    <m/>
    <m/>
    <n v="0"/>
    <m/>
    <m/>
    <m/>
    <m/>
    <n v="87.534178137118005"/>
    <n v="1367.61904761905"/>
    <m/>
    <m/>
  </r>
  <r>
    <x v="784"/>
    <s v="Lincoln2014IrrigNil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9.15"/>
    <m/>
    <m/>
    <m/>
    <m/>
    <m/>
    <m/>
    <n v="8.1"/>
    <m/>
    <m/>
    <m/>
    <m/>
    <m/>
    <m/>
    <m/>
    <x v="1"/>
    <m/>
    <m/>
    <m/>
    <m/>
    <m/>
    <m/>
    <n v="27.25"/>
    <m/>
    <m/>
    <m/>
    <m/>
    <m/>
    <m/>
    <m/>
    <m/>
    <m/>
    <m/>
    <n v="9.15"/>
    <m/>
  </r>
  <r>
    <x v="784"/>
    <s v="Lincoln2014IrrigNil"/>
    <x v="435"/>
    <m/>
    <m/>
    <s v="Wakanui"/>
    <m/>
    <n v="405.75"/>
    <n v="0.23874999999999999"/>
    <n v="0.27524999999999999"/>
    <n v="0.26774999999999999"/>
    <n v="0.23724999999999999"/>
    <n v="0.27474999999999999"/>
    <n v="0.28449999999999998"/>
    <n v="0.22950000000000001"/>
    <n v="0.221"/>
    <m/>
    <m/>
    <m/>
    <m/>
    <m/>
    <m/>
    <m/>
    <m/>
    <m/>
    <m/>
    <m/>
    <m/>
    <m/>
    <m/>
    <m/>
    <n v="0.955093582821041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4"/>
    <s v="Lincoln2014IrrigNil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10"/>
    <n v="0.97341501800613905"/>
    <m/>
    <m/>
    <m/>
    <m/>
    <m/>
    <n v="8.75"/>
    <m/>
    <m/>
    <m/>
    <m/>
    <m/>
    <m/>
    <m/>
    <x v="1"/>
    <m/>
    <m/>
    <m/>
    <m/>
    <m/>
    <m/>
    <m/>
    <m/>
    <m/>
    <m/>
    <m/>
    <m/>
    <m/>
    <m/>
    <m/>
    <m/>
    <m/>
    <n v="10"/>
    <m/>
  </r>
  <r>
    <x v="784"/>
    <s v="Lincoln2014IrrigNil"/>
    <x v="439"/>
    <m/>
    <m/>
    <s v="Wakanui"/>
    <m/>
    <n v="393.02499999999998"/>
    <n v="0.236375"/>
    <n v="0.27100000000000002"/>
    <n v="0.26100000000000001"/>
    <n v="0.21925"/>
    <n v="0.26174999999999998"/>
    <n v="0.26974999999999999"/>
    <n v="0.22275"/>
    <n v="0.223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84"/>
    <s v="Lincoln2014IrrigNil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75"/>
    <m/>
    <m/>
    <m/>
    <m/>
    <m/>
    <m/>
    <n v="9.6999999999999993"/>
    <m/>
    <m/>
    <m/>
    <m/>
    <m/>
    <m/>
    <m/>
    <x v="1"/>
    <m/>
    <m/>
    <m/>
    <m/>
    <m/>
    <m/>
    <m/>
    <m/>
    <m/>
    <m/>
    <m/>
    <m/>
    <m/>
    <m/>
    <m/>
    <m/>
    <m/>
    <n v="10.75"/>
    <m/>
  </r>
  <r>
    <x v="784"/>
    <s v="Lincoln2014IrrigNil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4"/>
    <m/>
    <m/>
    <s v="Wakanui"/>
    <m/>
    <n v="360.55"/>
    <n v="0.19925000000000001"/>
    <n v="0.248"/>
    <n v="0.24875"/>
    <n v="0.19125"/>
    <n v="0.23824999999999999"/>
    <n v="0.252"/>
    <n v="0.20624999999999999"/>
    <n v="0.21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75"/>
    <n v="0.94213357872731796"/>
    <m/>
    <m/>
    <m/>
    <m/>
    <m/>
    <n v="10.55"/>
    <m/>
    <m/>
    <m/>
    <m/>
    <m/>
    <m/>
    <m/>
    <x v="1"/>
    <m/>
    <m/>
    <m/>
    <m/>
    <m/>
    <m/>
    <m/>
    <m/>
    <m/>
    <m/>
    <m/>
    <m/>
    <m/>
    <m/>
    <m/>
    <m/>
    <m/>
    <n v="11.75"/>
    <m/>
  </r>
  <r>
    <x v="784"/>
    <s v="Lincoln2014IrrigNil"/>
    <x v="446"/>
    <m/>
    <m/>
    <s v="Wakanui"/>
    <m/>
    <m/>
    <m/>
    <m/>
    <m/>
    <m/>
    <m/>
    <m/>
    <m/>
    <m/>
    <m/>
    <m/>
    <m/>
    <m/>
    <n v="624.357142857143"/>
    <n v="0"/>
    <m/>
    <m/>
    <m/>
    <m/>
    <m/>
    <m/>
    <m/>
    <m/>
    <m/>
    <m/>
    <m/>
    <m/>
    <m/>
    <m/>
    <m/>
    <m/>
    <n v="6.2677068354927901"/>
    <m/>
    <m/>
    <n v="278.170481554086"/>
    <m/>
    <m/>
    <n v="2.2531890999999998E-2"/>
    <x v="1"/>
    <m/>
    <m/>
    <m/>
    <m/>
    <m/>
    <m/>
    <m/>
    <n v="170.23809523809501"/>
    <m/>
    <m/>
    <n v="0"/>
    <m/>
    <m/>
    <m/>
    <m/>
    <n v="254.253211849108"/>
    <n v="1257.67857142857"/>
    <m/>
    <m/>
  </r>
  <r>
    <x v="784"/>
    <s v="Lincoln2014IrrigNil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.15"/>
    <m/>
    <m/>
    <m/>
    <m/>
    <m/>
    <m/>
    <n v="11.1"/>
    <m/>
    <m/>
    <m/>
    <m/>
    <m/>
    <m/>
    <m/>
    <x v="1"/>
    <m/>
    <m/>
    <m/>
    <m/>
    <m/>
    <m/>
    <m/>
    <m/>
    <m/>
    <m/>
    <m/>
    <m/>
    <m/>
    <m/>
    <m/>
    <m/>
    <m/>
    <n v="12.15"/>
    <m/>
  </r>
  <r>
    <x v="784"/>
    <s v="Lincoln2014IrrigNil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6863502612280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4"/>
    <s v="Lincoln2014IrrigNil"/>
    <x v="451"/>
    <m/>
    <m/>
    <s v="Wakanui"/>
    <m/>
    <n v="322.25"/>
    <n v="0.16950000000000001"/>
    <n v="0.2135"/>
    <n v="0.2155"/>
    <n v="0.16025"/>
    <n v="0.21675"/>
    <n v="0.23499999999999999"/>
    <n v="0.192"/>
    <n v="0.208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3"/>
    <m/>
    <m/>
    <s v="Wakanui"/>
    <m/>
    <n v="318.42500000000001"/>
    <n v="0.21087500000000001"/>
    <n v="0.20799999999999999"/>
    <n v="0.20499999999999999"/>
    <n v="0.14774999999999999"/>
    <n v="0.20774999999999999"/>
    <n v="0.22450000000000001"/>
    <n v="0.18375"/>
    <n v="0.204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25"/>
    <m/>
    <m/>
    <m/>
    <m/>
    <m/>
    <m/>
    <n v="12.15"/>
    <m/>
    <m/>
    <m/>
    <m/>
    <m/>
    <m/>
    <m/>
    <x v="1"/>
    <m/>
    <m/>
    <m/>
    <m/>
    <m/>
    <m/>
    <m/>
    <m/>
    <m/>
    <m/>
    <m/>
    <m/>
    <m/>
    <m/>
    <m/>
    <m/>
    <m/>
    <n v="13.25"/>
    <m/>
  </r>
  <r>
    <x v="784"/>
    <s v="Lincoln2014IrrigNil"/>
    <x v="455"/>
    <m/>
    <m/>
    <s v="Wakanui"/>
    <m/>
    <n v="305.39999999999998"/>
    <n v="0.17"/>
    <n v="0.20674999999999999"/>
    <n v="0.19775000000000001"/>
    <n v="0.14174999999999999"/>
    <n v="0.20300000000000001"/>
    <n v="0.223"/>
    <n v="0.183"/>
    <n v="0.201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7"/>
    <m/>
    <m/>
    <s v="Wakanui"/>
    <m/>
    <n v="283.64999999999998"/>
    <n v="0.152"/>
    <n v="0.19025"/>
    <n v="0.17474999999999999"/>
    <n v="0.12375"/>
    <n v="0.19175"/>
    <n v="0.21249999999999999"/>
    <n v="0.17674999999999999"/>
    <n v="0.19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.35"/>
    <m/>
    <m/>
    <m/>
    <m/>
    <m/>
    <m/>
    <n v="13.2"/>
    <m/>
    <m/>
    <m/>
    <m/>
    <m/>
    <m/>
    <m/>
    <x v="1"/>
    <m/>
    <m/>
    <m/>
    <m/>
    <m/>
    <m/>
    <n v="37.25"/>
    <m/>
    <m/>
    <m/>
    <m/>
    <m/>
    <m/>
    <m/>
    <m/>
    <m/>
    <m/>
    <n v="14.35"/>
    <m/>
  </r>
  <r>
    <x v="784"/>
    <s v="Lincoln2014IrrigNil"/>
    <x v="459"/>
    <m/>
    <m/>
    <s v="Wakanui"/>
    <m/>
    <n v="270.75"/>
    <n v="0.13950000000000001"/>
    <n v="0.18049999999999999"/>
    <n v="0.16275000000000001"/>
    <n v="0.113"/>
    <n v="0.1855"/>
    <n v="0.20699999999999999"/>
    <n v="0.17150000000000001"/>
    <n v="0.194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4107067210215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2"/>
    <m/>
    <m/>
    <s v="Wakanui"/>
    <m/>
    <n v="241.25"/>
    <n v="0.111"/>
    <n v="0.15975"/>
    <n v="0.13600000000000001"/>
    <n v="8.9249999999999996E-2"/>
    <n v="0.16350000000000001"/>
    <n v="0.19175"/>
    <n v="0.16625000000000001"/>
    <n v="0.18875"/>
    <m/>
    <m/>
    <m/>
    <m/>
    <n v="1362.8234278234299"/>
    <n v="0"/>
    <m/>
    <m/>
    <m/>
    <m/>
    <m/>
    <m/>
    <m/>
    <m/>
    <m/>
    <m/>
    <m/>
    <m/>
    <m/>
    <m/>
    <m/>
    <m/>
    <n v="7.7770623965616901"/>
    <m/>
    <m/>
    <n v="380.587227265114"/>
    <m/>
    <m/>
    <n v="2.0434376000000001E-2"/>
    <x v="1"/>
    <m/>
    <m/>
    <m/>
    <m/>
    <m/>
    <m/>
    <m/>
    <n v="160.71428571428601"/>
    <m/>
    <m/>
    <n v="0"/>
    <m/>
    <m/>
    <m/>
    <m/>
    <n v="774.78903753974203"/>
    <n v="801.66666666666697"/>
    <m/>
    <m/>
  </r>
  <r>
    <x v="784"/>
    <s v="Lincoln2014IrrigNil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4"/>
    <m/>
    <m/>
    <m/>
    <m/>
    <m/>
    <m/>
    <n v="13.6"/>
    <m/>
    <m/>
    <m/>
    <m/>
    <m/>
    <m/>
    <m/>
    <x v="1"/>
    <m/>
    <m/>
    <m/>
    <m/>
    <m/>
    <m/>
    <m/>
    <m/>
    <m/>
    <m/>
    <m/>
    <m/>
    <m/>
    <m/>
    <m/>
    <m/>
    <m/>
    <n v="14.4"/>
    <m/>
  </r>
  <r>
    <x v="784"/>
    <s v="Lincoln2014IrrigNil"/>
    <x v="464"/>
    <m/>
    <m/>
    <s v="Wakanui"/>
    <m/>
    <n v="221"/>
    <n v="9.8250000000000004E-2"/>
    <n v="0.14774999999999999"/>
    <n v="0.12175"/>
    <n v="7.7499999999999999E-2"/>
    <n v="0.14524999999999999"/>
    <n v="0.17549999999999999"/>
    <n v="0.15775"/>
    <n v="0.18124999999999999"/>
    <m/>
    <m/>
    <m/>
    <m/>
    <m/>
    <m/>
    <m/>
    <m/>
    <m/>
    <m/>
    <m/>
    <m/>
    <m/>
    <m/>
    <n v="14.4"/>
    <m/>
    <m/>
    <m/>
    <m/>
    <m/>
    <m/>
    <n v="14.4"/>
    <m/>
    <m/>
    <m/>
    <m/>
    <m/>
    <m/>
    <m/>
    <x v="1"/>
    <m/>
    <m/>
    <m/>
    <m/>
    <m/>
    <m/>
    <n v="43.5"/>
    <m/>
    <m/>
    <m/>
    <m/>
    <m/>
    <m/>
    <m/>
    <m/>
    <m/>
    <m/>
    <n v="14.4"/>
    <m/>
  </r>
  <r>
    <x v="784"/>
    <s v="Lincoln2014IrrigNil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6"/>
    <m/>
    <m/>
    <s v="Wakanui"/>
    <m/>
    <m/>
    <m/>
    <m/>
    <m/>
    <m/>
    <m/>
    <m/>
    <m/>
    <m/>
    <m/>
    <m/>
    <m/>
    <m/>
    <n v="1620.5776179914001"/>
    <n v="108.037587496201"/>
    <m/>
    <m/>
    <m/>
    <m/>
    <m/>
    <m/>
    <m/>
    <m/>
    <m/>
    <m/>
    <m/>
    <m/>
    <m/>
    <m/>
    <m/>
    <m/>
    <n v="6.2177981873402501"/>
    <m/>
    <m/>
    <n v="337.72940464559701"/>
    <m/>
    <m/>
    <n v="1.8410592E-2"/>
    <x v="1"/>
    <m/>
    <m/>
    <m/>
    <m/>
    <m/>
    <m/>
    <n v="53.5"/>
    <n v="147.02380952381"/>
    <m/>
    <m/>
    <n v="108.037587496201"/>
    <m/>
    <m/>
    <m/>
    <m/>
    <n v="968.93367032483002"/>
    <n v="657.55952380952397"/>
    <m/>
    <m/>
  </r>
  <r>
    <x v="784"/>
    <s v="Lincoln2014IrrigNil"/>
    <x v="467"/>
    <m/>
    <m/>
    <s v="Wakanui"/>
    <m/>
    <n v="205.95"/>
    <n v="8.9749999999999996E-2"/>
    <n v="0.14099999999999999"/>
    <n v="0.11525000000000001"/>
    <n v="6.9500000000000006E-2"/>
    <n v="0.12875"/>
    <n v="0.16"/>
    <n v="0.14974999999999999"/>
    <n v="0.175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851917268705801"/>
    <m/>
    <m/>
    <m/>
    <m/>
    <m/>
    <m/>
    <m/>
    <m/>
    <m/>
    <m/>
    <m/>
    <m/>
    <m/>
    <x v="1"/>
    <m/>
    <m/>
    <m/>
    <m/>
    <m/>
    <m/>
    <n v="59.25"/>
    <m/>
    <m/>
    <m/>
    <m/>
    <m/>
    <m/>
    <m/>
    <m/>
    <m/>
    <m/>
    <m/>
    <m/>
  </r>
  <r>
    <x v="784"/>
    <s v="Lincoln2014IrrigNil"/>
    <x v="469"/>
    <m/>
    <m/>
    <s v="Wakanui"/>
    <m/>
    <n v="194.85"/>
    <n v="8.3500000000000005E-2"/>
    <n v="0.13550000000000001"/>
    <n v="0.11025"/>
    <n v="6.6250000000000003E-2"/>
    <n v="0.11774999999999999"/>
    <n v="0.14749999999999999"/>
    <n v="0.14299999999999999"/>
    <n v="0.170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0"/>
    <m/>
    <m/>
    <s v="Wakanui"/>
    <m/>
    <m/>
    <m/>
    <m/>
    <m/>
    <m/>
    <m/>
    <m/>
    <m/>
    <m/>
    <m/>
    <m/>
    <m/>
    <m/>
    <n v="1948.06739988236"/>
    <n v="271.14874703958702"/>
    <m/>
    <m/>
    <m/>
    <m/>
    <m/>
    <m/>
    <m/>
    <n v="13.9802400139942"/>
    <m/>
    <m/>
    <m/>
    <m/>
    <m/>
    <m/>
    <m/>
    <m/>
    <n v="5.3198033883655"/>
    <m/>
    <m/>
    <n v="316.34622536928202"/>
    <m/>
    <m/>
    <n v="1.6816396000000001E-2"/>
    <x v="1"/>
    <m/>
    <m/>
    <m/>
    <m/>
    <m/>
    <m/>
    <m/>
    <n v="138.69047619047601"/>
    <m/>
    <m/>
    <n v="257.16850702559202"/>
    <m/>
    <m/>
    <m/>
    <m/>
    <n v="1078.18005071273"/>
    <n v="738.392857142857"/>
    <m/>
    <m/>
  </r>
  <r>
    <x v="784"/>
    <s v="Lincoln2014IrrigNil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4170491658828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1"/>
    <m/>
    <m/>
    <s v="Wakanui"/>
    <m/>
    <n v="186.35"/>
    <n v="8.7499999999999994E-2"/>
    <n v="0.13250000000000001"/>
    <n v="0.10775"/>
    <n v="6.3750000000000001E-2"/>
    <n v="0.10825"/>
    <n v="0.13700000000000001"/>
    <n v="0.13350000000000001"/>
    <n v="0.16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424999999999997"/>
    <m/>
    <m/>
    <m/>
    <m/>
    <m/>
    <m/>
    <m/>
    <m/>
    <m/>
    <m/>
    <m/>
    <m/>
  </r>
  <r>
    <x v="784"/>
    <s v="Lincoln2014IrrigNil"/>
    <x v="473"/>
    <m/>
    <m/>
    <s v="Wakanui"/>
    <m/>
    <n v="180.1"/>
    <n v="8.1750000000000003E-2"/>
    <n v="0.13100000000000001"/>
    <n v="0.1065"/>
    <n v="6.1499999999999999E-2"/>
    <n v="0.10174999999999999"/>
    <n v="0.13"/>
    <n v="0.12925"/>
    <n v="0.158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8"/>
    <m/>
    <m/>
    <m/>
    <m/>
    <m/>
    <m/>
    <m/>
    <m/>
    <m/>
    <m/>
    <m/>
    <m/>
  </r>
  <r>
    <x v="784"/>
    <s v="Lincoln2014IrrigNil"/>
    <x v="475"/>
    <m/>
    <m/>
    <s v="Wakanui"/>
    <m/>
    <m/>
    <m/>
    <m/>
    <m/>
    <m/>
    <m/>
    <m/>
    <m/>
    <m/>
    <m/>
    <m/>
    <m/>
    <m/>
    <n v="2109.7287606477498"/>
    <n v="455.553146100616"/>
    <m/>
    <m/>
    <m/>
    <m/>
    <m/>
    <m/>
    <m/>
    <n v="190.56940146327699"/>
    <m/>
    <m/>
    <m/>
    <m/>
    <m/>
    <m/>
    <m/>
    <m/>
    <n v="3.7765601968632301"/>
    <m/>
    <m/>
    <n v="269.45820045230101"/>
    <m/>
    <m/>
    <n v="1.4015384000000001E-2"/>
    <x v="1"/>
    <m/>
    <m/>
    <m/>
    <m/>
    <m/>
    <m/>
    <m/>
    <n v="149.40476190476201"/>
    <m/>
    <m/>
    <n v="264.98374463733899"/>
    <m/>
    <m/>
    <m/>
    <m/>
    <n v="1104.23025375682"/>
    <n v="657.5"/>
    <m/>
    <m/>
  </r>
  <r>
    <x v="784"/>
    <s v="Lincoln2014IrrigNil"/>
    <x v="476"/>
    <m/>
    <m/>
    <s v="Wakanui"/>
    <m/>
    <n v="171.5"/>
    <n v="8.1750000000000003E-2"/>
    <n v="0.1275"/>
    <n v="0.10299999999999999"/>
    <n v="5.9499999999999997E-2"/>
    <n v="9.325E-2"/>
    <n v="0.1205"/>
    <n v="0.1225"/>
    <n v="0.149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490099989010789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8"/>
    <m/>
    <m/>
    <s v="Wakanui"/>
    <m/>
    <n v="159.65"/>
    <n v="7.2249999999999995E-2"/>
    <n v="0.12175"/>
    <n v="9.9500000000000005E-2"/>
    <n v="5.425E-2"/>
    <n v="8.1000000000000003E-2"/>
    <n v="0.11175"/>
    <n v="0.11550000000000001"/>
    <n v="0.142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4"/>
    <s v="Lincoln2014IrrigNil"/>
    <x v="480"/>
    <m/>
    <m/>
    <s v="Wakanui"/>
    <m/>
    <n v="149.05000000000001"/>
    <n v="6.8750000000000006E-2"/>
    <n v="0.11774999999999999"/>
    <n v="9.6500000000000002E-2"/>
    <n v="5.0250000000000003E-2"/>
    <n v="6.9750000000000006E-2"/>
    <n v="0.10125000000000001"/>
    <n v="0.107"/>
    <n v="0.13400000000000001"/>
    <m/>
    <m/>
    <m/>
    <m/>
    <n v="2370.9786599317099"/>
    <n v="855.54094425843402"/>
    <m/>
    <m/>
    <m/>
    <m/>
    <m/>
    <m/>
    <m/>
    <n v="590.55719962109504"/>
    <m/>
    <m/>
    <m/>
    <m/>
    <m/>
    <m/>
    <m/>
    <m/>
    <n v="2.0383446717260498"/>
    <m/>
    <m/>
    <n v="162.57468853335899"/>
    <m/>
    <m/>
    <n v="1.2537896999999999E-2"/>
    <x v="1"/>
    <m/>
    <m/>
    <m/>
    <m/>
    <m/>
    <m/>
    <m/>
    <n v="145.23809523809501"/>
    <m/>
    <m/>
    <n v="264.98374463733899"/>
    <m/>
    <m/>
    <m/>
    <m/>
    <n v="965.17603000641395"/>
    <n v="605.29761904761904"/>
    <m/>
    <m/>
  </r>
  <r>
    <x v="784"/>
    <s v="Lincoln2014IrrigNil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84"/>
    <s v="Lincoln2014IrrigNil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8071900424663760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83"/>
    <m/>
    <m/>
    <s v="Wakanui"/>
    <m/>
    <n v="145.05000000000001"/>
    <n v="7.2999999999999995E-2"/>
    <n v="0.11650000000000001"/>
    <n v="9.5500000000000002E-2"/>
    <n v="4.8750000000000002E-2"/>
    <n v="6.7000000000000004E-2"/>
    <n v="9.7500000000000003E-2"/>
    <n v="0.10150000000000001"/>
    <n v="0.125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.5"/>
    <m/>
    <m/>
    <m/>
    <m/>
    <m/>
    <m/>
    <m/>
    <m/>
    <m/>
    <m/>
    <m/>
    <m/>
  </r>
  <r>
    <x v="784"/>
    <s v="Lincoln2014IrrigNil"/>
    <x v="485"/>
    <m/>
    <m/>
    <s v="Wakanui"/>
    <m/>
    <n v="144.80000000000001"/>
    <n v="7.2499999999999995E-2"/>
    <n v="0.11475"/>
    <n v="9.425E-2"/>
    <n v="4.8500000000000001E-2"/>
    <n v="6.7000000000000004E-2"/>
    <n v="9.7750000000000004E-2"/>
    <n v="0.10299999999999999"/>
    <n v="0.126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1.80002454505984E-2"/>
    <m/>
    <m/>
    <m/>
    <m/>
    <m/>
    <m/>
    <m/>
    <m/>
    <m/>
    <m/>
    <m/>
    <m/>
    <m/>
    <x v="1"/>
    <m/>
    <m/>
    <m/>
    <m/>
    <m/>
    <m/>
    <n v="91"/>
    <m/>
    <m/>
    <m/>
    <m/>
    <m/>
    <m/>
    <m/>
    <m/>
    <m/>
    <m/>
    <m/>
    <m/>
  </r>
  <r>
    <x v="784"/>
    <s v="Lincoln2014IrrigNil"/>
    <x v="487"/>
    <m/>
    <m/>
    <s v="Wakanui"/>
    <m/>
    <n v="143.30000000000001"/>
    <n v="6.4250000000000002E-2"/>
    <n v="0.11475"/>
    <n v="9.5000000000000001E-2"/>
    <n v="4.9000000000000002E-2"/>
    <n v="6.8250000000000005E-2"/>
    <n v="9.9000000000000005E-2"/>
    <n v="0.10299999999999999"/>
    <n v="0.123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2"/>
    <m/>
    <m/>
    <m/>
    <m/>
    <m/>
    <m/>
    <m/>
    <m/>
    <m/>
    <m/>
    <m/>
    <m/>
  </r>
  <r>
    <x v="784"/>
    <s v="Lincoln2014IrrigNil"/>
    <x v="489"/>
    <m/>
    <m/>
    <s v="Wakanui"/>
    <m/>
    <n v="144.80000000000001"/>
    <n v="6.225E-2"/>
    <n v="0.11425"/>
    <n v="9.4500000000000001E-2"/>
    <n v="4.9500000000000002E-2"/>
    <n v="7.1999999999999995E-2"/>
    <n v="0.10274999999999999"/>
    <n v="0.105"/>
    <n v="0.12375"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90"/>
    <m/>
    <m/>
    <s v="Wakanui"/>
    <m/>
    <n v="146.69999999999999"/>
    <n v="6.0749999999999998E-2"/>
    <n v="0.11525000000000001"/>
    <n v="9.5750000000000002E-2"/>
    <n v="5.0999999999999997E-2"/>
    <n v="7.3499999999999996E-2"/>
    <n v="0.10525"/>
    <n v="0.107"/>
    <n v="0.1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4"/>
    <s v="Lincoln2014IrrigNil"/>
    <x v="492"/>
    <m/>
    <m/>
    <s v="Wakanui"/>
    <m/>
    <m/>
    <m/>
    <m/>
    <m/>
    <m/>
    <m/>
    <m/>
    <m/>
    <m/>
    <m/>
    <m/>
    <m/>
    <m/>
    <n v="2121.67460174898"/>
    <n v="947.294439637339"/>
    <m/>
    <m/>
    <m/>
    <n v="3.1794556874999998E-2"/>
    <m/>
    <n v="17324.2225803978"/>
    <m/>
    <n v="682.31069500000001"/>
    <m/>
    <m/>
    <m/>
    <m/>
    <m/>
    <m/>
    <m/>
    <m/>
    <m/>
    <m/>
    <m/>
    <m/>
    <m/>
    <m/>
    <m/>
    <x v="0"/>
    <m/>
    <m/>
    <m/>
    <m/>
    <m/>
    <m/>
    <m/>
    <m/>
    <m/>
    <m/>
    <n v="264.98374463733899"/>
    <m/>
    <m/>
    <m/>
    <m/>
    <n v="734.85205635114403"/>
    <m/>
    <m/>
    <m/>
  </r>
  <r>
    <x v="784"/>
    <s v="Lincoln2014IrrigNil"/>
    <x v="493"/>
    <m/>
    <m/>
    <s v="Wakanui"/>
    <m/>
    <n v="11.85"/>
    <n v="5.92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5"/>
    <m/>
    <m/>
    <s v="Wakanui"/>
    <m/>
    <m/>
    <m/>
    <m/>
    <m/>
    <m/>
    <m/>
    <m/>
    <m/>
    <m/>
    <m/>
    <m/>
    <m/>
    <m/>
    <m/>
    <m/>
    <m/>
    <m/>
    <m/>
    <m/>
    <m/>
    <m/>
    <m/>
    <m/>
    <n v="3.9"/>
    <m/>
    <m/>
    <m/>
    <m/>
    <m/>
    <m/>
    <n v="2"/>
    <m/>
    <m/>
    <m/>
    <m/>
    <m/>
    <m/>
    <m/>
    <x v="1"/>
    <m/>
    <m/>
    <m/>
    <m/>
    <m/>
    <m/>
    <n v="15.75"/>
    <m/>
    <m/>
    <m/>
    <m/>
    <m/>
    <m/>
    <m/>
    <m/>
    <m/>
    <m/>
    <n v="3.9"/>
    <m/>
  </r>
  <r>
    <x v="785"/>
    <s v="Lincoln2014IrrigVeryEarly"/>
    <x v="416"/>
    <m/>
    <m/>
    <s v="Wakanui"/>
    <m/>
    <n v="401.15"/>
    <n v="0.26924999999999999"/>
    <n v="0.28649999999999998"/>
    <n v="0.27600000000000002"/>
    <n v="0.27450000000000002"/>
    <n v="0.29125000000000001"/>
    <n v="0.22275"/>
    <n v="0.20374999999999999"/>
    <n v="0.181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8"/>
    <m/>
    <m/>
    <s v="Wakanui"/>
    <m/>
    <n v="395.25"/>
    <n v="0.253"/>
    <n v="0.28249999999999997"/>
    <n v="0.27374999999999999"/>
    <n v="0.27174999999999999"/>
    <n v="0.29149999999999998"/>
    <n v="0.2195"/>
    <n v="0.20300000000000001"/>
    <n v="0.181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19"/>
    <m/>
    <m/>
    <s v="Wakanui"/>
    <m/>
    <m/>
    <m/>
    <m/>
    <m/>
    <m/>
    <m/>
    <m/>
    <m/>
    <m/>
    <m/>
    <m/>
    <m/>
    <m/>
    <m/>
    <m/>
    <m/>
    <m/>
    <m/>
    <m/>
    <m/>
    <m/>
    <m/>
    <m/>
    <n v="4.95"/>
    <m/>
    <m/>
    <m/>
    <m/>
    <m/>
    <m/>
    <n v="3.8"/>
    <m/>
    <m/>
    <m/>
    <m/>
    <m/>
    <m/>
    <m/>
    <x v="1"/>
    <m/>
    <m/>
    <m/>
    <m/>
    <m/>
    <m/>
    <n v="21.75"/>
    <m/>
    <m/>
    <m/>
    <m/>
    <m/>
    <m/>
    <m/>
    <m/>
    <m/>
    <m/>
    <n v="4.95"/>
    <m/>
  </r>
  <r>
    <x v="785"/>
    <s v="Lincoln2014IrrigVeryEarly"/>
    <x v="42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224110518836821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2"/>
    <m/>
    <m/>
    <s v="Wakanui"/>
    <m/>
    <n v="387.22500000000002"/>
    <n v="0.24037500000000001"/>
    <n v="0.27575"/>
    <n v="0.26974999999999999"/>
    <n v="0.26474999999999999"/>
    <n v="0.28825000000000001"/>
    <n v="0.2175"/>
    <n v="0.20200000000000001"/>
    <n v="0.17774999999999999"/>
    <m/>
    <m/>
    <m/>
    <m/>
    <m/>
    <m/>
    <m/>
    <m/>
    <m/>
    <m/>
    <m/>
    <m/>
    <m/>
    <m/>
    <m/>
    <n v="0.468613221129334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3"/>
    <m/>
    <m/>
    <s v="Wakanui"/>
    <m/>
    <m/>
    <m/>
    <m/>
    <m/>
    <m/>
    <m/>
    <m/>
    <m/>
    <m/>
    <m/>
    <m/>
    <m/>
    <m/>
    <m/>
    <m/>
    <m/>
    <m/>
    <m/>
    <m/>
    <m/>
    <m/>
    <m/>
    <m/>
    <n v="5.95"/>
    <m/>
    <m/>
    <m/>
    <m/>
    <m/>
    <m/>
    <n v="4.9000000000000004"/>
    <m/>
    <m/>
    <m/>
    <m/>
    <m/>
    <m/>
    <m/>
    <x v="1"/>
    <m/>
    <m/>
    <m/>
    <m/>
    <m/>
    <m/>
    <n v="24"/>
    <m/>
    <m/>
    <m/>
    <m/>
    <m/>
    <m/>
    <m/>
    <m/>
    <m/>
    <m/>
    <n v="5.95"/>
    <m/>
  </r>
  <r>
    <x v="785"/>
    <s v="Lincoln2014IrrigVeryEarly"/>
    <x v="42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5"/>
    <m/>
    <m/>
    <s v="Wakanui"/>
    <m/>
    <n v="379.75"/>
    <n v="0.22900000000000001"/>
    <n v="0.26950000000000002"/>
    <n v="0.26300000000000001"/>
    <n v="0.25874999999999998"/>
    <n v="0.28299999999999997"/>
    <n v="0.2155"/>
    <n v="0.20125000000000001"/>
    <n v="0.17874999999999999"/>
    <m/>
    <m/>
    <m/>
    <m/>
    <m/>
    <m/>
    <m/>
    <m/>
    <m/>
    <m/>
    <m/>
    <m/>
    <m/>
    <m/>
    <n v="7"/>
    <m/>
    <m/>
    <m/>
    <m/>
    <m/>
    <m/>
    <n v="5.9"/>
    <m/>
    <m/>
    <m/>
    <m/>
    <m/>
    <m/>
    <m/>
    <x v="1"/>
    <m/>
    <m/>
    <m/>
    <m/>
    <m/>
    <m/>
    <m/>
    <m/>
    <m/>
    <m/>
    <m/>
    <m/>
    <m/>
    <m/>
    <m/>
    <m/>
    <m/>
    <n v="7"/>
    <m/>
  </r>
  <r>
    <x v="785"/>
    <s v="Lincoln2014IrrigVeryEarly"/>
    <x v="42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0510357668446499"/>
    <m/>
    <m/>
    <m/>
    <m/>
    <m/>
    <m/>
    <m/>
    <m/>
    <m/>
    <m/>
    <m/>
    <m/>
    <m/>
    <x v="1"/>
    <m/>
    <m/>
    <m/>
    <m/>
    <m/>
    <m/>
    <n v="24.75"/>
    <m/>
    <m/>
    <m/>
    <m/>
    <m/>
    <m/>
    <m/>
    <m/>
    <m/>
    <m/>
    <m/>
    <m/>
  </r>
  <r>
    <x v="785"/>
    <s v="Lincoln2014IrrigVeryEarly"/>
    <x v="42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8"/>
    <m/>
    <m/>
    <s v="Wakanui"/>
    <m/>
    <n v="370.2"/>
    <n v="0.2175"/>
    <n v="0.26224999999999998"/>
    <n v="0.25724999999999998"/>
    <n v="0.25024999999999997"/>
    <n v="0.27875"/>
    <n v="0.21099999999999999"/>
    <n v="0.19775000000000001"/>
    <n v="0.176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29"/>
    <m/>
    <m/>
    <s v="Wakanui"/>
    <m/>
    <m/>
    <m/>
    <m/>
    <m/>
    <m/>
    <m/>
    <m/>
    <m/>
    <m/>
    <m/>
    <m/>
    <m/>
    <m/>
    <m/>
    <m/>
    <m/>
    <m/>
    <m/>
    <m/>
    <m/>
    <m/>
    <m/>
    <m/>
    <n v="7.95"/>
    <n v="0.774650813327591"/>
    <m/>
    <m/>
    <m/>
    <m/>
    <m/>
    <n v="6.9"/>
    <m/>
    <m/>
    <m/>
    <m/>
    <m/>
    <m/>
    <m/>
    <x v="1"/>
    <m/>
    <m/>
    <m/>
    <m/>
    <m/>
    <m/>
    <n v="25.25"/>
    <m/>
    <m/>
    <m/>
    <m/>
    <m/>
    <m/>
    <m/>
    <m/>
    <m/>
    <m/>
    <n v="7.95"/>
    <m/>
  </r>
  <r>
    <x v="785"/>
    <s v="Lincoln2014IrrigVeryEarly"/>
    <x v="43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31"/>
    <m/>
    <m/>
    <s v="Wakanui"/>
    <m/>
    <n v="422.07499999999999"/>
    <n v="0.29962499999999997"/>
    <n v="0.29375000000000001"/>
    <n v="0.27550000000000002"/>
    <n v="0.26974999999999999"/>
    <n v="0.29549999999999998"/>
    <n v="0.25674999999999998"/>
    <n v="0.22475000000000001"/>
    <n v="0.19475000000000001"/>
    <m/>
    <m/>
    <m/>
    <m/>
    <m/>
    <m/>
    <m/>
    <m/>
    <m/>
    <m/>
    <m/>
    <m/>
    <m/>
    <m/>
    <n v="8.5500000000000007"/>
    <n v="0.94385341631775599"/>
    <m/>
    <m/>
    <m/>
    <m/>
    <m/>
    <n v="7.1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85"/>
    <s v="Lincoln2014IrrigVeryEarly"/>
    <x v="43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7"/>
    <m/>
    <m/>
    <m/>
    <m/>
    <m/>
    <m/>
    <m/>
    <m/>
    <m/>
    <m/>
    <m/>
    <m/>
  </r>
  <r>
    <x v="785"/>
    <s v="Lincoln2014IrrigVeryEarly"/>
    <x v="433"/>
    <m/>
    <m/>
    <s v="Wakanui"/>
    <m/>
    <m/>
    <m/>
    <m/>
    <m/>
    <m/>
    <m/>
    <m/>
    <m/>
    <m/>
    <m/>
    <m/>
    <m/>
    <m/>
    <n v="249.91249999999999"/>
    <n v="0"/>
    <m/>
    <m/>
    <m/>
    <m/>
    <m/>
    <m/>
    <m/>
    <m/>
    <m/>
    <m/>
    <m/>
    <m/>
    <m/>
    <m/>
    <m/>
    <m/>
    <n v="2.6411303739170702"/>
    <m/>
    <m/>
    <n v="149.643660688804"/>
    <m/>
    <m/>
    <n v="1.7649464E-2"/>
    <x v="1"/>
    <m/>
    <m/>
    <m/>
    <m/>
    <m/>
    <m/>
    <m/>
    <n v="172.02380952381"/>
    <m/>
    <m/>
    <n v="0"/>
    <m/>
    <m/>
    <m/>
    <m/>
    <n v="96.235808744906095"/>
    <n v="1391.36904761905"/>
    <m/>
    <m/>
  </r>
  <r>
    <x v="785"/>
    <s v="Lincoln2014IrrigVeryEarly"/>
    <x v="434"/>
    <m/>
    <m/>
    <s v="Wakanui"/>
    <m/>
    <m/>
    <m/>
    <m/>
    <m/>
    <m/>
    <m/>
    <m/>
    <m/>
    <m/>
    <m/>
    <m/>
    <m/>
    <m/>
    <m/>
    <m/>
    <m/>
    <m/>
    <m/>
    <m/>
    <m/>
    <m/>
    <m/>
    <m/>
    <n v="9"/>
    <m/>
    <m/>
    <m/>
    <m/>
    <m/>
    <m/>
    <n v="7.9"/>
    <m/>
    <m/>
    <m/>
    <m/>
    <m/>
    <m/>
    <m/>
    <x v="1"/>
    <m/>
    <m/>
    <m/>
    <m/>
    <m/>
    <m/>
    <n v="27.5"/>
    <m/>
    <m/>
    <m/>
    <m/>
    <m/>
    <m/>
    <m/>
    <m/>
    <m/>
    <m/>
    <n v="9"/>
    <m/>
  </r>
  <r>
    <x v="785"/>
    <s v="Lincoln2014IrrigVeryEarly"/>
    <x v="435"/>
    <m/>
    <m/>
    <s v="Wakanui"/>
    <m/>
    <n v="417"/>
    <n v="0.25824999999999998"/>
    <n v="0.28575"/>
    <n v="0.27274999999999999"/>
    <n v="0.27200000000000002"/>
    <n v="0.29849999999999999"/>
    <n v="0.25700000000000001"/>
    <n v="0.23300000000000001"/>
    <n v="0.20774999999999999"/>
    <m/>
    <m/>
    <m/>
    <m/>
    <m/>
    <m/>
    <m/>
    <m/>
    <m/>
    <m/>
    <m/>
    <m/>
    <m/>
    <m/>
    <m/>
    <n v="0.96407668732856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3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3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785"/>
    <s v="Lincoln2014IrrigVeryEarly"/>
    <x v="438"/>
    <m/>
    <m/>
    <s v="Wakanui"/>
    <m/>
    <m/>
    <m/>
    <m/>
    <m/>
    <m/>
    <m/>
    <m/>
    <m/>
    <m/>
    <m/>
    <m/>
    <m/>
    <m/>
    <m/>
    <m/>
    <m/>
    <m/>
    <m/>
    <m/>
    <m/>
    <m/>
    <m/>
    <m/>
    <n v="9.9"/>
    <n v="0.97984586789362804"/>
    <m/>
    <m/>
    <m/>
    <m/>
    <m/>
    <n v="8.8000000000000007"/>
    <m/>
    <m/>
    <m/>
    <m/>
    <m/>
    <m/>
    <m/>
    <x v="1"/>
    <m/>
    <m/>
    <m/>
    <m/>
    <m/>
    <m/>
    <m/>
    <m/>
    <m/>
    <m/>
    <m/>
    <m/>
    <m/>
    <m/>
    <m/>
    <m/>
    <m/>
    <n v="9.9"/>
    <m/>
  </r>
  <r>
    <x v="785"/>
    <s v="Lincoln2014IrrigVeryEarly"/>
    <x v="439"/>
    <m/>
    <m/>
    <s v="Wakanui"/>
    <m/>
    <n v="411"/>
    <n v="0.24625"/>
    <n v="0.27750000000000002"/>
    <n v="0.26724999999999999"/>
    <n v="0.26774999999999999"/>
    <n v="0.29375000000000001"/>
    <n v="0.25224999999999997"/>
    <n v="0.23350000000000001"/>
    <n v="0.216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785"/>
    <s v="Lincoln2014IrrigVeryEarly"/>
    <x v="442"/>
    <m/>
    <m/>
    <s v="Wakanui"/>
    <m/>
    <m/>
    <m/>
    <m/>
    <m/>
    <m/>
    <m/>
    <m/>
    <m/>
    <m/>
    <m/>
    <m/>
    <m/>
    <m/>
    <m/>
    <m/>
    <m/>
    <m/>
    <m/>
    <m/>
    <m/>
    <m/>
    <m/>
    <m/>
    <n v="10.65"/>
    <m/>
    <m/>
    <m/>
    <m/>
    <m/>
    <m/>
    <n v="9.35"/>
    <m/>
    <m/>
    <m/>
    <m/>
    <m/>
    <m/>
    <m/>
    <x v="1"/>
    <m/>
    <m/>
    <m/>
    <m/>
    <m/>
    <m/>
    <m/>
    <m/>
    <m/>
    <m/>
    <m/>
    <m/>
    <m/>
    <m/>
    <m/>
    <m/>
    <m/>
    <n v="10.65"/>
    <m/>
  </r>
  <r>
    <x v="785"/>
    <s v="Lincoln2014IrrigVeryEarly"/>
    <x v="44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4"/>
    <m/>
    <m/>
    <s v="Wakanui"/>
    <m/>
    <n v="383.97500000000002"/>
    <n v="0.198125"/>
    <n v="0.2505"/>
    <n v="0.252"/>
    <n v="0.24725"/>
    <n v="0.28675"/>
    <n v="0.24049999999999999"/>
    <n v="0.22975000000000001"/>
    <n v="0.2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5"/>
    <m/>
    <m/>
    <s v="Wakanui"/>
    <m/>
    <m/>
    <m/>
    <m/>
    <m/>
    <m/>
    <m/>
    <m/>
    <m/>
    <m/>
    <m/>
    <m/>
    <m/>
    <m/>
    <m/>
    <m/>
    <m/>
    <m/>
    <m/>
    <m/>
    <m/>
    <m/>
    <m/>
    <m/>
    <n v="11.8"/>
    <n v="0.94595099617835499"/>
    <m/>
    <m/>
    <m/>
    <m/>
    <m/>
    <n v="10.4"/>
    <m/>
    <m/>
    <m/>
    <m/>
    <m/>
    <m/>
    <m/>
    <x v="1"/>
    <m/>
    <m/>
    <m/>
    <m/>
    <m/>
    <m/>
    <m/>
    <m/>
    <m/>
    <m/>
    <m/>
    <m/>
    <m/>
    <m/>
    <m/>
    <m/>
    <m/>
    <n v="11.8"/>
    <m/>
  </r>
  <r>
    <x v="785"/>
    <s v="Lincoln2014IrrigVeryEarly"/>
    <x v="446"/>
    <m/>
    <m/>
    <s v="Wakanui"/>
    <m/>
    <m/>
    <m/>
    <m/>
    <m/>
    <m/>
    <m/>
    <m/>
    <m/>
    <m/>
    <m/>
    <m/>
    <m/>
    <m/>
    <n v="627.47023809523796"/>
    <n v="0"/>
    <m/>
    <m/>
    <m/>
    <m/>
    <m/>
    <m/>
    <m/>
    <m/>
    <m/>
    <m/>
    <m/>
    <m/>
    <m/>
    <m/>
    <m/>
    <m/>
    <n v="6.2240336677711099"/>
    <m/>
    <m/>
    <n v="279.77525061768"/>
    <m/>
    <m/>
    <n v="2.2246548000000001E-2"/>
    <x v="1"/>
    <m/>
    <m/>
    <m/>
    <m/>
    <m/>
    <m/>
    <m/>
    <n v="154.166666666667"/>
    <m/>
    <m/>
    <n v="0"/>
    <m/>
    <m/>
    <m/>
    <m/>
    <n v="233.92020932238299"/>
    <n v="1076.7261904761899"/>
    <m/>
    <m/>
  </r>
  <r>
    <x v="785"/>
    <s v="Lincoln2014IrrigVeryEarly"/>
    <x v="447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8"/>
    <m/>
    <m/>
    <s v="Wakanui"/>
    <m/>
    <m/>
    <m/>
    <m/>
    <m/>
    <m/>
    <m/>
    <m/>
    <m/>
    <m/>
    <m/>
    <m/>
    <m/>
    <m/>
    <m/>
    <m/>
    <m/>
    <m/>
    <m/>
    <m/>
    <m/>
    <m/>
    <m/>
    <m/>
    <n v="12.15"/>
    <m/>
    <m/>
    <m/>
    <m/>
    <m/>
    <m/>
    <n v="10.9"/>
    <m/>
    <m/>
    <m/>
    <m/>
    <m/>
    <m/>
    <m/>
    <x v="1"/>
    <m/>
    <m/>
    <m/>
    <m/>
    <m/>
    <m/>
    <m/>
    <m/>
    <m/>
    <m/>
    <m/>
    <m/>
    <m/>
    <m/>
    <m/>
    <m/>
    <m/>
    <n v="12.15"/>
    <m/>
  </r>
  <r>
    <x v="785"/>
    <s v="Lincoln2014IrrigVeryEarly"/>
    <x v="449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9021413656034096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785"/>
    <s v="Lincoln2014IrrigVeryEarly"/>
    <x v="451"/>
    <m/>
    <m/>
    <s v="Wakanui"/>
    <m/>
    <n v="345.77499999999998"/>
    <n v="0.15437500000000001"/>
    <n v="0.21174999999999999"/>
    <n v="0.21775"/>
    <n v="0.21775"/>
    <n v="0.27274999999999999"/>
    <n v="0.22650000000000001"/>
    <n v="0.21975"/>
    <n v="0.208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3"/>
    <m/>
    <m/>
    <s v="Wakanui"/>
    <m/>
    <n v="343.52499999999998"/>
    <n v="0.19437499999999999"/>
    <n v="0.20474999999999999"/>
    <n v="0.20774999999999999"/>
    <n v="0.20649999999999999"/>
    <n v="0.26150000000000001"/>
    <n v="0.2185"/>
    <n v="0.2175"/>
    <n v="0.206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4"/>
    <m/>
    <m/>
    <s v="Wakanui"/>
    <m/>
    <m/>
    <m/>
    <m/>
    <m/>
    <m/>
    <m/>
    <m/>
    <m/>
    <m/>
    <m/>
    <m/>
    <m/>
    <m/>
    <m/>
    <m/>
    <m/>
    <m/>
    <m/>
    <m/>
    <m/>
    <m/>
    <m/>
    <m/>
    <n v="13.3"/>
    <m/>
    <m/>
    <m/>
    <m/>
    <m/>
    <m/>
    <n v="12.15"/>
    <m/>
    <m/>
    <m/>
    <m/>
    <m/>
    <m/>
    <m/>
    <x v="1"/>
    <m/>
    <m/>
    <m/>
    <m/>
    <m/>
    <m/>
    <m/>
    <m/>
    <m/>
    <m/>
    <m/>
    <m/>
    <m/>
    <m/>
    <m/>
    <m/>
    <m/>
    <n v="13.3"/>
    <m/>
  </r>
  <r>
    <x v="785"/>
    <s v="Lincoln2014IrrigVeryEarly"/>
    <x v="455"/>
    <m/>
    <m/>
    <s v="Wakanui"/>
    <m/>
    <n v="326.64999999999998"/>
    <n v="0.12875"/>
    <n v="0.20349999999999999"/>
    <n v="0.20624999999999999"/>
    <n v="0.20200000000000001"/>
    <n v="0.25824999999999998"/>
    <n v="0.21425"/>
    <n v="0.21525"/>
    <n v="0.204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7"/>
    <m/>
    <m/>
    <s v="Wakanui"/>
    <m/>
    <n v="306.64999999999998"/>
    <n v="0.113"/>
    <n v="0.1905"/>
    <n v="0.18575"/>
    <n v="0.1845"/>
    <n v="0.24675"/>
    <n v="0.20275000000000001"/>
    <n v="0.20974999999999999"/>
    <n v="0.200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58"/>
    <m/>
    <m/>
    <s v="Wakanui"/>
    <m/>
    <m/>
    <m/>
    <m/>
    <m/>
    <m/>
    <m/>
    <m/>
    <m/>
    <m/>
    <m/>
    <m/>
    <m/>
    <m/>
    <m/>
    <m/>
    <m/>
    <m/>
    <m/>
    <m/>
    <m/>
    <m/>
    <m/>
    <m/>
    <n v="14.25"/>
    <m/>
    <m/>
    <m/>
    <m/>
    <m/>
    <m/>
    <n v="13.05"/>
    <m/>
    <m/>
    <m/>
    <m/>
    <m/>
    <m/>
    <m/>
    <x v="1"/>
    <m/>
    <m/>
    <m/>
    <m/>
    <m/>
    <m/>
    <n v="37.75"/>
    <m/>
    <m/>
    <m/>
    <m/>
    <m/>
    <m/>
    <m/>
    <m/>
    <m/>
    <m/>
    <n v="14.25"/>
    <m/>
  </r>
  <r>
    <x v="785"/>
    <s v="Lincoln2014IrrigVeryEarly"/>
    <x v="459"/>
    <m/>
    <m/>
    <s v="Wakanui"/>
    <m/>
    <n v="294.7"/>
    <n v="0.10125000000000001"/>
    <n v="0.18149999999999999"/>
    <n v="0.17574999999999999"/>
    <n v="0.17599999999999999"/>
    <n v="0.23824999999999999"/>
    <n v="0.19700000000000001"/>
    <n v="0.20424999999999999"/>
    <n v="0.19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84864800114160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2"/>
    <m/>
    <m/>
    <s v="Wakanui"/>
    <m/>
    <n v="266.85000000000002"/>
    <n v="8.1500000000000003E-2"/>
    <n v="0.16450000000000001"/>
    <n v="0.1525"/>
    <n v="0.14849999999999999"/>
    <n v="0.21274999999999999"/>
    <n v="0.18375"/>
    <n v="0.19875000000000001"/>
    <n v="0.192"/>
    <m/>
    <m/>
    <m/>
    <m/>
    <n v="1264.4690685196199"/>
    <n v="0"/>
    <m/>
    <m/>
    <m/>
    <m/>
    <m/>
    <m/>
    <m/>
    <m/>
    <m/>
    <m/>
    <m/>
    <m/>
    <m/>
    <m/>
    <m/>
    <m/>
    <n v="7.6460656976249304"/>
    <m/>
    <m/>
    <n v="360.01356189730001"/>
    <m/>
    <m/>
    <n v="2.1238271E-2"/>
    <x v="1"/>
    <m/>
    <m/>
    <m/>
    <m/>
    <m/>
    <m/>
    <m/>
    <n v="140.47619047619"/>
    <m/>
    <m/>
    <n v="0"/>
    <m/>
    <m/>
    <m/>
    <m/>
    <n v="740.75388452105904"/>
    <n v="646.30952380952397"/>
    <m/>
    <m/>
  </r>
  <r>
    <x v="785"/>
    <s v="Lincoln2014IrrigVeryEarly"/>
    <x v="463"/>
    <m/>
    <m/>
    <s v="Wakanui"/>
    <m/>
    <m/>
    <m/>
    <m/>
    <m/>
    <m/>
    <m/>
    <m/>
    <m/>
    <m/>
    <m/>
    <m/>
    <m/>
    <m/>
    <m/>
    <m/>
    <m/>
    <m/>
    <m/>
    <m/>
    <m/>
    <m/>
    <m/>
    <m/>
    <n v="14.4"/>
    <m/>
    <m/>
    <m/>
    <m/>
    <m/>
    <m/>
    <n v="13.75"/>
    <m/>
    <m/>
    <m/>
    <m/>
    <m/>
    <m/>
    <m/>
    <x v="1"/>
    <m/>
    <m/>
    <m/>
    <m/>
    <m/>
    <m/>
    <m/>
    <m/>
    <m/>
    <m/>
    <m/>
    <m/>
    <m/>
    <m/>
    <m/>
    <m/>
    <m/>
    <n v="14.4"/>
    <m/>
  </r>
  <r>
    <x v="785"/>
    <s v="Lincoln2014IrrigVeryEarly"/>
    <x v="464"/>
    <m/>
    <m/>
    <s v="Wakanui"/>
    <m/>
    <n v="247.75"/>
    <n v="7.0999999999999994E-2"/>
    <n v="0.15375"/>
    <n v="0.13900000000000001"/>
    <n v="0.12775"/>
    <n v="0.19025"/>
    <n v="0.16775000000000001"/>
    <n v="0.19525000000000001"/>
    <n v="0.19400000000000001"/>
    <m/>
    <m/>
    <m/>
    <m/>
    <m/>
    <m/>
    <m/>
    <m/>
    <m/>
    <m/>
    <m/>
    <m/>
    <m/>
    <m/>
    <n v="14.4"/>
    <m/>
    <m/>
    <m/>
    <m/>
    <m/>
    <m/>
    <n v="14.4"/>
    <m/>
    <m/>
    <m/>
    <m/>
    <m/>
    <m/>
    <m/>
    <x v="1"/>
    <m/>
    <m/>
    <m/>
    <m/>
    <m/>
    <m/>
    <n v="43.5"/>
    <m/>
    <m/>
    <m/>
    <m/>
    <m/>
    <m/>
    <m/>
    <m/>
    <m/>
    <m/>
    <n v="14.4"/>
    <m/>
  </r>
  <r>
    <x v="785"/>
    <s v="Lincoln2014IrrigVeryEarly"/>
    <x v="46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6"/>
    <m/>
    <m/>
    <s v="Wakanui"/>
    <m/>
    <m/>
    <m/>
    <m/>
    <m/>
    <m/>
    <m/>
    <m/>
    <m/>
    <m/>
    <m/>
    <m/>
    <m/>
    <m/>
    <n v="1697.77490338695"/>
    <n v="90.914567003961295"/>
    <m/>
    <m/>
    <m/>
    <m/>
    <m/>
    <m/>
    <m/>
    <m/>
    <m/>
    <m/>
    <m/>
    <m/>
    <m/>
    <m/>
    <m/>
    <m/>
    <n v="6.49265726513367"/>
    <m/>
    <m/>
    <n v="368.32647508461997"/>
    <m/>
    <m/>
    <n v="1.7627451999999998E-2"/>
    <x v="1"/>
    <m/>
    <m/>
    <m/>
    <m/>
    <m/>
    <m/>
    <n v="55"/>
    <n v="152.97619047619"/>
    <m/>
    <m/>
    <n v="90.914567003961295"/>
    <m/>
    <m/>
    <m/>
    <m/>
    <n v="1006.0240635934"/>
    <n v="768.86904761904805"/>
    <m/>
    <m/>
  </r>
  <r>
    <x v="785"/>
    <s v="Lincoln2014IrrigVeryEarly"/>
    <x v="467"/>
    <m/>
    <m/>
    <s v="Wakanui"/>
    <m/>
    <n v="227.05"/>
    <n v="6.4500000000000002E-2"/>
    <n v="0.14449999999999999"/>
    <n v="0.12825"/>
    <n v="0.1115"/>
    <n v="0.16675000000000001"/>
    <n v="0.14974999999999999"/>
    <n v="0.18375"/>
    <n v="0.186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8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273598520689396"/>
    <m/>
    <m/>
    <m/>
    <m/>
    <m/>
    <m/>
    <m/>
    <m/>
    <m/>
    <m/>
    <m/>
    <m/>
    <m/>
    <x v="1"/>
    <m/>
    <m/>
    <m/>
    <m/>
    <m/>
    <m/>
    <n v="59.75"/>
    <m/>
    <m/>
    <m/>
    <m/>
    <m/>
    <m/>
    <m/>
    <m/>
    <m/>
    <m/>
    <m/>
    <m/>
  </r>
  <r>
    <x v="785"/>
    <s v="Lincoln2014IrrigVeryEarly"/>
    <x v="469"/>
    <m/>
    <m/>
    <s v="Wakanui"/>
    <m/>
    <n v="216.6"/>
    <n v="6.0749999999999998E-2"/>
    <n v="0.14199999999999999"/>
    <n v="0.12375"/>
    <n v="0.10475"/>
    <n v="0.15475"/>
    <n v="0.13675000000000001"/>
    <n v="0.17649999999999999"/>
    <n v="0.183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0"/>
    <m/>
    <m/>
    <s v="Wakanui"/>
    <m/>
    <m/>
    <m/>
    <m/>
    <m/>
    <m/>
    <m/>
    <m/>
    <m/>
    <m/>
    <m/>
    <m/>
    <m/>
    <m/>
    <n v="1996.7879625524299"/>
    <n v="280.92967238115"/>
    <m/>
    <m/>
    <m/>
    <m/>
    <m/>
    <m/>
    <m/>
    <n v="11.1536805863099"/>
    <m/>
    <m/>
    <m/>
    <m/>
    <m/>
    <m/>
    <m/>
    <m/>
    <n v="5.7135892885851502"/>
    <m/>
    <m/>
    <n v="323.34682873755798"/>
    <m/>
    <m/>
    <n v="1.7670156999999999E-2"/>
    <x v="1"/>
    <m/>
    <m/>
    <m/>
    <m/>
    <m/>
    <m/>
    <m/>
    <n v="138.69047619047601"/>
    <m/>
    <m/>
    <n v="269.77599179484002"/>
    <m/>
    <m/>
    <m/>
    <m/>
    <n v="1102.3813742232601"/>
    <n v="660.11904761904805"/>
    <m/>
    <m/>
  </r>
  <r>
    <x v="785"/>
    <s v="Lincoln2014IrrigVeryEarly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6327461063401798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1"/>
    <m/>
    <m/>
    <s v="Wakanui"/>
    <m/>
    <n v="206.4"/>
    <n v="6.0249999999999998E-2"/>
    <n v="0.13950000000000001"/>
    <n v="0.12225"/>
    <n v="9.7250000000000003E-2"/>
    <n v="0.14074999999999999"/>
    <n v="0.1255"/>
    <n v="0.16875000000000001"/>
    <n v="0.177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424999999999997"/>
    <m/>
    <m/>
    <m/>
    <m/>
    <m/>
    <m/>
    <m/>
    <m/>
    <m/>
    <m/>
    <m/>
    <m/>
  </r>
  <r>
    <x v="785"/>
    <s v="Lincoln2014IrrigVeryEarly"/>
    <x v="473"/>
    <m/>
    <m/>
    <s v="Wakanui"/>
    <m/>
    <n v="232.65"/>
    <n v="0.12275"/>
    <n v="0.18575"/>
    <n v="0.13375000000000001"/>
    <n v="0.10174999999999999"/>
    <n v="0.14424999999999999"/>
    <n v="0.1285"/>
    <n v="0.17"/>
    <n v="0.17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.8"/>
    <m/>
    <m/>
    <m/>
    <m/>
    <m/>
    <m/>
    <m/>
    <m/>
    <m/>
    <m/>
    <m/>
    <m/>
  </r>
  <r>
    <x v="785"/>
    <s v="Lincoln2014IrrigVeryEarly"/>
    <x v="475"/>
    <m/>
    <m/>
    <s v="Wakanui"/>
    <m/>
    <m/>
    <m/>
    <m/>
    <m/>
    <m/>
    <m/>
    <m/>
    <m/>
    <m/>
    <m/>
    <m/>
    <m/>
    <m/>
    <n v="2130.6560161990801"/>
    <n v="450.87699856339202"/>
    <m/>
    <m/>
    <m/>
    <m/>
    <m/>
    <m/>
    <m/>
    <n v="168.78927445061501"/>
    <m/>
    <m/>
    <m/>
    <m/>
    <m/>
    <m/>
    <m/>
    <m/>
    <n v="4.1477986688160398"/>
    <m/>
    <m/>
    <n v="282.85263381032598"/>
    <m/>
    <m/>
    <n v="1.4664168E-2"/>
    <x v="1"/>
    <m/>
    <m/>
    <m/>
    <m/>
    <m/>
    <m/>
    <m/>
    <n v="134.52380952381"/>
    <m/>
    <m/>
    <n v="282.08772411277698"/>
    <m/>
    <m/>
    <m/>
    <m/>
    <n v="1103.5933025454101"/>
    <n v="752.32142857142901"/>
    <m/>
    <m/>
  </r>
  <r>
    <x v="785"/>
    <s v="Lincoln2014IrrigVeryEarly"/>
    <x v="476"/>
    <m/>
    <m/>
    <s v="Wakanui"/>
    <m/>
    <n v="248"/>
    <n v="0.14549999999999999"/>
    <n v="0.21925"/>
    <n v="0.14774999999999999"/>
    <n v="0.10675"/>
    <n v="0.14974999999999999"/>
    <n v="0.12825"/>
    <n v="0.16900000000000001"/>
    <n v="0.173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7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7775058173032803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8"/>
    <m/>
    <m/>
    <s v="Wakanui"/>
    <m/>
    <n v="254.05"/>
    <n v="0.13100000000000001"/>
    <n v="0.23599999999999999"/>
    <n v="0.16500000000000001"/>
    <n v="0.11425"/>
    <n v="0.15275"/>
    <n v="0.13175000000000001"/>
    <n v="0.16800000000000001"/>
    <n v="0.171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9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1"/>
    <m/>
    <m/>
    <m/>
    <m/>
    <m/>
    <m/>
    <m/>
    <m/>
    <m/>
    <m/>
    <m/>
    <m/>
  </r>
  <r>
    <x v="785"/>
    <s v="Lincoln2014IrrigVeryEarly"/>
    <x v="480"/>
    <m/>
    <m/>
    <s v="Wakanui"/>
    <m/>
    <n v="278.35000000000002"/>
    <n v="0.17374999999999999"/>
    <n v="0.26924999999999999"/>
    <n v="0.20250000000000001"/>
    <n v="0.125"/>
    <n v="0.15725"/>
    <n v="0.13175000000000001"/>
    <n v="0.16550000000000001"/>
    <n v="0.16675000000000001"/>
    <m/>
    <m/>
    <m/>
    <m/>
    <n v="2922.36627486731"/>
    <n v="1071.16734325886"/>
    <m/>
    <m/>
    <m/>
    <m/>
    <m/>
    <m/>
    <m/>
    <n v="789.07961914608097"/>
    <m/>
    <m/>
    <m/>
    <m/>
    <m/>
    <m/>
    <m/>
    <m/>
    <n v="4.95389238058047"/>
    <m/>
    <m/>
    <n v="314.36554102984002"/>
    <m/>
    <m/>
    <n v="1.5758382000000001E-2"/>
    <x v="1"/>
    <m/>
    <m/>
    <m/>
    <m/>
    <m/>
    <m/>
    <m/>
    <n v="172.61904761904799"/>
    <m/>
    <m/>
    <n v="282.08772411277698"/>
    <m/>
    <m/>
    <m/>
    <m/>
    <n v="1131.7014462442501"/>
    <n v="813.92857142857099"/>
    <m/>
    <m/>
  </r>
  <r>
    <x v="785"/>
    <s v="Lincoln2014IrrigVeryEarly"/>
    <x v="481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785"/>
    <s v="Lincoln2014IrrigVeryEarly"/>
    <x v="482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98882777807271205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83"/>
    <m/>
    <m/>
    <s v="Wakanui"/>
    <m/>
    <n v="300.55"/>
    <n v="0.20399999999999999"/>
    <n v="0.28225"/>
    <n v="0.24099999999999999"/>
    <n v="0.151"/>
    <n v="0.16400000000000001"/>
    <n v="0.13125000000000001"/>
    <n v="0.16375000000000001"/>
    <n v="0.16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84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785"/>
    <s v="Lincoln2014IrrigVeryEarly"/>
    <x v="485"/>
    <m/>
    <m/>
    <s v="Wakanui"/>
    <m/>
    <n v="286.25"/>
    <n v="0.16475000000000001"/>
    <n v="0.26100000000000001"/>
    <n v="0.22650000000000001"/>
    <n v="0.15325"/>
    <n v="0.17100000000000001"/>
    <n v="0.13425000000000001"/>
    <n v="0.1605"/>
    <n v="0.1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86"/>
    <m/>
    <m/>
    <s v="Wakanui"/>
    <m/>
    <m/>
    <m/>
    <m/>
    <m/>
    <m/>
    <m/>
    <m/>
    <m/>
    <m/>
    <m/>
    <m/>
    <m/>
    <m/>
    <m/>
    <m/>
    <m/>
    <m/>
    <m/>
    <m/>
    <m/>
    <m/>
    <m/>
    <m/>
    <m/>
    <n v="0.78291666610608701"/>
    <m/>
    <m/>
    <m/>
    <m/>
    <m/>
    <m/>
    <m/>
    <m/>
    <m/>
    <m/>
    <m/>
    <m/>
    <m/>
    <x v="1"/>
    <m/>
    <m/>
    <m/>
    <m/>
    <m/>
    <m/>
    <n v="87.5"/>
    <m/>
    <m/>
    <m/>
    <m/>
    <m/>
    <m/>
    <m/>
    <m/>
    <m/>
    <m/>
    <m/>
    <m/>
  </r>
  <r>
    <x v="785"/>
    <s v="Lincoln2014IrrigVeryEarly"/>
    <x v="487"/>
    <m/>
    <m/>
    <s v="Wakanui"/>
    <m/>
    <n v="243.8"/>
    <n v="7.5749999999999998E-2"/>
    <n v="0.20574999999999999"/>
    <n v="0.1915"/>
    <n v="0.13875000000000001"/>
    <n v="0.16425000000000001"/>
    <n v="0.129"/>
    <n v="0.157"/>
    <n v="0.15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88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.75"/>
    <m/>
    <m/>
    <m/>
    <m/>
    <m/>
    <m/>
    <m/>
    <m/>
    <m/>
    <m/>
    <m/>
    <m/>
  </r>
  <r>
    <x v="785"/>
    <s v="Lincoln2014IrrigVeryEarly"/>
    <x v="489"/>
    <m/>
    <m/>
    <s v="Wakanui"/>
    <m/>
    <n v="226.2"/>
    <n v="6.5750000000000003E-2"/>
    <n v="0.18"/>
    <n v="0.16500000000000001"/>
    <n v="0.1265"/>
    <n v="0.15775"/>
    <n v="0.126"/>
    <n v="0.15475"/>
    <n v="0.15525"/>
    <m/>
    <m/>
    <m/>
    <m/>
    <m/>
    <m/>
    <m/>
    <m/>
    <m/>
    <m/>
    <m/>
    <m/>
    <m/>
    <m/>
    <m/>
    <n v="0.30249058887758001"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90"/>
    <m/>
    <m/>
    <s v="Wakanui"/>
    <m/>
    <n v="216.4"/>
    <n v="0.06"/>
    <n v="0.16900000000000001"/>
    <n v="0.152"/>
    <n v="0.1195"/>
    <n v="0.154"/>
    <n v="0.12425"/>
    <n v="0.1525"/>
    <n v="0.150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91"/>
    <m/>
    <m/>
    <s v="Wakanui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x v="1"/>
    <m/>
    <m/>
    <m/>
    <m/>
    <m/>
    <m/>
    <n v="93"/>
    <m/>
    <m/>
    <m/>
    <m/>
    <m/>
    <m/>
    <m/>
    <m/>
    <m/>
    <m/>
    <m/>
    <m/>
  </r>
  <r>
    <x v="785"/>
    <s v="Lincoln2014IrrigVeryEarly"/>
    <x v="492"/>
    <m/>
    <m/>
    <s v="Wakanui"/>
    <m/>
    <m/>
    <m/>
    <m/>
    <m/>
    <m/>
    <m/>
    <m/>
    <m/>
    <m/>
    <m/>
    <m/>
    <m/>
    <m/>
    <n v="2408.9480068087701"/>
    <n v="1221.2595441127801"/>
    <m/>
    <m/>
    <m/>
    <n v="4.3304984999999997E-2"/>
    <m/>
    <n v="21687.383565656499"/>
    <m/>
    <n v="939.17182000000003"/>
    <m/>
    <m/>
    <m/>
    <m/>
    <m/>
    <m/>
    <m/>
    <m/>
    <n v="0"/>
    <m/>
    <m/>
    <m/>
    <m/>
    <m/>
    <m/>
    <x v="0"/>
    <m/>
    <m/>
    <m/>
    <m/>
    <m/>
    <m/>
    <m/>
    <m/>
    <m/>
    <m/>
    <n v="282.08772411277698"/>
    <m/>
    <m/>
    <m/>
    <m/>
    <n v="780.86968134003996"/>
    <m/>
    <m/>
    <m/>
  </r>
  <r>
    <x v="785"/>
    <s v="Lincoln2014IrrigVeryEarly"/>
    <x v="493"/>
    <m/>
    <m/>
    <s v="Wakanui"/>
    <m/>
    <n v="214.8"/>
    <n v="5.7500000000000002E-2"/>
    <n v="0.16500000000000001"/>
    <n v="0.152"/>
    <n v="0.11975"/>
    <n v="0.157"/>
    <n v="0.1245"/>
    <n v="0.15049999999999999"/>
    <n v="0.147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85"/>
    <s v="Lincoln2014IrrigVeryEarly"/>
    <x v="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86"/>
    <s v="Lincoln2015Nit0IrrFul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25"/>
    <m/>
    <n v="1.24619978368159E-2"/>
    <m/>
    <m/>
    <m/>
    <n v="0"/>
    <n v="2"/>
    <m/>
    <m/>
    <m/>
    <m/>
    <m/>
    <m/>
    <m/>
    <x v="1"/>
    <m/>
    <m/>
    <m/>
    <m/>
    <m/>
    <m/>
    <m/>
    <m/>
    <m/>
    <m/>
    <m/>
    <m/>
    <m/>
    <m/>
    <m/>
    <m/>
    <m/>
    <n v="3.25"/>
    <m/>
  </r>
  <r>
    <x v="786"/>
    <s v="Lincoln2015Nit0IrrFull"/>
    <x v="497"/>
    <m/>
    <m/>
    <s v="Discovery"/>
    <m/>
    <n v="465.12796874999998"/>
    <n v="0.16646562500000001"/>
    <n v="0.24362500000000001"/>
    <n v="0.26466875000000001"/>
    <n v="0.200875"/>
    <n v="0.30121874999999998"/>
    <n v="0.32555624999999999"/>
    <n v="0.2530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498"/>
    <m/>
    <m/>
    <s v="Discovery"/>
    <m/>
    <n v="464.4975"/>
    <n v="0.16268125"/>
    <n v="0.24174375000000001"/>
    <n v="0.26451875000000002"/>
    <n v="0.2013625"/>
    <n v="0.30146875000000001"/>
    <n v="0.32566875000000001"/>
    <n v="0.25309375000000001"/>
    <m/>
    <m/>
    <m/>
    <m/>
    <m/>
    <m/>
    <m/>
    <m/>
    <m/>
    <m/>
    <m/>
    <m/>
    <m/>
    <m/>
    <m/>
    <m/>
    <n v="0.14459693421308001"/>
    <n v="3.8185784465120998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499"/>
    <m/>
    <m/>
    <s v="Discovery"/>
    <m/>
    <n v="476.46281249999998"/>
    <n v="0.23513125000000001"/>
    <n v="0.24665000000000001"/>
    <n v="0.26501249999999998"/>
    <n v="0.20174375"/>
    <n v="0.30171874999999998"/>
    <n v="0.32570624999999997"/>
    <n v="0.2531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0"/>
    <m/>
    <m/>
    <s v="Discovery"/>
    <m/>
    <n v="474.92109375000001"/>
    <n v="0.22037812500000001"/>
    <n v="0.24917500000000001"/>
    <n v="0.26490000000000002"/>
    <n v="0.20228750000000001"/>
    <n v="0.30191875000000001"/>
    <n v="0.32587500000000003"/>
    <n v="0.25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1"/>
    <m/>
    <m/>
    <s v="Discovery"/>
    <m/>
    <n v="472.61250000000001"/>
    <n v="0.20382500000000001"/>
    <n v="0.2492"/>
    <n v="0.26493749999999999"/>
    <n v="0.20255624999999999"/>
    <n v="0.30203750000000001"/>
    <n v="0.32595625"/>
    <n v="0.2533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2"/>
    <m/>
    <m/>
    <s v="Discovery"/>
    <m/>
    <n v="471.08109374999998"/>
    <n v="0.19293437499999999"/>
    <n v="0.24828125000000001"/>
    <n v="0.26499374999999997"/>
    <n v="0.20293125000000001"/>
    <n v="0.30227500000000002"/>
    <n v="0.326075"/>
    <n v="0.2533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3"/>
    <m/>
    <m/>
    <s v="Discovery"/>
    <m/>
    <n v="469.53515625"/>
    <n v="0.183234375"/>
    <n v="0.2464875"/>
    <n v="0.26495000000000002"/>
    <n v="0.20325625"/>
    <n v="0.3024"/>
    <n v="0.32617499999999999"/>
    <n v="0.25347500000000001"/>
    <m/>
    <m/>
    <m/>
    <m/>
    <m/>
    <m/>
    <m/>
    <m/>
    <m/>
    <m/>
    <m/>
    <m/>
    <m/>
    <m/>
    <m/>
    <n v="4.55"/>
    <n v="0.19494896910184001"/>
    <n v="6.3401972931314707E-2"/>
    <m/>
    <m/>
    <m/>
    <n v="0"/>
    <n v="3"/>
    <m/>
    <m/>
    <m/>
    <m/>
    <m/>
    <m/>
    <m/>
    <x v="1"/>
    <m/>
    <m/>
    <m/>
    <m/>
    <m/>
    <m/>
    <m/>
    <m/>
    <m/>
    <m/>
    <m/>
    <m/>
    <m/>
    <m/>
    <m/>
    <m/>
    <m/>
    <n v="4.55"/>
    <m/>
  </r>
  <r>
    <x v="786"/>
    <s v="Lincoln2015Nit0IrrFull"/>
    <x v="504"/>
    <m/>
    <m/>
    <s v="Discovery"/>
    <m/>
    <n v="467.86312500000003"/>
    <n v="0.17361874999999999"/>
    <n v="0.24363124999999999"/>
    <n v="0.26483125000000002"/>
    <n v="0.20360624999999999"/>
    <n v="0.30259999999999998"/>
    <n v="0.32628750000000001"/>
    <n v="0.2535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5"/>
    <m/>
    <m/>
    <s v="Discovery"/>
    <m/>
    <n v="476.71171874999999"/>
    <n v="0.229278125"/>
    <n v="0.24477499999999999"/>
    <n v="0.26519999999999999"/>
    <n v="0.20410624999999999"/>
    <n v="0.30264999999999997"/>
    <n v="0.3263375"/>
    <n v="0.25371874999999999"/>
    <m/>
    <m/>
    <m/>
    <m/>
    <m/>
    <m/>
    <m/>
    <m/>
    <m/>
    <m/>
    <m/>
    <m/>
    <m/>
    <m/>
    <m/>
    <m/>
    <m/>
    <n v="0.244593619519037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6"/>
    <m/>
    <m/>
    <s v="Discovery"/>
    <m/>
    <n v="475.25671875"/>
    <n v="0.21726562499999999"/>
    <n v="0.24713750000000001"/>
    <n v="0.26469999999999999"/>
    <n v="0.20435"/>
    <n v="0.30279374999999997"/>
    <n v="0.32644374999999998"/>
    <n v="0.253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7"/>
    <m/>
    <m/>
    <s v="Discovery"/>
    <m/>
    <n v="473.34140624999998"/>
    <n v="0.203840625"/>
    <n v="0.24698125000000001"/>
    <n v="0.26443125000000001"/>
    <n v="0.20456250000000001"/>
    <n v="0.30298124999999998"/>
    <n v="0.32661875000000001"/>
    <n v="0.25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8"/>
    <m/>
    <m/>
    <s v="Discovery"/>
    <m/>
    <n v="471.74531250000001"/>
    <n v="0.19384999999999999"/>
    <n v="0.24583125"/>
    <n v="0.26438125000000001"/>
    <n v="0.20456874999999999"/>
    <n v="0.30303124999999997"/>
    <n v="0.32673750000000001"/>
    <n v="0.2539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09"/>
    <m/>
    <m/>
    <s v="Discovery"/>
    <m/>
    <n v="469.79484374999998"/>
    <n v="0.18325312499999999"/>
    <n v="0.24326249999999999"/>
    <n v="0.26416875000000001"/>
    <n v="0.20480625"/>
    <n v="0.30311250000000001"/>
    <n v="0.32671250000000002"/>
    <n v="0.2539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0"/>
    <m/>
    <m/>
    <s v="Discovery"/>
    <m/>
    <n v="468.74015624999998"/>
    <n v="0.17727812500000001"/>
    <n v="0.24125625000000001"/>
    <n v="0.26401875000000002"/>
    <n v="0.20508750000000001"/>
    <n v="0.30324374999999998"/>
    <n v="0.32681874999999999"/>
    <n v="0.25403124999999999"/>
    <m/>
    <m/>
    <m/>
    <m/>
    <m/>
    <m/>
    <m/>
    <m/>
    <m/>
    <m/>
    <m/>
    <m/>
    <m/>
    <m/>
    <m/>
    <m/>
    <m/>
    <n v="0.187396129195866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1"/>
    <m/>
    <m/>
    <s v="Discovery"/>
    <m/>
    <n v="467.95171875"/>
    <n v="0.174565625"/>
    <n v="0.239675"/>
    <n v="0.26343125000000001"/>
    <n v="0.2051625"/>
    <n v="0.30328125"/>
    <n v="0.32681250000000001"/>
    <n v="0.25403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2"/>
    <m/>
    <m/>
    <s v="Discovery"/>
    <m/>
    <n v="504.10828125"/>
    <n v="0.31792812500000001"/>
    <n v="0.30675625000000001"/>
    <n v="0.27806874999999998"/>
    <n v="0.20554375"/>
    <n v="0.30328125"/>
    <n v="0.32690625000000001"/>
    <n v="0.25421874999999999"/>
    <m/>
    <m/>
    <m/>
    <m/>
    <n v="2.6088548999999999"/>
    <n v="65.852000000000004"/>
    <n v="0"/>
    <m/>
    <m/>
    <m/>
    <m/>
    <m/>
    <m/>
    <m/>
    <m/>
    <n v="5.9"/>
    <m/>
    <m/>
    <m/>
    <m/>
    <n v="0"/>
    <n v="0.05"/>
    <n v="4.6500000000000004"/>
    <n v="1.0075000000000001"/>
    <n v="4.3983467857519998E-2"/>
    <n v="2.1865171499999998"/>
    <n v="49.712249999999997"/>
    <m/>
    <m/>
    <n v="2.0266633999999999E-2"/>
    <x v="1"/>
    <m/>
    <m/>
    <m/>
    <m/>
    <m/>
    <m/>
    <m/>
    <m/>
    <m/>
    <m/>
    <n v="0"/>
    <m/>
    <n v="2.61675521615886E-2"/>
    <n v="0.42233775000000001"/>
    <m/>
    <n v="16.139749999999999"/>
    <m/>
    <n v="5.9"/>
    <m/>
  </r>
  <r>
    <x v="786"/>
    <s v="Lincoln2015Nit0IrrFull"/>
    <x v="513"/>
    <m/>
    <m/>
    <s v="Discovery"/>
    <m/>
    <n v="501.70687500000003"/>
    <n v="0.29273125"/>
    <n v="0.30541875000000002"/>
    <n v="0.28294374999999999"/>
    <n v="0.20576875"/>
    <n v="0.30336875000000002"/>
    <n v="0.32700625"/>
    <n v="0.25419375"/>
    <m/>
    <m/>
    <m/>
    <m/>
    <m/>
    <m/>
    <m/>
    <m/>
    <m/>
    <m/>
    <m/>
    <m/>
    <m/>
    <m/>
    <m/>
    <m/>
    <n v="0.26068293596227099"/>
    <n v="0.389662581417536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4"/>
    <m/>
    <m/>
    <s v="Discovery"/>
    <m/>
    <n v="498.05296874999999"/>
    <n v="0.27054687500000002"/>
    <n v="0.30005625000000002"/>
    <n v="0.28423749999999998"/>
    <n v="0.20605000000000001"/>
    <n v="0.30339375000000002"/>
    <n v="0.32700625"/>
    <n v="0.25418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5"/>
    <m/>
    <m/>
    <s v="Discovery"/>
    <m/>
    <n v="494.26781249999999"/>
    <n v="0.25030000000000002"/>
    <n v="0.29348125000000003"/>
    <n v="0.28458125000000001"/>
    <n v="0.20641875000000001"/>
    <n v="0.30336875000000002"/>
    <n v="0.32701249999999998"/>
    <n v="0.2542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6"/>
    <m/>
    <m/>
    <s v="Discovery"/>
    <m/>
    <n v="506.72296875000001"/>
    <n v="0.30596562500000002"/>
    <n v="0.30904999999999999"/>
    <n v="0.28964374999999998"/>
    <n v="0.20709374999999999"/>
    <n v="0.30349999999999999"/>
    <n v="0.32700625"/>
    <n v="0.25432500000000002"/>
    <m/>
    <m/>
    <m/>
    <m/>
    <m/>
    <m/>
    <m/>
    <m/>
    <m/>
    <m/>
    <m/>
    <m/>
    <m/>
    <m/>
    <m/>
    <m/>
    <n v="0.334364626960508"/>
    <n v="0.44292549883136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7"/>
    <m/>
    <m/>
    <s v="Discovery"/>
    <m/>
    <n v="504.12937499999998"/>
    <n v="0.28623124999999999"/>
    <n v="0.30656875"/>
    <n v="0.29134375000000001"/>
    <n v="0.20765"/>
    <n v="0.30359999999999998"/>
    <n v="0.32706249999999998"/>
    <n v="0.2543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8"/>
    <m/>
    <m/>
    <s v="Discovery"/>
    <m/>
    <n v="501.71437500000002"/>
    <n v="0.27177499999999999"/>
    <n v="0.30328749999999999"/>
    <n v="0.29153125000000002"/>
    <n v="0.20810000000000001"/>
    <n v="0.30367499999999997"/>
    <n v="0.32716875000000001"/>
    <n v="0.2543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19"/>
    <m/>
    <m/>
    <s v="Discovery"/>
    <m/>
    <n v="498.38671875"/>
    <n v="0.25589687500000002"/>
    <n v="0.29769374999999998"/>
    <n v="0.29042499999999999"/>
    <n v="0.20874375000000001"/>
    <n v="0.30373125000000001"/>
    <n v="0.32715"/>
    <n v="0.25444375000000002"/>
    <m/>
    <m/>
    <m/>
    <m/>
    <m/>
    <m/>
    <m/>
    <m/>
    <m/>
    <m/>
    <m/>
    <m/>
    <m/>
    <m/>
    <m/>
    <m/>
    <m/>
    <n v="0.34189995360643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0"/>
    <m/>
    <m/>
    <s v="Discovery"/>
    <m/>
    <n v="505.96734375"/>
    <n v="0.29752187499999999"/>
    <n v="0.30514374999999999"/>
    <n v="0.29068749999999999"/>
    <n v="0.20915"/>
    <n v="0.30376249999999999"/>
    <n v="0.32714375000000001"/>
    <n v="0.25448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1"/>
    <m/>
    <m/>
    <s v="Discovery"/>
    <m/>
    <n v="503.21296875000002"/>
    <n v="0.27898437500000001"/>
    <n v="0.30298124999999998"/>
    <n v="0.29138750000000002"/>
    <n v="0.20960000000000001"/>
    <n v="0.30373125000000001"/>
    <n v="0.32713750000000003"/>
    <n v="0.2545375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2"/>
    <m/>
    <m/>
    <s v="Discovery"/>
    <m/>
    <n v="501.09703124999999"/>
    <n v="0.26594062499999999"/>
    <n v="0.29973125"/>
    <n v="0.29163125000000001"/>
    <n v="0.21039374999999999"/>
    <n v="0.30377500000000002"/>
    <n v="0.32716250000000002"/>
    <n v="0.254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3"/>
    <m/>
    <m/>
    <s v="Discovery"/>
    <m/>
    <n v="497.83828125000002"/>
    <n v="0.25008437500000003"/>
    <n v="0.29383749999999997"/>
    <n v="0.29044999999999999"/>
    <n v="0.21131875"/>
    <n v="0.30396250000000002"/>
    <n v="0.32724999999999999"/>
    <n v="0.25451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4"/>
    <m/>
    <m/>
    <s v="Discovery"/>
    <m/>
    <n v="494.11406249999999"/>
    <n v="0.2346"/>
    <n v="0.28663125"/>
    <n v="0.28851250000000001"/>
    <n v="0.21193124999999999"/>
    <n v="0.30411874999999999"/>
    <n v="0.32728125000000002"/>
    <n v="0.25458750000000002"/>
    <m/>
    <m/>
    <m/>
    <m/>
    <m/>
    <m/>
    <m/>
    <m/>
    <m/>
    <m/>
    <m/>
    <m/>
    <m/>
    <m/>
    <m/>
    <n v="7.65"/>
    <n v="0.38237463966509799"/>
    <n v="0.34694203407297097"/>
    <m/>
    <m/>
    <m/>
    <n v="0.5"/>
    <n v="6.6"/>
    <m/>
    <m/>
    <m/>
    <m/>
    <m/>
    <m/>
    <m/>
    <x v="1"/>
    <m/>
    <m/>
    <m/>
    <m/>
    <m/>
    <m/>
    <m/>
    <m/>
    <m/>
    <m/>
    <m/>
    <m/>
    <m/>
    <m/>
    <m/>
    <m/>
    <m/>
    <n v="7.65"/>
    <m/>
  </r>
  <r>
    <x v="786"/>
    <s v="Lincoln2015Nit0IrrFull"/>
    <x v="525"/>
    <m/>
    <m/>
    <s v="Discovery"/>
    <m/>
    <n v="491.92359375000001"/>
    <n v="0.224728125"/>
    <n v="0.28232499999999999"/>
    <n v="0.28741250000000002"/>
    <n v="0.2124875"/>
    <n v="0.30430000000000001"/>
    <n v="0.32740000000000002"/>
    <n v="0.2546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6"/>
    <m/>
    <m/>
    <s v="Discovery"/>
    <m/>
    <n v="500.45015625000002"/>
    <n v="0.27665937499999999"/>
    <n v="0.2883"/>
    <n v="0.28638124999999998"/>
    <n v="0.21274375000000001"/>
    <n v="0.30446875000000001"/>
    <n v="0.32747500000000002"/>
    <n v="0.25461875"/>
    <m/>
    <m/>
    <m/>
    <m/>
    <m/>
    <m/>
    <m/>
    <m/>
    <m/>
    <m/>
    <m/>
    <m/>
    <m/>
    <m/>
    <m/>
    <m/>
    <n v="0.39134966584667602"/>
    <n v="0.5084782224265339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7"/>
    <m/>
    <m/>
    <s v="Discovery"/>
    <m/>
    <n v="497.44312500000001"/>
    <n v="0.25955624999999999"/>
    <n v="0.28669375000000002"/>
    <n v="0.28523124999999999"/>
    <n v="0.21295625000000001"/>
    <n v="0.30458125000000003"/>
    <n v="0.32751249999999998"/>
    <n v="0.2547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8"/>
    <m/>
    <m/>
    <s v="Discovery"/>
    <m/>
    <n v="494.42953125000003"/>
    <n v="0.244865625"/>
    <n v="0.28308125000000001"/>
    <n v="0.28393750000000001"/>
    <n v="0.21326875000000001"/>
    <n v="0.30452499999999999"/>
    <n v="0.32761875000000001"/>
    <n v="0.254774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29"/>
    <m/>
    <m/>
    <s v="Discovery"/>
    <m/>
    <n v="491.99062500000002"/>
    <n v="0.23355000000000001"/>
    <n v="0.2797"/>
    <n v="0.28281875000000001"/>
    <n v="0.21356875"/>
    <n v="0.30449999999999999"/>
    <n v="0.32761875000000001"/>
    <n v="0.25483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0"/>
    <m/>
    <m/>
    <s v="Discovery"/>
    <m/>
    <n v="488.8153125"/>
    <n v="0.22171250000000001"/>
    <n v="0.27408125"/>
    <n v="0.280775"/>
    <n v="0.21376249999999999"/>
    <n v="0.30453124999999998"/>
    <n v="0.32758749999999998"/>
    <n v="0.2548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1"/>
    <m/>
    <m/>
    <s v="Discovery"/>
    <m/>
    <n v="486.32906250000002"/>
    <n v="0.211975"/>
    <n v="0.26934374999999999"/>
    <n v="0.27928750000000002"/>
    <n v="0.2142375"/>
    <n v="0.30449999999999999"/>
    <n v="0.32758749999999998"/>
    <n v="0.25482500000000002"/>
    <m/>
    <m/>
    <m/>
    <m/>
    <m/>
    <m/>
    <m/>
    <m/>
    <m/>
    <m/>
    <m/>
    <m/>
    <m/>
    <m/>
    <m/>
    <m/>
    <n v="0.57777446006884403"/>
    <n v="0.344772195411073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2"/>
    <m/>
    <m/>
    <s v="Discovery"/>
    <m/>
    <n v="483.63796875000003"/>
    <n v="0.20325937499999999"/>
    <n v="0.26416875000000001"/>
    <n v="0.27723124999999998"/>
    <n v="0.21429375000000001"/>
    <n v="0.30451875"/>
    <n v="0.32757500000000001"/>
    <n v="0.2547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3"/>
    <m/>
    <m/>
    <s v="Discovery"/>
    <m/>
    <n v="500.21859375000003"/>
    <n v="0.29583437499999998"/>
    <n v="0.27800625000000001"/>
    <n v="0.27921249999999997"/>
    <n v="0.21430625"/>
    <n v="0.30458750000000001"/>
    <n v="0.32759375000000002"/>
    <n v="0.25477499999999997"/>
    <m/>
    <m/>
    <m/>
    <m/>
    <n v="4.90469555833333"/>
    <n v="245.73599999999999"/>
    <n v="0"/>
    <m/>
    <m/>
    <m/>
    <m/>
    <m/>
    <m/>
    <m/>
    <m/>
    <m/>
    <m/>
    <m/>
    <n v="1.42133087686976E-2"/>
    <n v="2.7001733333333298E-2"/>
    <n v="1.89975"/>
    <m/>
    <m/>
    <n v="1.855"/>
    <n v="3.3595723640585599E-2"/>
    <n v="3.35654035"/>
    <n v="99.909750000000003"/>
    <m/>
    <m/>
    <n v="1.8566756E-2"/>
    <x v="1"/>
    <m/>
    <m/>
    <m/>
    <m/>
    <m/>
    <m/>
    <m/>
    <m/>
    <m/>
    <m/>
    <n v="0"/>
    <m/>
    <n v="1.05689603721344E-2"/>
    <n v="1.521153475"/>
    <m/>
    <n v="143.9265"/>
    <m/>
    <m/>
    <m/>
  </r>
  <r>
    <x v="786"/>
    <s v="Lincoln2015Nit0IrrFull"/>
    <x v="534"/>
    <m/>
    <m/>
    <s v="Discovery"/>
    <m/>
    <n v="497.55843750000003"/>
    <n v="0.27473750000000002"/>
    <n v="0.28064375000000003"/>
    <n v="0.2795125"/>
    <n v="0.21412500000000001"/>
    <n v="0.30461874999999999"/>
    <n v="0.32765"/>
    <n v="0.25493125"/>
    <m/>
    <m/>
    <m/>
    <n v="2.65"/>
    <m/>
    <m/>
    <m/>
    <m/>
    <m/>
    <m/>
    <m/>
    <m/>
    <m/>
    <m/>
    <m/>
    <n v="8.6"/>
    <m/>
    <n v="0.485811727106639"/>
    <m/>
    <m/>
    <m/>
    <n v="1.9"/>
    <n v="7.65"/>
    <m/>
    <m/>
    <m/>
    <m/>
    <m/>
    <m/>
    <m/>
    <x v="1"/>
    <m/>
    <m/>
    <m/>
    <m/>
    <m/>
    <m/>
    <m/>
    <m/>
    <m/>
    <m/>
    <m/>
    <m/>
    <m/>
    <m/>
    <m/>
    <m/>
    <m/>
    <n v="8.6"/>
    <m/>
  </r>
  <r>
    <x v="786"/>
    <s v="Lincoln2015Nit0IrrFull"/>
    <x v="535"/>
    <m/>
    <m/>
    <s v="Discovery"/>
    <m/>
    <n v="494.72953124999998"/>
    <n v="0.25727812500000002"/>
    <n v="0.27918124999999999"/>
    <n v="0.27941250000000001"/>
    <n v="0.21434375"/>
    <n v="0.30456250000000001"/>
    <n v="0.32764375000000001"/>
    <n v="0.2549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6"/>
    <m/>
    <m/>
    <s v="Discovery"/>
    <m/>
    <n v="491.36109375000001"/>
    <n v="0.24080937499999999"/>
    <n v="0.27558125"/>
    <n v="0.27825"/>
    <n v="0.21410625"/>
    <n v="0.30463750000000001"/>
    <n v="0.32776875"/>
    <n v="0.2549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7"/>
    <m/>
    <m/>
    <s v="Discovery"/>
    <m/>
    <n v="486.52499999999998"/>
    <n v="0.22268125"/>
    <n v="0.26801874999999997"/>
    <n v="0.27531875"/>
    <n v="0.21371875000000001"/>
    <n v="0.30461874999999999"/>
    <n v="0.32784374999999999"/>
    <n v="0.25490000000000002"/>
    <m/>
    <m/>
    <m/>
    <m/>
    <m/>
    <m/>
    <m/>
    <m/>
    <m/>
    <m/>
    <m/>
    <m/>
    <m/>
    <m/>
    <m/>
    <m/>
    <n v="0.49527523602885798"/>
    <n v="0.353623929127922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8"/>
    <m/>
    <m/>
    <s v="Discovery"/>
    <m/>
    <n v="481.05656249999998"/>
    <n v="0.20461874999999999"/>
    <n v="0.25897500000000001"/>
    <n v="0.27118124999999998"/>
    <n v="0.21310625"/>
    <n v="0.30465625000000002"/>
    <n v="0.3278875"/>
    <n v="0.2548937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39"/>
    <m/>
    <m/>
    <s v="Discovery"/>
    <m/>
    <n v="475.57171875"/>
    <n v="0.188653125"/>
    <n v="0.24895"/>
    <n v="0.26665"/>
    <n v="0.21239374999999999"/>
    <n v="0.30462499999999998"/>
    <n v="0.32787500000000003"/>
    <n v="0.25489374999999997"/>
    <m/>
    <m/>
    <m/>
    <m/>
    <m/>
    <m/>
    <m/>
    <m/>
    <m/>
    <m/>
    <m/>
    <m/>
    <m/>
    <m/>
    <m/>
    <n v="8.6999999999999993"/>
    <m/>
    <m/>
    <m/>
    <m/>
    <m/>
    <n v="2.2000000000000002"/>
    <n v="8.6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40"/>
    <m/>
    <m/>
    <s v="Discovery"/>
    <m/>
    <n v="514.52765624999995"/>
    <n v="0.314284375"/>
    <n v="0.32642500000000002"/>
    <n v="0.29305625000000002"/>
    <n v="0.21416874999999999"/>
    <n v="0.30466874999999999"/>
    <n v="0.32801875000000003"/>
    <n v="0.2548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1"/>
    <m/>
    <m/>
    <s v="Discovery"/>
    <m/>
    <n v="510.05765624999998"/>
    <n v="0.29009062499999999"/>
    <n v="0.31770625000000002"/>
    <n v="0.29407499999999998"/>
    <n v="0.21454375000000001"/>
    <n v="0.30484375000000002"/>
    <n v="0.32810624999999999"/>
    <n v="0.2547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2"/>
    <m/>
    <m/>
    <s v="Discovery"/>
    <m/>
    <n v="504.08249999999998"/>
    <n v="0.26608124999999999"/>
    <n v="0.30734375000000003"/>
    <n v="0.29127500000000001"/>
    <n v="0.214425"/>
    <n v="0.30485625"/>
    <n v="0.32818124999999998"/>
    <n v="0.2548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3"/>
    <m/>
    <m/>
    <s v="Discovery"/>
    <m/>
    <n v="500.55140625000001"/>
    <n v="0.25082187500000003"/>
    <n v="0.30088749999999997"/>
    <n v="0.29027500000000001"/>
    <n v="0.21453125000000001"/>
    <n v="0.30487500000000001"/>
    <n v="0.32816250000000002"/>
    <n v="0.2548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4"/>
    <m/>
    <m/>
    <s v="Discovery"/>
    <m/>
    <n v="497.13421875"/>
    <n v="0.238684375"/>
    <n v="0.29436875000000001"/>
    <n v="0.28835624999999998"/>
    <n v="0.21435000000000001"/>
    <n v="0.30481249999999999"/>
    <n v="0.32823124999999997"/>
    <n v="0.25483749999999999"/>
    <m/>
    <m/>
    <m/>
    <m/>
    <m/>
    <m/>
    <m/>
    <m/>
    <m/>
    <m/>
    <m/>
    <m/>
    <m/>
    <m/>
    <m/>
    <m/>
    <n v="0.44616613601210903"/>
    <n v="0.295183311925835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5"/>
    <m/>
    <m/>
    <s v="Discovery"/>
    <m/>
    <n v="493.69265625000003"/>
    <n v="0.227290625"/>
    <n v="0.28774375000000002"/>
    <n v="0.28635624999999998"/>
    <n v="0.21408125"/>
    <n v="0.30467499999999997"/>
    <n v="0.32826250000000001"/>
    <n v="0.2547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6"/>
    <m/>
    <m/>
    <s v="Discovery"/>
    <m/>
    <n v="486.91640625000002"/>
    <n v="0.20871562499999999"/>
    <n v="0.27538125000000002"/>
    <n v="0.2804875"/>
    <n v="0.21316874999999999"/>
    <n v="0.30440624999999999"/>
    <n v="0.32819999999999999"/>
    <n v="0.25474374999999999"/>
    <m/>
    <m/>
    <m/>
    <m/>
    <m/>
    <m/>
    <m/>
    <m/>
    <m/>
    <m/>
    <m/>
    <m/>
    <m/>
    <m/>
    <m/>
    <n v="8.6999999999999993"/>
    <m/>
    <m/>
    <m/>
    <m/>
    <m/>
    <n v="3.35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47"/>
    <m/>
    <m/>
    <s v="Discovery"/>
    <m/>
    <n v="532.51312499999995"/>
    <n v="0.34798750000000001"/>
    <n v="0.34683750000000002"/>
    <n v="0.31944375000000003"/>
    <n v="0.22066250000000001"/>
    <n v="0.30445"/>
    <n v="0.32824375"/>
    <n v="0.25483125000000001"/>
    <m/>
    <m/>
    <m/>
    <m/>
    <n v="4.961905775"/>
    <n v="380.33449999999999"/>
    <n v="86.609750000000005"/>
    <m/>
    <m/>
    <m/>
    <m/>
    <m/>
    <m/>
    <m/>
    <m/>
    <m/>
    <m/>
    <m/>
    <n v="8.1912620450930902E-3"/>
    <n v="4.3778200000000003E-2"/>
    <n v="5.3445"/>
    <m/>
    <m/>
    <n v="1.2"/>
    <n v="2.7045961926478498E-2"/>
    <n v="1.8799715749999999"/>
    <n v="69.510249999999999"/>
    <m/>
    <m/>
    <n v="1.7263641E-2"/>
    <x v="1"/>
    <m/>
    <m/>
    <m/>
    <m/>
    <m/>
    <m/>
    <m/>
    <m/>
    <n v="1.5653666749999999"/>
    <m/>
    <n v="86.609750000000005"/>
    <n v="1.8073792788918099E-2"/>
    <n v="6.7290598300360901E-3"/>
    <n v="1.4727893249999999"/>
    <m/>
    <n v="218.87"/>
    <m/>
    <m/>
    <m/>
  </r>
  <r>
    <x v="786"/>
    <s v="Lincoln2015Nit0IrrFull"/>
    <x v="548"/>
    <m/>
    <m/>
    <s v="Discovery"/>
    <m/>
    <n v="527.44640625"/>
    <n v="0.31794687500000002"/>
    <n v="0.33988750000000001"/>
    <n v="0.32186874999999998"/>
    <n v="0.21982499999999999"/>
    <n v="0.30449375000000001"/>
    <n v="0.32823750000000002"/>
    <n v="0.2548125"/>
    <m/>
    <m/>
    <m/>
    <m/>
    <m/>
    <m/>
    <m/>
    <m/>
    <m/>
    <m/>
    <m/>
    <m/>
    <m/>
    <m/>
    <m/>
    <m/>
    <n v="0.47382610451235302"/>
    <n v="0.345949212875909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49"/>
    <m/>
    <m/>
    <s v="Discovery"/>
    <m/>
    <n v="523.43343749999997"/>
    <n v="0.29941250000000003"/>
    <n v="0.33355625"/>
    <n v="0.320525"/>
    <n v="0.22030625000000001"/>
    <n v="0.30433125"/>
    <n v="0.32832499999999998"/>
    <n v="0.2548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0"/>
    <m/>
    <m/>
    <s v="Discovery"/>
    <m/>
    <n v="519.83765625000001"/>
    <n v="0.284871875"/>
    <n v="0.32745000000000002"/>
    <n v="0.31848749999999998"/>
    <n v="0.22064375"/>
    <n v="0.30431875000000003"/>
    <n v="0.32831250000000001"/>
    <n v="0.25486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1"/>
    <m/>
    <m/>
    <s v="Discovery"/>
    <m/>
    <n v="515.61562500000002"/>
    <n v="0.27081250000000001"/>
    <n v="0.32062499999999999"/>
    <n v="0.31513124999999997"/>
    <n v="0.2205375"/>
    <n v="0.30428125"/>
    <n v="0.32827499999999998"/>
    <n v="0.25477499999999997"/>
    <m/>
    <m/>
    <m/>
    <m/>
    <m/>
    <m/>
    <m/>
    <m/>
    <m/>
    <m/>
    <m/>
    <m/>
    <m/>
    <m/>
    <m/>
    <m/>
    <n v="0.39474907025784001"/>
    <n v="0.313399571547868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2"/>
    <m/>
    <m/>
    <s v="Discovery"/>
    <m/>
    <n v="510.52359374999997"/>
    <n v="0.25457812499999999"/>
    <n v="0.31254999999999999"/>
    <n v="0.31074374999999999"/>
    <n v="0.22018125"/>
    <n v="0.30414999999999998"/>
    <n v="0.32833125000000002"/>
    <n v="0.25477499999999997"/>
    <m/>
    <m/>
    <m/>
    <m/>
    <m/>
    <m/>
    <m/>
    <m/>
    <m/>
    <m/>
    <m/>
    <m/>
    <m/>
    <m/>
    <m/>
    <n v="8.6999999999999993"/>
    <m/>
    <m/>
    <m/>
    <m/>
    <m/>
    <n v="4.0999999999999996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53"/>
    <m/>
    <m/>
    <s v="Discovery"/>
    <m/>
    <n v="506.05828124999999"/>
    <n v="0.24110937499999999"/>
    <n v="0.3051875"/>
    <n v="0.30699375000000001"/>
    <n v="0.21975"/>
    <n v="0.30399375000000001"/>
    <n v="0.32824375"/>
    <n v="0.25473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4"/>
    <m/>
    <m/>
    <s v="Discovery"/>
    <m/>
    <n v="500.00296874999998"/>
    <n v="0.225121875"/>
    <n v="0.29468125000000001"/>
    <n v="0.30111874999999999"/>
    <n v="0.21884375"/>
    <n v="0.30390624999999999"/>
    <n v="0.32819375000000001"/>
    <n v="0.2547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5"/>
    <m/>
    <m/>
    <s v="Discovery"/>
    <m/>
    <n v="495.95578124999997"/>
    <n v="0.214428125"/>
    <n v="0.28679375000000001"/>
    <n v="0.29763125000000001"/>
    <n v="0.2182375"/>
    <n v="0.30393750000000003"/>
    <n v="0.32811875000000001"/>
    <n v="0.25464999999999999"/>
    <m/>
    <m/>
    <m/>
    <m/>
    <m/>
    <m/>
    <m/>
    <m/>
    <m/>
    <m/>
    <m/>
    <m/>
    <m/>
    <m/>
    <m/>
    <m/>
    <n v="0.61089440361660796"/>
    <n v="0.267279122717712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6"/>
    <m/>
    <m/>
    <s v="Discovery"/>
    <m/>
    <n v="492.10921875000003"/>
    <n v="0.205996875"/>
    <n v="0.27959374999999997"/>
    <n v="0.29373125"/>
    <n v="0.21748124999999999"/>
    <n v="0.30373125000000001"/>
    <n v="0.32810624999999999"/>
    <n v="0.25451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7"/>
    <m/>
    <m/>
    <s v="Discovery"/>
    <m/>
    <n v="489.0440625"/>
    <n v="0.198875"/>
    <n v="0.27371875000000001"/>
    <n v="0.29071875000000003"/>
    <n v="0.21673124999999999"/>
    <n v="0.30370625000000001"/>
    <n v="0.32816875000000001"/>
    <n v="0.254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8"/>
    <m/>
    <m/>
    <s v="Discovery"/>
    <m/>
    <n v="484.51546875000003"/>
    <n v="0.19064062500000001"/>
    <n v="0.26579999999999998"/>
    <n v="0.28558125000000001"/>
    <n v="0.21534375"/>
    <n v="0.30334375000000002"/>
    <n v="0.32811249999999997"/>
    <n v="0.25445000000000001"/>
    <m/>
    <m/>
    <m/>
    <m/>
    <m/>
    <m/>
    <m/>
    <m/>
    <m/>
    <m/>
    <m/>
    <m/>
    <m/>
    <m/>
    <m/>
    <m/>
    <n v="0.45476812546437601"/>
    <n v="0.212834448939854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59"/>
    <m/>
    <m/>
    <s v="Discovery"/>
    <m/>
    <n v="480.65531249999998"/>
    <n v="0.18338750000000001"/>
    <n v="0.25860624999999998"/>
    <n v="0.28166875000000002"/>
    <n v="0.21401875000000001"/>
    <n v="0.30309375"/>
    <n v="0.32799374999999997"/>
    <n v="0.25441249999999999"/>
    <m/>
    <m/>
    <m/>
    <m/>
    <n v="6.5376657749999998"/>
    <n v="530.42774999999995"/>
    <n v="153.42124999999999"/>
    <m/>
    <m/>
    <m/>
    <m/>
    <m/>
    <m/>
    <m/>
    <m/>
    <m/>
    <m/>
    <m/>
    <n v="5.7755635644124101E-3"/>
    <n v="6.1297499999999998E-2"/>
    <n v="10.613250000000001"/>
    <m/>
    <m/>
    <n v="1.1525000000000001"/>
    <n v="2.5624040988502302E-2"/>
    <n v="1.7160420249999999"/>
    <n v="66.97"/>
    <m/>
    <m/>
    <n v="1.7209197999999998E-2"/>
    <x v="1"/>
    <m/>
    <m/>
    <m/>
    <m/>
    <m/>
    <m/>
    <m/>
    <m/>
    <n v="2.6611289"/>
    <m/>
    <n v="153.42124999999999"/>
    <n v="1.7345243243683601E-2"/>
    <n v="7.0108027683221004E-3"/>
    <n v="2.0991973499999999"/>
    <m/>
    <n v="299.42325"/>
    <m/>
    <m/>
    <m/>
  </r>
  <r>
    <x v="786"/>
    <s v="Lincoln2015Nit0IrrFull"/>
    <x v="560"/>
    <m/>
    <m/>
    <s v="Discovery"/>
    <m/>
    <n v="478.36874999999998"/>
    <n v="0.17928125"/>
    <n v="0.25393125"/>
    <n v="0.27934999999999999"/>
    <n v="0.21333750000000001"/>
    <n v="0.30295624999999998"/>
    <n v="0.32795625"/>
    <n v="0.25435625000000001"/>
    <m/>
    <m/>
    <m/>
    <m/>
    <m/>
    <m/>
    <m/>
    <m/>
    <m/>
    <m/>
    <m/>
    <m/>
    <m/>
    <m/>
    <m/>
    <n v="8.6999999999999993"/>
    <m/>
    <m/>
    <m/>
    <m/>
    <m/>
    <n v="4.5999999999999996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61"/>
    <m/>
    <m/>
    <s v="Discovery"/>
    <m/>
    <n v="475.98328125"/>
    <n v="0.175853125"/>
    <n v="0.24935625"/>
    <n v="0.27668749999999998"/>
    <n v="0.21236250000000001"/>
    <n v="0.30275000000000002"/>
    <n v="0.32787500000000003"/>
    <n v="0.2543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2"/>
    <m/>
    <m/>
    <s v="Discovery"/>
    <m/>
    <n v="472.86328125"/>
    <n v="0.171646875"/>
    <n v="0.24377499999999999"/>
    <n v="0.27304374999999997"/>
    <n v="0.21095625000000001"/>
    <n v="0.30246875000000001"/>
    <n v="0.32777499999999998"/>
    <n v="0.2542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3"/>
    <m/>
    <m/>
    <s v="Discovery"/>
    <m/>
    <n v="470.63109374999999"/>
    <n v="0.16809062499999999"/>
    <n v="0.23973749999999999"/>
    <n v="0.27097500000000002"/>
    <n v="0.20987500000000001"/>
    <n v="0.3021625"/>
    <n v="0.32771250000000002"/>
    <n v="0.2541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4"/>
    <m/>
    <m/>
    <s v="Discovery"/>
    <m/>
    <n v="468.35718750000001"/>
    <n v="0.16524374999999999"/>
    <n v="0.23581250000000001"/>
    <n v="0.2684125"/>
    <n v="0.20868125000000001"/>
    <n v="0.301875"/>
    <n v="0.32758749999999998"/>
    <n v="0.254106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5"/>
    <m/>
    <m/>
    <s v="Discovery"/>
    <m/>
    <n v="462.984375"/>
    <n v="0.15740000000000001"/>
    <n v="0.227575"/>
    <n v="0.26198125"/>
    <n v="0.20601875"/>
    <n v="0.30135000000000001"/>
    <n v="0.32742500000000002"/>
    <n v="0.25401875000000002"/>
    <m/>
    <m/>
    <m/>
    <m/>
    <m/>
    <m/>
    <m/>
    <m/>
    <m/>
    <m/>
    <m/>
    <m/>
    <m/>
    <m/>
    <m/>
    <m/>
    <n v="0.37714392012507902"/>
    <n v="0.25847130055785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6"/>
    <m/>
    <m/>
    <s v="Discovery"/>
    <m/>
    <n v="461.50406249999997"/>
    <n v="0.15346874999999999"/>
    <n v="0.2247625"/>
    <n v="0.26137500000000002"/>
    <n v="0.20546249999999999"/>
    <n v="0.30120000000000002"/>
    <n v="0.32731250000000001"/>
    <n v="0.25388125"/>
    <m/>
    <m/>
    <m/>
    <m/>
    <m/>
    <m/>
    <m/>
    <m/>
    <m/>
    <m/>
    <m/>
    <m/>
    <m/>
    <m/>
    <m/>
    <n v="8.6999999999999993"/>
    <m/>
    <m/>
    <m/>
    <m/>
    <m/>
    <n v="4.8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67"/>
    <m/>
    <m/>
    <s v="Discovery"/>
    <m/>
    <n v="458.72765625"/>
    <n v="0.15088437499999999"/>
    <n v="0.22031249999999999"/>
    <n v="0.25775625000000002"/>
    <n v="0.2038375"/>
    <n v="0.30094375000000001"/>
    <n v="0.32718124999999998"/>
    <n v="0.253774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8"/>
    <m/>
    <m/>
    <s v="Discovery"/>
    <m/>
    <n v="491.70656250000002"/>
    <n v="0.28294999999999998"/>
    <n v="0.28853125000000002"/>
    <n v="0.26961875000000002"/>
    <n v="0.20216875000000001"/>
    <n v="0.3006625"/>
    <n v="0.32711875000000001"/>
    <n v="0.2537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69"/>
    <m/>
    <m/>
    <s v="Discovery"/>
    <m/>
    <n v="486.24093749999997"/>
    <n v="0.2587875"/>
    <n v="0.28105625000000001"/>
    <n v="0.26887499999999998"/>
    <n v="0.20103124999999999"/>
    <n v="0.30028125"/>
    <n v="0.32699375000000003"/>
    <n v="0.253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0"/>
    <m/>
    <m/>
    <s v="Discovery"/>
    <m/>
    <n v="481.59421874999998"/>
    <n v="0.23933437499999999"/>
    <n v="0.27421875000000001"/>
    <n v="0.26806249999999998"/>
    <n v="0.20016249999999999"/>
    <n v="0.29998750000000002"/>
    <n v="0.3268375"/>
    <n v="0.2534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1"/>
    <m/>
    <m/>
    <s v="Discovery"/>
    <m/>
    <n v="477.41062499999998"/>
    <n v="0.22291250000000001"/>
    <n v="0.26778750000000001"/>
    <n v="0.26688125000000001"/>
    <n v="0.199375"/>
    <n v="0.29967500000000002"/>
    <n v="0.32663750000000003"/>
    <n v="0.2534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2"/>
    <m/>
    <m/>
    <s v="Discovery"/>
    <m/>
    <n v="473.30062500000003"/>
    <n v="0.20878749999999999"/>
    <n v="0.26114999999999999"/>
    <n v="0.26515624999999998"/>
    <n v="0.1983375"/>
    <n v="0.29929375000000003"/>
    <n v="0.32651249999999998"/>
    <n v="0.253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3"/>
    <m/>
    <m/>
    <s v="Discovery"/>
    <m/>
    <n v="469.1953125"/>
    <n v="0.19604374999999999"/>
    <n v="0.25408750000000002"/>
    <n v="0.26298125"/>
    <n v="0.1973375"/>
    <n v="0.29886875000000002"/>
    <n v="0.3263375"/>
    <n v="0.2533937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4"/>
    <m/>
    <m/>
    <s v="Discovery"/>
    <m/>
    <n v="466.71937500000001"/>
    <n v="0.18840000000000001"/>
    <n v="0.2490125"/>
    <n v="0.26202500000000001"/>
    <n v="0.19685"/>
    <n v="0.29865000000000003"/>
    <n v="0.32619999999999999"/>
    <n v="0.25330000000000003"/>
    <m/>
    <m/>
    <m/>
    <m/>
    <m/>
    <m/>
    <m/>
    <m/>
    <m/>
    <m/>
    <m/>
    <m/>
    <m/>
    <m/>
    <m/>
    <n v="8.6999999999999993"/>
    <n v="0.53217662491243201"/>
    <n v="0.22137430930238799"/>
    <m/>
    <m/>
    <m/>
    <n v="5.3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75"/>
    <m/>
    <m/>
    <s v="Discovery"/>
    <m/>
    <n v="498.3721875"/>
    <n v="0.2964"/>
    <n v="0.31195624999999999"/>
    <n v="0.28355625000000001"/>
    <n v="0.19597500000000001"/>
    <n v="0.29829375000000002"/>
    <n v="0.326075"/>
    <n v="0.2531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6"/>
    <m/>
    <m/>
    <s v="Discovery"/>
    <m/>
    <n v="493.205625"/>
    <n v="0.27512500000000001"/>
    <n v="0.30448750000000002"/>
    <n v="0.2820125"/>
    <n v="0.1955375"/>
    <n v="0.29775000000000001"/>
    <n v="0.32589374999999998"/>
    <n v="0.25301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7"/>
    <m/>
    <m/>
    <s v="Discovery"/>
    <m/>
    <n v="491.61562500000002"/>
    <n v="0.26528125000000002"/>
    <n v="0.30055625000000002"/>
    <n v="0.28326249999999997"/>
    <n v="0.19615625"/>
    <n v="0.29777500000000001"/>
    <n v="0.32564375000000001"/>
    <n v="0.25296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8"/>
    <m/>
    <m/>
    <s v="Discovery"/>
    <m/>
    <n v="490.44843750000001"/>
    <n v="0.25812499999999999"/>
    <n v="0.29783124999999999"/>
    <n v="0.28383124999999998"/>
    <n v="0.19673750000000001"/>
    <n v="0.29780624999999999"/>
    <n v="0.32560624999999999"/>
    <n v="0.25286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79"/>
    <m/>
    <m/>
    <s v="Discovery"/>
    <m/>
    <n v="487.09312499999999"/>
    <n v="0.24611250000000001"/>
    <n v="0.2928"/>
    <n v="0.28193750000000001"/>
    <n v="0.1966"/>
    <n v="0.29746875"/>
    <n v="0.32548125"/>
    <n v="0.252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0"/>
    <m/>
    <m/>
    <s v="Discovery"/>
    <m/>
    <n v="483.22734374999999"/>
    <n v="0.23345312500000001"/>
    <n v="0.28648750000000001"/>
    <n v="0.27939375"/>
    <n v="0.19619375"/>
    <n v="0.29720625000000001"/>
    <n v="0.32535625000000001"/>
    <n v="0.25263750000000001"/>
    <m/>
    <m/>
    <m/>
    <m/>
    <m/>
    <m/>
    <m/>
    <m/>
    <m/>
    <m/>
    <m/>
    <m/>
    <m/>
    <m/>
    <m/>
    <m/>
    <m/>
    <n v="0.220112978400951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1"/>
    <m/>
    <m/>
    <s v="Discovery"/>
    <m/>
    <n v="479.31281250000001"/>
    <n v="0.22095000000000001"/>
    <n v="0.27998125000000001"/>
    <n v="0.27715000000000001"/>
    <n v="0.19581875000000001"/>
    <n v="0.29678125"/>
    <n v="0.32511875000000001"/>
    <n v="0.25237500000000002"/>
    <m/>
    <m/>
    <m/>
    <m/>
    <n v="7.6987436000000002"/>
    <n v="644.62025000000006"/>
    <n v="422.73700000000002"/>
    <m/>
    <n v="5.9170603000000002"/>
    <n v="1.5850460524476199E-2"/>
    <m/>
    <n v="4.9601044249999999"/>
    <m/>
    <m/>
    <n v="312.93124999999998"/>
    <n v="8.6999999999999993"/>
    <n v="0.44677102826742099"/>
    <m/>
    <n v="6.1870781261692698E-3"/>
    <n v="8.2677924999999999E-2"/>
    <n v="13.363"/>
    <n v="5.3"/>
    <n v="8.6999999999999993"/>
    <n v="0.61499999999999999"/>
    <n v="2.0401180292366001E-2"/>
    <n v="0.80072082499999997"/>
    <n v="39.248750000000001"/>
    <m/>
    <m/>
    <n v="1.5669288999999999E-2"/>
    <x v="1"/>
    <m/>
    <m/>
    <m/>
    <m/>
    <m/>
    <m/>
    <m/>
    <m/>
    <n v="0.95695587500000001"/>
    <m/>
    <n v="109.80575"/>
    <n v="8.7149887414821204E-3"/>
    <n v="5.3067678256528703E-3"/>
    <n v="0.89828454999999996"/>
    <m/>
    <n v="169.2715"/>
    <m/>
    <n v="8.6999999999999993"/>
    <m/>
  </r>
  <r>
    <x v="786"/>
    <s v="Lincoln2015Nit0IrrFull"/>
    <x v="582"/>
    <m/>
    <m/>
    <s v="Discovery"/>
    <m/>
    <n v="509.578125"/>
    <n v="0.32087500000000002"/>
    <n v="0.34273749999999997"/>
    <n v="0.29667500000000002"/>
    <n v="0.19650000000000001"/>
    <n v="0.29648124999999997"/>
    <n v="0.32487500000000002"/>
    <n v="0.2522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3"/>
    <m/>
    <m/>
    <s v="Discovery"/>
    <m/>
    <n v="508.40296875000001"/>
    <n v="0.30314687499999998"/>
    <n v="0.33688125000000002"/>
    <n v="0.30433749999999998"/>
    <n v="0.19741249999999999"/>
    <n v="0.29613125000000001"/>
    <n v="0.32468124999999998"/>
    <n v="0.252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4"/>
    <m/>
    <m/>
    <s v="Discovery"/>
    <m/>
    <n v="505.63078124999998"/>
    <n v="0.28897187499999999"/>
    <n v="0.33002500000000001"/>
    <n v="0.30531875000000003"/>
    <n v="0.19820625"/>
    <n v="0.29595624999999998"/>
    <n v="0.32456249999999998"/>
    <n v="0.251893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5"/>
    <m/>
    <m/>
    <s v="Discovery"/>
    <m/>
    <n v="502.00171875000001"/>
    <n v="0.27483437500000002"/>
    <n v="0.32296875000000003"/>
    <n v="0.30375000000000002"/>
    <n v="0.19874375"/>
    <n v="0.29579375000000002"/>
    <n v="0.32434374999999999"/>
    <n v="0.2518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6"/>
    <m/>
    <m/>
    <s v="Discovery"/>
    <m/>
    <n v="498.30515624999998"/>
    <n v="0.26120937500000002"/>
    <n v="0.31641249999999999"/>
    <n v="0.30161874999999999"/>
    <n v="0.19902500000000001"/>
    <n v="0.29567500000000002"/>
    <n v="0.32429374999999999"/>
    <n v="0.25159375"/>
    <m/>
    <m/>
    <m/>
    <m/>
    <m/>
    <m/>
    <m/>
    <m/>
    <m/>
    <m/>
    <m/>
    <m/>
    <m/>
    <m/>
    <m/>
    <m/>
    <n v="0.40273691195179601"/>
    <n v="0.221856356753957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7"/>
    <m/>
    <m/>
    <s v="Discovery"/>
    <m/>
    <n v="493.44328124999998"/>
    <n v="0.246559375"/>
    <n v="0.30814999999999998"/>
    <n v="0.29776875000000003"/>
    <n v="0.19900625"/>
    <n v="0.29531249999999998"/>
    <n v="0.32398125"/>
    <n v="0.2513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88"/>
    <m/>
    <m/>
    <s v="Discovery"/>
    <m/>
    <n v="490.61015624999999"/>
    <n v="0.235853125"/>
    <n v="0.30226874999999997"/>
    <n v="0.29647499999999999"/>
    <n v="0.19951874999999999"/>
    <n v="0.29533124999999999"/>
    <n v="0.32378125000000002"/>
    <n v="0.25119999999999998"/>
    <m/>
    <m/>
    <m/>
    <m/>
    <m/>
    <m/>
    <m/>
    <m/>
    <m/>
    <m/>
    <m/>
    <m/>
    <m/>
    <m/>
    <m/>
    <n v="8.6999999999999993"/>
    <m/>
    <m/>
    <m/>
    <m/>
    <m/>
    <n v="5.8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89"/>
    <m/>
    <m/>
    <s v="Discovery"/>
    <m/>
    <n v="486.89296875000002"/>
    <n v="0.22545937499999999"/>
    <n v="0.29531875000000002"/>
    <n v="0.29315000000000002"/>
    <n v="0.19946249999999999"/>
    <n v="0.29519374999999998"/>
    <n v="0.32371875"/>
    <n v="0.25106250000000002"/>
    <m/>
    <m/>
    <m/>
    <m/>
    <m/>
    <m/>
    <m/>
    <m/>
    <m/>
    <m/>
    <m/>
    <m/>
    <m/>
    <m/>
    <m/>
    <m/>
    <n v="0.46280289094674798"/>
    <n v="0.1634137641966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0"/>
    <m/>
    <m/>
    <s v="Discovery"/>
    <m/>
    <n v="483.48"/>
    <n v="0.2161875"/>
    <n v="0.28865000000000002"/>
    <n v="0.29025000000000001"/>
    <n v="0.19952500000000001"/>
    <n v="0.29509999999999997"/>
    <n v="0.32345625"/>
    <n v="0.250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1"/>
    <m/>
    <m/>
    <s v="Discovery"/>
    <m/>
    <n v="481.84453124999999"/>
    <n v="0.21117812499999999"/>
    <n v="0.28463125"/>
    <n v="0.28919375000000003"/>
    <n v="0.19978124999999999"/>
    <n v="0.29514374999999998"/>
    <n v="0.32340000000000002"/>
    <n v="0.2507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2"/>
    <m/>
    <m/>
    <s v="Discovery"/>
    <m/>
    <n v="480.68671875000001"/>
    <n v="0.20802187499999999"/>
    <n v="0.28151874999999998"/>
    <n v="0.28831250000000003"/>
    <n v="0.20018125000000001"/>
    <n v="0.29517500000000002"/>
    <n v="0.32328125000000002"/>
    <n v="0.2505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3"/>
    <m/>
    <m/>
    <s v="Discovery"/>
    <m/>
    <n v="479.65031249999998"/>
    <n v="0.20561874999999999"/>
    <n v="0.27889999999999998"/>
    <n v="0.287275"/>
    <n v="0.20040625000000001"/>
    <n v="0.29528749999999998"/>
    <n v="0.32324375"/>
    <n v="0.2503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4"/>
    <m/>
    <m/>
    <s v="Discovery"/>
    <m/>
    <n v="478.39640624999998"/>
    <n v="0.20284687500000001"/>
    <n v="0.27615000000000001"/>
    <n v="0.28601874999999999"/>
    <n v="0.200575"/>
    <n v="0.295325"/>
    <n v="0.323075"/>
    <n v="0.25016250000000001"/>
    <m/>
    <m/>
    <m/>
    <m/>
    <m/>
    <m/>
    <m/>
    <m/>
    <m/>
    <m/>
    <m/>
    <m/>
    <m/>
    <m/>
    <m/>
    <n v="8.6999999999999993"/>
    <n v="0.50059174858432798"/>
    <n v="0.105488282953381"/>
    <m/>
    <m/>
    <m/>
    <n v="6.8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595"/>
    <m/>
    <m/>
    <s v="Discovery"/>
    <m/>
    <n v="476.16843749999998"/>
    <n v="0.19914375000000001"/>
    <n v="0.27252500000000002"/>
    <n v="0.28325624999999999"/>
    <n v="0.20023125"/>
    <n v="0.29499999999999998"/>
    <n v="0.32287500000000002"/>
    <n v="0.2500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6"/>
    <m/>
    <m/>
    <s v="Discovery"/>
    <m/>
    <n v="473.38875000000002"/>
    <n v="0.193825"/>
    <n v="0.26777499999999999"/>
    <n v="0.28014375000000002"/>
    <n v="0.19953124999999999"/>
    <n v="0.29492499999999999"/>
    <n v="0.32271875"/>
    <n v="0.2498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7"/>
    <m/>
    <m/>
    <s v="Discovery"/>
    <m/>
    <n v="470.65125"/>
    <n v="0.18860625"/>
    <n v="0.26299375000000003"/>
    <n v="0.27725624999999998"/>
    <n v="0.19893749999999999"/>
    <n v="0.29459999999999997"/>
    <n v="0.32259375000000001"/>
    <n v="0.24965000000000001"/>
    <m/>
    <m/>
    <m/>
    <m/>
    <m/>
    <m/>
    <m/>
    <m/>
    <m/>
    <m/>
    <m/>
    <m/>
    <m/>
    <m/>
    <m/>
    <m/>
    <n v="0.39306664227317001"/>
    <n v="4.7688555150676298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8"/>
    <m/>
    <m/>
    <s v="Discovery"/>
    <m/>
    <n v="468.55734374999997"/>
    <n v="0.18359687499999999"/>
    <n v="0.25881874999999999"/>
    <n v="0.27550625000000001"/>
    <n v="0.19863125000000001"/>
    <n v="0.29448750000000001"/>
    <n v="0.32245625"/>
    <n v="0.2495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599"/>
    <m/>
    <m/>
    <s v="Discovery"/>
    <m/>
    <n v="467.19515625000003"/>
    <n v="0.179721875"/>
    <n v="0.25522499999999998"/>
    <n v="0.27461875000000002"/>
    <n v="0.19886875000000001"/>
    <n v="0.29462500000000003"/>
    <n v="0.32240000000000002"/>
    <n v="0.249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0"/>
    <m/>
    <m/>
    <s v="Discovery"/>
    <m/>
    <n v="465.92484374999998"/>
    <n v="0.177221875"/>
    <n v="0.25218125000000002"/>
    <n v="0.27344374999999999"/>
    <n v="0.19861875000000001"/>
    <n v="0.29473749999999999"/>
    <n v="0.32239374999999998"/>
    <n v="0.24918750000000001"/>
    <m/>
    <m/>
    <m/>
    <m/>
    <m/>
    <m/>
    <m/>
    <m/>
    <m/>
    <m/>
    <m/>
    <m/>
    <m/>
    <m/>
    <m/>
    <m/>
    <n v="0.46191844152389899"/>
    <n v="2.1972203605186799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1"/>
    <m/>
    <m/>
    <s v="Discovery"/>
    <m/>
    <n v="465.04031250000003"/>
    <n v="0.17477500000000001"/>
    <n v="0.24964375"/>
    <n v="0.27249374999999998"/>
    <n v="0.19885625000000001"/>
    <n v="0.29498124999999997"/>
    <n v="0.32242500000000002"/>
    <n v="0.24916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2"/>
    <m/>
    <m/>
    <s v="Discovery"/>
    <m/>
    <n v="464.14734375"/>
    <n v="0.173446875"/>
    <n v="0.24754375000000001"/>
    <n v="0.27131875"/>
    <n v="0.19873125"/>
    <n v="0.29501875"/>
    <n v="0.32255624999999999"/>
    <n v="0.24903749999999999"/>
    <m/>
    <m/>
    <m/>
    <n v="1.4"/>
    <m/>
    <m/>
    <m/>
    <m/>
    <m/>
    <m/>
    <m/>
    <m/>
    <m/>
    <m/>
    <m/>
    <n v="8.6999999999999993"/>
    <m/>
    <m/>
    <m/>
    <m/>
    <m/>
    <n v="7.95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603"/>
    <m/>
    <m/>
    <s v="Discovery"/>
    <m/>
    <n v="463.27640624999998"/>
    <n v="0.17251562500000001"/>
    <n v="0.24581875"/>
    <n v="0.27010624999999999"/>
    <n v="0.19848750000000001"/>
    <n v="0.29501250000000001"/>
    <n v="0.32248125"/>
    <n v="0.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4"/>
    <m/>
    <m/>
    <s v="Discovery"/>
    <m/>
    <n v="462.34265625"/>
    <n v="0.171684375"/>
    <n v="0.24433750000000001"/>
    <n v="0.26902500000000001"/>
    <n v="0.19809375000000001"/>
    <n v="0.29486250000000003"/>
    <n v="0.32241874999999998"/>
    <n v="0.24873124999999999"/>
    <m/>
    <m/>
    <m/>
    <m/>
    <m/>
    <m/>
    <m/>
    <m/>
    <m/>
    <m/>
    <m/>
    <m/>
    <m/>
    <m/>
    <m/>
    <m/>
    <m/>
    <n v="1.48287512571208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5"/>
    <m/>
    <m/>
    <s v="Discovery"/>
    <m/>
    <n v="461.48765624999999"/>
    <n v="0.16979687500000001"/>
    <n v="0.2427125"/>
    <n v="0.26832499999999998"/>
    <n v="0.19791875"/>
    <n v="0.29476249999999998"/>
    <n v="0.32220625000000003"/>
    <n v="0.2488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6"/>
    <m/>
    <m/>
    <s v="Discovery"/>
    <m/>
    <n v="460.57781249999999"/>
    <n v="0.16847500000000001"/>
    <n v="0.24123125000000001"/>
    <n v="0.26739374999999999"/>
    <n v="0.19754374999999999"/>
    <n v="0.29469374999999998"/>
    <n v="0.32213124999999998"/>
    <n v="0.2486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7"/>
    <m/>
    <m/>
    <s v="Discovery"/>
    <m/>
    <n v="459.77484375"/>
    <n v="0.167134375"/>
    <n v="0.24014374999999999"/>
    <n v="0.26668124999999998"/>
    <n v="0.19731874999999999"/>
    <n v="0.29457499999999998"/>
    <n v="0.32193125"/>
    <n v="0.24843750000000001"/>
    <m/>
    <m/>
    <m/>
    <m/>
    <m/>
    <m/>
    <m/>
    <m/>
    <m/>
    <m/>
    <m/>
    <m/>
    <m/>
    <m/>
    <m/>
    <m/>
    <n v="0.40771394432590202"/>
    <n v="5.2224627509644104E-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8"/>
    <m/>
    <m/>
    <s v="Discovery"/>
    <m/>
    <n v="458.99531250000001"/>
    <n v="0.16555624999999999"/>
    <n v="0.23896249999999999"/>
    <n v="0.26607500000000001"/>
    <n v="0.19708125000000001"/>
    <n v="0.29443750000000002"/>
    <n v="0.32188125000000001"/>
    <n v="0.24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09"/>
    <m/>
    <m/>
    <s v="Discovery"/>
    <m/>
    <n v="458.42062499999997"/>
    <n v="0.16320625"/>
    <n v="0.23743125000000001"/>
    <n v="0.26582499999999998"/>
    <n v="0.19731874999999999"/>
    <n v="0.29464374999999998"/>
    <n v="0.3218375"/>
    <n v="0.24812500000000001"/>
    <m/>
    <m/>
    <m/>
    <m/>
    <m/>
    <m/>
    <m/>
    <m/>
    <m/>
    <m/>
    <m/>
    <m/>
    <m/>
    <m/>
    <m/>
    <n v="8.6999999999999993"/>
    <m/>
    <m/>
    <m/>
    <m/>
    <m/>
    <n v="8.35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610"/>
    <m/>
    <m/>
    <s v="Discovery"/>
    <m/>
    <n v="457.55953125000002"/>
    <n v="0.16134062499999999"/>
    <n v="0.23583124999999999"/>
    <n v="0.26510624999999999"/>
    <n v="0.19717499999999999"/>
    <n v="0.29455625000000002"/>
    <n v="0.32173125000000002"/>
    <n v="0.2480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1"/>
    <m/>
    <m/>
    <s v="Discovery"/>
    <m/>
    <n v="456.82546875000003"/>
    <n v="0.15826562499999999"/>
    <n v="0.23377500000000001"/>
    <n v="0.26479999999999998"/>
    <n v="0.19743125"/>
    <n v="0.29473125"/>
    <n v="0.32181874999999999"/>
    <n v="0.24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2"/>
    <m/>
    <m/>
    <s v="Discovery"/>
    <m/>
    <n v="456.04734374999998"/>
    <n v="0.156465625"/>
    <n v="0.23173750000000001"/>
    <n v="0.26382499999999998"/>
    <n v="0.19744999999999999"/>
    <n v="0.29498750000000001"/>
    <n v="0.32195000000000001"/>
    <n v="0.2478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3"/>
    <m/>
    <m/>
    <s v="Discovery"/>
    <m/>
    <n v="455.23031250000003"/>
    <n v="0.15507499999999999"/>
    <n v="0.22994375"/>
    <n v="0.26291874999999998"/>
    <n v="0.19723750000000001"/>
    <n v="0.29505625000000002"/>
    <n v="0.32201249999999998"/>
    <n v="0.2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4"/>
    <m/>
    <m/>
    <s v="Discovery"/>
    <m/>
    <n v="454.50609374999999"/>
    <n v="0.15413437499999999"/>
    <n v="0.22863125000000001"/>
    <n v="0.26190625000000001"/>
    <n v="0.19708125000000001"/>
    <n v="0.29503125000000002"/>
    <n v="0.32199375000000002"/>
    <n v="0.2476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5"/>
    <m/>
    <m/>
    <s v="Discovery"/>
    <m/>
    <n v="453.69468749999999"/>
    <n v="0.15236250000000001"/>
    <n v="0.22709375000000001"/>
    <n v="0.26111250000000003"/>
    <n v="0.19689999999999999"/>
    <n v="0.29504374999999999"/>
    <n v="0.32198749999999998"/>
    <n v="0.24754375000000001"/>
    <m/>
    <m/>
    <m/>
    <m/>
    <m/>
    <m/>
    <m/>
    <m/>
    <m/>
    <m/>
    <m/>
    <m/>
    <m/>
    <m/>
    <m/>
    <m/>
    <n v="0.44366779551830798"/>
    <n v="3.2715471493997797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6"/>
    <m/>
    <m/>
    <s v="Discovery"/>
    <m/>
    <n v="452.78203124999999"/>
    <n v="0.15095312499999999"/>
    <n v="0.22560625000000001"/>
    <n v="0.26006249999999997"/>
    <n v="0.19664375000000001"/>
    <n v="0.29494999999999999"/>
    <n v="0.32191249999999999"/>
    <n v="0.2474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7"/>
    <m/>
    <m/>
    <s v="Discovery"/>
    <m/>
    <n v="452.16234374999999"/>
    <n v="0.149928125"/>
    <n v="0.22434999999999999"/>
    <n v="0.25937500000000002"/>
    <n v="0.19646250000000001"/>
    <n v="0.29500625000000003"/>
    <n v="0.32192500000000002"/>
    <n v="0.247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18"/>
    <m/>
    <m/>
    <s v="Discovery"/>
    <m/>
    <n v="451.53984374999999"/>
    <n v="0.14831562500000001"/>
    <n v="0.2233"/>
    <n v="0.25894374999999997"/>
    <n v="0.19623750000000001"/>
    <n v="0.29502499999999998"/>
    <n v="0.32190000000000002"/>
    <n v="0.24721874999999999"/>
    <m/>
    <m/>
    <m/>
    <m/>
    <m/>
    <m/>
    <m/>
    <m/>
    <m/>
    <m/>
    <m/>
    <m/>
    <m/>
    <m/>
    <m/>
    <n v="8.6999999999999993"/>
    <m/>
    <m/>
    <m/>
    <m/>
    <m/>
    <n v="8.4499999999999993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6"/>
    <s v="Lincoln2015Nit0IrrFull"/>
    <x v="619"/>
    <m/>
    <m/>
    <s v="Discovery"/>
    <m/>
    <n v="450.89437500000003"/>
    <n v="0.14624999999999999"/>
    <n v="0.22175"/>
    <n v="0.25854375000000002"/>
    <n v="0.19635"/>
    <n v="0.29497499999999999"/>
    <n v="0.32190000000000002"/>
    <n v="0.2472125"/>
    <m/>
    <m/>
    <m/>
    <m/>
    <n v="7.8088331999999996"/>
    <n v="610.90724999999998"/>
    <n v="468.70024999999998"/>
    <m/>
    <m/>
    <n v="1.7867441649483999E-2"/>
    <n v="4.7550000000000002E-2"/>
    <n v="6.696212375"/>
    <n v="7410.2885909312099"/>
    <m/>
    <n v="374.77175"/>
    <m/>
    <m/>
    <m/>
    <m/>
    <m/>
    <n v="27.835750000000001"/>
    <m/>
    <m/>
    <m/>
    <m/>
    <m/>
    <m/>
    <m/>
    <m/>
    <m/>
    <x v="0"/>
    <m/>
    <m/>
    <m/>
    <m/>
    <m/>
    <m/>
    <m/>
    <m/>
    <m/>
    <m/>
    <n v="93.9285"/>
    <m/>
    <m/>
    <m/>
    <m/>
    <n v="114.37125"/>
    <n v="277.08989384933602"/>
    <m/>
    <m/>
  </r>
  <r>
    <x v="786"/>
    <s v="Lincoln2015Nit0IrrFull"/>
    <x v="620"/>
    <m/>
    <m/>
    <s v="Discovery"/>
    <m/>
    <n v="450.10359375000002"/>
    <n v="0.14525312500000001"/>
    <n v="0.22043750000000001"/>
    <n v="0.25748124999999999"/>
    <n v="0.19610625000000001"/>
    <n v="0.29509374999999999"/>
    <n v="0.32187500000000002"/>
    <n v="0.2469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21"/>
    <m/>
    <m/>
    <s v="Discovery"/>
    <m/>
    <n v="449.26828124999997"/>
    <n v="0.14327812500000001"/>
    <n v="0.21918124999999999"/>
    <n v="0.25673125000000002"/>
    <n v="0.19589375000000001"/>
    <n v="0.29499999999999998"/>
    <n v="0.3218375"/>
    <n v="0.2468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6"/>
    <s v="Lincoln2015Nit0IrrFul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6999999999999993"/>
    <m/>
    <m/>
    <m/>
    <m/>
    <m/>
    <n v="8.6999999999999993"/>
    <n v="8.6999999999999993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7"/>
    <s v="Lincoln2015Nit0IrrNi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87"/>
    <s v="Lincoln2015Nit0IrrNi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3"/>
    <m/>
    <n v="6.8206990851704501E-3"/>
    <m/>
    <m/>
    <m/>
    <n v="0"/>
    <n v="2"/>
    <m/>
    <m/>
    <m/>
    <m/>
    <m/>
    <m/>
    <m/>
    <x v="1"/>
    <m/>
    <m/>
    <m/>
    <m/>
    <m/>
    <m/>
    <m/>
    <m/>
    <m/>
    <m/>
    <m/>
    <m/>
    <m/>
    <m/>
    <m/>
    <m/>
    <m/>
    <n v="3.3"/>
    <m/>
  </r>
  <r>
    <x v="787"/>
    <s v="Lincoln2015Nit0IrrNil"/>
    <x v="497"/>
    <m/>
    <m/>
    <s v="Discovery"/>
    <m/>
    <n v="462.65156250000001"/>
    <n v="0.17406874999999999"/>
    <n v="0.24641250000000001"/>
    <n v="0.25964375000000001"/>
    <n v="0.22544375"/>
    <n v="0.28404374999999998"/>
    <n v="0.29286875000000001"/>
    <n v="0.2699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498"/>
    <m/>
    <m/>
    <s v="Discovery"/>
    <m/>
    <n v="461.76749999999998"/>
    <n v="0.16993749999999999"/>
    <n v="0.24453749999999999"/>
    <n v="0.25920625000000003"/>
    <n v="0.22555"/>
    <n v="0.28420000000000001"/>
    <n v="0.29299999999999998"/>
    <n v="0.27003125"/>
    <m/>
    <m/>
    <m/>
    <m/>
    <m/>
    <m/>
    <m/>
    <m/>
    <m/>
    <m/>
    <m/>
    <m/>
    <m/>
    <m/>
    <m/>
    <m/>
    <n v="0.16014418643786499"/>
    <n v="4.73870704695708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499"/>
    <m/>
    <m/>
    <s v="Discovery"/>
    <m/>
    <n v="461.22234374999999"/>
    <n v="0.167265625"/>
    <n v="0.24308750000000001"/>
    <n v="0.25911250000000002"/>
    <n v="0.225575"/>
    <n v="0.28434375000000001"/>
    <n v="0.29304374999999999"/>
    <n v="0.27015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0"/>
    <m/>
    <m/>
    <s v="Discovery"/>
    <m/>
    <n v="460.49296874999999"/>
    <n v="0.16378437500000001"/>
    <n v="0.24105625"/>
    <n v="0.2588375"/>
    <n v="0.22589999999999999"/>
    <n v="0.2845125"/>
    <n v="0.29315625000000001"/>
    <n v="0.27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1"/>
    <m/>
    <m/>
    <s v="Discovery"/>
    <m/>
    <n v="459.27796875000001"/>
    <n v="0.15856562499999999"/>
    <n v="0.23853750000000001"/>
    <n v="0.25808750000000003"/>
    <n v="0.22598124999999999"/>
    <n v="0.28469375000000002"/>
    <n v="0.29326875000000002"/>
    <n v="0.2703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2"/>
    <m/>
    <m/>
    <s v="Discovery"/>
    <m/>
    <n v="458.05453125000003"/>
    <n v="0.153903125"/>
    <n v="0.23549375"/>
    <n v="0.25738749999999999"/>
    <n v="0.22620625"/>
    <n v="0.28485624999999998"/>
    <n v="0.29339999999999999"/>
    <n v="0.270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3"/>
    <m/>
    <m/>
    <s v="Discovery"/>
    <m/>
    <n v="456.63890624999999"/>
    <n v="0.14967187500000001"/>
    <n v="0.2323875"/>
    <n v="0.25613124999999998"/>
    <n v="0.22625000000000001"/>
    <n v="0.28490625000000003"/>
    <n v="0.29334375000000001"/>
    <n v="0.27046874999999998"/>
    <m/>
    <m/>
    <m/>
    <m/>
    <m/>
    <m/>
    <m/>
    <m/>
    <m/>
    <m/>
    <m/>
    <m/>
    <m/>
    <m/>
    <m/>
    <n v="4.55"/>
    <n v="0.21535635271650699"/>
    <n v="7.7081478624028602E-2"/>
    <m/>
    <m/>
    <m/>
    <n v="0"/>
    <n v="3.05"/>
    <m/>
    <m/>
    <m/>
    <m/>
    <m/>
    <m/>
    <m/>
    <x v="1"/>
    <m/>
    <m/>
    <m/>
    <m/>
    <m/>
    <m/>
    <m/>
    <m/>
    <m/>
    <m/>
    <m/>
    <m/>
    <m/>
    <m/>
    <m/>
    <m/>
    <m/>
    <n v="4.55"/>
    <m/>
  </r>
  <r>
    <x v="787"/>
    <s v="Lincoln2015Nit0IrrNil"/>
    <x v="504"/>
    <m/>
    <m/>
    <s v="Discovery"/>
    <m/>
    <n v="455.16281249999997"/>
    <n v="0.14490624999999999"/>
    <n v="0.22888749999999999"/>
    <n v="0.25509999999999999"/>
    <n v="0.22620000000000001"/>
    <n v="0.28501874999999999"/>
    <n v="0.29344999999999999"/>
    <n v="0.270543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5"/>
    <m/>
    <m/>
    <s v="Discovery"/>
    <m/>
    <n v="454.00359374999999"/>
    <n v="0.14087812499999999"/>
    <n v="0.22586249999999999"/>
    <n v="0.25439374999999997"/>
    <n v="0.22630624999999999"/>
    <n v="0.28513125"/>
    <n v="0.29357499999999997"/>
    <n v="0.27056875000000002"/>
    <m/>
    <m/>
    <m/>
    <m/>
    <m/>
    <m/>
    <m/>
    <m/>
    <m/>
    <m/>
    <m/>
    <m/>
    <m/>
    <m/>
    <m/>
    <m/>
    <m/>
    <n v="0.12251476249468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6"/>
    <m/>
    <m/>
    <s v="Discovery"/>
    <m/>
    <n v="453.00562500000001"/>
    <n v="0.138325"/>
    <n v="0.22289999999999999"/>
    <n v="0.25322499999999998"/>
    <n v="0.22650624999999999"/>
    <n v="0.28521875000000002"/>
    <n v="0.29376249999999998"/>
    <n v="0.2706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7"/>
    <m/>
    <m/>
    <s v="Discovery"/>
    <m/>
    <n v="451.68890625"/>
    <n v="0.13537812499999999"/>
    <n v="0.21968124999999999"/>
    <n v="0.25163750000000001"/>
    <n v="0.22635"/>
    <n v="0.28544375"/>
    <n v="0.29379375000000002"/>
    <n v="0.2708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8"/>
    <m/>
    <m/>
    <s v="Discovery"/>
    <m/>
    <n v="450.40406250000001"/>
    <n v="0.13267499999999999"/>
    <n v="0.21670624999999999"/>
    <n v="0.25018750000000001"/>
    <n v="0.22622500000000001"/>
    <n v="0.28542499999999998"/>
    <n v="0.29395624999999997"/>
    <n v="0.2708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09"/>
    <m/>
    <m/>
    <s v="Discovery"/>
    <m/>
    <n v="448.861875"/>
    <n v="0.12969375"/>
    <n v="0.21333125"/>
    <n v="0.24829999999999999"/>
    <n v="0.22595000000000001"/>
    <n v="0.28543125000000003"/>
    <n v="0.29404374999999999"/>
    <n v="0.27096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0"/>
    <m/>
    <m/>
    <s v="Discovery"/>
    <m/>
    <n v="447.78187500000001"/>
    <n v="0.12743750000000001"/>
    <n v="0.21099999999999999"/>
    <n v="0.24686250000000001"/>
    <n v="0.22585"/>
    <n v="0.28551874999999999"/>
    <n v="0.29404374999999999"/>
    <n v="0.27111249999999998"/>
    <m/>
    <m/>
    <m/>
    <m/>
    <m/>
    <m/>
    <m/>
    <m/>
    <m/>
    <m/>
    <m/>
    <m/>
    <m/>
    <m/>
    <m/>
    <m/>
    <m/>
    <n v="0.17621848194788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1"/>
    <m/>
    <m/>
    <s v="Discovery"/>
    <m/>
    <n v="447.05015624999999"/>
    <n v="0.12723437500000001"/>
    <n v="0.209675"/>
    <n v="0.24545624999999999"/>
    <n v="0.22551874999999999"/>
    <n v="0.28558125000000001"/>
    <n v="0.29408125000000002"/>
    <n v="0.2710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2"/>
    <m/>
    <m/>
    <s v="Discovery"/>
    <m/>
    <n v="446.2528125"/>
    <n v="0.12645000000000001"/>
    <n v="0.20850625"/>
    <n v="0.24400625000000001"/>
    <n v="0.22511875000000001"/>
    <n v="0.28558749999999999"/>
    <n v="0.29420625"/>
    <n v="0.27111249999999998"/>
    <m/>
    <m/>
    <m/>
    <m/>
    <n v="1.6731304250000001"/>
    <n v="48.196249999999999"/>
    <n v="0"/>
    <m/>
    <m/>
    <m/>
    <m/>
    <m/>
    <m/>
    <m/>
    <m/>
    <n v="6"/>
    <m/>
    <m/>
    <m/>
    <m/>
    <n v="0"/>
    <n v="0"/>
    <n v="4.95"/>
    <n v="0.66249999999999998"/>
    <n v="3.9311919717779198E-2"/>
    <n v="1.43473765"/>
    <n v="36.496250000000003"/>
    <m/>
    <m/>
    <n v="1.815255E-2"/>
    <x v="1"/>
    <m/>
    <m/>
    <m/>
    <m/>
    <m/>
    <m/>
    <m/>
    <m/>
    <m/>
    <m/>
    <n v="0"/>
    <m/>
    <n v="2.03754508547009E-2"/>
    <n v="0.238392775"/>
    <m/>
    <n v="11.7"/>
    <m/>
    <n v="6"/>
    <m/>
  </r>
  <r>
    <x v="787"/>
    <s v="Lincoln2015Nit0IrrNil"/>
    <x v="513"/>
    <m/>
    <m/>
    <s v="Discovery"/>
    <m/>
    <n v="444.71906250000001"/>
    <n v="0.1247625"/>
    <n v="0.20591875000000001"/>
    <n v="0.24155625"/>
    <n v="0.2245625"/>
    <n v="0.28544999999999998"/>
    <n v="0.29422500000000001"/>
    <n v="0.27126250000000002"/>
    <m/>
    <m/>
    <m/>
    <m/>
    <m/>
    <m/>
    <m/>
    <m/>
    <m/>
    <m/>
    <m/>
    <m/>
    <m/>
    <m/>
    <m/>
    <m/>
    <n v="0.24226193645439001"/>
    <n v="0.161476744060479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4"/>
    <m/>
    <m/>
    <s v="Discovery"/>
    <m/>
    <n v="443.24250000000001"/>
    <n v="0.122525"/>
    <n v="0.20305000000000001"/>
    <n v="0.23938124999999999"/>
    <n v="0.22428124999999999"/>
    <n v="0.28548125000000002"/>
    <n v="0.29422500000000001"/>
    <n v="0.2713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5"/>
    <m/>
    <m/>
    <s v="Discovery"/>
    <m/>
    <n v="441.72328125000001"/>
    <n v="0.12019687499999999"/>
    <n v="0.20017499999999999"/>
    <n v="0.23726875"/>
    <n v="0.22411875000000001"/>
    <n v="0.28533124999999998"/>
    <n v="0.29419374999999998"/>
    <n v="0.2713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6"/>
    <m/>
    <m/>
    <s v="Discovery"/>
    <m/>
    <n v="447.79218750000001"/>
    <n v="0.16255625000000001"/>
    <n v="0.20106250000000001"/>
    <n v="0.23598749999999999"/>
    <n v="0.22388125"/>
    <n v="0.28530624999999998"/>
    <n v="0.29428124999999999"/>
    <n v="0.27137499999999998"/>
    <m/>
    <m/>
    <m/>
    <m/>
    <m/>
    <m/>
    <m/>
    <m/>
    <m/>
    <m/>
    <m/>
    <m/>
    <m/>
    <m/>
    <m/>
    <m/>
    <n v="0.26966857873065703"/>
    <n v="0.381309303550927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7"/>
    <m/>
    <m/>
    <s v="Discovery"/>
    <m/>
    <n v="445.75546874999998"/>
    <n v="0.152703125"/>
    <n v="0.20005000000000001"/>
    <n v="0.23473749999999999"/>
    <n v="0.22376874999999999"/>
    <n v="0.28536250000000002"/>
    <n v="0.29423749999999999"/>
    <n v="0.27136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8"/>
    <m/>
    <m/>
    <s v="Discovery"/>
    <m/>
    <n v="444.34359375000003"/>
    <n v="0.14725312500000001"/>
    <n v="0.19952500000000001"/>
    <n v="0.2333375"/>
    <n v="0.22328124999999999"/>
    <n v="0.28536250000000002"/>
    <n v="0.29435"/>
    <n v="0.27142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19"/>
    <m/>
    <m/>
    <s v="Discovery"/>
    <m/>
    <n v="442.84078125000002"/>
    <n v="0.142921875"/>
    <n v="0.19901250000000001"/>
    <n v="0.23141875000000001"/>
    <n v="0.22255625000000001"/>
    <n v="0.28529375000000001"/>
    <n v="0.29441250000000002"/>
    <n v="0.27148749999999999"/>
    <m/>
    <m/>
    <m/>
    <m/>
    <m/>
    <m/>
    <m/>
    <m/>
    <m/>
    <m/>
    <m/>
    <m/>
    <m/>
    <m/>
    <m/>
    <m/>
    <m/>
    <n v="0.10193687928361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0"/>
    <m/>
    <m/>
    <s v="Discovery"/>
    <m/>
    <n v="441.38203125000001"/>
    <n v="0.13832187500000001"/>
    <n v="0.19827500000000001"/>
    <n v="0.23001250000000001"/>
    <n v="0.22204375000000001"/>
    <n v="0.28508125000000001"/>
    <n v="0.29436875000000001"/>
    <n v="0.27146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1"/>
    <m/>
    <m/>
    <s v="Discovery"/>
    <m/>
    <n v="440.26359374999998"/>
    <n v="0.134528125"/>
    <n v="0.1976125"/>
    <n v="0.22898125"/>
    <n v="0.22162499999999999"/>
    <n v="0.28491250000000001"/>
    <n v="0.294375"/>
    <n v="0.2715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2"/>
    <m/>
    <m/>
    <s v="Discovery"/>
    <m/>
    <n v="439.239375"/>
    <n v="0.1315375"/>
    <n v="0.19645000000000001"/>
    <n v="0.2280625"/>
    <n v="0.22136875"/>
    <n v="0.28481875000000001"/>
    <n v="0.29430000000000001"/>
    <n v="0.2715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3"/>
    <m/>
    <m/>
    <s v="Discovery"/>
    <m/>
    <n v="437.87390625"/>
    <n v="0.128003125"/>
    <n v="0.19490625"/>
    <n v="0.226325"/>
    <n v="0.22104375000000001"/>
    <n v="0.2848"/>
    <n v="0.29436875000000001"/>
    <n v="0.2715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4"/>
    <m/>
    <m/>
    <s v="Discovery"/>
    <m/>
    <n v="436.35421874999997"/>
    <n v="0.124703125"/>
    <n v="0.19255"/>
    <n v="0.224525"/>
    <n v="0.22070000000000001"/>
    <n v="0.28473124999999999"/>
    <n v="0.29436875000000001"/>
    <n v="0.27156249999999998"/>
    <m/>
    <m/>
    <m/>
    <m/>
    <m/>
    <m/>
    <m/>
    <m/>
    <m/>
    <m/>
    <m/>
    <m/>
    <m/>
    <m/>
    <m/>
    <n v="8"/>
    <n v="0.34842406967410899"/>
    <n v="0.246489029919752"/>
    <m/>
    <m/>
    <m/>
    <n v="0.5"/>
    <n v="7"/>
    <m/>
    <m/>
    <m/>
    <m/>
    <m/>
    <m/>
    <m/>
    <x v="1"/>
    <m/>
    <m/>
    <m/>
    <m/>
    <m/>
    <m/>
    <m/>
    <m/>
    <m/>
    <m/>
    <m/>
    <m/>
    <m/>
    <m/>
    <m/>
    <m/>
    <m/>
    <n v="8"/>
    <m/>
  </r>
  <r>
    <x v="787"/>
    <s v="Lincoln2015Nit0IrrNil"/>
    <x v="525"/>
    <m/>
    <m/>
    <s v="Discovery"/>
    <m/>
    <n v="435.31171875000001"/>
    <n v="0.12145937499999999"/>
    <n v="0.19060625"/>
    <n v="0.22370625"/>
    <n v="0.22056875000000001"/>
    <n v="0.28470000000000001"/>
    <n v="0.29439375000000001"/>
    <n v="0.27163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6"/>
    <m/>
    <m/>
    <s v="Discovery"/>
    <m/>
    <n v="434.25375000000003"/>
    <n v="0.12030625"/>
    <n v="0.18888125"/>
    <n v="0.22193125"/>
    <n v="0.22005625000000001"/>
    <n v="0.28474375000000002"/>
    <n v="0.29441875000000001"/>
    <n v="0.27176875"/>
    <m/>
    <m/>
    <m/>
    <m/>
    <m/>
    <m/>
    <m/>
    <m/>
    <m/>
    <m/>
    <m/>
    <m/>
    <m/>
    <m/>
    <m/>
    <m/>
    <n v="0.35532694937643899"/>
    <n v="0.24610000829028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7"/>
    <m/>
    <m/>
    <s v="Discovery"/>
    <m/>
    <n v="432.6590625"/>
    <n v="0.11863124999999999"/>
    <n v="0.18693750000000001"/>
    <n v="0.21943124999999999"/>
    <n v="0.21906875000000001"/>
    <n v="0.28462500000000002"/>
    <n v="0.29448750000000001"/>
    <n v="0.271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8"/>
    <m/>
    <m/>
    <s v="Discovery"/>
    <m/>
    <n v="431.14453125"/>
    <n v="0.116665625"/>
    <n v="0.18459375"/>
    <n v="0.2174875"/>
    <n v="0.21836875"/>
    <n v="0.28441250000000001"/>
    <n v="0.2944"/>
    <n v="0.2718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29"/>
    <m/>
    <m/>
    <s v="Discovery"/>
    <m/>
    <n v="429.91781250000003"/>
    <n v="0.11483125"/>
    <n v="0.18295"/>
    <n v="0.21589375"/>
    <n v="0.21773124999999999"/>
    <n v="0.28420624999999999"/>
    <n v="0.29443750000000002"/>
    <n v="0.271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0"/>
    <m/>
    <m/>
    <s v="Discovery"/>
    <m/>
    <n v="428.38593750000001"/>
    <n v="0.11345"/>
    <n v="0.18096875000000001"/>
    <n v="0.213675"/>
    <n v="0.21675"/>
    <n v="0.28399999999999997"/>
    <n v="0.29443124999999998"/>
    <n v="0.2718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1"/>
    <m/>
    <m/>
    <s v="Discovery"/>
    <m/>
    <n v="427.12687499999998"/>
    <n v="0.11119999999999999"/>
    <n v="0.17936250000000001"/>
    <n v="0.21238124999999999"/>
    <n v="0.21608749999999999"/>
    <n v="0.28382499999999999"/>
    <n v="0.29430000000000001"/>
    <n v="0.27188125000000002"/>
    <m/>
    <m/>
    <m/>
    <m/>
    <m/>
    <m/>
    <m/>
    <m/>
    <m/>
    <m/>
    <m/>
    <m/>
    <m/>
    <m/>
    <m/>
    <m/>
    <n v="0.49246680354127698"/>
    <n v="0.221476211820893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2"/>
    <m/>
    <m/>
    <s v="Discovery"/>
    <m/>
    <n v="425.87203125000002"/>
    <n v="0.109846875"/>
    <n v="0.1779125"/>
    <n v="0.21073125000000001"/>
    <n v="0.21516250000000001"/>
    <n v="0.28363125"/>
    <n v="0.29430624999999999"/>
    <n v="0.2718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3"/>
    <m/>
    <m/>
    <s v="Discovery"/>
    <m/>
    <n v="453.05390625000001"/>
    <n v="0.27185312499999997"/>
    <n v="0.20013125000000001"/>
    <n v="0.21018124999999999"/>
    <n v="0.21441250000000001"/>
    <n v="0.28344374999999999"/>
    <n v="0.29430000000000001"/>
    <n v="0.27184999999999998"/>
    <m/>
    <m/>
    <m/>
    <m/>
    <n v="2.9438073249999999"/>
    <n v="188.768"/>
    <n v="0"/>
    <m/>
    <m/>
    <m/>
    <m/>
    <m/>
    <m/>
    <m/>
    <m/>
    <m/>
    <m/>
    <m/>
    <m/>
    <m/>
    <n v="3.2669999999999999"/>
    <m/>
    <m/>
    <n v="1.02"/>
    <n v="3.0474127438848701E-2"/>
    <n v="1.7977601999999999"/>
    <n v="58.993000000000002"/>
    <m/>
    <m/>
    <n v="1.7290186999999999E-2"/>
    <x v="1"/>
    <m/>
    <m/>
    <m/>
    <m/>
    <m/>
    <m/>
    <m/>
    <m/>
    <m/>
    <m/>
    <n v="0"/>
    <m/>
    <n v="9.0590881604325404E-3"/>
    <n v="1.1460471249999999"/>
    <m/>
    <n v="126.508"/>
    <m/>
    <m/>
    <m/>
  </r>
  <r>
    <x v="787"/>
    <s v="Lincoln2015Nit0IrrNil"/>
    <x v="534"/>
    <m/>
    <m/>
    <s v="Discovery"/>
    <m/>
    <n v="447.58875"/>
    <n v="0.23757500000000001"/>
    <n v="0.20017499999999999"/>
    <n v="0.21038124999999999"/>
    <n v="0.21355625"/>
    <n v="0.28315625"/>
    <n v="0.29415625000000001"/>
    <n v="0.27183750000000001"/>
    <m/>
    <m/>
    <m/>
    <n v="1.9"/>
    <m/>
    <m/>
    <m/>
    <m/>
    <m/>
    <m/>
    <m/>
    <m/>
    <m/>
    <m/>
    <m/>
    <n v="8.4"/>
    <m/>
    <n v="0.37111802917640602"/>
    <m/>
    <m/>
    <m/>
    <n v="1.75"/>
    <n v="8.25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35"/>
    <m/>
    <m/>
    <s v="Discovery"/>
    <m/>
    <n v="443.99437499999999"/>
    <n v="0.21479375000000001"/>
    <n v="0.19919375"/>
    <n v="0.210975"/>
    <n v="0.21308750000000001"/>
    <n v="0.28288750000000001"/>
    <n v="0.29415625000000001"/>
    <n v="0.27188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6"/>
    <m/>
    <m/>
    <s v="Discovery"/>
    <m/>
    <n v="441.13734375000001"/>
    <n v="0.197421875"/>
    <n v="0.19861875000000001"/>
    <n v="0.21125625000000001"/>
    <n v="0.21262500000000001"/>
    <n v="0.28256249999999999"/>
    <n v="0.2940875"/>
    <n v="0.27190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7"/>
    <m/>
    <m/>
    <s v="Discovery"/>
    <m/>
    <n v="437.90203124999999"/>
    <n v="0.18068437500000001"/>
    <n v="0.19697500000000001"/>
    <n v="0.2109125"/>
    <n v="0.21178125"/>
    <n v="0.2823"/>
    <n v="0.29396250000000002"/>
    <n v="0.2718875"/>
    <m/>
    <m/>
    <m/>
    <m/>
    <m/>
    <m/>
    <m/>
    <m/>
    <m/>
    <m/>
    <m/>
    <m/>
    <m/>
    <m/>
    <m/>
    <m/>
    <n v="0.38340645460874601"/>
    <n v="0.201560736410127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8"/>
    <m/>
    <m/>
    <s v="Discovery"/>
    <m/>
    <n v="434.86453125000003"/>
    <n v="0.16493437499999999"/>
    <n v="0.19491249999999999"/>
    <n v="0.21076875"/>
    <n v="0.21105625"/>
    <n v="0.2820125"/>
    <n v="0.29388124999999998"/>
    <n v="0.27190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39"/>
    <m/>
    <m/>
    <s v="Discovery"/>
    <m/>
    <n v="431.8021875"/>
    <n v="0.15090000000000001"/>
    <n v="0.19218125"/>
    <n v="0.21003749999999999"/>
    <n v="0.21018124999999999"/>
    <n v="0.281775"/>
    <n v="0.293875"/>
    <n v="0.27193125000000001"/>
    <m/>
    <m/>
    <m/>
    <m/>
    <m/>
    <m/>
    <m/>
    <m/>
    <m/>
    <m/>
    <m/>
    <m/>
    <m/>
    <m/>
    <m/>
    <n v="8.4"/>
    <m/>
    <m/>
    <m/>
    <m/>
    <m/>
    <n v="2.0499999999999998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40"/>
    <m/>
    <m/>
    <s v="Discovery"/>
    <m/>
    <n v="428.89921874999999"/>
    <n v="0.13904687499999999"/>
    <n v="0.18901875000000001"/>
    <n v="0.208925"/>
    <n v="0.20935000000000001"/>
    <n v="0.28163125"/>
    <n v="0.29380000000000001"/>
    <n v="0.271924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1"/>
    <m/>
    <m/>
    <s v="Discovery"/>
    <m/>
    <n v="427.08375000000001"/>
    <n v="0.13143125"/>
    <n v="0.18670624999999999"/>
    <n v="0.2084"/>
    <n v="0.20880000000000001"/>
    <n v="0.28156874999999998"/>
    <n v="0.29386875000000001"/>
    <n v="0.27190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2"/>
    <m/>
    <m/>
    <s v="Discovery"/>
    <m/>
    <n v="424.43953125000002"/>
    <n v="0.124946875"/>
    <n v="0.18341250000000001"/>
    <n v="0.20580625"/>
    <n v="0.20760000000000001"/>
    <n v="0.28143125000000002"/>
    <n v="0.29389999999999999"/>
    <n v="0.27188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3"/>
    <m/>
    <m/>
    <s v="Discovery"/>
    <m/>
    <n v="422.89453125"/>
    <n v="0.120609375"/>
    <n v="0.18115000000000001"/>
    <n v="0.20470625000000001"/>
    <n v="0.20698749999999999"/>
    <n v="0.28121249999999998"/>
    <n v="0.29392499999999999"/>
    <n v="0.271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4"/>
    <m/>
    <m/>
    <s v="Discovery"/>
    <m/>
    <n v="421.56328124999999"/>
    <n v="0.118284375"/>
    <n v="0.1794375"/>
    <n v="0.20323749999999999"/>
    <n v="0.20622499999999999"/>
    <n v="0.28102500000000002"/>
    <n v="0.29391875000000001"/>
    <n v="0.27194374999999998"/>
    <m/>
    <m/>
    <m/>
    <m/>
    <m/>
    <m/>
    <m/>
    <m/>
    <m/>
    <m/>
    <m/>
    <m/>
    <m/>
    <m/>
    <m/>
    <m/>
    <n v="0.34059559588807198"/>
    <n v="0.150771683699239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5"/>
    <m/>
    <m/>
    <s v="Discovery"/>
    <m/>
    <n v="420.33749999999998"/>
    <n v="0.11598124999999999"/>
    <n v="0.17828125"/>
    <n v="0.20227500000000001"/>
    <n v="0.20519999999999999"/>
    <n v="0.28056249999999999"/>
    <n v="0.29388750000000002"/>
    <n v="0.272068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6"/>
    <m/>
    <m/>
    <s v="Discovery"/>
    <m/>
    <n v="417.53578125000001"/>
    <n v="0.111284375"/>
    <n v="0.1753875"/>
    <n v="0.19939999999999999"/>
    <n v="0.2031"/>
    <n v="0.27994999999999998"/>
    <n v="0.29394375"/>
    <n v="0.27205625"/>
    <m/>
    <m/>
    <m/>
    <m/>
    <m/>
    <m/>
    <m/>
    <m/>
    <m/>
    <m/>
    <m/>
    <m/>
    <m/>
    <m/>
    <m/>
    <n v="8.4"/>
    <m/>
    <m/>
    <m/>
    <m/>
    <m/>
    <n v="3.0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47"/>
    <m/>
    <m/>
    <s v="Discovery"/>
    <m/>
    <n v="416.08078124999997"/>
    <n v="0.107034375"/>
    <n v="0.1733875"/>
    <n v="0.19871249999999999"/>
    <n v="0.20251875"/>
    <n v="0.27960625"/>
    <n v="0.293875"/>
    <n v="0.27201249999999999"/>
    <m/>
    <m/>
    <m/>
    <m/>
    <n v="4.1552485250000002"/>
    <n v="319.52699999999999"/>
    <n v="88.61"/>
    <m/>
    <m/>
    <m/>
    <m/>
    <m/>
    <m/>
    <m/>
    <m/>
    <m/>
    <m/>
    <m/>
    <n v="1.24642436844667E-2"/>
    <n v="7.0432325000000004E-2"/>
    <n v="5.6507500000000004"/>
    <m/>
    <m/>
    <n v="0.76249999999999996"/>
    <n v="2.7901878559153499E-2"/>
    <n v="1.2420660750000001"/>
    <n v="44.515500000000003"/>
    <m/>
    <m/>
    <n v="1.7128865E-2"/>
    <x v="1"/>
    <m/>
    <m/>
    <m/>
    <m/>
    <m/>
    <m/>
    <m/>
    <m/>
    <n v="1.4942340999999999"/>
    <m/>
    <n v="88.61"/>
    <n v="1.6863041417447201E-2"/>
    <n v="7.4606386142242803E-3"/>
    <n v="1.3485160249999999"/>
    <m/>
    <n v="180.75075000000001"/>
    <m/>
    <m/>
    <m/>
  </r>
  <r>
    <x v="787"/>
    <s v="Lincoln2015Nit0IrrNil"/>
    <x v="548"/>
    <m/>
    <m/>
    <s v="Discovery"/>
    <m/>
    <n v="414.08906250000001"/>
    <n v="0.10476874999999999"/>
    <n v="0.1711"/>
    <n v="0.19636875000000001"/>
    <n v="0.20117499999999999"/>
    <n v="0.27904374999999998"/>
    <n v="0.29371249999999999"/>
    <n v="0.27206249999999998"/>
    <m/>
    <m/>
    <m/>
    <m/>
    <m/>
    <m/>
    <m/>
    <m/>
    <m/>
    <m/>
    <m/>
    <m/>
    <m/>
    <m/>
    <m/>
    <m/>
    <n v="0.38520338238876001"/>
    <n v="0.11688383148367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49"/>
    <m/>
    <m/>
    <s v="Discovery"/>
    <m/>
    <n v="412.43531250000001"/>
    <n v="0.10216875"/>
    <n v="0.16898750000000001"/>
    <n v="0.19488749999999999"/>
    <n v="0.19985625000000001"/>
    <n v="0.27856874999999998"/>
    <n v="0.29378749999999998"/>
    <n v="0.2721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0"/>
    <m/>
    <m/>
    <s v="Discovery"/>
    <m/>
    <n v="411.00749999999999"/>
    <n v="9.9387500000000004E-2"/>
    <n v="0.1670625"/>
    <n v="0.19366875"/>
    <n v="0.19919999999999999"/>
    <n v="0.27819375000000002"/>
    <n v="0.29365000000000002"/>
    <n v="0.2720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1"/>
    <m/>
    <m/>
    <s v="Discovery"/>
    <m/>
    <n v="409.53796875"/>
    <n v="9.8040625000000006E-2"/>
    <n v="0.16550000000000001"/>
    <n v="0.19186875"/>
    <n v="0.19801874999999999"/>
    <n v="0.27779375000000001"/>
    <n v="0.29354374999999999"/>
    <n v="0.27213124999999999"/>
    <m/>
    <m/>
    <m/>
    <m/>
    <m/>
    <m/>
    <m/>
    <m/>
    <m/>
    <m/>
    <m/>
    <m/>
    <m/>
    <m/>
    <m/>
    <m/>
    <n v="0.29032253993518198"/>
    <n v="0.12323637886577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2"/>
    <m/>
    <m/>
    <s v="Discovery"/>
    <m/>
    <n v="407.99671875000001"/>
    <n v="9.6590624999999999E-2"/>
    <n v="0.16386249999999999"/>
    <n v="0.19016875"/>
    <n v="0.19666875"/>
    <n v="0.27712500000000001"/>
    <n v="0.2935625"/>
    <n v="0.27223750000000002"/>
    <m/>
    <m/>
    <m/>
    <m/>
    <m/>
    <m/>
    <m/>
    <m/>
    <m/>
    <m/>
    <m/>
    <m/>
    <m/>
    <m/>
    <m/>
    <n v="8.4"/>
    <m/>
    <m/>
    <m/>
    <m/>
    <m/>
    <n v="4.0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53"/>
    <m/>
    <m/>
    <s v="Discovery"/>
    <m/>
    <n v="406.52390624999998"/>
    <n v="9.4603124999999996E-2"/>
    <n v="0.16261875000000001"/>
    <n v="0.18898124999999999"/>
    <n v="0.19554374999999999"/>
    <n v="0.27641874999999999"/>
    <n v="0.29330624999999999"/>
    <n v="0.27221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4"/>
    <m/>
    <m/>
    <s v="Discovery"/>
    <m/>
    <n v="404.38499999999999"/>
    <n v="9.3018749999999997E-2"/>
    <n v="0.16054375000000001"/>
    <n v="0.18662500000000001"/>
    <n v="0.19363125"/>
    <n v="0.27553749999999999"/>
    <n v="0.29312500000000002"/>
    <n v="0.272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5"/>
    <m/>
    <m/>
    <s v="Discovery"/>
    <m/>
    <n v="403.04250000000002"/>
    <n v="9.0281249999999993E-2"/>
    <n v="0.15905625000000001"/>
    <n v="0.18586875"/>
    <n v="0.19288125"/>
    <n v="0.27485625000000002"/>
    <n v="0.29294999999999999"/>
    <n v="0.27224999999999999"/>
    <m/>
    <m/>
    <m/>
    <m/>
    <m/>
    <m/>
    <m/>
    <m/>
    <m/>
    <m/>
    <m/>
    <m/>
    <m/>
    <m/>
    <m/>
    <m/>
    <n v="0.47609792137163298"/>
    <n v="0.13686547188618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6"/>
    <m/>
    <m/>
    <s v="Discovery"/>
    <m/>
    <n v="401.77875"/>
    <n v="8.9387499999999995E-2"/>
    <n v="0.15763750000000001"/>
    <n v="0.18431875"/>
    <n v="0.19196250000000001"/>
    <n v="0.27424999999999999"/>
    <n v="0.29289999999999999"/>
    <n v="0.2723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7"/>
    <m/>
    <m/>
    <s v="Discovery"/>
    <m/>
    <n v="400.47046875000001"/>
    <n v="8.6909374999999997E-2"/>
    <n v="0.15603125000000001"/>
    <n v="0.18340624999999999"/>
    <n v="0.19136875"/>
    <n v="0.27368749999999997"/>
    <n v="0.29276249999999998"/>
    <n v="0.272206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8"/>
    <m/>
    <m/>
    <s v="Discovery"/>
    <m/>
    <n v="398.52468750000003"/>
    <n v="8.6718749999999997E-2"/>
    <n v="0.15454999999999999"/>
    <n v="0.18093124999999999"/>
    <n v="0.18938125"/>
    <n v="0.27273750000000002"/>
    <n v="0.29259374999999999"/>
    <n v="0.27213749999999998"/>
    <m/>
    <m/>
    <m/>
    <m/>
    <m/>
    <m/>
    <m/>
    <m/>
    <m/>
    <m/>
    <m/>
    <m/>
    <m/>
    <m/>
    <m/>
    <m/>
    <n v="0.35335865581353398"/>
    <n v="9.2725630137243095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59"/>
    <m/>
    <m/>
    <s v="Discovery"/>
    <m/>
    <n v="397.08749999999998"/>
    <n v="8.5312499999999999E-2"/>
    <n v="0.1535125"/>
    <n v="0.1799125"/>
    <n v="0.18795624999999999"/>
    <n v="0.27189999999999998"/>
    <n v="0.29226875000000002"/>
    <n v="0.272175"/>
    <m/>
    <m/>
    <m/>
    <m/>
    <n v="5.3241825499999997"/>
    <n v="395.09075000000001"/>
    <n v="147.44499999999999"/>
    <m/>
    <m/>
    <m/>
    <m/>
    <m/>
    <m/>
    <m/>
    <m/>
    <m/>
    <m/>
    <m/>
    <n v="7.1645785838238803E-3"/>
    <n v="5.2639949999999998E-2"/>
    <n v="7.3472499999999998"/>
    <m/>
    <m/>
    <n v="0.51249999999999996"/>
    <n v="2.4430700542994899E-2"/>
    <n v="0.84473422499999995"/>
    <n v="34.576749999999997"/>
    <m/>
    <m/>
    <n v="1.4822099E-2"/>
    <x v="1"/>
    <m/>
    <m/>
    <m/>
    <m/>
    <m/>
    <m/>
    <m/>
    <m/>
    <n v="3.1536762"/>
    <m/>
    <n v="147.44499999999999"/>
    <n v="2.1388831089558798E-2"/>
    <n v="6.1886124097233304E-3"/>
    <n v="1.273132175"/>
    <m/>
    <n v="205.72174999999999"/>
    <m/>
    <m/>
    <m/>
  </r>
  <r>
    <x v="787"/>
    <s v="Lincoln2015Nit0IrrNil"/>
    <x v="560"/>
    <m/>
    <m/>
    <s v="Discovery"/>
    <m/>
    <n v="396.22546875"/>
    <n v="8.3684375000000005E-2"/>
    <n v="0.15239374999999999"/>
    <n v="0.1792"/>
    <n v="0.187775"/>
    <n v="0.2714625"/>
    <n v="0.29215000000000002"/>
    <n v="0.27212500000000001"/>
    <m/>
    <m/>
    <m/>
    <m/>
    <m/>
    <m/>
    <m/>
    <m/>
    <m/>
    <m/>
    <m/>
    <m/>
    <m/>
    <m/>
    <m/>
    <n v="8.4"/>
    <m/>
    <m/>
    <m/>
    <m/>
    <m/>
    <n v="4.7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61"/>
    <m/>
    <m/>
    <s v="Discovery"/>
    <m/>
    <n v="395.31281250000001"/>
    <n v="8.2781250000000001E-2"/>
    <n v="0.1514625"/>
    <n v="0.17836874999999999"/>
    <n v="0.18733125"/>
    <n v="0.27079375"/>
    <n v="0.29197499999999998"/>
    <n v="0.27211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2"/>
    <m/>
    <m/>
    <s v="Discovery"/>
    <m/>
    <n v="394.00312500000001"/>
    <n v="8.2368750000000004E-2"/>
    <n v="0.15070625000000001"/>
    <n v="0.17709374999999999"/>
    <n v="0.1860125"/>
    <n v="0.26994374999999998"/>
    <n v="0.29171249999999999"/>
    <n v="0.2720437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3"/>
    <m/>
    <m/>
    <s v="Discovery"/>
    <m/>
    <n v="393.10078125000001"/>
    <n v="8.0934375000000003E-2"/>
    <n v="0.1497125"/>
    <n v="0.1767"/>
    <n v="0.185475"/>
    <n v="0.2693625"/>
    <n v="0.29149375"/>
    <n v="0.27198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4"/>
    <m/>
    <m/>
    <s v="Discovery"/>
    <m/>
    <n v="392.11828125"/>
    <n v="8.0259374999999994E-2"/>
    <n v="0.1489625"/>
    <n v="0.17583124999999999"/>
    <n v="0.18471874999999999"/>
    <n v="0.26871875000000001"/>
    <n v="0.29128749999999998"/>
    <n v="0.2718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5"/>
    <m/>
    <m/>
    <s v="Discovery"/>
    <m/>
    <n v="390.19640625"/>
    <n v="8.0428125000000003E-2"/>
    <n v="0.14848125000000001"/>
    <n v="0.1739125"/>
    <n v="0.18210000000000001"/>
    <n v="0.26741874999999998"/>
    <n v="0.29093124999999997"/>
    <n v="0.27183750000000001"/>
    <m/>
    <m/>
    <m/>
    <m/>
    <m/>
    <m/>
    <m/>
    <m/>
    <m/>
    <m/>
    <m/>
    <m/>
    <m/>
    <m/>
    <m/>
    <m/>
    <n v="0.28588337830714"/>
    <n v="0.148512297342509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6"/>
    <m/>
    <m/>
    <s v="Discovery"/>
    <m/>
    <n v="389.63015625000003"/>
    <n v="7.6978124999999994E-2"/>
    <n v="0.14728125"/>
    <n v="0.17435624999999999"/>
    <n v="0.18285625"/>
    <n v="0.26711249999999997"/>
    <n v="0.29054374999999999"/>
    <n v="0.27176875"/>
    <m/>
    <m/>
    <m/>
    <m/>
    <m/>
    <m/>
    <m/>
    <m/>
    <m/>
    <m/>
    <m/>
    <m/>
    <m/>
    <m/>
    <m/>
    <n v="8.4"/>
    <m/>
    <m/>
    <m/>
    <m/>
    <m/>
    <n v="5.2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67"/>
    <m/>
    <m/>
    <s v="Discovery"/>
    <m/>
    <n v="388.50140625"/>
    <n v="7.6759375000000005E-2"/>
    <n v="0.1461375"/>
    <n v="0.17281250000000001"/>
    <n v="0.18208750000000001"/>
    <n v="0.26654375000000002"/>
    <n v="0.29035"/>
    <n v="0.2717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8"/>
    <m/>
    <m/>
    <s v="Discovery"/>
    <m/>
    <n v="401.22843749999998"/>
    <n v="0.16221874999999999"/>
    <n v="0.14863750000000001"/>
    <n v="0.17274999999999999"/>
    <n v="0.181475"/>
    <n v="0.26600000000000001"/>
    <n v="0.29015000000000002"/>
    <n v="0.2716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69"/>
    <m/>
    <m/>
    <s v="Discovery"/>
    <m/>
    <n v="399.31687499999998"/>
    <n v="0.14923125000000001"/>
    <n v="0.15038124999999999"/>
    <n v="0.17306874999999999"/>
    <n v="0.18140000000000001"/>
    <n v="0.26539374999999998"/>
    <n v="0.289825"/>
    <n v="0.27156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0"/>
    <m/>
    <m/>
    <s v="Discovery"/>
    <m/>
    <n v="397.95984375"/>
    <n v="0.13974062500000001"/>
    <n v="0.151425"/>
    <n v="0.17351249999999999"/>
    <n v="0.18151249999999999"/>
    <n v="0.26490625000000001"/>
    <n v="0.28954374999999999"/>
    <n v="0.2714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1"/>
    <m/>
    <m/>
    <s v="Discovery"/>
    <m/>
    <n v="396.76875000000001"/>
    <n v="0.1323125"/>
    <n v="0.15215000000000001"/>
    <n v="0.17378750000000001"/>
    <n v="0.1814625"/>
    <n v="0.26440000000000002"/>
    <n v="0.28926875000000002"/>
    <n v="0.2714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2"/>
    <m/>
    <m/>
    <s v="Discovery"/>
    <m/>
    <n v="395.78343749999999"/>
    <n v="0.12642500000000001"/>
    <n v="0.15309375"/>
    <n v="0.17414375000000001"/>
    <n v="0.18136250000000001"/>
    <n v="0.26373124999999997"/>
    <n v="0.28898750000000001"/>
    <n v="0.2712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3"/>
    <m/>
    <m/>
    <s v="Discovery"/>
    <m/>
    <n v="394.78640625000003"/>
    <n v="0.120796875"/>
    <n v="0.15359999999999999"/>
    <n v="0.17456874999999999"/>
    <n v="0.18112500000000001"/>
    <n v="0.26316875000000001"/>
    <n v="0.28866249999999999"/>
    <n v="0.2712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4"/>
    <m/>
    <m/>
    <s v="Discovery"/>
    <m/>
    <n v="393.69984375000001"/>
    <n v="0.11592187499999999"/>
    <n v="0.15239374999999999"/>
    <n v="0.17426875"/>
    <n v="0.18140000000000001"/>
    <n v="0.26287500000000003"/>
    <n v="0.28846875"/>
    <n v="0.27116249999999997"/>
    <m/>
    <m/>
    <m/>
    <m/>
    <m/>
    <m/>
    <m/>
    <m/>
    <m/>
    <m/>
    <m/>
    <m/>
    <m/>
    <m/>
    <m/>
    <n v="8.4"/>
    <n v="0.38675153890161401"/>
    <n v="9.1176226636224503E-2"/>
    <m/>
    <m/>
    <m/>
    <n v="6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75"/>
    <m/>
    <m/>
    <s v="Discovery"/>
    <m/>
    <n v="392.88703125000001"/>
    <n v="0.11327187499999999"/>
    <n v="0.15307499999999999"/>
    <n v="0.17407500000000001"/>
    <n v="0.18079999999999999"/>
    <n v="0.26231874999999999"/>
    <n v="0.28825000000000001"/>
    <n v="0.2710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6"/>
    <m/>
    <m/>
    <s v="Discovery"/>
    <m/>
    <n v="391.99265624999998"/>
    <n v="0.109921875"/>
    <n v="0.1535125"/>
    <n v="0.17452500000000001"/>
    <n v="0.18002499999999999"/>
    <n v="0.26152500000000001"/>
    <n v="0.28789999999999999"/>
    <n v="0.270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7"/>
    <m/>
    <m/>
    <s v="Discovery"/>
    <m/>
    <n v="391.56656249999997"/>
    <n v="0.106225"/>
    <n v="0.15261875"/>
    <n v="0.17507500000000001"/>
    <n v="0.18078125"/>
    <n v="0.26135625000000001"/>
    <n v="0.28765000000000002"/>
    <n v="0.270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8"/>
    <m/>
    <m/>
    <s v="Discovery"/>
    <m/>
    <n v="390.93374999999997"/>
    <n v="0.1034875"/>
    <n v="0.15138750000000001"/>
    <n v="0.17447499999999999"/>
    <n v="0.18129999999999999"/>
    <n v="0.26141874999999998"/>
    <n v="0.28757500000000003"/>
    <n v="0.27090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79"/>
    <m/>
    <m/>
    <s v="Discovery"/>
    <m/>
    <n v="389.926875"/>
    <n v="0.10224999999999999"/>
    <n v="0.151"/>
    <n v="0.17344999999999999"/>
    <n v="0.18060000000000001"/>
    <n v="0.26088749999999999"/>
    <n v="0.28738750000000002"/>
    <n v="0.270806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0"/>
    <m/>
    <m/>
    <s v="Discovery"/>
    <m/>
    <n v="389.21062499999999"/>
    <n v="0.10113750000000001"/>
    <n v="0.151425"/>
    <n v="0.17335624999999999"/>
    <n v="0.17978749999999999"/>
    <n v="0.26016875"/>
    <n v="0.28701874999999999"/>
    <n v="0.27075624999999998"/>
    <m/>
    <m/>
    <m/>
    <m/>
    <m/>
    <m/>
    <m/>
    <m/>
    <m/>
    <m/>
    <m/>
    <m/>
    <m/>
    <m/>
    <m/>
    <m/>
    <m/>
    <n v="4.1049800252940097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1"/>
    <m/>
    <m/>
    <s v="Discovery"/>
    <m/>
    <n v="388.52015625000001"/>
    <n v="9.8840625000000001E-2"/>
    <n v="0.15150625000000001"/>
    <n v="0.17371249999999999"/>
    <n v="0.17929999999999999"/>
    <n v="0.25964375000000001"/>
    <n v="0.28663125"/>
    <n v="0.27060624999999999"/>
    <m/>
    <m/>
    <m/>
    <m/>
    <n v="5.6748292500000002"/>
    <n v="456.72500000000002"/>
    <n v="316.82350000000002"/>
    <m/>
    <n v="4.6573042500000001"/>
    <n v="1.6719931746177301E-2"/>
    <m/>
    <n v="4.1031966500000001"/>
    <m/>
    <m/>
    <n v="245.4075"/>
    <n v="8.4"/>
    <n v="0.32888610909211502"/>
    <m/>
    <n v="6.1642610999838301E-3"/>
    <n v="0.12387545"/>
    <n v="20.095749999999999"/>
    <n v="6.55"/>
    <n v="8.4"/>
    <n v="0.1275"/>
    <n v="2.1278886566684301E-2"/>
    <n v="0.231626"/>
    <n v="10.885249999999999"/>
    <m/>
    <m/>
    <n v="1.1713098E-2"/>
    <x v="1"/>
    <m/>
    <m/>
    <m/>
    <m/>
    <m/>
    <m/>
    <m/>
    <m/>
    <n v="0.55410760000000003"/>
    <m/>
    <n v="71.415999999999997"/>
    <n v="7.7588719614652196E-3"/>
    <n v="6.0780436189697999E-3"/>
    <n v="0.66202355000000002"/>
    <m/>
    <n v="108.9205"/>
    <m/>
    <n v="8.4"/>
    <m/>
  </r>
  <r>
    <x v="787"/>
    <s v="Lincoln2015Nit0IrrNil"/>
    <x v="582"/>
    <m/>
    <m/>
    <s v="Discovery"/>
    <m/>
    <n v="387.91734374999999"/>
    <n v="9.7240624999999997E-2"/>
    <n v="0.15138750000000001"/>
    <n v="0.17383124999999999"/>
    <n v="0.17886874999999999"/>
    <n v="0.25913750000000002"/>
    <n v="0.28634999999999999"/>
    <n v="0.2705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3"/>
    <m/>
    <m/>
    <s v="Discovery"/>
    <m/>
    <n v="387.20390624999999"/>
    <n v="9.5253124999999994E-2"/>
    <n v="0.15121875000000001"/>
    <n v="0.17398125"/>
    <n v="0.1783875"/>
    <n v="0.25855"/>
    <n v="0.28615625"/>
    <n v="0.27036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4"/>
    <m/>
    <m/>
    <s v="Discovery"/>
    <m/>
    <n v="386.28468750000002"/>
    <n v="9.3162499999999995E-2"/>
    <n v="0.15011875"/>
    <n v="0.17354375"/>
    <n v="0.17819375000000001"/>
    <n v="0.25805624999999999"/>
    <n v="0.28588124999999998"/>
    <n v="0.270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5"/>
    <m/>
    <m/>
    <s v="Discovery"/>
    <m/>
    <n v="385.34109375000003"/>
    <n v="9.1471874999999994E-2"/>
    <n v="0.14904375"/>
    <n v="0.17289375000000001"/>
    <n v="0.17776249999999999"/>
    <n v="0.25764375"/>
    <n v="0.28566249999999999"/>
    <n v="0.270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6"/>
    <m/>
    <m/>
    <s v="Discovery"/>
    <m/>
    <n v="384.80812500000002"/>
    <n v="9.1081250000000002E-2"/>
    <n v="0.14919375000000001"/>
    <n v="0.1726125"/>
    <n v="0.17733125"/>
    <n v="0.25719999999999998"/>
    <n v="0.28531250000000002"/>
    <n v="0.27010000000000001"/>
    <m/>
    <m/>
    <m/>
    <m/>
    <m/>
    <m/>
    <m/>
    <m/>
    <m/>
    <m/>
    <m/>
    <m/>
    <m/>
    <m/>
    <m/>
    <m/>
    <n v="0.24820428578484"/>
    <n v="7.0393045314393098E-3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7"/>
    <m/>
    <m/>
    <s v="Discovery"/>
    <m/>
    <n v="384.56015624999998"/>
    <n v="9.1246875000000005E-2"/>
    <n v="0.15028749999999999"/>
    <n v="0.17298125"/>
    <n v="0.17665"/>
    <n v="0.25642500000000001"/>
    <n v="0.2850125"/>
    <n v="0.2700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88"/>
    <m/>
    <m/>
    <s v="Discovery"/>
    <m/>
    <n v="384.12046874999999"/>
    <n v="8.8859375000000004E-2"/>
    <n v="0.14945625000000001"/>
    <n v="0.17344375000000001"/>
    <n v="0.17697499999999999"/>
    <n v="0.25616875"/>
    <n v="0.28475"/>
    <n v="0.26990625000000001"/>
    <m/>
    <m/>
    <m/>
    <m/>
    <m/>
    <m/>
    <m/>
    <m/>
    <m/>
    <m/>
    <m/>
    <m/>
    <m/>
    <m/>
    <m/>
    <n v="8.4"/>
    <m/>
    <m/>
    <m/>
    <m/>
    <m/>
    <n v="8.0500000000000007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89"/>
    <m/>
    <m/>
    <s v="Discovery"/>
    <m/>
    <n v="383.75062500000001"/>
    <n v="8.8537500000000005E-2"/>
    <n v="0.1494625"/>
    <n v="0.17313124999999999"/>
    <n v="0.176925"/>
    <n v="0.25591249999999999"/>
    <n v="0.28443750000000001"/>
    <n v="0.26976250000000002"/>
    <m/>
    <m/>
    <m/>
    <m/>
    <m/>
    <m/>
    <m/>
    <m/>
    <m/>
    <m/>
    <m/>
    <m/>
    <m/>
    <m/>
    <m/>
    <m/>
    <n v="0.282739673311041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0"/>
    <m/>
    <m/>
    <s v="Discovery"/>
    <m/>
    <n v="383.2059375"/>
    <n v="8.7175000000000002E-2"/>
    <n v="0.14875625000000001"/>
    <n v="0.17293125000000001"/>
    <n v="0.17676875"/>
    <n v="0.25559375000000001"/>
    <n v="0.28437499999999999"/>
    <n v="0.26971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1"/>
    <m/>
    <m/>
    <s v="Discovery"/>
    <m/>
    <n v="382.86093749999998"/>
    <n v="8.6474999999999996E-2"/>
    <n v="0.14819375000000001"/>
    <n v="0.17268125000000001"/>
    <n v="0.17707500000000001"/>
    <n v="0.25544375000000002"/>
    <n v="0.28401874999999999"/>
    <n v="0.26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2"/>
    <m/>
    <m/>
    <s v="Discovery"/>
    <m/>
    <n v="382.62843750000002"/>
    <n v="8.5974999999999996E-2"/>
    <n v="0.14779375"/>
    <n v="0.17248125"/>
    <n v="0.17730000000000001"/>
    <n v="0.25536249999999999"/>
    <n v="0.28388124999999997"/>
    <n v="0.2695187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3"/>
    <m/>
    <m/>
    <s v="Discovery"/>
    <m/>
    <n v="382.36546874999999"/>
    <n v="8.5571875000000006E-2"/>
    <n v="0.14750625000000001"/>
    <n v="0.1720875"/>
    <n v="0.17758750000000001"/>
    <n v="0.25535625000000001"/>
    <n v="0.28360000000000002"/>
    <n v="0.26938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4"/>
    <m/>
    <m/>
    <s v="Discovery"/>
    <m/>
    <n v="382.265625"/>
    <n v="8.5606249999999995E-2"/>
    <n v="0.14763124999999999"/>
    <n v="0.17211874999999999"/>
    <n v="0.17775625"/>
    <n v="0.25513124999999998"/>
    <n v="0.28334999999999999"/>
    <n v="0.26924375"/>
    <m/>
    <m/>
    <m/>
    <m/>
    <m/>
    <m/>
    <m/>
    <m/>
    <m/>
    <m/>
    <m/>
    <m/>
    <m/>
    <m/>
    <m/>
    <n v="8.4"/>
    <n v="0.37079923904989498"/>
    <n v="0"/>
    <m/>
    <m/>
    <m/>
    <n v="8.3000000000000007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595"/>
    <m/>
    <m/>
    <s v="Discovery"/>
    <m/>
    <n v="382.79578125"/>
    <n v="8.6940624999999994E-2"/>
    <n v="0.14945625000000001"/>
    <n v="0.17305624999999999"/>
    <n v="0.17776249999999999"/>
    <n v="0.25486249999999999"/>
    <n v="0.28299374999999999"/>
    <n v="0.26911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6"/>
    <m/>
    <m/>
    <s v="Discovery"/>
    <m/>
    <n v="383.28562499999998"/>
    <n v="8.7143750000000006E-2"/>
    <n v="0.15083125"/>
    <n v="0.17421875000000001"/>
    <n v="0.17814374999999999"/>
    <n v="0.25458750000000002"/>
    <n v="0.28270624999999999"/>
    <n v="0.2689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7"/>
    <m/>
    <m/>
    <s v="Discovery"/>
    <m/>
    <n v="384.03421874999998"/>
    <n v="8.7303124999999995E-2"/>
    <n v="0.15236250000000001"/>
    <n v="0.17578750000000001"/>
    <n v="0.17873749999999999"/>
    <n v="0.25449375000000002"/>
    <n v="0.28247499999999998"/>
    <n v="0.26878750000000001"/>
    <m/>
    <m/>
    <m/>
    <m/>
    <m/>
    <m/>
    <m/>
    <m/>
    <m/>
    <m/>
    <m/>
    <m/>
    <m/>
    <m/>
    <m/>
    <m/>
    <n v="0.29046357155758501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8"/>
    <m/>
    <m/>
    <s v="Discovery"/>
    <m/>
    <n v="384.47484374999999"/>
    <n v="8.6378125E-2"/>
    <n v="0.15278749999999999"/>
    <n v="0.17685000000000001"/>
    <n v="0.17960000000000001"/>
    <n v="0.25455"/>
    <n v="0.282225"/>
    <n v="0.2687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599"/>
    <m/>
    <m/>
    <s v="Discovery"/>
    <m/>
    <n v="384.46921874999998"/>
    <n v="8.4734375000000001E-2"/>
    <n v="0.15205625"/>
    <n v="0.17728125"/>
    <n v="0.18046875000000001"/>
    <n v="0.25468750000000001"/>
    <n v="0.28210000000000002"/>
    <n v="0.26863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0"/>
    <m/>
    <m/>
    <s v="Discovery"/>
    <m/>
    <n v="384.43593750000002"/>
    <n v="8.4356249999999994E-2"/>
    <n v="0.15160000000000001"/>
    <n v="0.1771625"/>
    <n v="0.18084375"/>
    <n v="0.25496249999999998"/>
    <n v="0.28203125000000001"/>
    <n v="0.26847500000000002"/>
    <m/>
    <m/>
    <m/>
    <m/>
    <n v="5.0000747499999996"/>
    <n v="414.39974999999998"/>
    <n v="313.9615"/>
    <m/>
    <m/>
    <n v="1.7565917924284899E-2"/>
    <n v="4.514E-2"/>
    <n v="4.4076532999999998"/>
    <n v="5290.2314124051099"/>
    <m/>
    <n v="250.92075"/>
    <m/>
    <n v="0.35512716482156997"/>
    <n v="0"/>
    <m/>
    <m/>
    <n v="17.206250000000001"/>
    <m/>
    <m/>
    <m/>
    <m/>
    <m/>
    <m/>
    <m/>
    <m/>
    <m/>
    <x v="0"/>
    <m/>
    <m/>
    <m/>
    <m/>
    <m/>
    <m/>
    <m/>
    <m/>
    <m/>
    <m/>
    <n v="63.040750000000003"/>
    <m/>
    <m/>
    <m/>
    <m/>
    <n v="83.231999999999999"/>
    <n v="263.4738089521"/>
    <m/>
    <m/>
  </r>
  <r>
    <x v="787"/>
    <s v="Lincoln2015Nit0IrrNil"/>
    <x v="601"/>
    <m/>
    <m/>
    <s v="Discovery"/>
    <m/>
    <n v="384.06046874999998"/>
    <n v="8.2884374999999996E-2"/>
    <n v="0.15040624999999999"/>
    <n v="0.17676249999999999"/>
    <n v="0.18119374999999999"/>
    <n v="0.25514375"/>
    <n v="0.28199374999999999"/>
    <n v="0.2684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2"/>
    <m/>
    <m/>
    <s v="Discovery"/>
    <m/>
    <n v="383.58"/>
    <n v="8.2393750000000002E-2"/>
    <n v="0.14955625"/>
    <n v="0.17579375"/>
    <n v="0.18132499999999999"/>
    <n v="0.25526874999999999"/>
    <n v="0.28188750000000001"/>
    <n v="0.26834999999999998"/>
    <m/>
    <m/>
    <m/>
    <n v="1.4"/>
    <m/>
    <m/>
    <m/>
    <m/>
    <m/>
    <m/>
    <m/>
    <m/>
    <m/>
    <m/>
    <m/>
    <n v="8.4"/>
    <m/>
    <m/>
    <m/>
    <m/>
    <m/>
    <n v="8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603"/>
    <m/>
    <m/>
    <s v="Discovery"/>
    <m/>
    <n v="383.40421874999998"/>
    <n v="8.2421875000000006E-2"/>
    <n v="0.14925625000000001"/>
    <n v="0.17533750000000001"/>
    <n v="0.18130625"/>
    <n v="0.25535625000000001"/>
    <n v="0.28186250000000002"/>
    <n v="0.2683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4"/>
    <m/>
    <m/>
    <s v="Discovery"/>
    <m/>
    <n v="383.604375"/>
    <n v="8.3106250000000007E-2"/>
    <n v="0.15004375"/>
    <n v="0.17559374999999999"/>
    <n v="0.1814125"/>
    <n v="0.25522499999999998"/>
    <n v="0.28169375000000002"/>
    <n v="0.26818124999999998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5"/>
    <m/>
    <m/>
    <s v="Discovery"/>
    <m/>
    <n v="383.59687500000001"/>
    <n v="8.2525000000000001E-2"/>
    <n v="0.15007499999999999"/>
    <n v="0.17597499999999999"/>
    <n v="0.18162500000000001"/>
    <n v="0.25524999999999998"/>
    <n v="0.28139999999999998"/>
    <n v="0.2681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6"/>
    <m/>
    <m/>
    <s v="Discovery"/>
    <m/>
    <n v="383.84156250000001"/>
    <n v="8.2725000000000007E-2"/>
    <n v="0.15055625"/>
    <n v="0.17628750000000001"/>
    <n v="0.1819125"/>
    <n v="0.2552625"/>
    <n v="0.28126250000000003"/>
    <n v="0.2681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7"/>
    <m/>
    <m/>
    <s v="Discovery"/>
    <m/>
    <n v="384.28265625"/>
    <n v="8.3146874999999995E-2"/>
    <n v="0.15141250000000001"/>
    <n v="0.17710000000000001"/>
    <n v="0.18235625"/>
    <n v="0.25535000000000002"/>
    <n v="0.28105000000000002"/>
    <n v="0.26780625000000002"/>
    <m/>
    <m/>
    <m/>
    <m/>
    <m/>
    <m/>
    <m/>
    <m/>
    <m/>
    <m/>
    <m/>
    <m/>
    <m/>
    <m/>
    <m/>
    <m/>
    <n v="0.349900613618707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8"/>
    <m/>
    <m/>
    <s v="Discovery"/>
    <m/>
    <n v="385.03031249999998"/>
    <n v="8.3775000000000002E-2"/>
    <n v="0.15293124999999999"/>
    <n v="0.1782125"/>
    <n v="0.18277499999999999"/>
    <n v="0.25534374999999998"/>
    <n v="0.28100625000000001"/>
    <n v="0.2677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09"/>
    <m/>
    <m/>
    <s v="Discovery"/>
    <m/>
    <n v="402.56859374999999"/>
    <n v="0.187084375"/>
    <n v="0.16280625000000001"/>
    <n v="0.17931250000000001"/>
    <n v="0.18360000000000001"/>
    <n v="0.2555"/>
    <n v="0.28080624999999998"/>
    <n v="0.26773124999999998"/>
    <m/>
    <m/>
    <m/>
    <m/>
    <m/>
    <m/>
    <m/>
    <m/>
    <m/>
    <m/>
    <m/>
    <m/>
    <m/>
    <m/>
    <m/>
    <n v="8.4"/>
    <m/>
    <m/>
    <m/>
    <m/>
    <m/>
    <n v="8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610"/>
    <m/>
    <m/>
    <s v="Discovery"/>
    <m/>
    <n v="446.34796875000001"/>
    <n v="0.30542812499999999"/>
    <n v="0.28872500000000001"/>
    <n v="0.20248749999999999"/>
    <n v="0.18395"/>
    <n v="0.25574374999999999"/>
    <n v="0.28086875"/>
    <n v="0.267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1"/>
    <m/>
    <m/>
    <s v="Discovery"/>
    <m/>
    <n v="445.06406249999998"/>
    <n v="0.28693125000000003"/>
    <n v="0.28766249999999999"/>
    <n v="0.20703125"/>
    <n v="0.18491874999999999"/>
    <n v="0.25581874999999998"/>
    <n v="0.28083124999999998"/>
    <n v="0.2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2"/>
    <m/>
    <m/>
    <s v="Discovery"/>
    <m/>
    <n v="443.79609375000001"/>
    <n v="0.27249687500000003"/>
    <n v="0.28574375000000002"/>
    <n v="0.21011874999999999"/>
    <n v="0.18565624999999999"/>
    <n v="0.25596875000000002"/>
    <n v="0.28080624999999998"/>
    <n v="0.2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3"/>
    <m/>
    <m/>
    <s v="Discovery"/>
    <m/>
    <n v="442.55015624999999"/>
    <n v="0.26015937500000003"/>
    <n v="0.28331250000000002"/>
    <n v="0.21261875"/>
    <n v="0.18642500000000001"/>
    <n v="0.25603749999999997"/>
    <n v="0.280725"/>
    <n v="0.267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4"/>
    <m/>
    <m/>
    <s v="Discovery"/>
    <m/>
    <n v="441.34781249999997"/>
    <n v="0.24832499999999999"/>
    <n v="0.28099374999999999"/>
    <n v="0.21507499999999999"/>
    <n v="0.18728125000000001"/>
    <n v="0.25608124999999998"/>
    <n v="0.28063125"/>
    <n v="0.2674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5"/>
    <m/>
    <m/>
    <s v="Discovery"/>
    <m/>
    <n v="440.15625"/>
    <n v="0.23730625"/>
    <n v="0.27790625000000002"/>
    <n v="0.21730625000000001"/>
    <n v="0.18825"/>
    <n v="0.25608124999999998"/>
    <n v="0.28055000000000002"/>
    <n v="0.2673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6"/>
    <m/>
    <m/>
    <s v="Discovery"/>
    <m/>
    <n v="438.79874999999998"/>
    <n v="0.22680624999999999"/>
    <n v="0.27466875000000002"/>
    <n v="0.21883125"/>
    <n v="0.18909375"/>
    <n v="0.25611250000000002"/>
    <n v="0.28049374999999999"/>
    <n v="0.2673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7"/>
    <m/>
    <m/>
    <s v="Discovery"/>
    <m/>
    <n v="437.91703124999998"/>
    <n v="0.21863437499999999"/>
    <n v="0.27205000000000001"/>
    <n v="0.22061875"/>
    <n v="0.18989375"/>
    <n v="0.25618125000000003"/>
    <n v="0.28041250000000001"/>
    <n v="0.2672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18"/>
    <m/>
    <m/>
    <s v="Discovery"/>
    <m/>
    <n v="437.40843749999999"/>
    <n v="0.21151249999999999"/>
    <n v="0.26980625000000003"/>
    <n v="0.22271250000000001"/>
    <n v="0.19088125"/>
    <n v="0.25632500000000003"/>
    <n v="0.28026875000000001"/>
    <n v="0.26718124999999998"/>
    <m/>
    <m/>
    <m/>
    <m/>
    <m/>
    <m/>
    <m/>
    <m/>
    <m/>
    <m/>
    <m/>
    <m/>
    <m/>
    <m/>
    <m/>
    <n v="8.4"/>
    <m/>
    <m/>
    <m/>
    <m/>
    <m/>
    <n v="8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7"/>
    <s v="Lincoln2015Nit0IrrNil"/>
    <x v="619"/>
    <m/>
    <m/>
    <s v="Discovery"/>
    <m/>
    <n v="436.65328125000002"/>
    <n v="0.20451562500000001"/>
    <n v="0.26660624999999999"/>
    <n v="0.22420625"/>
    <n v="0.19205"/>
    <n v="0.25637500000000002"/>
    <n v="0.28028124999999998"/>
    <n v="0.26703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20"/>
    <m/>
    <m/>
    <s v="Discovery"/>
    <m/>
    <n v="436.2"/>
    <n v="0.19977500000000001"/>
    <n v="0.26427499999999998"/>
    <n v="0.2252625"/>
    <n v="0.19289375"/>
    <n v="0.25662499999999999"/>
    <n v="0.28025624999999998"/>
    <n v="0.26693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21"/>
    <m/>
    <m/>
    <s v="Discovery"/>
    <m/>
    <n v="436.00031250000001"/>
    <n v="0.19501250000000001"/>
    <n v="0.26228125000000002"/>
    <n v="0.22684375000000001"/>
    <n v="0.19385625000000001"/>
    <n v="0.2568125"/>
    <n v="0.28025"/>
    <n v="0.2669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7"/>
    <s v="Lincoln2015Nit0IrrNi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4"/>
    <m/>
    <m/>
    <m/>
    <m/>
    <m/>
    <n v="8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88"/>
    <s v="Lincoln2015Nit250IrrFul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88"/>
    <s v="Lincoln2015Nit250IrrFul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2"/>
    <m/>
    <n v="2.1179952166348898E-3"/>
    <m/>
    <m/>
    <m/>
    <n v="0"/>
    <n v="2"/>
    <m/>
    <m/>
    <m/>
    <m/>
    <m/>
    <m/>
    <m/>
    <x v="1"/>
    <m/>
    <m/>
    <m/>
    <m/>
    <m/>
    <m/>
    <m/>
    <m/>
    <m/>
    <m/>
    <m/>
    <m/>
    <m/>
    <m/>
    <m/>
    <m/>
    <m/>
    <n v="3.2"/>
    <m/>
  </r>
  <r>
    <x v="788"/>
    <s v="Lincoln2015Nit250IrrFull"/>
    <x v="497"/>
    <m/>
    <m/>
    <s v="Discovery"/>
    <m/>
    <n v="465.9009375"/>
    <n v="0.17257500000000001"/>
    <n v="0.23936874999999999"/>
    <n v="0.26466250000000002"/>
    <n v="0.23622499999999999"/>
    <n v="0.27512500000000001"/>
    <n v="0.34642499999999998"/>
    <n v="0.2245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498"/>
    <m/>
    <m/>
    <s v="Discovery"/>
    <m/>
    <n v="465.2446875"/>
    <n v="0.168575"/>
    <n v="0.23821875000000001"/>
    <n v="0.26448749999999999"/>
    <n v="0.23647499999999999"/>
    <n v="0.27524375000000001"/>
    <n v="0.34649999999999997"/>
    <n v="0.22471250000000001"/>
    <m/>
    <m/>
    <m/>
    <m/>
    <m/>
    <m/>
    <m/>
    <m/>
    <m/>
    <m/>
    <m/>
    <m/>
    <m/>
    <m/>
    <m/>
    <m/>
    <n v="0.123414730423936"/>
    <n v="3.8853971169210001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499"/>
    <m/>
    <m/>
    <s v="Discovery"/>
    <m/>
    <n v="472.580625"/>
    <n v="0.21406875"/>
    <n v="0.23921875000000001"/>
    <n v="0.26497500000000002"/>
    <n v="0.23676875"/>
    <n v="0.2754625"/>
    <n v="0.34657500000000002"/>
    <n v="0.2248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0"/>
    <m/>
    <m/>
    <s v="Discovery"/>
    <m/>
    <n v="472.57781249999999"/>
    <n v="0.20891874999999999"/>
    <n v="0.241175"/>
    <n v="0.26587499999999997"/>
    <n v="0.23716875000000001"/>
    <n v="0.27555000000000002"/>
    <n v="0.34673124999999999"/>
    <n v="0.2248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1"/>
    <m/>
    <m/>
    <s v="Discovery"/>
    <m/>
    <n v="471.32156250000003"/>
    <n v="0.19831874999999999"/>
    <n v="0.24210000000000001"/>
    <n v="0.26615624999999998"/>
    <n v="0.23721875000000001"/>
    <n v="0.27573750000000002"/>
    <n v="0.34675"/>
    <n v="0.225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2"/>
    <m/>
    <m/>
    <s v="Discovery"/>
    <m/>
    <n v="470.33437500000002"/>
    <n v="0.19029375000000001"/>
    <n v="0.24195625000000001"/>
    <n v="0.26655624999999999"/>
    <n v="0.23731250000000001"/>
    <n v="0.27579375"/>
    <n v="0.34691875"/>
    <n v="0.225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3"/>
    <m/>
    <m/>
    <s v="Discovery"/>
    <m/>
    <n v="469.06124999999997"/>
    <n v="0.1822"/>
    <n v="0.2409125"/>
    <n v="0.26651875000000003"/>
    <n v="0.237425"/>
    <n v="0.27586250000000001"/>
    <n v="0.34692499999999998"/>
    <n v="0.22525000000000001"/>
    <m/>
    <m/>
    <m/>
    <m/>
    <m/>
    <m/>
    <m/>
    <m/>
    <m/>
    <m/>
    <m/>
    <m/>
    <m/>
    <m/>
    <m/>
    <n v="4.5"/>
    <n v="0.18189283794986799"/>
    <n v="7.5995881857818498E-2"/>
    <m/>
    <m/>
    <m/>
    <n v="0"/>
    <n v="3"/>
    <m/>
    <m/>
    <m/>
    <m/>
    <m/>
    <m/>
    <m/>
    <x v="1"/>
    <m/>
    <m/>
    <m/>
    <m/>
    <m/>
    <m/>
    <m/>
    <m/>
    <m/>
    <m/>
    <m/>
    <m/>
    <m/>
    <m/>
    <m/>
    <m/>
    <m/>
    <n v="4.5"/>
    <m/>
  </r>
  <r>
    <x v="788"/>
    <s v="Lincoln2015Nit250IrrFull"/>
    <x v="504"/>
    <m/>
    <m/>
    <s v="Discovery"/>
    <m/>
    <n v="467.52046875000002"/>
    <n v="0.17341562499999999"/>
    <n v="0.23877499999999999"/>
    <n v="0.26661249999999997"/>
    <n v="0.23769999999999999"/>
    <n v="0.27583750000000001"/>
    <n v="0.34691875"/>
    <n v="0.2252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5"/>
    <m/>
    <m/>
    <s v="Discovery"/>
    <m/>
    <n v="472.95421875"/>
    <n v="0.20665937500000001"/>
    <n v="0.23895625000000001"/>
    <n v="0.26719999999999999"/>
    <n v="0.23796249999999999"/>
    <n v="0.27609375000000003"/>
    <n v="0.34709374999999998"/>
    <n v="0.22535625000000001"/>
    <m/>
    <m/>
    <m/>
    <m/>
    <m/>
    <m/>
    <m/>
    <m/>
    <m/>
    <m/>
    <m/>
    <m/>
    <m/>
    <m/>
    <m/>
    <m/>
    <m/>
    <n v="0.267018288558432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6"/>
    <m/>
    <m/>
    <s v="Discovery"/>
    <m/>
    <n v="472.79624999999999"/>
    <n v="0.20319375000000001"/>
    <n v="0.24074375000000001"/>
    <n v="0.26707500000000001"/>
    <n v="0.23816875000000001"/>
    <n v="0.27614375000000002"/>
    <n v="0.34713125"/>
    <n v="0.225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7"/>
    <m/>
    <m/>
    <s v="Discovery"/>
    <m/>
    <n v="471.49171875000002"/>
    <n v="0.194659375"/>
    <n v="0.24063124999999999"/>
    <n v="0.26698749999999999"/>
    <n v="0.23815625000000001"/>
    <n v="0.27619375000000002"/>
    <n v="0.34713125"/>
    <n v="0.225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8"/>
    <m/>
    <m/>
    <s v="Discovery"/>
    <m/>
    <n v="470.30015624999999"/>
    <n v="0.18693437500000001"/>
    <n v="0.23965"/>
    <n v="0.26679375"/>
    <n v="0.23826875"/>
    <n v="0.27632499999999999"/>
    <n v="0.34737499999999999"/>
    <n v="0.2256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09"/>
    <m/>
    <m/>
    <s v="Discovery"/>
    <m/>
    <n v="468.44859374999999"/>
    <n v="0.177340625"/>
    <n v="0.23730000000000001"/>
    <n v="0.26648749999999999"/>
    <n v="0.23822499999999999"/>
    <n v="0.27640625000000002"/>
    <n v="0.34738124999999997"/>
    <n v="0.2256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0"/>
    <m/>
    <m/>
    <s v="Discovery"/>
    <m/>
    <n v="467.35031249999997"/>
    <n v="0.17178750000000001"/>
    <n v="0.23541875000000001"/>
    <n v="0.26619375000000001"/>
    <n v="0.23851249999999999"/>
    <n v="0.27639374999999999"/>
    <n v="0.34734999999999999"/>
    <n v="0.22578124999999999"/>
    <m/>
    <m/>
    <m/>
    <m/>
    <m/>
    <m/>
    <m/>
    <m/>
    <m/>
    <m/>
    <m/>
    <m/>
    <m/>
    <m/>
    <m/>
    <m/>
    <m/>
    <n v="0.261477111750015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1"/>
    <m/>
    <m/>
    <s v="Discovery"/>
    <m/>
    <n v="466.56937499999998"/>
    <n v="0.1693625"/>
    <n v="0.23401250000000001"/>
    <n v="0.26529999999999998"/>
    <n v="0.23860624999999999"/>
    <n v="0.27646874999999999"/>
    <n v="0.34733750000000002"/>
    <n v="0.2258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2"/>
    <m/>
    <m/>
    <s v="Discovery"/>
    <m/>
    <n v="495.93656249999998"/>
    <n v="0.27966249999999998"/>
    <n v="0.26940625000000001"/>
    <n v="0.29002499999999998"/>
    <n v="0.2386375"/>
    <n v="0.27652500000000002"/>
    <n v="0.3474875"/>
    <n v="0.22591249999999999"/>
    <m/>
    <m/>
    <m/>
    <m/>
    <n v="2.662925075"/>
    <n v="56.305500000000002"/>
    <n v="0"/>
    <m/>
    <m/>
    <m/>
    <m/>
    <m/>
    <m/>
    <m/>
    <m/>
    <n v="5.95"/>
    <m/>
    <m/>
    <m/>
    <m/>
    <n v="0"/>
    <n v="0"/>
    <n v="4.8499999999999996"/>
    <n v="0.84250000000000003"/>
    <n v="5.1637151626554002E-2"/>
    <n v="2.2543876749999998"/>
    <n v="43.658250000000002"/>
    <m/>
    <m/>
    <n v="1.9297613000000002E-2"/>
    <x v="1"/>
    <m/>
    <m/>
    <m/>
    <m/>
    <m/>
    <m/>
    <m/>
    <m/>
    <m/>
    <m/>
    <n v="0"/>
    <m/>
    <n v="3.2302468916167497E-2"/>
    <n v="0.40853739999999999"/>
    <m/>
    <n v="12.64725"/>
    <m/>
    <n v="5.95"/>
    <m/>
  </r>
  <r>
    <x v="788"/>
    <s v="Lincoln2015Nit250IrrFull"/>
    <x v="513"/>
    <m/>
    <m/>
    <s v="Discovery"/>
    <m/>
    <n v="503.91468750000001"/>
    <n v="0.30518125000000002"/>
    <n v="0.2848"/>
    <n v="0.29618749999999999"/>
    <n v="0.23855625"/>
    <n v="0.27654374999999998"/>
    <n v="0.34746250000000001"/>
    <n v="0.22597500000000001"/>
    <m/>
    <m/>
    <m/>
    <m/>
    <m/>
    <m/>
    <m/>
    <m/>
    <m/>
    <m/>
    <m/>
    <m/>
    <m/>
    <m/>
    <m/>
    <m/>
    <n v="0.30117269861368701"/>
    <n v="0.5303077006056310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4"/>
    <m/>
    <m/>
    <s v="Discovery"/>
    <m/>
    <n v="501.81281250000001"/>
    <n v="0.28920625"/>
    <n v="0.28760000000000002"/>
    <n v="0.29591250000000002"/>
    <n v="0.23847499999999999"/>
    <n v="0.27647500000000003"/>
    <n v="0.34746874999999999"/>
    <n v="0.2259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5"/>
    <m/>
    <m/>
    <s v="Discovery"/>
    <m/>
    <n v="498.36562500000002"/>
    <n v="0.27040625000000001"/>
    <n v="0.28498125000000002"/>
    <n v="0.29491875000000001"/>
    <n v="0.2386375"/>
    <n v="0.27644999999999997"/>
    <n v="0.34747499999999998"/>
    <n v="0.2260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6"/>
    <m/>
    <m/>
    <s v="Discovery"/>
    <m/>
    <n v="497.08453125"/>
    <n v="0.26653437499999999"/>
    <n v="0.28088750000000001"/>
    <n v="0.29426875000000002"/>
    <n v="0.23886874999999999"/>
    <n v="0.27641874999999999"/>
    <n v="0.34750625000000002"/>
    <n v="0.22617499999999999"/>
    <m/>
    <m/>
    <m/>
    <m/>
    <m/>
    <m/>
    <m/>
    <m/>
    <m/>
    <m/>
    <m/>
    <m/>
    <m/>
    <m/>
    <m/>
    <m/>
    <n v="0.40319769754909501"/>
    <n v="0.563657402356058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7"/>
    <m/>
    <m/>
    <s v="Discovery"/>
    <m/>
    <n v="494.92359375000001"/>
    <n v="0.253690625"/>
    <n v="0.27883750000000002"/>
    <n v="0.29386250000000003"/>
    <n v="0.23930625"/>
    <n v="0.27657500000000002"/>
    <n v="0.34751874999999999"/>
    <n v="0.2262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8"/>
    <m/>
    <m/>
    <s v="Discovery"/>
    <m/>
    <n v="492.44203125000001"/>
    <n v="0.242628125"/>
    <n v="0.27569375000000002"/>
    <n v="0.29241875000000001"/>
    <n v="0.2394375"/>
    <n v="0.27660625"/>
    <n v="0.34763749999999999"/>
    <n v="0.2262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19"/>
    <m/>
    <m/>
    <s v="Discovery"/>
    <m/>
    <n v="488.73140625000002"/>
    <n v="0.228159375"/>
    <n v="0.2697"/>
    <n v="0.29016249999999999"/>
    <n v="0.2394375"/>
    <n v="0.276675"/>
    <n v="0.34760625000000001"/>
    <n v="0.22629374999999999"/>
    <m/>
    <m/>
    <m/>
    <m/>
    <m/>
    <m/>
    <m/>
    <m/>
    <m/>
    <m/>
    <m/>
    <m/>
    <m/>
    <m/>
    <m/>
    <m/>
    <m/>
    <n v="0.541597336265066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0"/>
    <m/>
    <m/>
    <s v="Discovery"/>
    <m/>
    <n v="492.32953125"/>
    <n v="0.25504687500000001"/>
    <n v="0.26903749999999998"/>
    <n v="0.28904999999999997"/>
    <n v="0.23951875"/>
    <n v="0.27652500000000002"/>
    <n v="0.34761249999999999"/>
    <n v="0.22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1"/>
    <m/>
    <m/>
    <s v="Discovery"/>
    <m/>
    <n v="489.9346875"/>
    <n v="0.24098749999999999"/>
    <n v="0.26769375000000001"/>
    <n v="0.28865000000000002"/>
    <n v="0.23973125000000001"/>
    <n v="0.27644374999999999"/>
    <n v="0.34761249999999999"/>
    <n v="0.2263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2"/>
    <m/>
    <m/>
    <s v="Discovery"/>
    <m/>
    <n v="488.00859374999999"/>
    <n v="0.230896875"/>
    <n v="0.26530625000000002"/>
    <n v="0.28803125000000002"/>
    <n v="0.24003125"/>
    <n v="0.27656874999999997"/>
    <n v="0.34760000000000002"/>
    <n v="0.2263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3"/>
    <m/>
    <m/>
    <s v="Discovery"/>
    <m/>
    <n v="484.54453124999998"/>
    <n v="0.21557812500000001"/>
    <n v="0.25944374999999997"/>
    <n v="0.28634999999999999"/>
    <n v="0.24046875000000001"/>
    <n v="0.27669375000000002"/>
    <n v="0.34765625"/>
    <n v="0.2264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4"/>
    <m/>
    <m/>
    <s v="Discovery"/>
    <m/>
    <n v="480.34125"/>
    <n v="0.19917499999999999"/>
    <n v="0.2512625"/>
    <n v="0.28410000000000002"/>
    <n v="0.24074999999999999"/>
    <n v="0.27676875000000001"/>
    <n v="0.347775"/>
    <n v="0.226525"/>
    <m/>
    <m/>
    <m/>
    <m/>
    <m/>
    <m/>
    <m/>
    <m/>
    <m/>
    <m/>
    <m/>
    <m/>
    <m/>
    <m/>
    <m/>
    <n v="7.85"/>
    <n v="0.60467598331662298"/>
    <n v="0.67543301978225201"/>
    <m/>
    <m/>
    <m/>
    <n v="0"/>
    <n v="6.75"/>
    <m/>
    <m/>
    <m/>
    <m/>
    <m/>
    <m/>
    <m/>
    <x v="1"/>
    <m/>
    <m/>
    <m/>
    <m/>
    <m/>
    <m/>
    <m/>
    <m/>
    <m/>
    <m/>
    <m/>
    <m/>
    <m/>
    <m/>
    <m/>
    <m/>
    <m/>
    <n v="7.85"/>
    <m/>
  </r>
  <r>
    <x v="788"/>
    <s v="Lincoln2015Nit250IrrFull"/>
    <x v="525"/>
    <m/>
    <m/>
    <s v="Discovery"/>
    <m/>
    <n v="477.95015625000002"/>
    <n v="0.19059062500000001"/>
    <n v="0.24660625"/>
    <n v="0.28228124999999998"/>
    <n v="0.24109375"/>
    <n v="0.27686875"/>
    <n v="0.34781250000000002"/>
    <n v="0.2265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6"/>
    <m/>
    <m/>
    <s v="Discovery"/>
    <m/>
    <n v="482.38218749999999"/>
    <n v="0.22601874999999999"/>
    <n v="0.24501249999999999"/>
    <n v="0.27971875000000002"/>
    <n v="0.24116874999999999"/>
    <n v="0.27705000000000002"/>
    <n v="0.34783124999999998"/>
    <n v="0.22665625"/>
    <m/>
    <m/>
    <m/>
    <m/>
    <m/>
    <m/>
    <m/>
    <m/>
    <m/>
    <m/>
    <m/>
    <m/>
    <m/>
    <m/>
    <m/>
    <m/>
    <n v="0.62123307305545905"/>
    <n v="0.8040889492496160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7"/>
    <m/>
    <m/>
    <s v="Discovery"/>
    <m/>
    <n v="479.09812499999998"/>
    <n v="0.21251875000000001"/>
    <n v="0.24201875"/>
    <n v="0.27715000000000001"/>
    <n v="0.24097499999999999"/>
    <n v="0.27703749999999999"/>
    <n v="0.34786875"/>
    <n v="0.2266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8"/>
    <m/>
    <m/>
    <s v="Discovery"/>
    <m/>
    <n v="475.8253125"/>
    <n v="0.1998875"/>
    <n v="0.23793125000000001"/>
    <n v="0.27465624999999999"/>
    <n v="0.24082500000000001"/>
    <n v="0.27704374999999998"/>
    <n v="0.34795625000000002"/>
    <n v="0.2266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29"/>
    <m/>
    <m/>
    <s v="Discovery"/>
    <m/>
    <n v="473.09296875000001"/>
    <n v="0.18997187500000001"/>
    <n v="0.23410624999999999"/>
    <n v="0.27239374999999999"/>
    <n v="0.24059375"/>
    <n v="0.27705000000000002"/>
    <n v="0.34807500000000002"/>
    <n v="0.22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0"/>
    <m/>
    <m/>
    <s v="Discovery"/>
    <m/>
    <n v="468.84046875000001"/>
    <n v="0.17677812500000001"/>
    <n v="0.2267875"/>
    <n v="0.26887499999999998"/>
    <n v="0.24026249999999999"/>
    <n v="0.27699374999999998"/>
    <n v="0.34807500000000002"/>
    <n v="0.226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1"/>
    <m/>
    <m/>
    <s v="Discovery"/>
    <m/>
    <n v="465.53109375000003"/>
    <n v="0.16686562499999999"/>
    <n v="0.2212875"/>
    <n v="0.26591874999999998"/>
    <n v="0.24001875"/>
    <n v="0.27689374999999999"/>
    <n v="0.34807500000000002"/>
    <n v="0.2267875"/>
    <m/>
    <m/>
    <m/>
    <m/>
    <m/>
    <m/>
    <m/>
    <m/>
    <m/>
    <m/>
    <m/>
    <m/>
    <m/>
    <m/>
    <m/>
    <m/>
    <n v="0.78634389584861797"/>
    <n v="0.7978674431165859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2"/>
    <m/>
    <m/>
    <s v="Discovery"/>
    <m/>
    <n v="461.66250000000002"/>
    <n v="0.15654999999999999"/>
    <n v="0.21426249999999999"/>
    <n v="0.26205624999999999"/>
    <n v="0.23966875000000001"/>
    <n v="0.27689999999999998"/>
    <n v="0.34805625000000001"/>
    <n v="0.2267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3"/>
    <m/>
    <m/>
    <s v="Discovery"/>
    <m/>
    <n v="468.07828124999997"/>
    <n v="0.208209375"/>
    <n v="0.21426249999999999"/>
    <n v="0.25809375000000001"/>
    <n v="0.23923125000000001"/>
    <n v="0.27683124999999997"/>
    <n v="0.34807500000000002"/>
    <n v="0.22679374999999999"/>
    <m/>
    <m/>
    <m/>
    <m/>
    <n v="10.07176705"/>
    <n v="336.71800000000002"/>
    <n v="0"/>
    <m/>
    <m/>
    <m/>
    <m/>
    <m/>
    <m/>
    <m/>
    <m/>
    <m/>
    <m/>
    <m/>
    <n v="3.5999999999999997E-2"/>
    <n v="1.107E-2"/>
    <n v="0.3075"/>
    <m/>
    <m/>
    <n v="2.9049999999999998"/>
    <n v="4.3454840869117703E-2"/>
    <n v="6.88083505"/>
    <n v="158.34450000000001"/>
    <m/>
    <m/>
    <n v="1.8346075E-2"/>
    <x v="1"/>
    <m/>
    <m/>
    <m/>
    <m/>
    <m/>
    <m/>
    <m/>
    <m/>
    <m/>
    <m/>
    <n v="0"/>
    <m/>
    <n v="1.7857771837408599E-2"/>
    <n v="3.179862"/>
    <m/>
    <n v="178.066"/>
    <m/>
    <m/>
    <m/>
  </r>
  <r>
    <x v="788"/>
    <s v="Lincoln2015Nit250IrrFull"/>
    <x v="534"/>
    <m/>
    <m/>
    <s v="Discovery"/>
    <m/>
    <n v="467.88515625000002"/>
    <n v="0.21521562499999999"/>
    <n v="0.21253125"/>
    <n v="0.25521874999999999"/>
    <n v="0.23872499999999999"/>
    <n v="0.27679375000000001"/>
    <n v="0.34807500000000002"/>
    <n v="0.22693125"/>
    <m/>
    <m/>
    <m/>
    <n v="3.9"/>
    <m/>
    <m/>
    <m/>
    <m/>
    <m/>
    <m/>
    <m/>
    <m/>
    <m/>
    <m/>
    <m/>
    <n v="8.6999999999999993"/>
    <m/>
    <n v="0.87740006192626896"/>
    <m/>
    <m/>
    <m/>
    <n v="0.15"/>
    <n v="7.65"/>
    <m/>
    <m/>
    <m/>
    <m/>
    <m/>
    <m/>
    <m/>
    <x v="1"/>
    <m/>
    <m/>
    <m/>
    <m/>
    <m/>
    <m/>
    <m/>
    <m/>
    <m/>
    <m/>
    <m/>
    <m/>
    <m/>
    <m/>
    <m/>
    <m/>
    <m/>
    <n v="8.6999999999999993"/>
    <m/>
  </r>
  <r>
    <x v="788"/>
    <s v="Lincoln2015Nit250IrrFull"/>
    <x v="535"/>
    <m/>
    <m/>
    <s v="Discovery"/>
    <m/>
    <n v="464.92453124999997"/>
    <n v="0.20022187499999999"/>
    <n v="0.21235000000000001"/>
    <n v="0.25360624999999998"/>
    <n v="0.23831250000000001"/>
    <n v="0.27666249999999998"/>
    <n v="0.34793125000000003"/>
    <n v="0.226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6"/>
    <m/>
    <m/>
    <s v="Discovery"/>
    <m/>
    <n v="460.97062499999998"/>
    <n v="0.18260000000000001"/>
    <n v="0.2097125"/>
    <n v="0.25129374999999998"/>
    <n v="0.23774999999999999"/>
    <n v="0.27660000000000001"/>
    <n v="0.34791250000000001"/>
    <n v="0.22685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7"/>
    <m/>
    <m/>
    <s v="Discovery"/>
    <m/>
    <n v="455.30671875000002"/>
    <n v="0.16225937500000001"/>
    <n v="0.20270625"/>
    <n v="0.24709375"/>
    <n v="0.23675625"/>
    <n v="0.27652500000000002"/>
    <n v="0.34791875"/>
    <n v="0.22691249999999999"/>
    <m/>
    <m/>
    <m/>
    <m/>
    <m/>
    <m/>
    <m/>
    <m/>
    <m/>
    <m/>
    <m/>
    <m/>
    <m/>
    <m/>
    <m/>
    <m/>
    <n v="0.784728788325321"/>
    <n v="0.8680955683432950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8"/>
    <m/>
    <m/>
    <s v="Discovery"/>
    <m/>
    <n v="448.64296875000002"/>
    <n v="0.143340625"/>
    <n v="0.1925125"/>
    <n v="0.24075625"/>
    <n v="0.23551250000000001"/>
    <n v="0.2764375"/>
    <n v="0.34791875"/>
    <n v="0.2269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39"/>
    <m/>
    <m/>
    <s v="Discovery"/>
    <m/>
    <n v="442.4634375"/>
    <n v="0.12846250000000001"/>
    <n v="0.18218124999999999"/>
    <n v="0.23401250000000001"/>
    <n v="0.23426875"/>
    <n v="0.27634375"/>
    <n v="0.34801874999999999"/>
    <n v="0.22691249999999999"/>
    <m/>
    <m/>
    <m/>
    <m/>
    <m/>
    <m/>
    <m/>
    <m/>
    <m/>
    <m/>
    <m/>
    <m/>
    <m/>
    <m/>
    <m/>
    <n v="8.75"/>
    <m/>
    <m/>
    <m/>
    <m/>
    <m/>
    <n v="0.2"/>
    <n v="8.6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40"/>
    <m/>
    <m/>
    <s v="Discovery"/>
    <m/>
    <n v="465.75984375000002"/>
    <n v="0.24288437500000001"/>
    <n v="0.21500625000000001"/>
    <n v="0.23849375"/>
    <n v="0.23381874999999999"/>
    <n v="0.27628124999999998"/>
    <n v="0.34801874999999999"/>
    <n v="0.2269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1"/>
    <m/>
    <m/>
    <s v="Discovery"/>
    <m/>
    <n v="461.15062499999999"/>
    <n v="0.21554999999999999"/>
    <n v="0.21137500000000001"/>
    <n v="0.2391875"/>
    <n v="0.23322499999999999"/>
    <n v="0.27628750000000002"/>
    <n v="0.34811249999999999"/>
    <n v="0.2268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2"/>
    <m/>
    <m/>
    <s v="Discovery"/>
    <m/>
    <n v="454.00031250000001"/>
    <n v="0.182975"/>
    <n v="0.20279374999999999"/>
    <n v="0.23678125"/>
    <n v="0.23243749999999999"/>
    <n v="0.27623750000000002"/>
    <n v="0.34814374999999997"/>
    <n v="0.22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3"/>
    <m/>
    <m/>
    <s v="Discovery"/>
    <m/>
    <n v="450.23343749999998"/>
    <n v="0.16628124999999999"/>
    <n v="0.1983125"/>
    <n v="0.2356125"/>
    <n v="0.23159374999999999"/>
    <n v="0.27614375000000002"/>
    <n v="0.34825"/>
    <n v="0.22688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4"/>
    <m/>
    <m/>
    <s v="Discovery"/>
    <m/>
    <n v="446.59921874999998"/>
    <n v="0.15324062499999999"/>
    <n v="0.19368750000000001"/>
    <n v="0.23333124999999999"/>
    <n v="0.23058124999999999"/>
    <n v="0.2759875"/>
    <n v="0.348275"/>
    <n v="0.227025"/>
    <m/>
    <m/>
    <m/>
    <m/>
    <m/>
    <m/>
    <m/>
    <m/>
    <m/>
    <m/>
    <m/>
    <m/>
    <m/>
    <m/>
    <m/>
    <m/>
    <n v="0.81748887941301296"/>
    <n v="0.8646285253263340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5"/>
    <m/>
    <m/>
    <s v="Discovery"/>
    <m/>
    <n v="442.69687499999998"/>
    <n v="0.14158124999999999"/>
    <n v="0.18834375"/>
    <n v="0.23039375000000001"/>
    <n v="0.22918749999999999"/>
    <n v="0.27584375"/>
    <n v="0.34826249999999997"/>
    <n v="0.2270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6"/>
    <m/>
    <m/>
    <s v="Discovery"/>
    <m/>
    <n v="435.30515624999998"/>
    <n v="0.123634375"/>
    <n v="0.1774"/>
    <n v="0.22292500000000001"/>
    <n v="0.22689375000000001"/>
    <n v="0.2754375"/>
    <n v="0.34829375000000001"/>
    <n v="0.22695000000000001"/>
    <m/>
    <m/>
    <m/>
    <m/>
    <m/>
    <m/>
    <m/>
    <m/>
    <m/>
    <m/>
    <m/>
    <m/>
    <m/>
    <m/>
    <m/>
    <n v="8.75"/>
    <m/>
    <m/>
    <m/>
    <m/>
    <m/>
    <n v="0.9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47"/>
    <m/>
    <m/>
    <s v="Discovery"/>
    <m/>
    <n v="466.83421874999999"/>
    <n v="0.262028125"/>
    <n v="0.2082"/>
    <n v="0.24466874999999999"/>
    <n v="0.22588749999999999"/>
    <n v="0.27523124999999998"/>
    <n v="0.34828124999999999"/>
    <n v="0.22693125"/>
    <m/>
    <m/>
    <m/>
    <m/>
    <n v="17.059922749999998"/>
    <n v="631.76824999999997"/>
    <n v="94.32"/>
    <m/>
    <m/>
    <m/>
    <m/>
    <m/>
    <m/>
    <m/>
    <m/>
    <m/>
    <m/>
    <m/>
    <m/>
    <m/>
    <n v="2.5367500000000001"/>
    <m/>
    <m/>
    <n v="3.2725"/>
    <n v="4.71333799036932E-2"/>
    <n v="8.5352894999999993"/>
    <n v="181.08799999999999"/>
    <m/>
    <m/>
    <n v="1.8071324E-2"/>
    <x v="1"/>
    <m/>
    <m/>
    <m/>
    <m/>
    <m/>
    <m/>
    <m/>
    <m/>
    <n v="2.267945675"/>
    <m/>
    <n v="94.32"/>
    <n v="2.4045225561916898E-2"/>
    <n v="1.76830752479697E-2"/>
    <n v="6.2566875749999999"/>
    <m/>
    <n v="353.82350000000002"/>
    <m/>
    <m/>
    <m/>
  </r>
  <r>
    <x v="788"/>
    <s v="Lincoln2015Nit250IrrFull"/>
    <x v="548"/>
    <m/>
    <m/>
    <s v="Discovery"/>
    <m/>
    <n v="461.17312500000003"/>
    <n v="0.23231250000000001"/>
    <n v="0.21132500000000001"/>
    <n v="0.23974375000000001"/>
    <n v="0.2252625"/>
    <n v="0.27512500000000001"/>
    <n v="0.348325"/>
    <n v="0.22696875"/>
    <m/>
    <m/>
    <m/>
    <m/>
    <m/>
    <m/>
    <m/>
    <m/>
    <m/>
    <m/>
    <m/>
    <m/>
    <m/>
    <m/>
    <m/>
    <m/>
    <n v="0.83587279404359205"/>
    <n v="0.859204868724886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49"/>
    <m/>
    <m/>
    <s v="Discovery"/>
    <m/>
    <n v="455.33906250000001"/>
    <n v="0.20558750000000001"/>
    <n v="0.20690625000000001"/>
    <n v="0.23649999999999999"/>
    <n v="0.22474374999999999"/>
    <n v="0.27502500000000002"/>
    <n v="0.34837499999999999"/>
    <n v="0.2269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0"/>
    <m/>
    <m/>
    <s v="Discovery"/>
    <m/>
    <n v="450.93937499999998"/>
    <n v="0.1865"/>
    <n v="0.20306250000000001"/>
    <n v="0.23403125"/>
    <n v="0.22411875000000001"/>
    <n v="0.27488750000000001"/>
    <n v="0.34841875"/>
    <n v="0.2268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1"/>
    <m/>
    <m/>
    <s v="Discovery"/>
    <m/>
    <n v="445.89937500000002"/>
    <n v="0.16702500000000001"/>
    <n v="0.19717499999999999"/>
    <n v="0.23105000000000001"/>
    <n v="0.22329375000000001"/>
    <n v="0.27463124999999999"/>
    <n v="0.34839999999999999"/>
    <n v="0.22685625000000001"/>
    <m/>
    <m/>
    <m/>
    <m/>
    <m/>
    <m/>
    <m/>
    <m/>
    <m/>
    <m/>
    <m/>
    <m/>
    <m/>
    <m/>
    <m/>
    <m/>
    <n v="0.78647558426738495"/>
    <n v="0.855869971968764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2"/>
    <m/>
    <m/>
    <s v="Discovery"/>
    <m/>
    <n v="439.7240625"/>
    <n v="0.14628749999999999"/>
    <n v="0.18923124999999999"/>
    <n v="0.22665625"/>
    <n v="0.22183749999999999"/>
    <n v="0.27433750000000001"/>
    <n v="0.34837499999999999"/>
    <n v="0.22678124999999999"/>
    <m/>
    <m/>
    <m/>
    <m/>
    <m/>
    <m/>
    <m/>
    <m/>
    <m/>
    <m/>
    <m/>
    <m/>
    <m/>
    <m/>
    <m/>
    <n v="8.75"/>
    <m/>
    <m/>
    <m/>
    <m/>
    <m/>
    <n v="2.8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53"/>
    <m/>
    <m/>
    <s v="Discovery"/>
    <m/>
    <n v="434.76046874999997"/>
    <n v="0.13297187499999999"/>
    <n v="0.18236875"/>
    <n v="0.22232499999999999"/>
    <n v="0.2202625"/>
    <n v="0.27384999999999998"/>
    <n v="0.34839375"/>
    <n v="0.226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4"/>
    <m/>
    <m/>
    <s v="Discovery"/>
    <m/>
    <n v="461.33249999999998"/>
    <n v="0.25449375000000002"/>
    <n v="0.20760624999999999"/>
    <n v="0.24012500000000001"/>
    <n v="0.21807499999999999"/>
    <n v="0.27340625000000002"/>
    <n v="0.34834375000000001"/>
    <n v="0.226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5"/>
    <m/>
    <m/>
    <s v="Discovery"/>
    <m/>
    <n v="461.22843749999998"/>
    <n v="0.24781875"/>
    <n v="0.21633749999999999"/>
    <n v="0.2391375"/>
    <n v="0.21789375"/>
    <n v="0.27328750000000002"/>
    <n v="0.348325"/>
    <n v="0.22670625"/>
    <m/>
    <m/>
    <m/>
    <m/>
    <m/>
    <m/>
    <m/>
    <m/>
    <m/>
    <m/>
    <m/>
    <m/>
    <m/>
    <m/>
    <m/>
    <m/>
    <n v="0.950984031688759"/>
    <n v="0.8495654510637240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6"/>
    <m/>
    <m/>
    <s v="Discovery"/>
    <m/>
    <n v="455.94656250000003"/>
    <n v="0.22650624999999999"/>
    <n v="0.2121625"/>
    <n v="0.23515625000000001"/>
    <n v="0.21738125"/>
    <n v="0.27302500000000002"/>
    <n v="0.34829375000000001"/>
    <n v="0.2266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7"/>
    <m/>
    <m/>
    <s v="Discovery"/>
    <m/>
    <n v="452.01421875"/>
    <n v="0.20985937499999999"/>
    <n v="0.20890624999999999"/>
    <n v="0.23250000000000001"/>
    <n v="0.21703749999999999"/>
    <n v="0.27288750000000001"/>
    <n v="0.34826875000000002"/>
    <n v="0.22663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8"/>
    <m/>
    <m/>
    <s v="Discovery"/>
    <m/>
    <n v="446.27812499999999"/>
    <n v="0.18717500000000001"/>
    <n v="0.20228750000000001"/>
    <n v="0.22917499999999999"/>
    <n v="0.21624375000000001"/>
    <n v="0.27259375000000002"/>
    <n v="0.34828124999999999"/>
    <n v="0.22656875000000001"/>
    <m/>
    <m/>
    <m/>
    <m/>
    <m/>
    <m/>
    <m/>
    <m/>
    <m/>
    <m/>
    <m/>
    <m/>
    <m/>
    <m/>
    <m/>
    <m/>
    <n v="0.84226381993127897"/>
    <n v="0.822546321464091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59"/>
    <m/>
    <m/>
    <s v="Discovery"/>
    <m/>
    <n v="441.67031250000002"/>
    <n v="0.16819999999999999"/>
    <n v="0.19714375000000001"/>
    <n v="0.22712499999999999"/>
    <n v="0.2154625"/>
    <n v="0.27223750000000002"/>
    <n v="0.34823749999999998"/>
    <n v="0.22650000000000001"/>
    <m/>
    <m/>
    <m/>
    <m/>
    <n v="19.339033000000001"/>
    <n v="940.49350000000004"/>
    <n v="237.16499999999999"/>
    <m/>
    <m/>
    <m/>
    <m/>
    <m/>
    <m/>
    <m/>
    <m/>
    <m/>
    <m/>
    <m/>
    <m/>
    <m/>
    <n v="5.6087499999999997"/>
    <m/>
    <m/>
    <n v="3.2625000000000002"/>
    <n v="4.4265449269675503E-2"/>
    <n v="7.7839243250000001"/>
    <n v="175.84649999999999"/>
    <m/>
    <m/>
    <n v="1.8553113E-2"/>
    <x v="1"/>
    <m/>
    <m/>
    <m/>
    <m/>
    <m/>
    <m/>
    <m/>
    <m/>
    <n v="5.1810182999999999"/>
    <m/>
    <n v="237.16499999999999"/>
    <n v="2.18456277275315E-2"/>
    <n v="1.2213866824942601E-2"/>
    <n v="6.3740903749999998"/>
    <m/>
    <n v="521.87324999999998"/>
    <m/>
    <m/>
    <m/>
  </r>
  <r>
    <x v="788"/>
    <s v="Lincoln2015Nit250IrrFull"/>
    <x v="560"/>
    <m/>
    <m/>
    <s v="Discovery"/>
    <m/>
    <n v="439.39546875000002"/>
    <n v="0.15974687500000001"/>
    <n v="0.19446875"/>
    <n v="0.22586875000000001"/>
    <n v="0.215225"/>
    <n v="0.27195625000000001"/>
    <n v="0.34811874999999998"/>
    <n v="0.22637499999999999"/>
    <m/>
    <m/>
    <m/>
    <m/>
    <m/>
    <m/>
    <m/>
    <m/>
    <m/>
    <m/>
    <m/>
    <m/>
    <m/>
    <m/>
    <m/>
    <n v="8.75"/>
    <m/>
    <m/>
    <m/>
    <m/>
    <m/>
    <n v="3.2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61"/>
    <m/>
    <m/>
    <s v="Discovery"/>
    <m/>
    <n v="491.66578125000001"/>
    <n v="0.30777812500000001"/>
    <n v="0.30196875000000001"/>
    <n v="0.2591"/>
    <n v="0.22873750000000001"/>
    <n v="0.27166875000000001"/>
    <n v="0.34805000000000003"/>
    <n v="0.2264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2"/>
    <m/>
    <m/>
    <s v="Discovery"/>
    <m/>
    <n v="485.37890625"/>
    <n v="0.28891562500000001"/>
    <n v="0.29523125"/>
    <n v="0.25808750000000003"/>
    <n v="0.22223124999999999"/>
    <n v="0.27130625000000003"/>
    <n v="0.34798125000000002"/>
    <n v="0.226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3"/>
    <m/>
    <m/>
    <s v="Discovery"/>
    <m/>
    <n v="481.42312500000003"/>
    <n v="0.27481250000000002"/>
    <n v="0.28788750000000002"/>
    <n v="0.25679999999999997"/>
    <n v="0.22125"/>
    <n v="0.27119375000000001"/>
    <n v="0.34794999999999998"/>
    <n v="0.226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4"/>
    <m/>
    <m/>
    <s v="Discovery"/>
    <m/>
    <n v="477.88312500000001"/>
    <n v="0.26226874999999999"/>
    <n v="0.28075624999999998"/>
    <n v="0.25523125000000002"/>
    <n v="0.22118750000000001"/>
    <n v="0.27092500000000003"/>
    <n v="0.34788124999999998"/>
    <n v="0.2262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5"/>
    <m/>
    <m/>
    <s v="Discovery"/>
    <m/>
    <n v="468.15562499999999"/>
    <n v="0.22596250000000001"/>
    <n v="0.26287500000000003"/>
    <n v="0.25096249999999998"/>
    <n v="0.22062499999999999"/>
    <n v="0.27053125"/>
    <n v="0.34791250000000001"/>
    <n v="0.22606875000000001"/>
    <m/>
    <m/>
    <m/>
    <m/>
    <m/>
    <m/>
    <m/>
    <m/>
    <m/>
    <m/>
    <m/>
    <m/>
    <m/>
    <m/>
    <m/>
    <m/>
    <n v="0.80759510203944496"/>
    <n v="0.778980865014387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6"/>
    <m/>
    <m/>
    <s v="Discovery"/>
    <m/>
    <n v="466.14046875000003"/>
    <n v="0.21698437500000001"/>
    <n v="0.25804375000000002"/>
    <n v="0.25048124999999999"/>
    <n v="0.22149374999999999"/>
    <n v="0.27048749999999999"/>
    <n v="0.34775624999999999"/>
    <n v="0.22606875000000001"/>
    <m/>
    <m/>
    <m/>
    <m/>
    <m/>
    <m/>
    <m/>
    <m/>
    <m/>
    <m/>
    <m/>
    <m/>
    <m/>
    <m/>
    <m/>
    <n v="8.75"/>
    <m/>
    <m/>
    <m/>
    <m/>
    <m/>
    <n v="3.2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67"/>
    <m/>
    <m/>
    <s v="Discovery"/>
    <m/>
    <n v="461.06203125000002"/>
    <n v="0.19967812500000001"/>
    <n v="0.24830625000000001"/>
    <n v="0.24727499999999999"/>
    <n v="0.22163125"/>
    <n v="0.27025624999999998"/>
    <n v="0.34770000000000001"/>
    <n v="0.22601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8"/>
    <m/>
    <m/>
    <s v="Discovery"/>
    <m/>
    <n v="500.31703125000001"/>
    <n v="0.31324687499999998"/>
    <n v="0.31516250000000001"/>
    <n v="0.28026250000000003"/>
    <n v="0.22974375"/>
    <n v="0.26995000000000002"/>
    <n v="0.34761249999999999"/>
    <n v="0.225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69"/>
    <m/>
    <m/>
    <s v="Discovery"/>
    <m/>
    <n v="492.38343750000001"/>
    <n v="0.28759374999999998"/>
    <n v="0.3047125"/>
    <n v="0.2752"/>
    <n v="0.2265875"/>
    <n v="0.26985625000000002"/>
    <n v="0.3475125"/>
    <n v="0.2259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0"/>
    <m/>
    <m/>
    <s v="Discovery"/>
    <m/>
    <n v="485.68921875000001"/>
    <n v="0.26444062499999998"/>
    <n v="0.29251250000000001"/>
    <n v="0.27111249999999998"/>
    <n v="0.2265375"/>
    <n v="0.26959375000000002"/>
    <n v="0.34753125000000001"/>
    <n v="0.2257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1"/>
    <m/>
    <m/>
    <s v="Discovery"/>
    <m/>
    <n v="478.34812499999998"/>
    <n v="0.238675"/>
    <n v="0.27850000000000003"/>
    <n v="0.26660624999999999"/>
    <n v="0.22675624999999999"/>
    <n v="0.2694375"/>
    <n v="0.34739999999999999"/>
    <n v="0.2257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2"/>
    <m/>
    <m/>
    <s v="Discovery"/>
    <m/>
    <n v="470.74265624999998"/>
    <n v="0.21259687499999999"/>
    <n v="0.26403749999999998"/>
    <n v="0.26161250000000003"/>
    <n v="0.22690625"/>
    <n v="0.26931875"/>
    <n v="0.34734375000000001"/>
    <n v="0.2256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3"/>
    <m/>
    <m/>
    <s v="Discovery"/>
    <m/>
    <n v="463.1953125"/>
    <n v="0.18798124999999999"/>
    <n v="0.24986249999999999"/>
    <n v="0.25634374999999998"/>
    <n v="0.22673750000000001"/>
    <n v="0.26911875000000002"/>
    <n v="0.34726875000000001"/>
    <n v="0.2255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4"/>
    <m/>
    <m/>
    <s v="Discovery"/>
    <m/>
    <n v="459.200625"/>
    <n v="0.17708125"/>
    <n v="0.24104375"/>
    <n v="0.25280625000000001"/>
    <n v="0.22691249999999999"/>
    <n v="0.26909375000000002"/>
    <n v="0.34728124999999999"/>
    <n v="0.2255125"/>
    <m/>
    <m/>
    <m/>
    <m/>
    <m/>
    <m/>
    <m/>
    <m/>
    <m/>
    <m/>
    <m/>
    <m/>
    <m/>
    <m/>
    <m/>
    <n v="8.75"/>
    <n v="0.91486160449588405"/>
    <n v="0.78350209419039996"/>
    <m/>
    <m/>
    <m/>
    <n v="3.8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75"/>
    <m/>
    <m/>
    <s v="Discovery"/>
    <m/>
    <n v="486.85921875000003"/>
    <n v="0.284559375"/>
    <n v="0.28075624999999998"/>
    <n v="0.27056875000000002"/>
    <n v="0.228075"/>
    <n v="0.26883125000000002"/>
    <n v="0.347275"/>
    <n v="0.2254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6"/>
    <m/>
    <m/>
    <s v="Discovery"/>
    <m/>
    <n v="479.73140625000002"/>
    <n v="0.25734062499999999"/>
    <n v="0.27295625000000001"/>
    <n v="0.26574375"/>
    <n v="0.22709375000000001"/>
    <n v="0.268625"/>
    <n v="0.34710000000000002"/>
    <n v="0.2253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7"/>
    <m/>
    <m/>
    <s v="Discovery"/>
    <m/>
    <n v="477.96187500000002"/>
    <n v="0.25031874999999998"/>
    <n v="0.27078124999999997"/>
    <n v="0.26421250000000002"/>
    <n v="0.2275875"/>
    <n v="0.26848749999999999"/>
    <n v="0.34711249999999999"/>
    <n v="0.22525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8"/>
    <m/>
    <m/>
    <s v="Discovery"/>
    <m/>
    <n v="476.36156249999999"/>
    <n v="0.24403749999999999"/>
    <n v="0.26870624999999998"/>
    <n v="0.26266250000000002"/>
    <n v="0.22798125"/>
    <n v="0.26851874999999997"/>
    <n v="0.34708125000000001"/>
    <n v="0.22525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79"/>
    <m/>
    <m/>
    <s v="Discovery"/>
    <m/>
    <n v="471.24328125"/>
    <n v="0.22637812500000001"/>
    <n v="0.26113124999999998"/>
    <n v="0.25891874999999998"/>
    <n v="0.22763125000000001"/>
    <n v="0.26836874999999999"/>
    <n v="0.34700625000000002"/>
    <n v="0.2251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0"/>
    <m/>
    <m/>
    <s v="Discovery"/>
    <m/>
    <n v="465.17953125000003"/>
    <n v="0.20478437499999999"/>
    <n v="0.25163750000000001"/>
    <n v="0.25500624999999999"/>
    <n v="0.22723750000000001"/>
    <n v="0.26818750000000002"/>
    <n v="0.34697499999999998"/>
    <n v="0.22498124999999999"/>
    <m/>
    <m/>
    <m/>
    <m/>
    <m/>
    <m/>
    <m/>
    <m/>
    <m/>
    <m/>
    <m/>
    <m/>
    <m/>
    <m/>
    <m/>
    <m/>
    <m/>
    <n v="0.718041951247012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1"/>
    <m/>
    <m/>
    <s v="Discovery"/>
    <m/>
    <n v="459.08156250000002"/>
    <n v="0.18385000000000001"/>
    <n v="0.24121875000000001"/>
    <n v="0.25105624999999998"/>
    <n v="0.22683125000000001"/>
    <n v="0.26802500000000001"/>
    <n v="0.34682499999999999"/>
    <n v="0.22500000000000001"/>
    <m/>
    <m/>
    <m/>
    <m/>
    <n v="26.381934125000001"/>
    <n v="1553.88075"/>
    <n v="831.245"/>
    <m/>
    <n v="15.946351099999999"/>
    <n v="2.1512007993275201E-2"/>
    <m/>
    <n v="13.058009350000001"/>
    <m/>
    <m/>
    <n v="607.01025000000004"/>
    <n v="8.75"/>
    <n v="0.85983975217848696"/>
    <m/>
    <m/>
    <m/>
    <n v="5.9042500000000002"/>
    <n v="4.45"/>
    <n v="8.75"/>
    <n v="2.9075000000000002"/>
    <n v="3.3427292194360199E-2"/>
    <n v="5.5064862000000003"/>
    <n v="164.73025000000001"/>
    <m/>
    <m/>
    <n v="1.7650066999999998E-2"/>
    <x v="1"/>
    <m/>
    <m/>
    <m/>
    <m/>
    <m/>
    <m/>
    <m/>
    <m/>
    <n v="2.8883417499999999"/>
    <m/>
    <n v="224.23474999999999"/>
    <n v="1.2880883761326E-2"/>
    <n v="8.9295030129007899E-3"/>
    <n v="4.9290968250000002"/>
    <m/>
    <n v="552.00125000000003"/>
    <m/>
    <n v="8.75"/>
    <m/>
  </r>
  <r>
    <x v="788"/>
    <s v="Lincoln2015Nit250IrrFull"/>
    <x v="582"/>
    <m/>
    <m/>
    <s v="Discovery"/>
    <m/>
    <n v="486.54093749999998"/>
    <n v="0.30098750000000002"/>
    <n v="0.27053125"/>
    <n v="0.26577499999999998"/>
    <n v="0.23097500000000001"/>
    <n v="0.26765624999999998"/>
    <n v="0.34676875000000001"/>
    <n v="0.2248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3"/>
    <m/>
    <m/>
    <s v="Discovery"/>
    <m/>
    <n v="482.42296875"/>
    <n v="0.27726562500000002"/>
    <n v="0.2744625"/>
    <n v="0.26490625000000001"/>
    <n v="0.22850000000000001"/>
    <n v="0.26747500000000002"/>
    <n v="0.34659374999999998"/>
    <n v="0.2247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4"/>
    <m/>
    <m/>
    <s v="Discovery"/>
    <m/>
    <n v="477.02906250000001"/>
    <n v="0.25459375000000001"/>
    <n v="0.26851249999999999"/>
    <n v="0.26201875000000002"/>
    <n v="0.22798125"/>
    <n v="0.26733125000000002"/>
    <n v="0.3465375"/>
    <n v="0.2246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5"/>
    <m/>
    <m/>
    <s v="Discovery"/>
    <m/>
    <n v="470.72859375000002"/>
    <n v="0.23059062499999999"/>
    <n v="0.25987500000000002"/>
    <n v="0.25820625000000003"/>
    <n v="0.22747500000000001"/>
    <n v="0.267175"/>
    <n v="0.34643125000000002"/>
    <n v="0.224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6"/>
    <m/>
    <m/>
    <s v="Discovery"/>
    <m/>
    <n v="464.5284375"/>
    <n v="0.2079125"/>
    <n v="0.25105624999999998"/>
    <n v="0.25430625000000001"/>
    <n v="0.22695000000000001"/>
    <n v="0.26691874999999998"/>
    <n v="0.34631875000000001"/>
    <n v="0.22445000000000001"/>
    <m/>
    <m/>
    <m/>
    <m/>
    <m/>
    <m/>
    <m/>
    <m/>
    <m/>
    <m/>
    <m/>
    <m/>
    <m/>
    <m/>
    <m/>
    <m/>
    <n v="0.893778746065642"/>
    <n v="0.659827254762987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7"/>
    <m/>
    <m/>
    <s v="Discovery"/>
    <m/>
    <n v="457.80796874999999"/>
    <n v="0.184628125"/>
    <n v="0.24027499999999999"/>
    <n v="0.250025"/>
    <n v="0.2263375"/>
    <n v="0.26665624999999998"/>
    <n v="0.34616875000000003"/>
    <n v="0.2243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88"/>
    <m/>
    <m/>
    <s v="Discovery"/>
    <m/>
    <n v="454.00218749999999"/>
    <n v="0.17276875"/>
    <n v="0.2333375"/>
    <n v="0.24756875"/>
    <n v="0.22606875000000001"/>
    <n v="0.26640000000000003"/>
    <n v="0.34608749999999999"/>
    <n v="0.22416249999999999"/>
    <m/>
    <m/>
    <m/>
    <m/>
    <m/>
    <m/>
    <m/>
    <m/>
    <m/>
    <m/>
    <m/>
    <m/>
    <m/>
    <m/>
    <m/>
    <n v="8.75"/>
    <m/>
    <m/>
    <m/>
    <m/>
    <m/>
    <n v="5.6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89"/>
    <m/>
    <m/>
    <s v="Discovery"/>
    <m/>
    <n v="481.66031249999997"/>
    <n v="0.28075624999999998"/>
    <n v="0.26478750000000001"/>
    <n v="0.26778125000000003"/>
    <n v="0.22894375"/>
    <n v="0.26608749999999998"/>
    <n v="0.34584375000000001"/>
    <n v="0.22410625000000001"/>
    <m/>
    <m/>
    <m/>
    <m/>
    <m/>
    <m/>
    <m/>
    <m/>
    <m/>
    <m/>
    <m/>
    <m/>
    <m/>
    <m/>
    <m/>
    <m/>
    <n v="0.93143635420469795"/>
    <n v="0.622997669660725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0"/>
    <m/>
    <m/>
    <s v="Discovery"/>
    <m/>
    <n v="475.5675"/>
    <n v="0.25745625"/>
    <n v="0.26255624999999999"/>
    <n v="0.26229374999999999"/>
    <n v="0.22718749999999999"/>
    <n v="0.26589374999999998"/>
    <n v="0.34584375000000001"/>
    <n v="0.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1"/>
    <m/>
    <m/>
    <s v="Discovery"/>
    <m/>
    <n v="473.01046874999997"/>
    <n v="0.24837812500000001"/>
    <n v="0.26067499999999999"/>
    <n v="0.25981874999999999"/>
    <n v="0.22701250000000001"/>
    <n v="0.26569999999999999"/>
    <n v="0.34573124999999999"/>
    <n v="0.2239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2"/>
    <m/>
    <m/>
    <s v="Discovery"/>
    <m/>
    <n v="471.49546874999999"/>
    <n v="0.242840625"/>
    <n v="0.25947500000000001"/>
    <n v="0.25825625000000002"/>
    <n v="0.22721875"/>
    <n v="0.26565624999999998"/>
    <n v="0.34561249999999999"/>
    <n v="0.22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3"/>
    <m/>
    <m/>
    <s v="Discovery"/>
    <m/>
    <n v="470.46656250000001"/>
    <n v="0.23876249999999999"/>
    <n v="0.25851875000000002"/>
    <n v="0.25732500000000003"/>
    <n v="0.22766249999999999"/>
    <n v="0.26542500000000002"/>
    <n v="0.34554374999999998"/>
    <n v="0.2236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4"/>
    <m/>
    <m/>
    <s v="Discovery"/>
    <m/>
    <n v="468.64640624999998"/>
    <n v="0.23134062499999999"/>
    <n v="0.25648124999999999"/>
    <n v="0.25620625000000002"/>
    <n v="0.22777500000000001"/>
    <n v="0.26534999999999997"/>
    <n v="0.34536875"/>
    <n v="0.22354375000000001"/>
    <m/>
    <m/>
    <m/>
    <m/>
    <m/>
    <m/>
    <m/>
    <m/>
    <m/>
    <m/>
    <m/>
    <m/>
    <m/>
    <m/>
    <m/>
    <n v="8.75"/>
    <n v="0.87744732409902104"/>
    <n v="0.51499016150632504"/>
    <m/>
    <m/>
    <m/>
    <n v="6.7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595"/>
    <m/>
    <m/>
    <s v="Discovery"/>
    <m/>
    <n v="463.19625000000002"/>
    <n v="0.20955625"/>
    <n v="0.24985625"/>
    <n v="0.25356875000000001"/>
    <n v="0.22720000000000001"/>
    <n v="0.26495625"/>
    <n v="0.34523124999999999"/>
    <n v="0.22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6"/>
    <m/>
    <m/>
    <s v="Discovery"/>
    <m/>
    <n v="481.61390625000001"/>
    <n v="0.289990625"/>
    <n v="0.26961875000000002"/>
    <n v="0.26470624999999998"/>
    <n v="0.22785625000000001"/>
    <n v="0.26468124999999998"/>
    <n v="0.34508749999999999"/>
    <n v="0.2232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7"/>
    <m/>
    <m/>
    <s v="Discovery"/>
    <m/>
    <n v="474.15328125000002"/>
    <n v="0.25514062500000001"/>
    <n v="0.26374375"/>
    <n v="0.26106249999999998"/>
    <n v="0.22740625"/>
    <n v="0.26460624999999999"/>
    <n v="0.34496250000000001"/>
    <n v="0.22303124999999999"/>
    <m/>
    <m/>
    <m/>
    <m/>
    <m/>
    <m/>
    <m/>
    <m/>
    <m/>
    <m/>
    <m/>
    <m/>
    <m/>
    <m/>
    <m/>
    <m/>
    <n v="0.82202938859344299"/>
    <n v="0.407619242913581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8"/>
    <m/>
    <m/>
    <s v="Discovery"/>
    <m/>
    <n v="468.34359375000003"/>
    <n v="0.22997812500000001"/>
    <n v="0.25714999999999999"/>
    <n v="0.25806875000000001"/>
    <n v="0.22728124999999999"/>
    <n v="0.26440000000000002"/>
    <n v="0.34486875"/>
    <n v="0.2229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599"/>
    <m/>
    <m/>
    <s v="Discovery"/>
    <m/>
    <n v="465.43781250000001"/>
    <n v="0.21881249999999999"/>
    <n v="0.25300624999999999"/>
    <n v="0.25596875000000002"/>
    <n v="0.22760625000000001"/>
    <n v="0.26429374999999999"/>
    <n v="0.34486875"/>
    <n v="0.222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0"/>
    <m/>
    <m/>
    <s v="Discovery"/>
    <m/>
    <n v="462.35718750000001"/>
    <n v="0.20680625"/>
    <n v="0.24857499999999999"/>
    <n v="0.25392500000000001"/>
    <n v="0.22775000000000001"/>
    <n v="0.26428750000000001"/>
    <n v="0.34480624999999998"/>
    <n v="0.22273124999999999"/>
    <m/>
    <m/>
    <m/>
    <m/>
    <m/>
    <m/>
    <m/>
    <m/>
    <m/>
    <m/>
    <m/>
    <m/>
    <m/>
    <m/>
    <m/>
    <m/>
    <n v="0.847701397390206"/>
    <n v="0.31338985514549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1"/>
    <m/>
    <m/>
    <s v="Discovery"/>
    <m/>
    <n v="461.25046874999998"/>
    <n v="0.20274687499999999"/>
    <n v="0.24625625000000001"/>
    <n v="0.25293749999999998"/>
    <n v="0.2282875"/>
    <n v="0.26437500000000003"/>
    <n v="0.34482499999999999"/>
    <n v="0.222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2"/>
    <m/>
    <m/>
    <s v="Discovery"/>
    <m/>
    <n v="460.22531249999997"/>
    <n v="0.19979374999999999"/>
    <n v="0.24428749999999999"/>
    <n v="0.25188125"/>
    <n v="0.22848125"/>
    <n v="0.26447500000000002"/>
    <n v="0.344725"/>
    <n v="0.22248124999999999"/>
    <m/>
    <m/>
    <m/>
    <n v="2.95"/>
    <m/>
    <m/>
    <m/>
    <m/>
    <m/>
    <m/>
    <m/>
    <m/>
    <m/>
    <m/>
    <m/>
    <n v="8.75"/>
    <m/>
    <m/>
    <m/>
    <m/>
    <m/>
    <n v="8.1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603"/>
    <m/>
    <m/>
    <s v="Discovery"/>
    <m/>
    <n v="458.33765625000001"/>
    <n v="0.19436562499999999"/>
    <n v="0.24161874999999999"/>
    <n v="0.25035625"/>
    <n v="0.22817499999999999"/>
    <n v="0.26426250000000001"/>
    <n v="0.34468124999999999"/>
    <n v="0.2223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4"/>
    <m/>
    <m/>
    <s v="Discovery"/>
    <m/>
    <n v="455.87109375"/>
    <n v="0.18660312500000001"/>
    <n v="0.23827499999999999"/>
    <n v="0.2487"/>
    <n v="0.2276125"/>
    <n v="0.26398125"/>
    <n v="0.34461249999999999"/>
    <n v="0.22222500000000001"/>
    <m/>
    <m/>
    <m/>
    <m/>
    <m/>
    <m/>
    <m/>
    <m/>
    <m/>
    <m/>
    <m/>
    <m/>
    <m/>
    <m/>
    <m/>
    <m/>
    <m/>
    <n v="0.238446142750675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5"/>
    <m/>
    <m/>
    <s v="Discovery"/>
    <m/>
    <n v="453.77015625000001"/>
    <n v="0.18027812500000001"/>
    <n v="0.23490625000000001"/>
    <n v="0.24728125000000001"/>
    <n v="0.22728124999999999"/>
    <n v="0.26376875"/>
    <n v="0.34457500000000002"/>
    <n v="0.2220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6"/>
    <m/>
    <m/>
    <s v="Discovery"/>
    <m/>
    <n v="451.36546874999999"/>
    <n v="0.17375312500000001"/>
    <n v="0.23135"/>
    <n v="0.24556875"/>
    <n v="0.22668749999999999"/>
    <n v="0.26351249999999998"/>
    <n v="0.34438750000000001"/>
    <n v="0.2218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7"/>
    <m/>
    <m/>
    <s v="Discovery"/>
    <m/>
    <n v="449.23265624999999"/>
    <n v="0.167659375"/>
    <n v="0.2278625"/>
    <n v="0.24407499999999999"/>
    <n v="0.22630624999999999"/>
    <n v="0.26322499999999999"/>
    <n v="0.34434999999999999"/>
    <n v="0.22172500000000001"/>
    <m/>
    <m/>
    <m/>
    <m/>
    <m/>
    <m/>
    <m/>
    <m/>
    <m/>
    <m/>
    <m/>
    <m/>
    <m/>
    <m/>
    <m/>
    <m/>
    <n v="0.76735409398982402"/>
    <n v="0.13159843898029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8"/>
    <m/>
    <m/>
    <s v="Discovery"/>
    <m/>
    <n v="447.06328124999999"/>
    <n v="0.16143437499999999"/>
    <n v="0.22447500000000001"/>
    <n v="0.24286250000000001"/>
    <n v="0.2258"/>
    <n v="0.26295000000000002"/>
    <n v="0.34415000000000001"/>
    <n v="0.2214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09"/>
    <m/>
    <m/>
    <s v="Discovery"/>
    <m/>
    <n v="445.69078124999999"/>
    <n v="0.15707812500000001"/>
    <n v="0.22138125"/>
    <n v="0.24227499999999999"/>
    <n v="0.22570625"/>
    <n v="0.26295625"/>
    <n v="0.34403125000000001"/>
    <n v="0.22143750000000001"/>
    <m/>
    <m/>
    <m/>
    <m/>
    <m/>
    <m/>
    <m/>
    <m/>
    <m/>
    <m/>
    <m/>
    <m/>
    <m/>
    <m/>
    <m/>
    <n v="8.75"/>
    <m/>
    <m/>
    <m/>
    <m/>
    <m/>
    <n v="8.6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610"/>
    <m/>
    <m/>
    <s v="Discovery"/>
    <m/>
    <n v="443.31984375000002"/>
    <n v="0.151165625"/>
    <n v="0.21737500000000001"/>
    <n v="0.24053749999999999"/>
    <n v="0.22514375"/>
    <n v="0.26271875"/>
    <n v="0.34392499999999998"/>
    <n v="0.22113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1"/>
    <m/>
    <m/>
    <s v="Discovery"/>
    <m/>
    <n v="442.35515624999999"/>
    <n v="0.14817187500000001"/>
    <n v="0.2147625"/>
    <n v="0.2402"/>
    <n v="0.22525624999999999"/>
    <n v="0.26268124999999998"/>
    <n v="0.34385624999999997"/>
    <n v="0.22105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2"/>
    <m/>
    <m/>
    <s v="Discovery"/>
    <m/>
    <n v="441.21562499999999"/>
    <n v="0.14575625"/>
    <n v="0.21208125"/>
    <n v="0.23907500000000001"/>
    <n v="0.22513749999999999"/>
    <n v="0.26272499999999999"/>
    <n v="0.34381875000000001"/>
    <n v="0.2210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3"/>
    <m/>
    <m/>
    <s v="Discovery"/>
    <m/>
    <n v="440.05921875000001"/>
    <n v="0.143709375"/>
    <n v="0.20963124999999999"/>
    <n v="0.23806250000000001"/>
    <n v="0.22476874999999999"/>
    <n v="0.26270624999999997"/>
    <n v="0.34375624999999999"/>
    <n v="0.220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4"/>
    <m/>
    <m/>
    <s v="Discovery"/>
    <m/>
    <n v="438.93421875000001"/>
    <n v="0.141790625"/>
    <n v="0.20751249999999999"/>
    <n v="0.23700625"/>
    <n v="0.22439375"/>
    <n v="0.26256249999999998"/>
    <n v="0.34375"/>
    <n v="0.2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5"/>
    <m/>
    <m/>
    <s v="Discovery"/>
    <m/>
    <n v="437.94328124999998"/>
    <n v="0.13966562499999999"/>
    <n v="0.20544375000000001"/>
    <n v="0.23636874999999999"/>
    <n v="0.22409375000000001"/>
    <n v="0.26248125"/>
    <n v="0.34371249999999998"/>
    <n v="0.22059999999999999"/>
    <m/>
    <m/>
    <m/>
    <m/>
    <m/>
    <m/>
    <m/>
    <m/>
    <m/>
    <m/>
    <m/>
    <m/>
    <m/>
    <m/>
    <m/>
    <m/>
    <n v="0.78475332002863896"/>
    <n v="5.56895601552120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6"/>
    <m/>
    <m/>
    <s v="Discovery"/>
    <m/>
    <n v="436.92984374999997"/>
    <n v="0.13774687499999999"/>
    <n v="0.20351875"/>
    <n v="0.23547499999999999"/>
    <n v="0.22373124999999999"/>
    <n v="0.26235000000000003"/>
    <n v="0.34366249999999998"/>
    <n v="0.22058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7"/>
    <m/>
    <m/>
    <s v="Discovery"/>
    <m/>
    <n v="436.16531250000003"/>
    <n v="0.1365625"/>
    <n v="0.20190625000000001"/>
    <n v="0.23488125000000001"/>
    <n v="0.22348124999999999"/>
    <n v="0.26227499999999998"/>
    <n v="0.34363749999999998"/>
    <n v="0.2203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18"/>
    <m/>
    <m/>
    <s v="Discovery"/>
    <m/>
    <n v="435.48843749999997"/>
    <n v="0.13514375000000001"/>
    <n v="0.20043749999999999"/>
    <n v="0.23470625000000001"/>
    <n v="0.22320624999999999"/>
    <n v="0.26219999999999999"/>
    <n v="0.34351874999999998"/>
    <n v="0.22020624999999999"/>
    <m/>
    <m/>
    <m/>
    <m/>
    <m/>
    <m/>
    <m/>
    <m/>
    <m/>
    <m/>
    <m/>
    <m/>
    <m/>
    <m/>
    <m/>
    <n v="8.75"/>
    <m/>
    <m/>
    <m/>
    <m/>
    <m/>
    <n v="8.7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8"/>
    <s v="Lincoln2015Nit250IrrFull"/>
    <x v="619"/>
    <m/>
    <m/>
    <s v="Discovery"/>
    <m/>
    <n v="435.0909375"/>
    <n v="0.13371250000000001"/>
    <n v="0.19925625"/>
    <n v="0.23469375000000001"/>
    <n v="0.22334375000000001"/>
    <n v="0.26217499999999999"/>
    <n v="0.34346874999999999"/>
    <n v="0.22013750000000001"/>
    <m/>
    <m/>
    <m/>
    <m/>
    <n v="23.149139699999999"/>
    <n v="1556.0975000000001"/>
    <n v="1111.4372499999999"/>
    <m/>
    <m/>
    <n v="2.1787501476737001E-2"/>
    <n v="5.0924999999999998E-2"/>
    <n v="19.779331124999999"/>
    <n v="16673.458928388001"/>
    <m/>
    <n v="907.82925"/>
    <m/>
    <m/>
    <m/>
    <m/>
    <m/>
    <n v="92.059749999999994"/>
    <m/>
    <m/>
    <m/>
    <m/>
    <m/>
    <m/>
    <m/>
    <m/>
    <m/>
    <x v="0"/>
    <m/>
    <m/>
    <m/>
    <m/>
    <m/>
    <m/>
    <m/>
    <m/>
    <m/>
    <m/>
    <n v="203.608"/>
    <m/>
    <m/>
    <m/>
    <m/>
    <n v="352.60050000000001"/>
    <n v="559.48281335350896"/>
    <m/>
    <m/>
  </r>
  <r>
    <x v="788"/>
    <s v="Lincoln2015Nit250IrrFull"/>
    <x v="620"/>
    <m/>
    <m/>
    <s v="Discovery"/>
    <m/>
    <n v="434.59312499999999"/>
    <n v="0.13270000000000001"/>
    <n v="0.19819999999999999"/>
    <n v="0.23427500000000001"/>
    <n v="0.22319375"/>
    <n v="0.26217499999999999"/>
    <n v="0.34348125000000002"/>
    <n v="0.2200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21"/>
    <m/>
    <m/>
    <s v="Discovery"/>
    <m/>
    <n v="434.04468750000001"/>
    <n v="0.13111875000000001"/>
    <n v="0.19691249999999999"/>
    <n v="0.2341125"/>
    <n v="0.22303124999999999"/>
    <n v="0.26222499999999999"/>
    <n v="0.34344374999999999"/>
    <n v="0.2199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8"/>
    <s v="Lincoln2015Nit250IrrFul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75"/>
    <m/>
    <m/>
    <m/>
    <m/>
    <m/>
    <n v="8.75"/>
    <n v="8.75"/>
    <m/>
    <m/>
    <m/>
    <m/>
    <m/>
    <m/>
    <m/>
    <x v="1"/>
    <m/>
    <m/>
    <m/>
    <m/>
    <m/>
    <m/>
    <m/>
    <m/>
    <m/>
    <m/>
    <m/>
    <m/>
    <m/>
    <m/>
    <m/>
    <m/>
    <m/>
    <n v="8.75"/>
    <m/>
  </r>
  <r>
    <x v="789"/>
    <s v="Lincoln2015Nit250IrrNi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89"/>
    <s v="Lincoln2015Nit250IrrNi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35"/>
    <m/>
    <n v="2.79131529909194E-3"/>
    <m/>
    <m/>
    <m/>
    <n v="0"/>
    <n v="2"/>
    <m/>
    <m/>
    <m/>
    <m/>
    <m/>
    <m/>
    <m/>
    <x v="1"/>
    <m/>
    <m/>
    <m/>
    <m/>
    <m/>
    <m/>
    <m/>
    <m/>
    <m/>
    <m/>
    <m/>
    <m/>
    <m/>
    <m/>
    <m/>
    <m/>
    <m/>
    <n v="3.35"/>
    <m/>
  </r>
  <r>
    <x v="789"/>
    <s v="Lincoln2015Nit250IrrNil"/>
    <x v="497"/>
    <m/>
    <m/>
    <s v="Discovery"/>
    <m/>
    <n v="501.4425"/>
    <n v="0.17896875000000001"/>
    <n v="0.25140625"/>
    <n v="0.30069374999999998"/>
    <n v="0.27531250000000002"/>
    <n v="0.27040625000000001"/>
    <n v="0.34392499999999998"/>
    <n v="0.265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498"/>
    <m/>
    <m/>
    <s v="Discovery"/>
    <m/>
    <n v="500.59406250000001"/>
    <n v="0.17385624999999999"/>
    <n v="0.24987500000000001"/>
    <n v="0.30059999999999998"/>
    <n v="0.27553125000000001"/>
    <n v="0.27058749999999998"/>
    <n v="0.34396874999999999"/>
    <n v="0.26609375000000002"/>
    <m/>
    <m/>
    <m/>
    <m/>
    <m/>
    <m/>
    <m/>
    <m/>
    <m/>
    <m/>
    <m/>
    <m/>
    <m/>
    <m/>
    <m/>
    <m/>
    <n v="0.11463964334801501"/>
    <n v="3.7658653049432299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499"/>
    <m/>
    <m/>
    <s v="Discovery"/>
    <m/>
    <n v="499.96781249999998"/>
    <n v="0.1690875"/>
    <n v="0.24856875"/>
    <n v="0.30078749999999999"/>
    <n v="0.27584375"/>
    <n v="0.27078750000000001"/>
    <n v="0.34410000000000002"/>
    <n v="0.26621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0"/>
    <m/>
    <m/>
    <s v="Discovery"/>
    <m/>
    <n v="499.29703124999997"/>
    <n v="0.164765625"/>
    <n v="0.24638125"/>
    <n v="0.30091250000000003"/>
    <n v="0.27638125000000002"/>
    <n v="0.27094374999999998"/>
    <n v="0.34426250000000003"/>
    <n v="0.266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1"/>
    <m/>
    <m/>
    <s v="Discovery"/>
    <m/>
    <n v="498.26343750000001"/>
    <n v="0.15938749999999999"/>
    <n v="0.24446875000000001"/>
    <n v="0.30046875000000001"/>
    <n v="0.27661875000000002"/>
    <n v="0.27108749999999998"/>
    <n v="0.34434375"/>
    <n v="0.2664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2"/>
    <m/>
    <m/>
    <s v="Discovery"/>
    <m/>
    <n v="497.31140625"/>
    <n v="0.15457812500000001"/>
    <n v="0.24164374999999999"/>
    <n v="0.30019374999999998"/>
    <n v="0.27710625"/>
    <n v="0.27134999999999998"/>
    <n v="0.3444625"/>
    <n v="0.2664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3"/>
    <m/>
    <m/>
    <s v="Discovery"/>
    <m/>
    <n v="496.12546874999998"/>
    <n v="0.14992187500000001"/>
    <n v="0.23864374999999999"/>
    <n v="0.29928125"/>
    <n v="0.27739374999999999"/>
    <n v="0.27155000000000001"/>
    <n v="0.34461874999999997"/>
    <n v="0.266625"/>
    <m/>
    <m/>
    <m/>
    <m/>
    <m/>
    <m/>
    <m/>
    <m/>
    <m/>
    <m/>
    <m/>
    <m/>
    <m/>
    <m/>
    <m/>
    <n v="4.8"/>
    <n v="0.14794912173015901"/>
    <n v="7.7223752059420406E-2"/>
    <m/>
    <m/>
    <m/>
    <n v="0"/>
    <n v="3.2"/>
    <m/>
    <m/>
    <m/>
    <m/>
    <m/>
    <m/>
    <m/>
    <x v="1"/>
    <m/>
    <m/>
    <m/>
    <m/>
    <m/>
    <m/>
    <m/>
    <m/>
    <m/>
    <m/>
    <m/>
    <m/>
    <m/>
    <m/>
    <m/>
    <m/>
    <m/>
    <n v="4.8"/>
    <m/>
  </r>
  <r>
    <x v="789"/>
    <s v="Lincoln2015Nit250IrrNil"/>
    <x v="504"/>
    <m/>
    <m/>
    <s v="Discovery"/>
    <m/>
    <n v="494.8621875"/>
    <n v="0.14481250000000001"/>
    <n v="0.23509374999999999"/>
    <n v="0.29864374999999999"/>
    <n v="0.27765000000000001"/>
    <n v="0.27181250000000001"/>
    <n v="0.34478750000000002"/>
    <n v="0.2666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5"/>
    <m/>
    <m/>
    <s v="Discovery"/>
    <m/>
    <n v="493.67578125"/>
    <n v="0.14033437500000001"/>
    <n v="0.23142499999999999"/>
    <n v="0.29808750000000001"/>
    <n v="0.27798125000000001"/>
    <n v="0.27199374999999998"/>
    <n v="0.34481875000000001"/>
    <n v="0.26682499999999998"/>
    <m/>
    <m/>
    <m/>
    <m/>
    <m/>
    <m/>
    <m/>
    <m/>
    <m/>
    <m/>
    <m/>
    <m/>
    <m/>
    <m/>
    <m/>
    <m/>
    <m/>
    <n v="0.179904572317217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6"/>
    <m/>
    <m/>
    <s v="Discovery"/>
    <m/>
    <n v="492.64359374999998"/>
    <n v="0.137634375"/>
    <n v="0.22804374999999999"/>
    <n v="0.29701875"/>
    <n v="0.27821875000000001"/>
    <n v="0.27215624999999999"/>
    <n v="0.3449875"/>
    <n v="0.2669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7"/>
    <m/>
    <m/>
    <s v="Discovery"/>
    <m/>
    <n v="491.34234375"/>
    <n v="0.134228125"/>
    <n v="0.22414999999999999"/>
    <n v="0.29591250000000002"/>
    <n v="0.27826250000000002"/>
    <n v="0.27236250000000001"/>
    <n v="0.34511249999999999"/>
    <n v="0.26696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8"/>
    <m/>
    <m/>
    <s v="Discovery"/>
    <m/>
    <n v="490.06640625"/>
    <n v="0.13118437499999999"/>
    <n v="0.22038749999999999"/>
    <n v="0.29471249999999999"/>
    <n v="0.27819375000000002"/>
    <n v="0.27245000000000003"/>
    <n v="0.34521249999999998"/>
    <n v="0.267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09"/>
    <m/>
    <m/>
    <s v="Discovery"/>
    <m/>
    <n v="488.52796875000001"/>
    <n v="0.127440625"/>
    <n v="0.21595"/>
    <n v="0.29349375"/>
    <n v="0.27806874999999998"/>
    <n v="0.27265624999999999"/>
    <n v="0.34530624999999998"/>
    <n v="0.267206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0"/>
    <m/>
    <m/>
    <s v="Discovery"/>
    <m/>
    <n v="487.51921874999999"/>
    <n v="0.124828125"/>
    <n v="0.21258750000000001"/>
    <n v="0.29260000000000003"/>
    <n v="0.27821875000000001"/>
    <n v="0.27271250000000002"/>
    <n v="0.34543750000000001"/>
    <n v="0.2673875"/>
    <m/>
    <m/>
    <m/>
    <m/>
    <m/>
    <m/>
    <m/>
    <m/>
    <m/>
    <m/>
    <m/>
    <m/>
    <m/>
    <m/>
    <m/>
    <m/>
    <m/>
    <n v="0.242963009281868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1"/>
    <m/>
    <m/>
    <s v="Discovery"/>
    <m/>
    <n v="486.72609375000002"/>
    <n v="0.124459375"/>
    <n v="0.21061874999999999"/>
    <n v="0.29115625000000001"/>
    <n v="0.27794374999999999"/>
    <n v="0.27290625000000002"/>
    <n v="0.34541875"/>
    <n v="0.26745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2"/>
    <m/>
    <m/>
    <s v="Discovery"/>
    <m/>
    <n v="485.87390625"/>
    <n v="0.12335312499999999"/>
    <n v="0.20903125"/>
    <n v="0.28988750000000002"/>
    <n v="0.2774875"/>
    <n v="0.27298125000000001"/>
    <n v="0.34553125000000001"/>
    <n v="0.26750000000000002"/>
    <m/>
    <m/>
    <m/>
    <m/>
    <n v="2.6235019749999999"/>
    <n v="57.58775"/>
    <n v="0"/>
    <m/>
    <m/>
    <m/>
    <m/>
    <m/>
    <m/>
    <m/>
    <m/>
    <n v="6"/>
    <m/>
    <m/>
    <m/>
    <m/>
    <n v="0"/>
    <n v="0"/>
    <n v="5"/>
    <n v="0.8075"/>
    <n v="5.0508420019627097E-2"/>
    <n v="2.1873933999999999"/>
    <n v="43.307499999999997"/>
    <m/>
    <m/>
    <n v="1.8645730999999999E-2"/>
    <x v="1"/>
    <m/>
    <m/>
    <m/>
    <m/>
    <m/>
    <m/>
    <m/>
    <m/>
    <m/>
    <m/>
    <n v="0"/>
    <m/>
    <n v="3.0539281525183402E-2"/>
    <n v="0.436108575"/>
    <m/>
    <n v="14.280250000000001"/>
    <m/>
    <n v="6"/>
    <m/>
  </r>
  <r>
    <x v="789"/>
    <s v="Lincoln2015Nit250IrrNil"/>
    <x v="513"/>
    <m/>
    <m/>
    <s v="Discovery"/>
    <m/>
    <n v="489.52125000000001"/>
    <n v="0.15294374999999999"/>
    <n v="0.20688124999999999"/>
    <n v="0.28876875000000002"/>
    <n v="0.27705000000000002"/>
    <n v="0.27300625000000001"/>
    <n v="0.34552500000000003"/>
    <n v="0.26747500000000002"/>
    <m/>
    <m/>
    <m/>
    <m/>
    <m/>
    <m/>
    <m/>
    <m/>
    <m/>
    <m/>
    <m/>
    <m/>
    <m/>
    <m/>
    <m/>
    <m/>
    <n v="0.29115996138141598"/>
    <n v="0.380405521311634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4"/>
    <m/>
    <m/>
    <s v="Discovery"/>
    <m/>
    <n v="487.81406249999998"/>
    <n v="0.1456375"/>
    <n v="0.20561874999999999"/>
    <n v="0.2875625"/>
    <n v="0.27657500000000002"/>
    <n v="0.27295000000000003"/>
    <n v="0.34565000000000001"/>
    <n v="0.26768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5"/>
    <m/>
    <m/>
    <s v="Discovery"/>
    <m/>
    <n v="486.29765624999999"/>
    <n v="0.13970312500000001"/>
    <n v="0.20391875000000001"/>
    <n v="0.28654374999999999"/>
    <n v="0.27633124999999997"/>
    <n v="0.27287499999999998"/>
    <n v="0.34568125"/>
    <n v="0.267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6"/>
    <m/>
    <m/>
    <s v="Discovery"/>
    <m/>
    <n v="486.77906250000001"/>
    <n v="0.14863750000000001"/>
    <n v="0.20073125"/>
    <n v="0.28563749999999999"/>
    <n v="0.27606249999999999"/>
    <n v="0.27278750000000002"/>
    <n v="0.34568125"/>
    <n v="0.26774375"/>
    <m/>
    <m/>
    <m/>
    <m/>
    <m/>
    <m/>
    <m/>
    <m/>
    <m/>
    <m/>
    <m/>
    <m/>
    <m/>
    <m/>
    <m/>
    <m/>
    <n v="0.36088911720640399"/>
    <n v="0.349261677985775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7"/>
    <m/>
    <m/>
    <s v="Discovery"/>
    <m/>
    <n v="485.20734375000001"/>
    <n v="0.14164687500000001"/>
    <n v="0.19925625"/>
    <n v="0.28444999999999998"/>
    <n v="0.27611875000000002"/>
    <n v="0.2729125"/>
    <n v="0.34567500000000001"/>
    <n v="0.267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8"/>
    <m/>
    <m/>
    <s v="Discovery"/>
    <m/>
    <n v="483.64640624999998"/>
    <n v="0.13712812499999999"/>
    <n v="0.19770625"/>
    <n v="0.28281875000000001"/>
    <n v="0.27555000000000002"/>
    <n v="0.27287499999999998"/>
    <n v="0.34570000000000001"/>
    <n v="0.2677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19"/>
    <m/>
    <m/>
    <s v="Discovery"/>
    <m/>
    <n v="481.74984375000003"/>
    <n v="0.13275937500000001"/>
    <n v="0.19500624999999999"/>
    <n v="0.28074375000000001"/>
    <n v="0.27485625000000002"/>
    <n v="0.27282499999999998"/>
    <n v="0.34565625"/>
    <n v="0.26786874999999999"/>
    <m/>
    <m/>
    <m/>
    <m/>
    <m/>
    <m/>
    <m/>
    <m/>
    <m/>
    <m/>
    <m/>
    <m/>
    <m/>
    <m/>
    <m/>
    <m/>
    <m/>
    <n v="0.282873072785211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0"/>
    <m/>
    <m/>
    <s v="Discovery"/>
    <m/>
    <n v="479.82656250000002"/>
    <n v="0.12814375"/>
    <n v="0.19195000000000001"/>
    <n v="0.27887499999999998"/>
    <n v="0.2742"/>
    <n v="0.27275624999999998"/>
    <n v="0.34565000000000001"/>
    <n v="0.2678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1"/>
    <m/>
    <m/>
    <s v="Discovery"/>
    <m/>
    <n v="478.09875"/>
    <n v="0.12385625"/>
    <n v="0.18871874999999999"/>
    <n v="0.27740625000000002"/>
    <n v="0.27383750000000001"/>
    <n v="0.27257500000000001"/>
    <n v="0.34566875000000002"/>
    <n v="0.2678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2"/>
    <m/>
    <m/>
    <s v="Discovery"/>
    <m/>
    <n v="476.65218750000003"/>
    <n v="0.12051249999999999"/>
    <n v="0.18616874999999999"/>
    <n v="0.27586875"/>
    <n v="0.27352500000000002"/>
    <n v="0.27250000000000002"/>
    <n v="0.34565000000000001"/>
    <n v="0.26795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3"/>
    <m/>
    <m/>
    <s v="Discovery"/>
    <m/>
    <n v="474.56625000000003"/>
    <n v="0.1162125"/>
    <n v="0.182"/>
    <n v="0.27340625000000002"/>
    <n v="0.27321875000000001"/>
    <n v="0.27244374999999998"/>
    <n v="0.34575"/>
    <n v="0.2679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4"/>
    <m/>
    <m/>
    <s v="Discovery"/>
    <m/>
    <n v="472.30687499999999"/>
    <n v="0.1120625"/>
    <n v="0.1774375"/>
    <n v="0.27063749999999998"/>
    <n v="0.27283125000000003"/>
    <n v="0.27243125000000001"/>
    <n v="0.34575624999999999"/>
    <n v="0.26795000000000002"/>
    <m/>
    <m/>
    <m/>
    <m/>
    <m/>
    <m/>
    <m/>
    <m/>
    <m/>
    <m/>
    <m/>
    <m/>
    <m/>
    <m/>
    <m/>
    <n v="7.95"/>
    <n v="0.53045773920129202"/>
    <n v="0.47952402953242201"/>
    <m/>
    <m/>
    <m/>
    <n v="0"/>
    <n v="6.95"/>
    <m/>
    <m/>
    <m/>
    <m/>
    <m/>
    <m/>
    <m/>
    <x v="1"/>
    <m/>
    <m/>
    <m/>
    <m/>
    <m/>
    <m/>
    <m/>
    <m/>
    <m/>
    <m/>
    <m/>
    <m/>
    <m/>
    <m/>
    <m/>
    <m/>
    <m/>
    <n v="7.95"/>
    <m/>
  </r>
  <r>
    <x v="789"/>
    <s v="Lincoln2015Nit250IrrNil"/>
    <x v="525"/>
    <m/>
    <m/>
    <s v="Discovery"/>
    <m/>
    <n v="470.76375000000002"/>
    <n v="0.10845"/>
    <n v="0.17532500000000001"/>
    <n v="0.26866250000000003"/>
    <n v="0.27251874999999998"/>
    <n v="0.2723875"/>
    <n v="0.34574375000000002"/>
    <n v="0.2680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6"/>
    <m/>
    <m/>
    <s v="Discovery"/>
    <m/>
    <n v="469.10859375000001"/>
    <n v="0.107021875"/>
    <n v="0.17299375"/>
    <n v="0.26570624999999998"/>
    <n v="0.27157500000000001"/>
    <n v="0.27242499999999997"/>
    <n v="0.34584999999999999"/>
    <n v="0.26813124999999999"/>
    <m/>
    <m/>
    <m/>
    <m/>
    <m/>
    <m/>
    <m/>
    <m/>
    <m/>
    <m/>
    <m/>
    <m/>
    <m/>
    <m/>
    <m/>
    <m/>
    <n v="0.58557177416452599"/>
    <n v="0.5056468313493690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7"/>
    <m/>
    <m/>
    <s v="Discovery"/>
    <m/>
    <n v="466.52531249999998"/>
    <n v="0.10441875"/>
    <n v="0.1691125"/>
    <n v="0.26180625000000002"/>
    <n v="0.27039374999999999"/>
    <n v="0.27218750000000003"/>
    <n v="0.34583750000000002"/>
    <n v="0.26809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8"/>
    <m/>
    <m/>
    <s v="Discovery"/>
    <m/>
    <n v="464.23546875"/>
    <n v="0.102121875"/>
    <n v="0.16586875000000001"/>
    <n v="0.25843749999999999"/>
    <n v="0.269175"/>
    <n v="0.27194374999999998"/>
    <n v="0.34579375000000001"/>
    <n v="0.2681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29"/>
    <m/>
    <m/>
    <s v="Discovery"/>
    <m/>
    <n v="462.2109375"/>
    <n v="9.9775000000000003E-2"/>
    <n v="0.16334375000000001"/>
    <n v="0.25549375000000002"/>
    <n v="0.26804375000000003"/>
    <n v="0.27168124999999999"/>
    <n v="0.34579375000000001"/>
    <n v="0.26813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0"/>
    <m/>
    <m/>
    <s v="Discovery"/>
    <m/>
    <n v="459.63749999999999"/>
    <n v="9.7768750000000001E-2"/>
    <n v="0.15976874999999999"/>
    <n v="0.25148124999999999"/>
    <n v="0.26646249999999999"/>
    <n v="0.27148125000000001"/>
    <n v="0.34573124999999999"/>
    <n v="0.26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1"/>
    <m/>
    <m/>
    <s v="Discovery"/>
    <m/>
    <n v="457.74374999999998"/>
    <n v="9.5399999999999999E-2"/>
    <n v="0.15757499999999999"/>
    <n v="0.24883749999999999"/>
    <n v="0.26521250000000002"/>
    <n v="0.27137499999999998"/>
    <n v="0.34571249999999998"/>
    <n v="0.26818750000000002"/>
    <m/>
    <m/>
    <m/>
    <m/>
    <m/>
    <m/>
    <m/>
    <m/>
    <m/>
    <m/>
    <m/>
    <m/>
    <m/>
    <m/>
    <m/>
    <m/>
    <n v="0.70377241770824905"/>
    <n v="0.592809351233177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2"/>
    <m/>
    <m/>
    <s v="Discovery"/>
    <m/>
    <n v="455.46140624999998"/>
    <n v="9.3296875000000001E-2"/>
    <n v="0.15509999999999999"/>
    <n v="0.24555625"/>
    <n v="0.26365"/>
    <n v="0.27089374999999999"/>
    <n v="0.34570624999999999"/>
    <n v="0.268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3"/>
    <m/>
    <m/>
    <s v="Discovery"/>
    <m/>
    <n v="471.80484374999997"/>
    <n v="0.202840625"/>
    <n v="0.16387499999999999"/>
    <n v="0.24293124999999999"/>
    <n v="0.26193749999999999"/>
    <n v="0.27064375000000002"/>
    <n v="0.34564375000000003"/>
    <n v="0.26816875000000001"/>
    <m/>
    <m/>
    <m/>
    <m/>
    <n v="8.7521398000000001"/>
    <n v="327.23475000000002"/>
    <n v="0"/>
    <m/>
    <m/>
    <m/>
    <m/>
    <m/>
    <m/>
    <m/>
    <m/>
    <m/>
    <m/>
    <m/>
    <n v="3.3599999999999998E-2"/>
    <n v="1.9151999999999999E-3"/>
    <n v="5.7000000000000002E-2"/>
    <m/>
    <m/>
    <n v="2.1"/>
    <n v="4.33175334133378E-2"/>
    <n v="5.6580387500000002"/>
    <n v="130.61775"/>
    <m/>
    <m/>
    <n v="1.6077447000000002E-2"/>
    <x v="1"/>
    <m/>
    <m/>
    <m/>
    <m/>
    <m/>
    <m/>
    <m/>
    <m/>
    <m/>
    <m/>
    <n v="0"/>
    <m/>
    <n v="1.57315112433862E-2"/>
    <n v="3.0921858499999999"/>
    <m/>
    <n v="196.56"/>
    <m/>
    <m/>
    <m/>
  </r>
  <r>
    <x v="789"/>
    <s v="Lincoln2015Nit250IrrNil"/>
    <x v="534"/>
    <m/>
    <m/>
    <s v="Discovery"/>
    <m/>
    <n v="472.90406250000001"/>
    <n v="0.21168124999999999"/>
    <n v="0.16523750000000001"/>
    <n v="0.24319374999999999"/>
    <n v="0.26061250000000002"/>
    <n v="0.27029999999999998"/>
    <n v="0.34564375000000003"/>
    <n v="0.26813749999999997"/>
    <m/>
    <m/>
    <m/>
    <n v="3.5"/>
    <m/>
    <m/>
    <m/>
    <m/>
    <m/>
    <m/>
    <m/>
    <m/>
    <m/>
    <m/>
    <m/>
    <n v="8.85"/>
    <m/>
    <n v="0.76106072378251299"/>
    <m/>
    <m/>
    <m/>
    <n v="0.5"/>
    <n v="8.3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35"/>
    <m/>
    <m/>
    <s v="Discovery"/>
    <m/>
    <n v="469.37062500000002"/>
    <n v="0.18890000000000001"/>
    <n v="0.16547500000000001"/>
    <n v="0.24407499999999999"/>
    <n v="0.25969375"/>
    <n v="0.27001874999999997"/>
    <n v="0.34552500000000003"/>
    <n v="0.26806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6"/>
    <m/>
    <m/>
    <s v="Discovery"/>
    <m/>
    <n v="466.12921875000001"/>
    <n v="0.167884375"/>
    <n v="0.16579374999999999"/>
    <n v="0.2447"/>
    <n v="0.25882500000000003"/>
    <n v="0.26985625000000002"/>
    <n v="0.34546874999999999"/>
    <n v="0.2680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7"/>
    <m/>
    <m/>
    <s v="Discovery"/>
    <m/>
    <n v="461.9325"/>
    <n v="0.1456875"/>
    <n v="0.16446250000000001"/>
    <n v="0.24408125"/>
    <n v="0.25773750000000001"/>
    <n v="0.26946249999999999"/>
    <n v="0.34539375"/>
    <n v="0.26802500000000001"/>
    <m/>
    <m/>
    <m/>
    <m/>
    <m/>
    <m/>
    <m/>
    <m/>
    <m/>
    <m/>
    <m/>
    <m/>
    <m/>
    <m/>
    <m/>
    <m/>
    <n v="0.70382263923431199"/>
    <n v="0.67056678674518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8"/>
    <m/>
    <m/>
    <s v="Discovery"/>
    <m/>
    <n v="457.46249999999998"/>
    <n v="0.12618750000000001"/>
    <n v="0.1615375"/>
    <n v="0.24265"/>
    <n v="0.25614375"/>
    <n v="0.26896874999999998"/>
    <n v="0.34526250000000003"/>
    <n v="0.2679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39"/>
    <m/>
    <m/>
    <s v="Discovery"/>
    <m/>
    <n v="453.30093749999997"/>
    <n v="0.112425"/>
    <n v="0.15741875"/>
    <n v="0.23997499999999999"/>
    <n v="0.25443125"/>
    <n v="0.26851249999999999"/>
    <n v="0.34525624999999999"/>
    <n v="0.26790625000000001"/>
    <m/>
    <m/>
    <m/>
    <m/>
    <m/>
    <m/>
    <m/>
    <m/>
    <m/>
    <m/>
    <m/>
    <m/>
    <m/>
    <m/>
    <m/>
    <n v="8.85"/>
    <m/>
    <m/>
    <m/>
    <m/>
    <m/>
    <n v="0.85"/>
    <n v="8.8000000000000007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40"/>
    <m/>
    <m/>
    <s v="Discovery"/>
    <m/>
    <n v="449.13468749999998"/>
    <n v="0.10278125"/>
    <n v="0.15265000000000001"/>
    <n v="0.23608750000000001"/>
    <n v="0.25240625"/>
    <n v="0.2679375"/>
    <n v="0.34508749999999999"/>
    <n v="0.26788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1"/>
    <m/>
    <m/>
    <s v="Discovery"/>
    <m/>
    <n v="446.41874999999999"/>
    <n v="9.6862500000000004E-2"/>
    <n v="0.14985000000000001"/>
    <n v="0.23335"/>
    <n v="0.25066250000000001"/>
    <n v="0.26765624999999998"/>
    <n v="0.34507500000000002"/>
    <n v="0.2679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2"/>
    <m/>
    <m/>
    <s v="Discovery"/>
    <m/>
    <n v="442.51125000000002"/>
    <n v="9.22375E-2"/>
    <n v="0.14505000000000001"/>
    <n v="0.22825000000000001"/>
    <n v="0.248"/>
    <n v="0.26716250000000002"/>
    <n v="0.3450375"/>
    <n v="0.26794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3"/>
    <m/>
    <m/>
    <s v="Discovery"/>
    <m/>
    <n v="440.07421875"/>
    <n v="8.8728125000000005E-2"/>
    <n v="0.14221249999999999"/>
    <n v="0.22553124999999999"/>
    <n v="0.24603749999999999"/>
    <n v="0.26696249999999999"/>
    <n v="0.34505000000000002"/>
    <n v="0.267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4"/>
    <m/>
    <m/>
    <s v="Discovery"/>
    <m/>
    <n v="438.05437499999999"/>
    <n v="8.7425000000000003E-2"/>
    <n v="0.1403625"/>
    <n v="0.22285625000000001"/>
    <n v="0.2437375"/>
    <n v="0.26679999999999998"/>
    <n v="0.34501874999999999"/>
    <n v="0.26787499999999997"/>
    <m/>
    <m/>
    <m/>
    <m/>
    <m/>
    <m/>
    <m/>
    <m/>
    <m/>
    <m/>
    <m/>
    <m/>
    <m/>
    <m/>
    <m/>
    <m/>
    <n v="0.70549602596841898"/>
    <n v="0.619994381659306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5"/>
    <m/>
    <m/>
    <s v="Discovery"/>
    <m/>
    <n v="435.88453125000001"/>
    <n v="8.6003125E-2"/>
    <n v="0.13858124999999999"/>
    <n v="0.2203"/>
    <n v="0.2411375"/>
    <n v="0.26644374999999998"/>
    <n v="0.34491250000000001"/>
    <n v="0.267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6"/>
    <m/>
    <m/>
    <s v="Discovery"/>
    <m/>
    <n v="432.05578125"/>
    <n v="8.3228125E-2"/>
    <n v="0.13438125000000001"/>
    <n v="0.21576875000000001"/>
    <n v="0.23730625"/>
    <n v="0.26569999999999999"/>
    <n v="0.34480624999999998"/>
    <n v="0.26779999999999998"/>
    <m/>
    <m/>
    <m/>
    <m/>
    <m/>
    <m/>
    <m/>
    <m/>
    <m/>
    <m/>
    <m/>
    <m/>
    <m/>
    <m/>
    <m/>
    <n v="8.85"/>
    <m/>
    <m/>
    <m/>
    <m/>
    <m/>
    <n v="3.3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47"/>
    <m/>
    <m/>
    <s v="Discovery"/>
    <m/>
    <n v="430.30687499999999"/>
    <n v="7.9750000000000001E-2"/>
    <n v="0.13276250000000001"/>
    <n v="0.2145"/>
    <n v="0.2356375"/>
    <n v="0.26547500000000002"/>
    <n v="0.34473124999999999"/>
    <n v="0.26775624999999997"/>
    <m/>
    <m/>
    <m/>
    <m/>
    <n v="12.763078950000001"/>
    <n v="563.30150000000003"/>
    <n v="150.98699999999999"/>
    <m/>
    <m/>
    <m/>
    <m/>
    <m/>
    <m/>
    <m/>
    <m/>
    <m/>
    <m/>
    <m/>
    <m/>
    <m/>
    <n v="1.73875"/>
    <m/>
    <m/>
    <n v="1.78"/>
    <n v="4.5966354320437899E-2"/>
    <n v="5.0833157"/>
    <n v="110.58775"/>
    <m/>
    <m/>
    <n v="1.6095814999999999E-2"/>
    <x v="1"/>
    <m/>
    <m/>
    <m/>
    <m/>
    <m/>
    <m/>
    <m/>
    <m/>
    <n v="3.0926987000000001"/>
    <m/>
    <n v="150.98699999999999"/>
    <n v="2.0483211799691401E-2"/>
    <n v="1.5290826799738699E-2"/>
    <n v="4.58706455"/>
    <m/>
    <n v="299.988"/>
    <m/>
    <m/>
    <m/>
  </r>
  <r>
    <x v="789"/>
    <s v="Lincoln2015Nit250IrrNil"/>
    <x v="548"/>
    <m/>
    <m/>
    <s v="Discovery"/>
    <m/>
    <n v="427.27312499999999"/>
    <n v="7.7943750000000006E-2"/>
    <n v="0.12994375"/>
    <n v="0.21091874999999999"/>
    <n v="0.2323375"/>
    <n v="0.26469999999999999"/>
    <n v="0.34467500000000001"/>
    <n v="0.26766875000000001"/>
    <m/>
    <m/>
    <m/>
    <m/>
    <m/>
    <m/>
    <m/>
    <m/>
    <m/>
    <m/>
    <m/>
    <m/>
    <m/>
    <m/>
    <m/>
    <m/>
    <n v="0.70750379641719596"/>
    <n v="0.5731673155314359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49"/>
    <m/>
    <m/>
    <s v="Discovery"/>
    <m/>
    <n v="425.12109375"/>
    <n v="7.5809374999999998E-2"/>
    <n v="0.12799374999999999"/>
    <n v="0.20860000000000001"/>
    <n v="0.23006874999999999"/>
    <n v="0.26419999999999999"/>
    <n v="0.34460000000000002"/>
    <n v="0.267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0"/>
    <m/>
    <m/>
    <s v="Discovery"/>
    <m/>
    <n v="422.94140625"/>
    <n v="7.3153124999999999E-2"/>
    <n v="0.12598124999999999"/>
    <n v="0.20660624999999999"/>
    <n v="0.22789999999999999"/>
    <n v="0.26359375000000002"/>
    <n v="0.34456249999999999"/>
    <n v="0.2675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1"/>
    <m/>
    <m/>
    <s v="Discovery"/>
    <m/>
    <n v="420.76828124999997"/>
    <n v="7.2228125000000004E-2"/>
    <n v="0.12420625"/>
    <n v="0.20398125"/>
    <n v="0.22534999999999999"/>
    <n v="0.26288125000000001"/>
    <n v="0.34443125000000002"/>
    <n v="0.26769999999999999"/>
    <m/>
    <m/>
    <m/>
    <m/>
    <m/>
    <m/>
    <m/>
    <m/>
    <m/>
    <m/>
    <m/>
    <m/>
    <m/>
    <m/>
    <m/>
    <m/>
    <n v="0.62900163580923196"/>
    <n v="0.5378094299692679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2"/>
    <m/>
    <m/>
    <s v="Discovery"/>
    <m/>
    <n v="418.19578124999998"/>
    <n v="7.0953125000000006E-2"/>
    <n v="0.12244375"/>
    <n v="0.20124375"/>
    <n v="0.22234375000000001"/>
    <n v="0.26184374999999999"/>
    <n v="0.34428750000000002"/>
    <n v="0.26756875000000002"/>
    <m/>
    <m/>
    <m/>
    <m/>
    <m/>
    <m/>
    <m/>
    <m/>
    <m/>
    <m/>
    <m/>
    <m/>
    <m/>
    <m/>
    <m/>
    <n v="8.85"/>
    <m/>
    <m/>
    <m/>
    <m/>
    <m/>
    <n v="4.7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53"/>
    <m/>
    <m/>
    <s v="Discovery"/>
    <m/>
    <n v="416.10140625000003"/>
    <n v="6.9315625000000006E-2"/>
    <n v="0.12089374999999999"/>
    <n v="0.1993625"/>
    <n v="0.21984375"/>
    <n v="0.26100625"/>
    <n v="0.34413125"/>
    <n v="0.2675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4"/>
    <m/>
    <m/>
    <s v="Discovery"/>
    <m/>
    <n v="413.39906250000001"/>
    <n v="6.8625000000000005E-2"/>
    <n v="0.11895625"/>
    <n v="0.19648125"/>
    <n v="0.21657499999999999"/>
    <n v="0.25964375000000001"/>
    <n v="0.34402500000000003"/>
    <n v="0.2674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5"/>
    <m/>
    <m/>
    <s v="Discovery"/>
    <m/>
    <n v="411.63234375000002"/>
    <n v="6.6353124999999999E-2"/>
    <n v="0.117475"/>
    <n v="0.19506875000000001"/>
    <n v="0.2149625"/>
    <n v="0.25894374999999997"/>
    <n v="0.34391250000000001"/>
    <n v="0.26730625000000002"/>
    <m/>
    <m/>
    <m/>
    <m/>
    <m/>
    <m/>
    <m/>
    <m/>
    <m/>
    <m/>
    <m/>
    <m/>
    <m/>
    <m/>
    <m/>
    <m/>
    <n v="0.82817796448188197"/>
    <n v="0.518718398682224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6"/>
    <m/>
    <m/>
    <s v="Discovery"/>
    <m/>
    <n v="409.77328125000003"/>
    <n v="6.5803125000000004E-2"/>
    <n v="0.11625625000000001"/>
    <n v="0.19311875000000001"/>
    <n v="0.21279999999999999"/>
    <n v="0.25797500000000001"/>
    <n v="0.34374375000000001"/>
    <n v="0.2672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7"/>
    <m/>
    <m/>
    <s v="Discovery"/>
    <m/>
    <n v="408.17062499999997"/>
    <n v="6.3368750000000001E-2"/>
    <n v="0.11475625"/>
    <n v="0.19166875"/>
    <n v="0.21163124999999999"/>
    <n v="0.25745625"/>
    <n v="0.34355000000000002"/>
    <n v="0.267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8"/>
    <m/>
    <m/>
    <s v="Discovery"/>
    <m/>
    <n v="405.736875"/>
    <n v="6.3600000000000004E-2"/>
    <n v="0.1134125"/>
    <n v="0.18879375000000001"/>
    <n v="0.208625"/>
    <n v="0.25601249999999998"/>
    <n v="0.34333750000000002"/>
    <n v="0.26718124999999998"/>
    <m/>
    <m/>
    <m/>
    <m/>
    <m/>
    <m/>
    <m/>
    <m/>
    <m/>
    <m/>
    <m/>
    <m/>
    <m/>
    <m/>
    <m/>
    <m/>
    <n v="0.65827911653938598"/>
    <n v="0.461871204134104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59"/>
    <m/>
    <m/>
    <s v="Discovery"/>
    <m/>
    <n v="403.98468750000001"/>
    <n v="6.2737500000000002E-2"/>
    <n v="0.11253125"/>
    <n v="0.18755625000000001"/>
    <n v="0.20648749999999999"/>
    <n v="0.25485000000000002"/>
    <n v="0.34303125000000001"/>
    <n v="0.26705625"/>
    <m/>
    <m/>
    <m/>
    <m/>
    <n v="14.575267275"/>
    <n v="746.23299999999995"/>
    <n v="246.49799999999999"/>
    <m/>
    <m/>
    <m/>
    <m/>
    <m/>
    <m/>
    <m/>
    <m/>
    <m/>
    <m/>
    <m/>
    <n v="1.3101598363910699E-2"/>
    <n v="0.16496222499999999"/>
    <n v="12.590999999999999"/>
    <m/>
    <m/>
    <n v="1.29"/>
    <n v="3.9602961884947697E-2"/>
    <n v="3.8641798000000001"/>
    <n v="97.572999999999993"/>
    <m/>
    <m/>
    <n v="1.3220871E-2"/>
    <x v="1"/>
    <m/>
    <m/>
    <m/>
    <m/>
    <m/>
    <m/>
    <m/>
    <m/>
    <n v="5.6634793999999999"/>
    <m/>
    <n v="246.49799999999999"/>
    <n v="2.29757620751487E-2"/>
    <n v="1.2533391474211401E-2"/>
    <n v="4.8826458500000003"/>
    <m/>
    <n v="389.57100000000003"/>
    <m/>
    <m/>
    <m/>
  </r>
  <r>
    <x v="789"/>
    <s v="Lincoln2015Nit250IrrNil"/>
    <x v="560"/>
    <m/>
    <m/>
    <s v="Discovery"/>
    <m/>
    <n v="402.78046875000001"/>
    <n v="6.1353125000000001E-2"/>
    <n v="0.11133750000000001"/>
    <n v="0.18644374999999999"/>
    <n v="0.20579375"/>
    <n v="0.25440625"/>
    <n v="0.34269375000000002"/>
    <n v="0.26691874999999998"/>
    <m/>
    <m/>
    <m/>
    <m/>
    <m/>
    <m/>
    <m/>
    <m/>
    <m/>
    <m/>
    <m/>
    <m/>
    <m/>
    <m/>
    <m/>
    <n v="8.85"/>
    <m/>
    <m/>
    <m/>
    <m/>
    <m/>
    <n v="5.0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61"/>
    <m/>
    <m/>
    <s v="Discovery"/>
    <m/>
    <n v="401.47265625"/>
    <n v="6.0571874999999997E-2"/>
    <n v="0.11046250000000001"/>
    <n v="0.18505625000000001"/>
    <n v="0.20458124999999999"/>
    <n v="0.25378125000000001"/>
    <n v="0.34243750000000001"/>
    <n v="0.26686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2"/>
    <m/>
    <m/>
    <s v="Discovery"/>
    <m/>
    <n v="399.73640625000002"/>
    <n v="6.0496874999999999E-2"/>
    <n v="0.109525"/>
    <n v="0.18331875"/>
    <n v="0.20258124999999999"/>
    <n v="0.25261250000000002"/>
    <n v="0.34216249999999998"/>
    <n v="0.2667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3"/>
    <m/>
    <m/>
    <s v="Discovery"/>
    <m/>
    <n v="398.63765625000002"/>
    <n v="5.9409375E-2"/>
    <n v="0.1088625"/>
    <n v="0.18256249999999999"/>
    <n v="0.20169375"/>
    <n v="0.252025"/>
    <n v="0.34176875000000001"/>
    <n v="0.2666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4"/>
    <m/>
    <m/>
    <s v="Discovery"/>
    <m/>
    <n v="397.48359375000001"/>
    <n v="5.9071875000000003E-2"/>
    <n v="0.10816874999999999"/>
    <n v="0.18153749999999999"/>
    <n v="0.20061875000000001"/>
    <n v="0.25131874999999998"/>
    <n v="0.34136875"/>
    <n v="0.2664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5"/>
    <m/>
    <m/>
    <s v="Discovery"/>
    <m/>
    <n v="395.39203125"/>
    <n v="6.0240624999999999E-2"/>
    <n v="0.10805625000000001"/>
    <n v="0.18"/>
    <n v="0.19730624999999999"/>
    <n v="0.24921874999999999"/>
    <n v="0.34097499999999997"/>
    <n v="0.26632499999999998"/>
    <m/>
    <m/>
    <m/>
    <m/>
    <m/>
    <m/>
    <m/>
    <m/>
    <m/>
    <m/>
    <m/>
    <m/>
    <m/>
    <m/>
    <m/>
    <m/>
    <n v="0.58119906211587302"/>
    <n v="0.433106377733559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6"/>
    <m/>
    <m/>
    <s v="Discovery"/>
    <m/>
    <n v="395.21203125"/>
    <n v="5.7046874999999997E-2"/>
    <n v="0.1071"/>
    <n v="0.18078125"/>
    <n v="0.198375"/>
    <n v="0.24931249999999999"/>
    <n v="0.34065624999999999"/>
    <n v="0.26617499999999999"/>
    <m/>
    <m/>
    <m/>
    <m/>
    <m/>
    <m/>
    <m/>
    <m/>
    <m/>
    <m/>
    <m/>
    <m/>
    <m/>
    <m/>
    <m/>
    <n v="8.85"/>
    <m/>
    <m/>
    <m/>
    <m/>
    <m/>
    <n v="5.6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67"/>
    <m/>
    <m/>
    <s v="Discovery"/>
    <m/>
    <n v="393.75234375000002"/>
    <n v="5.7115625000000003E-2"/>
    <n v="0.106325"/>
    <n v="0.17896875000000001"/>
    <n v="0.19691249999999999"/>
    <n v="0.24856875"/>
    <n v="0.34029375000000001"/>
    <n v="0.26604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8"/>
    <m/>
    <m/>
    <s v="Discovery"/>
    <m/>
    <n v="405.43171875000002"/>
    <n v="0.132965625"/>
    <n v="0.11225"/>
    <n v="0.17894375000000001"/>
    <n v="0.196325"/>
    <n v="0.24783749999999999"/>
    <n v="0.33989374999999999"/>
    <n v="0.26583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69"/>
    <m/>
    <m/>
    <s v="Discovery"/>
    <m/>
    <n v="403.32234375000002"/>
    <n v="0.11718437499999999"/>
    <n v="0.11288125"/>
    <n v="0.17985000000000001"/>
    <n v="0.19684375000000001"/>
    <n v="0.24745"/>
    <n v="0.33951874999999998"/>
    <n v="0.26571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0"/>
    <m/>
    <m/>
    <s v="Discovery"/>
    <m/>
    <n v="401.97750000000002"/>
    <n v="0.10736875"/>
    <n v="0.11278125"/>
    <n v="0.18045625000000001"/>
    <n v="0.19751250000000001"/>
    <n v="0.24723125000000001"/>
    <n v="0.33915624999999999"/>
    <n v="0.2654937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1"/>
    <m/>
    <m/>
    <s v="Discovery"/>
    <m/>
    <n v="400.79015625"/>
    <n v="9.9578125000000003E-2"/>
    <n v="0.11265625"/>
    <n v="0.18106249999999999"/>
    <n v="0.19771250000000001"/>
    <n v="0.24686250000000001"/>
    <n v="0.33878124999999998"/>
    <n v="0.2654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2"/>
    <m/>
    <m/>
    <s v="Discovery"/>
    <m/>
    <n v="399.53765625"/>
    <n v="9.2934375E-2"/>
    <n v="0.11269999999999999"/>
    <n v="0.18164374999999999"/>
    <n v="0.19756874999999999"/>
    <n v="0.24623125000000001"/>
    <n v="0.33836875"/>
    <n v="0.2651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3"/>
    <m/>
    <m/>
    <s v="Discovery"/>
    <m/>
    <n v="398.09203124999999"/>
    <n v="8.6409374999999997E-2"/>
    <n v="0.112425"/>
    <n v="0.18215000000000001"/>
    <n v="0.19704374999999999"/>
    <n v="0.24543124999999999"/>
    <n v="0.33794999999999997"/>
    <n v="0.2649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4"/>
    <m/>
    <m/>
    <s v="Discovery"/>
    <m/>
    <n v="396.91453124999998"/>
    <n v="8.2090625E-2"/>
    <n v="0.11083125000000001"/>
    <n v="0.181725"/>
    <n v="0.19716875"/>
    <n v="0.24510625"/>
    <n v="0.33769375000000001"/>
    <n v="0.26489374999999998"/>
    <m/>
    <m/>
    <m/>
    <m/>
    <m/>
    <m/>
    <m/>
    <m/>
    <m/>
    <m/>
    <m/>
    <m/>
    <m/>
    <m/>
    <m/>
    <n v="8.85"/>
    <n v="0.70548527960876495"/>
    <n v="0.31092090056830901"/>
    <m/>
    <m/>
    <m/>
    <n v="6.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75"/>
    <m/>
    <m/>
    <s v="Discovery"/>
    <m/>
    <n v="395.61046875"/>
    <n v="7.9915625000000004E-2"/>
    <n v="0.111275"/>
    <n v="0.18135625"/>
    <n v="0.19572500000000001"/>
    <n v="0.2439625"/>
    <n v="0.33739374999999999"/>
    <n v="0.2646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6"/>
    <m/>
    <m/>
    <s v="Discovery"/>
    <m/>
    <n v="394.42406249999999"/>
    <n v="7.7506249999999999E-2"/>
    <n v="0.111425"/>
    <n v="0.1816625"/>
    <n v="0.19431875000000001"/>
    <n v="0.24278125"/>
    <n v="0.3369875"/>
    <n v="0.2645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7"/>
    <m/>
    <m/>
    <s v="Discovery"/>
    <m/>
    <n v="394.04015625"/>
    <n v="7.4515625000000002E-2"/>
    <n v="0.11048125"/>
    <n v="0.18233750000000001"/>
    <n v="0.195025"/>
    <n v="0.24269375000000001"/>
    <n v="0.33658749999999998"/>
    <n v="0.2643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8"/>
    <m/>
    <m/>
    <s v="Discovery"/>
    <m/>
    <n v="393.55500000000001"/>
    <n v="7.2249999999999995E-2"/>
    <n v="0.10945000000000001"/>
    <n v="0.18188750000000001"/>
    <n v="0.19565625"/>
    <n v="0.24295"/>
    <n v="0.33633125000000003"/>
    <n v="0.2641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79"/>
    <m/>
    <m/>
    <s v="Discovery"/>
    <m/>
    <n v="392.01468749999998"/>
    <n v="7.1368749999999995E-2"/>
    <n v="0.109125"/>
    <n v="0.18036874999999999"/>
    <n v="0.19401874999999999"/>
    <n v="0.24205625"/>
    <n v="0.33606249999999999"/>
    <n v="0.26396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0"/>
    <m/>
    <m/>
    <s v="Discovery"/>
    <m/>
    <n v="390.94828124999998"/>
    <n v="7.1159374999999997E-2"/>
    <n v="0.10932500000000001"/>
    <n v="0.18"/>
    <n v="0.1923"/>
    <n v="0.24114374999999999"/>
    <n v="0.33568124999999999"/>
    <n v="0.26379374999999999"/>
    <m/>
    <m/>
    <m/>
    <m/>
    <m/>
    <m/>
    <m/>
    <m/>
    <m/>
    <m/>
    <m/>
    <m/>
    <m/>
    <m/>
    <m/>
    <m/>
    <m/>
    <n v="0.21327212619047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1"/>
    <m/>
    <m/>
    <s v="Discovery"/>
    <m/>
    <n v="390.23015624999999"/>
    <n v="7.0046874999999995E-2"/>
    <n v="0.1094875"/>
    <n v="0.18050625000000001"/>
    <n v="0.19129375000000001"/>
    <n v="0.24030000000000001"/>
    <n v="0.33530624999999997"/>
    <n v="0.26359375000000002"/>
    <m/>
    <m/>
    <m/>
    <m/>
    <n v="13.6740338"/>
    <n v="895.70624999999995"/>
    <n v="529.80449999999996"/>
    <m/>
    <n v="10.2570427"/>
    <n v="2.2738985136755999E-2"/>
    <m/>
    <n v="8.9149953499999999"/>
    <m/>
    <m/>
    <n v="392.05775"/>
    <n v="8.85"/>
    <n v="0.62156587932009599"/>
    <m/>
    <n v="1.1261393975192E-2"/>
    <n v="0.52430235000000003"/>
    <n v="46.557499999999997"/>
    <n v="7.6"/>
    <n v="8.85"/>
    <n v="0.3075"/>
    <n v="2.4176761856518701E-2"/>
    <n v="0.66819130000000004"/>
    <n v="27.63775"/>
    <m/>
    <m/>
    <n v="1.1126087E-2"/>
    <x v="1"/>
    <m/>
    <m/>
    <m/>
    <m/>
    <m/>
    <m/>
    <m/>
    <m/>
    <n v="1.3420473500000001"/>
    <m/>
    <n v="137.74674999999999"/>
    <n v="9.7428603578668897E-3"/>
    <n v="7.6258069326532001E-3"/>
    <n v="2.2244974499999999"/>
    <m/>
    <n v="291.70650000000001"/>
    <m/>
    <n v="8.85"/>
    <m/>
  </r>
  <r>
    <x v="789"/>
    <s v="Lincoln2015Nit250IrrNil"/>
    <x v="582"/>
    <m/>
    <m/>
    <s v="Discovery"/>
    <m/>
    <n v="389.62546874999998"/>
    <n v="6.9159374999999995E-2"/>
    <n v="0.10929375"/>
    <n v="0.18076249999999999"/>
    <n v="0.19071874999999999"/>
    <n v="0.23978749999999999"/>
    <n v="0.33489374999999999"/>
    <n v="0.2633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3"/>
    <m/>
    <m/>
    <s v="Discovery"/>
    <m/>
    <n v="388.83140624999999"/>
    <n v="6.7803125000000006E-2"/>
    <n v="0.10914375"/>
    <n v="0.18093124999999999"/>
    <n v="0.18995624999999999"/>
    <n v="0.23903750000000001"/>
    <n v="0.33451874999999998"/>
    <n v="0.26318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4"/>
    <m/>
    <m/>
    <s v="Discovery"/>
    <m/>
    <n v="388.03687500000001"/>
    <n v="6.6387500000000002E-2"/>
    <n v="0.10842499999999999"/>
    <n v="0.18058750000000001"/>
    <n v="0.18962499999999999"/>
    <n v="0.23872499999999999"/>
    <n v="0.33412500000000001"/>
    <n v="0.2629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5"/>
    <m/>
    <m/>
    <s v="Discovery"/>
    <m/>
    <n v="387.12937499999998"/>
    <n v="6.5156249999999999E-2"/>
    <n v="0.10774375"/>
    <n v="0.17995"/>
    <n v="0.18904375000000001"/>
    <n v="0.2383625"/>
    <n v="0.33381250000000001"/>
    <n v="0.262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6"/>
    <m/>
    <m/>
    <s v="Discovery"/>
    <m/>
    <n v="386.66531250000003"/>
    <n v="6.5500000000000003E-2"/>
    <n v="0.10816874999999999"/>
    <n v="0.17980625"/>
    <n v="0.18833125000000001"/>
    <n v="0.23796875000000001"/>
    <n v="0.33331875"/>
    <n v="0.262625"/>
    <m/>
    <m/>
    <m/>
    <m/>
    <m/>
    <m/>
    <m/>
    <m/>
    <m/>
    <m/>
    <m/>
    <m/>
    <m/>
    <m/>
    <m/>
    <m/>
    <n v="0.57227598152462"/>
    <n v="9.4158696447460499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7"/>
    <m/>
    <m/>
    <s v="Discovery"/>
    <m/>
    <n v="386.67984374999997"/>
    <n v="6.6234374999999998E-2"/>
    <n v="0.10923125"/>
    <n v="0.18037500000000001"/>
    <n v="0.18790625"/>
    <n v="0.23748749999999999"/>
    <n v="0.33301874999999997"/>
    <n v="0.2624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88"/>
    <m/>
    <m/>
    <s v="Discovery"/>
    <m/>
    <n v="386.53593749999999"/>
    <n v="6.3924999999999996E-2"/>
    <n v="0.10853125"/>
    <n v="0.18111875"/>
    <n v="0.18865625"/>
    <n v="0.23763124999999999"/>
    <n v="0.33261875000000002"/>
    <n v="0.26219999999999999"/>
    <m/>
    <m/>
    <m/>
    <m/>
    <m/>
    <m/>
    <m/>
    <m/>
    <m/>
    <m/>
    <m/>
    <m/>
    <m/>
    <m/>
    <m/>
    <n v="8.85"/>
    <m/>
    <m/>
    <m/>
    <m/>
    <m/>
    <n v="8.8000000000000007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89"/>
    <m/>
    <m/>
    <s v="Discovery"/>
    <m/>
    <n v="386.32125000000002"/>
    <n v="6.4350000000000004E-2"/>
    <n v="0.108725"/>
    <n v="0.18081875"/>
    <n v="0.18865000000000001"/>
    <n v="0.23747499999999999"/>
    <n v="0.33232499999999998"/>
    <n v="0.26193125"/>
    <m/>
    <m/>
    <m/>
    <m/>
    <m/>
    <m/>
    <m/>
    <m/>
    <m/>
    <m/>
    <m/>
    <m/>
    <m/>
    <m/>
    <m/>
    <m/>
    <n v="0.60064734579351897"/>
    <n v="3.90236736962802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0"/>
    <m/>
    <m/>
    <s v="Discovery"/>
    <m/>
    <n v="386.04328125000001"/>
    <n v="6.3178125000000002E-2"/>
    <n v="0.10828125"/>
    <n v="0.18102499999999999"/>
    <n v="0.18870624999999999"/>
    <n v="0.23754375"/>
    <n v="0.33204375000000003"/>
    <n v="0.2617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1"/>
    <m/>
    <m/>
    <s v="Discovery"/>
    <m/>
    <n v="386.01187499999997"/>
    <n v="6.2637499999999999E-2"/>
    <n v="0.107975"/>
    <n v="0.18080625"/>
    <n v="0.18931875000000001"/>
    <n v="0.23785624999999999"/>
    <n v="0.33180625000000002"/>
    <n v="0.2616125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2"/>
    <m/>
    <m/>
    <s v="Discovery"/>
    <m/>
    <n v="385.91859375000001"/>
    <n v="6.2315624999999999E-2"/>
    <n v="0.10775"/>
    <n v="0.18065000000000001"/>
    <n v="0.1897375"/>
    <n v="0.23814374999999999"/>
    <n v="0.33149374999999998"/>
    <n v="0.2613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3"/>
    <m/>
    <m/>
    <s v="Discovery"/>
    <m/>
    <n v="385.92609375000001"/>
    <n v="6.2103125000000002E-2"/>
    <n v="0.10765"/>
    <n v="0.180425"/>
    <n v="0.19032499999999999"/>
    <n v="0.23834374999999999"/>
    <n v="0.33131250000000001"/>
    <n v="0.2611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4"/>
    <m/>
    <m/>
    <s v="Discovery"/>
    <m/>
    <n v="385.981875"/>
    <n v="6.2287500000000003E-2"/>
    <n v="0.1077625"/>
    <n v="0.1804375"/>
    <n v="0.19055625000000001"/>
    <n v="0.23846249999999999"/>
    <n v="0.33120624999999998"/>
    <n v="0.26091874999999998"/>
    <m/>
    <m/>
    <m/>
    <m/>
    <m/>
    <m/>
    <m/>
    <m/>
    <m/>
    <m/>
    <m/>
    <m/>
    <m/>
    <m/>
    <m/>
    <n v="8.85"/>
    <n v="0.58680330639497402"/>
    <n v="0"/>
    <m/>
    <m/>
    <m/>
    <n v="8.8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595"/>
    <m/>
    <m/>
    <s v="Discovery"/>
    <m/>
    <n v="386.6278125"/>
    <n v="6.3875000000000001E-2"/>
    <n v="0.10945625"/>
    <n v="0.18136250000000001"/>
    <n v="0.19055"/>
    <n v="0.2384"/>
    <n v="0.33108749999999998"/>
    <n v="0.2606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6"/>
    <m/>
    <m/>
    <s v="Discovery"/>
    <m/>
    <n v="387.31031250000001"/>
    <n v="6.4206250000000006E-2"/>
    <n v="0.11057500000000001"/>
    <n v="0.18280625"/>
    <n v="0.19093125"/>
    <n v="0.23844375000000001"/>
    <n v="0.33097500000000002"/>
    <n v="0.2604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7"/>
    <m/>
    <m/>
    <s v="Discovery"/>
    <m/>
    <n v="388.15359375000003"/>
    <n v="6.4565625000000001E-2"/>
    <n v="0.11183750000000001"/>
    <n v="0.18437500000000001"/>
    <n v="0.19175"/>
    <n v="0.23854375"/>
    <n v="0.33068750000000002"/>
    <n v="0.2602875"/>
    <m/>
    <m/>
    <m/>
    <m/>
    <m/>
    <m/>
    <m/>
    <m/>
    <m/>
    <m/>
    <m/>
    <m/>
    <m/>
    <m/>
    <m/>
    <m/>
    <n v="0.528576588456523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8"/>
    <m/>
    <m/>
    <s v="Discovery"/>
    <m/>
    <n v="388.91437500000001"/>
    <n v="6.3806249999999995E-2"/>
    <n v="0.11223125"/>
    <n v="0.18579375000000001"/>
    <n v="0.19293750000000001"/>
    <n v="0.23894375000000001"/>
    <n v="0.33063124999999999"/>
    <n v="0.26005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599"/>
    <m/>
    <m/>
    <s v="Discovery"/>
    <m/>
    <n v="389.22"/>
    <n v="6.2262499999999998E-2"/>
    <n v="0.111775"/>
    <n v="0.18634375"/>
    <n v="0.19411249999999999"/>
    <n v="0.2394"/>
    <n v="0.33060624999999999"/>
    <n v="0.25991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0"/>
    <m/>
    <m/>
    <s v="Discovery"/>
    <m/>
    <n v="389.45249999999999"/>
    <n v="6.2037500000000002E-2"/>
    <n v="0.1116875"/>
    <n v="0.18631875000000001"/>
    <n v="0.194825"/>
    <n v="0.23981875"/>
    <n v="0.33065624999999998"/>
    <n v="0.25969375"/>
    <m/>
    <m/>
    <m/>
    <m/>
    <m/>
    <m/>
    <m/>
    <m/>
    <m/>
    <m/>
    <m/>
    <m/>
    <m/>
    <m/>
    <m/>
    <m/>
    <n v="0.59722802747776904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1"/>
    <m/>
    <m/>
    <s v="Discovery"/>
    <m/>
    <n v="389.25468749999999"/>
    <n v="6.0462500000000002E-2"/>
    <n v="0.11078125"/>
    <n v="0.18594374999999999"/>
    <n v="0.19550624999999999"/>
    <n v="0.2402125"/>
    <n v="0.33063124999999999"/>
    <n v="0.2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2"/>
    <m/>
    <m/>
    <s v="Discovery"/>
    <m/>
    <n v="388.96078125000003"/>
    <n v="5.9890625000000003E-2"/>
    <n v="0.11031874999999999"/>
    <n v="0.18512500000000001"/>
    <n v="0.19566875"/>
    <n v="0.24045"/>
    <n v="0.33076250000000001"/>
    <n v="0.25942500000000002"/>
    <m/>
    <m/>
    <m/>
    <n v="2.35"/>
    <m/>
    <m/>
    <m/>
    <m/>
    <m/>
    <m/>
    <m/>
    <m/>
    <m/>
    <m/>
    <m/>
    <n v="8.85"/>
    <m/>
    <m/>
    <m/>
    <m/>
    <m/>
    <n v="8.8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603"/>
    <m/>
    <m/>
    <s v="Discovery"/>
    <m/>
    <n v="388.85015625"/>
    <n v="5.9865624999999999E-2"/>
    <n v="0.11034375"/>
    <n v="0.1847625"/>
    <n v="0.19575624999999999"/>
    <n v="0.24060624999999999"/>
    <n v="0.33066250000000003"/>
    <n v="0.2592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4"/>
    <m/>
    <m/>
    <s v="Discovery"/>
    <m/>
    <n v="389.05546874999999"/>
    <n v="6.0553124999999999E-2"/>
    <n v="0.1109125"/>
    <n v="0.18481249999999999"/>
    <n v="0.19589375000000001"/>
    <n v="0.24056875"/>
    <n v="0.33073124999999998"/>
    <n v="0.25911250000000002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5"/>
    <m/>
    <m/>
    <s v="Discovery"/>
    <m/>
    <n v="389.18296874999999"/>
    <n v="6.0040625E-2"/>
    <n v="0.1109875"/>
    <n v="0.18513750000000001"/>
    <n v="0.19634375000000001"/>
    <n v="0.24074375000000001"/>
    <n v="0.33056249999999998"/>
    <n v="0.2589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6"/>
    <m/>
    <m/>
    <s v="Discovery"/>
    <m/>
    <n v="389.48812500000003"/>
    <n v="6.0299999999999999E-2"/>
    <n v="0.11146250000000001"/>
    <n v="0.18540000000000001"/>
    <n v="0.19676874999999999"/>
    <n v="0.24074999999999999"/>
    <n v="0.33058749999999998"/>
    <n v="0.2589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7"/>
    <m/>
    <m/>
    <s v="Discovery"/>
    <m/>
    <n v="390.10124999999999"/>
    <n v="6.0887499999999997E-2"/>
    <n v="0.112425"/>
    <n v="0.18625"/>
    <n v="0.19723125"/>
    <n v="0.24082500000000001"/>
    <n v="0.33061249999999998"/>
    <n v="0.25876250000000001"/>
    <m/>
    <m/>
    <m/>
    <m/>
    <n v="15.379995474999999"/>
    <n v="949.42774999999995"/>
    <n v="673.98749999999995"/>
    <m/>
    <m/>
    <n v="2.42997082288859E-2"/>
    <n v="4.598E-2"/>
    <n v="12.919346900000001"/>
    <n v="11190.370585004801"/>
    <m/>
    <n v="531.66674999999998"/>
    <m/>
    <n v="0.58205972436157405"/>
    <n v="0"/>
    <m/>
    <m/>
    <n v="56.192"/>
    <m/>
    <m/>
    <m/>
    <m/>
    <m/>
    <m/>
    <m/>
    <m/>
    <m/>
    <x v="0"/>
    <m/>
    <m/>
    <m/>
    <m/>
    <m/>
    <m/>
    <m/>
    <m/>
    <m/>
    <m/>
    <n v="142.32075"/>
    <m/>
    <m/>
    <m/>
    <m/>
    <n v="219.24825000000001"/>
    <n v="459.49310500769298"/>
    <m/>
    <m/>
  </r>
  <r>
    <x v="789"/>
    <s v="Lincoln2015Nit250IrrNil"/>
    <x v="608"/>
    <m/>
    <m/>
    <s v="Discovery"/>
    <m/>
    <n v="390.96562499999999"/>
    <n v="6.1468750000000003E-2"/>
    <n v="0.11344375"/>
    <n v="0.18756875000000001"/>
    <n v="0.19813749999999999"/>
    <n v="0.2409"/>
    <n v="0.33047500000000002"/>
    <n v="0.258681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09"/>
    <m/>
    <m/>
    <s v="Discovery"/>
    <m/>
    <n v="405.65156250000001"/>
    <n v="0.14630625"/>
    <n v="0.1222125"/>
    <n v="0.18874374999999999"/>
    <n v="0.199075"/>
    <n v="0.2412125"/>
    <n v="0.33046874999999998"/>
    <n v="0.25841249999999999"/>
    <m/>
    <m/>
    <m/>
    <m/>
    <m/>
    <m/>
    <m/>
    <m/>
    <m/>
    <m/>
    <m/>
    <m/>
    <m/>
    <m/>
    <m/>
    <n v="8.85"/>
    <m/>
    <m/>
    <m/>
    <m/>
    <m/>
    <n v="8.8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610"/>
    <m/>
    <m/>
    <s v="Discovery"/>
    <m/>
    <n v="461.45437500000003"/>
    <n v="0.27800000000000002"/>
    <n v="0.25287500000000002"/>
    <n v="0.24226875"/>
    <n v="0.20016249999999999"/>
    <n v="0.24137500000000001"/>
    <n v="0.33045625000000001"/>
    <n v="0.2584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1"/>
    <m/>
    <m/>
    <s v="Discovery"/>
    <m/>
    <n v="461.52375000000001"/>
    <n v="0.2606"/>
    <n v="0.25824999999999998"/>
    <n v="0.24753749999999999"/>
    <n v="0.201125"/>
    <n v="0.24158750000000001"/>
    <n v="0.33049374999999998"/>
    <n v="0.2582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2"/>
    <m/>
    <m/>
    <s v="Discovery"/>
    <m/>
    <n v="460.49671875000001"/>
    <n v="0.248678125"/>
    <n v="0.257025"/>
    <n v="0.24992500000000001"/>
    <n v="0.20179374999999999"/>
    <n v="0.24173125000000001"/>
    <n v="0.33051874999999997"/>
    <n v="0.2581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3"/>
    <m/>
    <m/>
    <s v="Discovery"/>
    <m/>
    <n v="459.46359374999997"/>
    <n v="0.23903437499999999"/>
    <n v="0.25500624999999999"/>
    <n v="0.25171874999999999"/>
    <n v="0.20222499999999999"/>
    <n v="0.2419125"/>
    <n v="0.33055000000000001"/>
    <n v="0.25811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4"/>
    <m/>
    <m/>
    <s v="Discovery"/>
    <m/>
    <n v="458.52046875000002"/>
    <n v="0.23045312500000001"/>
    <n v="0.25301249999999997"/>
    <n v="0.25344375000000002"/>
    <n v="0.20279374999999999"/>
    <n v="0.241925"/>
    <n v="0.33058124999999999"/>
    <n v="0.2579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5"/>
    <m/>
    <m/>
    <s v="Discovery"/>
    <m/>
    <n v="457.51734375000001"/>
    <n v="0.221859375"/>
    <n v="0.25063125000000003"/>
    <n v="0.25481874999999998"/>
    <n v="0.203625"/>
    <n v="0.24183750000000001"/>
    <n v="0.33063124999999999"/>
    <n v="0.257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6"/>
    <m/>
    <m/>
    <s v="Discovery"/>
    <m/>
    <n v="456.33"/>
    <n v="0.21345624999999999"/>
    <n v="0.24831875"/>
    <n v="0.25559375000000001"/>
    <n v="0.20436874999999999"/>
    <n v="0.24185624999999999"/>
    <n v="0.33055625"/>
    <n v="0.2578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7"/>
    <m/>
    <m/>
    <s v="Discovery"/>
    <m/>
    <n v="455.5078125"/>
    <n v="0.20688124999999999"/>
    <n v="0.24632499999999999"/>
    <n v="0.25639374999999998"/>
    <n v="0.20532500000000001"/>
    <n v="0.24195"/>
    <n v="0.33046249999999999"/>
    <n v="0.2576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18"/>
    <m/>
    <m/>
    <s v="Discovery"/>
    <m/>
    <n v="454.98984374999998"/>
    <n v="0.200671875"/>
    <n v="0.24465624999999999"/>
    <n v="0.25761875000000001"/>
    <n v="0.20632500000000001"/>
    <n v="0.24195"/>
    <n v="0.33045625000000001"/>
    <n v="0.25761875000000001"/>
    <m/>
    <m/>
    <m/>
    <m/>
    <m/>
    <m/>
    <m/>
    <m/>
    <m/>
    <m/>
    <m/>
    <m/>
    <m/>
    <m/>
    <m/>
    <n v="8.85"/>
    <m/>
    <m/>
    <m/>
    <m/>
    <m/>
    <n v="8.8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89"/>
    <s v="Lincoln2015Nit250IrrNil"/>
    <x v="619"/>
    <m/>
    <m/>
    <s v="Discovery"/>
    <m/>
    <n v="454.28062499999999"/>
    <n v="0.19455"/>
    <n v="0.24210000000000001"/>
    <n v="0.25838749999999999"/>
    <n v="0.20783125"/>
    <n v="0.24195"/>
    <n v="0.33038125000000002"/>
    <n v="0.25739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20"/>
    <m/>
    <m/>
    <s v="Discovery"/>
    <m/>
    <n v="453.85921875000003"/>
    <n v="0.190490625"/>
    <n v="0.2404625"/>
    <n v="0.25866250000000002"/>
    <n v="0.20896875000000001"/>
    <n v="0.24200625000000001"/>
    <n v="0.33043125000000001"/>
    <n v="0.25731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21"/>
    <m/>
    <m/>
    <s v="Discovery"/>
    <m/>
    <n v="453.63937499999997"/>
    <n v="0.18605625000000001"/>
    <n v="0.23891875000000001"/>
    <n v="0.25952500000000001"/>
    <n v="0.21034375"/>
    <n v="0.24210625"/>
    <n v="0.33039374999999999"/>
    <n v="0.2572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9"/>
    <s v="Lincoln2015Nit250IrrNi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85"/>
    <m/>
    <m/>
    <m/>
    <m/>
    <m/>
    <n v="8.85"/>
    <n v="8.85"/>
    <m/>
    <m/>
    <m/>
    <m/>
    <m/>
    <m/>
    <m/>
    <x v="1"/>
    <m/>
    <m/>
    <m/>
    <m/>
    <m/>
    <m/>
    <m/>
    <m/>
    <m/>
    <m/>
    <m/>
    <m/>
    <m/>
    <m/>
    <m/>
    <m/>
    <m/>
    <n v="8.85"/>
    <m/>
  </r>
  <r>
    <x v="790"/>
    <s v="Lincoln2015Nit50IrrFul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90"/>
    <s v="Lincoln2015Nit50IrrFul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3"/>
    <m/>
    <n v="1.96301914961858E-3"/>
    <m/>
    <m/>
    <m/>
    <n v="0"/>
    <n v="2.1"/>
    <m/>
    <m/>
    <m/>
    <m/>
    <m/>
    <m/>
    <m/>
    <x v="1"/>
    <m/>
    <m/>
    <m/>
    <m/>
    <m/>
    <m/>
    <m/>
    <m/>
    <m/>
    <m/>
    <m/>
    <m/>
    <m/>
    <m/>
    <m/>
    <m/>
    <m/>
    <n v="3.3"/>
    <m/>
  </r>
  <r>
    <x v="790"/>
    <s v="Lincoln2015Nit50IrrFull"/>
    <x v="497"/>
    <m/>
    <m/>
    <s v="Discovery"/>
    <m/>
    <n v="492.67781250000002"/>
    <n v="0.15665625"/>
    <n v="0.23277500000000001"/>
    <n v="0.27826875000000001"/>
    <n v="0.26840000000000003"/>
    <n v="0.27574375000000001"/>
    <n v="0.32759375000000002"/>
    <n v="0.2975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498"/>
    <m/>
    <m/>
    <s v="Discovery"/>
    <m/>
    <n v="492.06937499999998"/>
    <n v="0.15316874999999999"/>
    <n v="0.23101874999999999"/>
    <n v="0.27810000000000001"/>
    <n v="0.26875624999999997"/>
    <n v="0.2759125"/>
    <n v="0.32763124999999998"/>
    <n v="0.29773749999999999"/>
    <m/>
    <m/>
    <m/>
    <m/>
    <m/>
    <m/>
    <m/>
    <m/>
    <m/>
    <m/>
    <m/>
    <m/>
    <m/>
    <m/>
    <m/>
    <m/>
    <n v="0.12525629722055701"/>
    <n v="3.2829512815991203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499"/>
    <m/>
    <m/>
    <s v="Discovery"/>
    <m/>
    <n v="500.11031250000002"/>
    <n v="0.19639999999999999"/>
    <n v="0.23969375000000001"/>
    <n v="0.27837499999999998"/>
    <n v="0.26906249999999998"/>
    <n v="0.27602500000000002"/>
    <n v="0.32772499999999999"/>
    <n v="0.297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0"/>
    <m/>
    <m/>
    <s v="Discovery"/>
    <m/>
    <n v="500.02546875000002"/>
    <n v="0.19114062500000001"/>
    <n v="0.2422125"/>
    <n v="0.27855625000000001"/>
    <n v="0.26940625000000001"/>
    <n v="0.27634375"/>
    <n v="0.3278625"/>
    <n v="0.297906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1"/>
    <m/>
    <m/>
    <s v="Discovery"/>
    <m/>
    <n v="498.53484374999999"/>
    <n v="0.18119062499999999"/>
    <n v="0.241425"/>
    <n v="0.27850000000000003"/>
    <n v="0.26955000000000001"/>
    <n v="0.27645625000000001"/>
    <n v="0.32796249999999999"/>
    <n v="0.298006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2"/>
    <m/>
    <m/>
    <s v="Discovery"/>
    <m/>
    <n v="497.34796875000001"/>
    <n v="0.17362187500000001"/>
    <n v="0.23973125000000001"/>
    <n v="0.27871249999999997"/>
    <n v="0.26975624999999998"/>
    <n v="0.27656249999999999"/>
    <n v="0.32806875000000002"/>
    <n v="0.298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3"/>
    <m/>
    <m/>
    <s v="Discovery"/>
    <m/>
    <n v="495.96515625000001"/>
    <n v="0.166409375"/>
    <n v="0.2374"/>
    <n v="0.27858125"/>
    <n v="0.26982499999999998"/>
    <n v="0.27668749999999998"/>
    <n v="0.32803749999999998"/>
    <n v="0.29818125000000001"/>
    <m/>
    <m/>
    <m/>
    <m/>
    <m/>
    <m/>
    <m/>
    <m/>
    <m/>
    <m/>
    <m/>
    <m/>
    <m/>
    <m/>
    <m/>
    <n v="4.3499999999999996"/>
    <n v="0.13898565329047499"/>
    <n v="6.0126674257269697E-2"/>
    <m/>
    <m/>
    <m/>
    <n v="0"/>
    <n v="3.05"/>
    <m/>
    <m/>
    <m/>
    <m/>
    <m/>
    <m/>
    <m/>
    <x v="1"/>
    <m/>
    <m/>
    <m/>
    <m/>
    <m/>
    <m/>
    <m/>
    <m/>
    <m/>
    <m/>
    <m/>
    <m/>
    <m/>
    <m/>
    <m/>
    <m/>
    <m/>
    <n v="4.3499999999999996"/>
    <m/>
  </r>
  <r>
    <x v="790"/>
    <s v="Lincoln2015Nit50IrrFull"/>
    <x v="504"/>
    <m/>
    <m/>
    <s v="Discovery"/>
    <m/>
    <n v="494.51906250000002"/>
    <n v="0.15868750000000001"/>
    <n v="0.23445625"/>
    <n v="0.27870624999999999"/>
    <n v="0.27001249999999999"/>
    <n v="0.276675"/>
    <n v="0.32823124999999997"/>
    <n v="0.298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5"/>
    <m/>
    <m/>
    <s v="Discovery"/>
    <m/>
    <n v="500.63906250000002"/>
    <n v="0.19331875000000001"/>
    <n v="0.23849999999999999"/>
    <n v="0.27917500000000001"/>
    <n v="0.27035625000000002"/>
    <n v="0.27679375000000001"/>
    <n v="0.32829375"/>
    <n v="0.29826875000000003"/>
    <m/>
    <m/>
    <m/>
    <m/>
    <m/>
    <m/>
    <m/>
    <m/>
    <m/>
    <m/>
    <m/>
    <m/>
    <m/>
    <m/>
    <m/>
    <m/>
    <m/>
    <n v="0.237326657673140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6"/>
    <m/>
    <m/>
    <s v="Discovery"/>
    <m/>
    <n v="500.57015625000003"/>
    <n v="0.18955312499999999"/>
    <n v="0.24061874999999999"/>
    <n v="0.27910000000000001"/>
    <n v="0.27064375000000002"/>
    <n v="0.27699374999999998"/>
    <n v="0.32834374999999999"/>
    <n v="0.2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7"/>
    <m/>
    <m/>
    <s v="Discovery"/>
    <m/>
    <n v="499.31015624999998"/>
    <n v="0.18169062499999999"/>
    <n v="0.23958125"/>
    <n v="0.27908125"/>
    <n v="0.2707"/>
    <n v="0.27705000000000002"/>
    <n v="0.32845625000000001"/>
    <n v="0.2984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8"/>
    <m/>
    <m/>
    <s v="Discovery"/>
    <m/>
    <n v="497.96906250000001"/>
    <n v="0.17446875000000001"/>
    <n v="0.23778750000000001"/>
    <n v="0.27894374999999999"/>
    <n v="0.27064375000000002"/>
    <n v="0.27704374999999998"/>
    <n v="0.32850625"/>
    <n v="0.2986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09"/>
    <m/>
    <m/>
    <s v="Discovery"/>
    <m/>
    <n v="496.299375"/>
    <n v="0.16614375000000001"/>
    <n v="0.23494375000000001"/>
    <n v="0.278775"/>
    <n v="0.27077499999999999"/>
    <n v="0.27708749999999999"/>
    <n v="0.32850000000000001"/>
    <n v="0.29865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0"/>
    <m/>
    <m/>
    <s v="Discovery"/>
    <m/>
    <n v="495.24890625"/>
    <n v="0.16123437500000001"/>
    <n v="0.23250000000000001"/>
    <n v="0.27855625000000001"/>
    <n v="0.27101874999999997"/>
    <n v="0.27703749999999999"/>
    <n v="0.328625"/>
    <n v="0.29872500000000002"/>
    <m/>
    <m/>
    <m/>
    <m/>
    <m/>
    <m/>
    <m/>
    <m/>
    <m/>
    <m/>
    <m/>
    <m/>
    <m/>
    <m/>
    <m/>
    <m/>
    <m/>
    <n v="0.162935879600055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1"/>
    <m/>
    <m/>
    <s v="Discovery"/>
    <m/>
    <n v="494.52796875000001"/>
    <n v="0.15906562499999999"/>
    <n v="0.2308125"/>
    <n v="0.27779375000000001"/>
    <n v="0.27111875000000002"/>
    <n v="0.27715624999999999"/>
    <n v="0.32861875000000002"/>
    <n v="0.298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2"/>
    <m/>
    <m/>
    <s v="Discovery"/>
    <m/>
    <n v="528.46124999999995"/>
    <n v="0.28601874999999999"/>
    <n v="0.28918125"/>
    <n v="0.29028124999999999"/>
    <n v="0.27904374999999998"/>
    <n v="0.27714375000000002"/>
    <n v="0.32868124999999998"/>
    <n v="0.29878749999999998"/>
    <m/>
    <m/>
    <m/>
    <m/>
    <n v="1.6606305750000001"/>
    <n v="40.173749999999998"/>
    <n v="0"/>
    <m/>
    <m/>
    <m/>
    <m/>
    <m/>
    <m/>
    <m/>
    <m/>
    <n v="5.8"/>
    <m/>
    <m/>
    <m/>
    <m/>
    <n v="0"/>
    <n v="0"/>
    <n v="4.5999999999999996"/>
    <n v="0.58250000000000002"/>
    <n v="4.5737985061031203E-2"/>
    <n v="1.44357085"/>
    <n v="31.56175"/>
    <m/>
    <m/>
    <n v="1.8455883999999999E-2"/>
    <x v="1"/>
    <m/>
    <m/>
    <m/>
    <m/>
    <m/>
    <m/>
    <m/>
    <m/>
    <m/>
    <m/>
    <n v="0"/>
    <m/>
    <n v="2.5204334068741299E-2"/>
    <n v="0.21705972500000001"/>
    <m/>
    <n v="8.6120000000000001"/>
    <m/>
    <n v="5.8"/>
    <m/>
  </r>
  <r>
    <x v="790"/>
    <s v="Lincoln2015Nit50IrrFull"/>
    <x v="513"/>
    <m/>
    <m/>
    <s v="Discovery"/>
    <m/>
    <n v="531.72843750000004"/>
    <n v="0.28973749999999998"/>
    <n v="0.29919374999999998"/>
    <n v="0.29534375000000002"/>
    <n v="0.27798125000000001"/>
    <n v="0.27716875000000002"/>
    <n v="0.32866875000000001"/>
    <n v="0.29880000000000001"/>
    <m/>
    <m/>
    <m/>
    <m/>
    <m/>
    <m/>
    <m/>
    <m/>
    <m/>
    <m/>
    <m/>
    <m/>
    <m/>
    <m/>
    <m/>
    <m/>
    <n v="0.22303697606873399"/>
    <n v="0.405466696235753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4"/>
    <m/>
    <m/>
    <s v="Discovery"/>
    <m/>
    <n v="530.06015624999998"/>
    <n v="0.27325312499999999"/>
    <n v="0.29846875"/>
    <n v="0.29835"/>
    <n v="0.27785625000000003"/>
    <n v="0.27710625"/>
    <n v="0.32868124999999998"/>
    <n v="0.2990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5"/>
    <m/>
    <m/>
    <s v="Discovery"/>
    <m/>
    <n v="527.20640624999999"/>
    <n v="0.25555312499999999"/>
    <n v="0.29381875000000002"/>
    <n v="0.29960625000000002"/>
    <n v="0.27824375000000001"/>
    <n v="0.27712500000000001"/>
    <n v="0.32869999999999999"/>
    <n v="0.2989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6"/>
    <m/>
    <m/>
    <s v="Discovery"/>
    <m/>
    <n v="526.62937499999998"/>
    <n v="0.25330000000000003"/>
    <n v="0.29010000000000002"/>
    <n v="0.30004999999999998"/>
    <n v="0.27878124999999998"/>
    <n v="0.27715624999999999"/>
    <n v="0.32869375000000001"/>
    <n v="0.29904999999999998"/>
    <m/>
    <m/>
    <m/>
    <m/>
    <m/>
    <m/>
    <m/>
    <m/>
    <m/>
    <m/>
    <m/>
    <m/>
    <m/>
    <m/>
    <m/>
    <m/>
    <n v="0.26584936765057698"/>
    <n v="0.354809409051396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7"/>
    <m/>
    <m/>
    <s v="Discovery"/>
    <m/>
    <n v="524.91796875"/>
    <n v="0.243640625"/>
    <n v="0.28667500000000001"/>
    <n v="0.29998750000000002"/>
    <n v="0.27953749999999999"/>
    <n v="0.27732499999999999"/>
    <n v="0.32866875000000001"/>
    <n v="0.299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8"/>
    <m/>
    <m/>
    <s v="Discovery"/>
    <m/>
    <n v="522.97265625"/>
    <n v="0.234434375"/>
    <n v="0.28308749999999999"/>
    <n v="0.29923125"/>
    <n v="0.28016249999999998"/>
    <n v="0.27733750000000001"/>
    <n v="0.32871875"/>
    <n v="0.299031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19"/>
    <m/>
    <m/>
    <s v="Discovery"/>
    <m/>
    <n v="520.06500000000005"/>
    <n v="0.22267500000000001"/>
    <n v="0.27738750000000001"/>
    <n v="0.29778749999999998"/>
    <n v="0.28035624999999997"/>
    <n v="0.27742499999999998"/>
    <n v="0.32877499999999998"/>
    <n v="0.29917500000000002"/>
    <m/>
    <m/>
    <m/>
    <m/>
    <m/>
    <m/>
    <m/>
    <m/>
    <m/>
    <m/>
    <m/>
    <m/>
    <m/>
    <m/>
    <m/>
    <m/>
    <m/>
    <n v="0.258799444590381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0"/>
    <m/>
    <m/>
    <s v="Discovery"/>
    <m/>
    <n v="524.50593749999996"/>
    <n v="0.24757499999999999"/>
    <n v="0.28164375000000003"/>
    <n v="0.29729375000000002"/>
    <n v="0.28113749999999998"/>
    <n v="0.27738125000000002"/>
    <n v="0.32877499999999998"/>
    <n v="0.29915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1"/>
    <m/>
    <m/>
    <s v="Discovery"/>
    <m/>
    <n v="522.41578125000001"/>
    <n v="0.236565625"/>
    <n v="0.27838125000000002"/>
    <n v="0.29702499999999998"/>
    <n v="0.2815125"/>
    <n v="0.27745625000000002"/>
    <n v="0.32877499999999998"/>
    <n v="0.2991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2"/>
    <m/>
    <m/>
    <s v="Discovery"/>
    <m/>
    <n v="520.88296875000003"/>
    <n v="0.22808437500000001"/>
    <n v="0.27508125"/>
    <n v="0.29699999999999999"/>
    <n v="0.28221875000000002"/>
    <n v="0.27756249999999999"/>
    <n v="0.32877499999999998"/>
    <n v="0.2991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3"/>
    <m/>
    <m/>
    <s v="Discovery"/>
    <m/>
    <n v="518.17593750000003"/>
    <n v="0.21594374999999999"/>
    <n v="0.26953749999999999"/>
    <n v="0.29605625000000002"/>
    <n v="0.28275"/>
    <n v="0.277725"/>
    <n v="0.32876250000000001"/>
    <n v="0.29921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4"/>
    <m/>
    <m/>
    <s v="Discovery"/>
    <m/>
    <n v="515.12343750000002"/>
    <n v="0.20269375000000001"/>
    <n v="0.26235000000000003"/>
    <n v="0.29488750000000002"/>
    <n v="0.28346874999999999"/>
    <n v="0.27796874999999999"/>
    <n v="0.3288875"/>
    <n v="0.29934375000000002"/>
    <m/>
    <m/>
    <m/>
    <m/>
    <m/>
    <m/>
    <m/>
    <m/>
    <m/>
    <m/>
    <m/>
    <m/>
    <m/>
    <m/>
    <m/>
    <n v="7.55"/>
    <n v="0.37769270787318399"/>
    <n v="0.39467137396587698"/>
    <m/>
    <m/>
    <m/>
    <n v="0.15"/>
    <n v="6.5"/>
    <m/>
    <m/>
    <m/>
    <m/>
    <m/>
    <m/>
    <m/>
    <x v="1"/>
    <m/>
    <m/>
    <m/>
    <m/>
    <m/>
    <m/>
    <m/>
    <m/>
    <m/>
    <m/>
    <m/>
    <m/>
    <m/>
    <m/>
    <m/>
    <m/>
    <m/>
    <n v="7.55"/>
    <m/>
  </r>
  <r>
    <x v="790"/>
    <s v="Lincoln2015Nit50IrrFull"/>
    <x v="525"/>
    <m/>
    <m/>
    <s v="Discovery"/>
    <m/>
    <n v="513.23109375000001"/>
    <n v="0.194846875"/>
    <n v="0.25779374999999999"/>
    <n v="0.29398750000000001"/>
    <n v="0.28397499999999998"/>
    <n v="0.27817500000000001"/>
    <n v="0.32897500000000002"/>
    <n v="0.29933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6"/>
    <m/>
    <m/>
    <s v="Discovery"/>
    <m/>
    <n v="519.33328125000003"/>
    <n v="0.23147812500000001"/>
    <n v="0.26373124999999997"/>
    <n v="0.29263125000000001"/>
    <n v="0.28423749999999998"/>
    <n v="0.27826875000000001"/>
    <n v="0.32906875000000002"/>
    <n v="0.29930000000000001"/>
    <m/>
    <m/>
    <m/>
    <m/>
    <m/>
    <m/>
    <m/>
    <m/>
    <m/>
    <m/>
    <m/>
    <m/>
    <m/>
    <m/>
    <m/>
    <m/>
    <n v="0.365888606472628"/>
    <n v="0.58304753955440203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7"/>
    <m/>
    <m/>
    <s v="Discovery"/>
    <m/>
    <n v="516.68296874999999"/>
    <n v="0.219678125"/>
    <n v="0.26018750000000002"/>
    <n v="0.29115625000000001"/>
    <n v="0.28418125"/>
    <n v="0.27838750000000001"/>
    <n v="0.32913124999999999"/>
    <n v="0.29948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8"/>
    <m/>
    <m/>
    <s v="Discovery"/>
    <m/>
    <n v="514.03875000000005"/>
    <n v="0.20874375000000001"/>
    <n v="0.25586874999999998"/>
    <n v="0.28991875"/>
    <n v="0.28415000000000001"/>
    <n v="0.27838125000000002"/>
    <n v="0.32916250000000002"/>
    <n v="0.2995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29"/>
    <m/>
    <m/>
    <s v="Discovery"/>
    <m/>
    <n v="511.90125"/>
    <n v="0.200075"/>
    <n v="0.25180000000000002"/>
    <n v="0.28898750000000001"/>
    <n v="0.28405000000000002"/>
    <n v="0.27853125000000001"/>
    <n v="0.32928750000000001"/>
    <n v="0.2995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0"/>
    <m/>
    <m/>
    <s v="Discovery"/>
    <m/>
    <n v="508.75359374999999"/>
    <n v="0.18982812499999999"/>
    <n v="0.2457375"/>
    <n v="0.28708125000000001"/>
    <n v="0.28375"/>
    <n v="0.27840625000000002"/>
    <n v="0.32929999999999998"/>
    <n v="0.2995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1"/>
    <m/>
    <m/>
    <s v="Discovery"/>
    <m/>
    <n v="506.27625"/>
    <n v="0.18111250000000001"/>
    <n v="0.240675"/>
    <n v="0.28560000000000002"/>
    <n v="0.28373749999999998"/>
    <n v="0.27850625000000001"/>
    <n v="0.32928125000000003"/>
    <n v="0.29956874999999999"/>
    <m/>
    <m/>
    <m/>
    <m/>
    <m/>
    <m/>
    <m/>
    <m/>
    <m/>
    <m/>
    <m/>
    <m/>
    <m/>
    <m/>
    <m/>
    <m/>
    <n v="0.558191645779475"/>
    <n v="0.448324066431025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2"/>
    <m/>
    <m/>
    <s v="Discovery"/>
    <m/>
    <n v="503.49515624999998"/>
    <n v="0.172815625"/>
    <n v="0.23479375"/>
    <n v="0.28350625000000002"/>
    <n v="0.28358125000000001"/>
    <n v="0.27851874999999998"/>
    <n v="0.32934999999999998"/>
    <n v="0.2995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3"/>
    <m/>
    <m/>
    <s v="Discovery"/>
    <m/>
    <n v="513.27984375000005"/>
    <n v="0.23340312499999999"/>
    <n v="0.24404999999999999"/>
    <n v="0.28178124999999998"/>
    <n v="0.28313749999999999"/>
    <n v="0.27851874999999998"/>
    <n v="0.32922499999999999"/>
    <n v="0.29954375"/>
    <m/>
    <m/>
    <m/>
    <m/>
    <n v="4.4272093000000003"/>
    <n v="205.96924999999999"/>
    <n v="0"/>
    <m/>
    <m/>
    <m/>
    <m/>
    <m/>
    <m/>
    <m/>
    <m/>
    <m/>
    <m/>
    <m/>
    <m/>
    <m/>
    <n v="0"/>
    <m/>
    <m/>
    <n v="1.5375000000000001"/>
    <n v="3.4832140430214903E-2"/>
    <n v="2.8961009"/>
    <n v="83.144499999999994"/>
    <m/>
    <m/>
    <n v="1.8491903000000001E-2"/>
    <x v="1"/>
    <m/>
    <m/>
    <m/>
    <m/>
    <m/>
    <m/>
    <m/>
    <m/>
    <m/>
    <m/>
    <n v="0"/>
    <m/>
    <n v="1.24657969993833E-2"/>
    <n v="1.5311083999999999"/>
    <m/>
    <n v="122.82474999999999"/>
    <m/>
    <m/>
    <m/>
  </r>
  <r>
    <x v="790"/>
    <s v="Lincoln2015Nit50IrrFull"/>
    <x v="534"/>
    <m/>
    <m/>
    <s v="Discovery"/>
    <m/>
    <n v="511.54312499999997"/>
    <n v="0.22244375"/>
    <n v="0.24595624999999999"/>
    <n v="0.28083124999999998"/>
    <n v="0.28281875000000001"/>
    <n v="0.27841874999999999"/>
    <n v="0.32925624999999997"/>
    <n v="0.29961874999999999"/>
    <m/>
    <m/>
    <m/>
    <n v="3.1"/>
    <m/>
    <m/>
    <m/>
    <m/>
    <m/>
    <m/>
    <m/>
    <m/>
    <m/>
    <m/>
    <m/>
    <n v="8.4"/>
    <m/>
    <n v="0.58622338396192897"/>
    <m/>
    <m/>
    <m/>
    <n v="0.7"/>
    <n v="7.45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35"/>
    <m/>
    <m/>
    <s v="Discovery"/>
    <m/>
    <n v="509.18671875000001"/>
    <n v="0.210234375"/>
    <n v="0.24374375000000001"/>
    <n v="0.28039999999999998"/>
    <n v="0.28258125000000001"/>
    <n v="0.27842499999999998"/>
    <n v="0.32928125000000003"/>
    <n v="0.2996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6"/>
    <m/>
    <m/>
    <s v="Discovery"/>
    <m/>
    <n v="506.01656250000002"/>
    <n v="0.19675624999999999"/>
    <n v="0.23927499999999999"/>
    <n v="0.27926875000000001"/>
    <n v="0.28225"/>
    <n v="0.27832499999999999"/>
    <n v="0.32926250000000001"/>
    <n v="0.2995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7"/>
    <m/>
    <m/>
    <s v="Discovery"/>
    <m/>
    <n v="501.35953124999997"/>
    <n v="0.18020312499999999"/>
    <n v="0.23144375"/>
    <n v="0.27673750000000003"/>
    <n v="0.28131875000000001"/>
    <n v="0.27841250000000001"/>
    <n v="0.32932499999999998"/>
    <n v="0.29958125000000002"/>
    <m/>
    <m/>
    <m/>
    <m/>
    <m/>
    <m/>
    <m/>
    <m/>
    <m/>
    <m/>
    <m/>
    <m/>
    <m/>
    <m/>
    <m/>
    <m/>
    <n v="0.53437325581157802"/>
    <n v="0.496660994419823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8"/>
    <m/>
    <m/>
    <s v="Discovery"/>
    <m/>
    <n v="495.95203125"/>
    <n v="0.16340312500000001"/>
    <n v="0.22130625000000001"/>
    <n v="0.27323750000000002"/>
    <n v="0.28020624999999999"/>
    <n v="0.27834999999999999"/>
    <n v="0.32929999999999998"/>
    <n v="0.2997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39"/>
    <m/>
    <m/>
    <s v="Discovery"/>
    <m/>
    <n v="490.51593750000001"/>
    <n v="0.14862500000000001"/>
    <n v="0.21039374999999999"/>
    <n v="0.269175"/>
    <n v="0.2790125"/>
    <n v="0.27826250000000002"/>
    <n v="0.32937499999999997"/>
    <n v="0.29971874999999998"/>
    <m/>
    <m/>
    <m/>
    <m/>
    <m/>
    <m/>
    <m/>
    <m/>
    <m/>
    <m/>
    <m/>
    <m/>
    <m/>
    <m/>
    <m/>
    <n v="8.4"/>
    <m/>
    <m/>
    <m/>
    <m/>
    <m/>
    <n v="0.8"/>
    <n v="8.35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40"/>
    <m/>
    <m/>
    <s v="Discovery"/>
    <m/>
    <n v="515.66671874999997"/>
    <n v="0.25420312499999997"/>
    <n v="0.25835000000000002"/>
    <n v="0.27591874999999999"/>
    <n v="0.27936875"/>
    <n v="0.27826875000000001"/>
    <n v="0.32934374999999999"/>
    <n v="0.2997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1"/>
    <m/>
    <m/>
    <s v="Discovery"/>
    <m/>
    <n v="512.296875"/>
    <n v="0.23546875"/>
    <n v="0.25388125"/>
    <n v="0.27620624999999999"/>
    <n v="0.27928750000000002"/>
    <n v="0.27834375"/>
    <n v="0.32945000000000002"/>
    <n v="0.29969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2"/>
    <m/>
    <m/>
    <s v="Discovery"/>
    <m/>
    <n v="506.67656249999999"/>
    <n v="0.2117125"/>
    <n v="0.24456875"/>
    <n v="0.27438125000000002"/>
    <n v="0.27863749999999998"/>
    <n v="0.27844374999999999"/>
    <n v="0.32953125"/>
    <n v="0.2997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3"/>
    <m/>
    <m/>
    <s v="Discovery"/>
    <m/>
    <n v="503.33671874999999"/>
    <n v="0.19798437499999999"/>
    <n v="0.23881875"/>
    <n v="0.27352500000000002"/>
    <n v="0.27815000000000001"/>
    <n v="0.27829999999999999"/>
    <n v="0.32963124999999999"/>
    <n v="0.2997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4"/>
    <m/>
    <m/>
    <s v="Discovery"/>
    <m/>
    <n v="500.35265625"/>
    <n v="0.18710937499999999"/>
    <n v="0.23323749999999999"/>
    <n v="0.27228750000000002"/>
    <n v="0.27766249999999998"/>
    <n v="0.27818124999999999"/>
    <n v="0.329675"/>
    <n v="0.29986249999999998"/>
    <m/>
    <m/>
    <m/>
    <m/>
    <m/>
    <m/>
    <m/>
    <m/>
    <m/>
    <m/>
    <m/>
    <m/>
    <m/>
    <m/>
    <m/>
    <m/>
    <n v="0.564367418685227"/>
    <n v="0.542988769850973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5"/>
    <m/>
    <m/>
    <s v="Discovery"/>
    <m/>
    <n v="497.22843749999998"/>
    <n v="0.17665624999999999"/>
    <n v="0.22718749999999999"/>
    <n v="0.27120624999999998"/>
    <n v="0.27676250000000002"/>
    <n v="0.27803125000000001"/>
    <n v="0.32965624999999998"/>
    <n v="0.299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6"/>
    <m/>
    <m/>
    <s v="Discovery"/>
    <m/>
    <n v="491.45109374999998"/>
    <n v="0.159178125"/>
    <n v="0.2161875"/>
    <n v="0.26792500000000002"/>
    <n v="0.27523750000000002"/>
    <n v="0.27782499999999999"/>
    <n v="0.32963750000000003"/>
    <n v="0.29986249999999998"/>
    <m/>
    <m/>
    <m/>
    <m/>
    <m/>
    <m/>
    <m/>
    <m/>
    <m/>
    <m/>
    <m/>
    <m/>
    <m/>
    <m/>
    <m/>
    <n v="8.4"/>
    <m/>
    <m/>
    <m/>
    <m/>
    <m/>
    <n v="1.5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47"/>
    <m/>
    <m/>
    <s v="Discovery"/>
    <m/>
    <n v="519.77390624999998"/>
    <n v="0.28098437500000001"/>
    <n v="0.26423750000000001"/>
    <n v="0.27315624999999999"/>
    <n v="0.27971249999999998"/>
    <n v="0.27769375000000002"/>
    <n v="0.32963124999999999"/>
    <n v="0.29977500000000001"/>
    <m/>
    <m/>
    <m/>
    <m/>
    <n v="7.5966690249999997"/>
    <n v="437.79349999999999"/>
    <n v="90.66"/>
    <m/>
    <m/>
    <m/>
    <m/>
    <m/>
    <m/>
    <m/>
    <m/>
    <m/>
    <m/>
    <m/>
    <m/>
    <m/>
    <n v="0.82699999999999996"/>
    <m/>
    <m/>
    <n v="1.69"/>
    <n v="3.5983354667336501E-2"/>
    <n v="3.3663058000000001"/>
    <n v="93.551749999999998"/>
    <m/>
    <m/>
    <n v="1.8064868000000001E-2"/>
    <x v="1"/>
    <m/>
    <m/>
    <m/>
    <m/>
    <m/>
    <m/>
    <m/>
    <m/>
    <n v="1.750866525"/>
    <m/>
    <n v="90.66"/>
    <n v="1.9312447882197201E-2"/>
    <n v="9.8098916044109998E-3"/>
    <n v="2.4794966999999999"/>
    <m/>
    <n v="252.75475"/>
    <m/>
    <m/>
    <m/>
  </r>
  <r>
    <x v="790"/>
    <s v="Lincoln2015Nit50IrrFull"/>
    <x v="548"/>
    <m/>
    <m/>
    <s v="Discovery"/>
    <m/>
    <n v="516.01593749999995"/>
    <n v="0.25945000000000001"/>
    <n v="0.26261875000000001"/>
    <n v="0.27395000000000003"/>
    <n v="0.2779875"/>
    <n v="0.27750625000000001"/>
    <n v="0.32969999999999999"/>
    <n v="0.299875"/>
    <m/>
    <m/>
    <m/>
    <m/>
    <m/>
    <m/>
    <m/>
    <m/>
    <m/>
    <m/>
    <m/>
    <m/>
    <m/>
    <m/>
    <m/>
    <m/>
    <n v="0.59949309877063395"/>
    <n v="0.57682082195668305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49"/>
    <m/>
    <m/>
    <s v="Discovery"/>
    <m/>
    <n v="512.37843750000002"/>
    <n v="0.24086874999999999"/>
    <n v="0.25748749999999998"/>
    <n v="0.27431875"/>
    <n v="0.2774375"/>
    <n v="0.27742499999999998"/>
    <n v="0.32971875"/>
    <n v="0.299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0"/>
    <m/>
    <m/>
    <s v="Discovery"/>
    <m/>
    <n v="509.35734374999998"/>
    <n v="0.22634062499999999"/>
    <n v="0.25264999999999999"/>
    <n v="0.27436874999999999"/>
    <n v="0.27712500000000001"/>
    <n v="0.27727499999999999"/>
    <n v="0.32976250000000001"/>
    <n v="0.29983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1"/>
    <m/>
    <m/>
    <s v="Discovery"/>
    <m/>
    <n v="505.54359375000001"/>
    <n v="0.21167812499999999"/>
    <n v="0.24633749999999999"/>
    <n v="0.27306875000000003"/>
    <n v="0.27634375"/>
    <n v="0.27713125"/>
    <n v="0.32972499999999999"/>
    <n v="0.29986875000000002"/>
    <m/>
    <m/>
    <m/>
    <m/>
    <m/>
    <m/>
    <m/>
    <m/>
    <m/>
    <m/>
    <m/>
    <m/>
    <m/>
    <m/>
    <m/>
    <m/>
    <n v="0.52634936992136905"/>
    <n v="0.5347543001704889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2"/>
    <m/>
    <m/>
    <s v="Discovery"/>
    <m/>
    <n v="500.95265625000002"/>
    <n v="0.19490312500000001"/>
    <n v="0.23831875"/>
    <n v="0.27138125000000002"/>
    <n v="0.27536875"/>
    <n v="0.27687499999999998"/>
    <n v="0.32981250000000001"/>
    <n v="0.29979375000000003"/>
    <m/>
    <m/>
    <m/>
    <m/>
    <m/>
    <m/>
    <m/>
    <m/>
    <m/>
    <m/>
    <m/>
    <m/>
    <m/>
    <m/>
    <m/>
    <n v="8.4"/>
    <m/>
    <m/>
    <m/>
    <m/>
    <m/>
    <n v="2.9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53"/>
    <m/>
    <m/>
    <s v="Discovery"/>
    <m/>
    <n v="497.26499999999999"/>
    <n v="0.1822125"/>
    <n v="0.23171249999999999"/>
    <n v="0.27015624999999999"/>
    <n v="0.27427499999999999"/>
    <n v="0.27661875000000002"/>
    <n v="0.32974999999999999"/>
    <n v="0.299787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4"/>
    <m/>
    <m/>
    <s v="Discovery"/>
    <m/>
    <n v="523.49437499999999"/>
    <n v="0.28930624999999999"/>
    <n v="0.27116875000000001"/>
    <n v="0.28026875000000001"/>
    <n v="0.27863125"/>
    <n v="0.27637499999999998"/>
    <n v="0.32969375000000001"/>
    <n v="0.2997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5"/>
    <m/>
    <m/>
    <s v="Discovery"/>
    <m/>
    <n v="524.73609375000001"/>
    <n v="0.28500312500000002"/>
    <n v="0.2777"/>
    <n v="0.28239375"/>
    <n v="0.27960000000000002"/>
    <n v="0.27632499999999999"/>
    <n v="0.32975624999999997"/>
    <n v="0.29969374999999998"/>
    <m/>
    <m/>
    <m/>
    <m/>
    <m/>
    <m/>
    <m/>
    <m/>
    <m/>
    <m/>
    <m/>
    <m/>
    <m/>
    <m/>
    <m/>
    <m/>
    <n v="0.73889992436366503"/>
    <n v="0.558714698540720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6"/>
    <m/>
    <m/>
    <s v="Discovery"/>
    <m/>
    <n v="521.94093750000002"/>
    <n v="0.27057500000000001"/>
    <n v="0.27603125000000001"/>
    <n v="0.28240625000000003"/>
    <n v="0.27869375000000002"/>
    <n v="0.27608125"/>
    <n v="0.32963124999999999"/>
    <n v="0.299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7"/>
    <m/>
    <m/>
    <s v="Discovery"/>
    <m/>
    <n v="519.6534375"/>
    <n v="0.25879999999999997"/>
    <n v="0.27295625000000001"/>
    <n v="0.28259374999999998"/>
    <n v="0.27850000000000003"/>
    <n v="0.27586250000000001"/>
    <n v="0.329625"/>
    <n v="0.29971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8"/>
    <m/>
    <m/>
    <s v="Discovery"/>
    <m/>
    <n v="515.31468749999999"/>
    <n v="0.24132500000000001"/>
    <n v="0.26656875000000002"/>
    <n v="0.28123749999999997"/>
    <n v="0.27770624999999999"/>
    <n v="0.27559375000000003"/>
    <n v="0.32963124999999999"/>
    <n v="0.29959999999999998"/>
    <m/>
    <m/>
    <m/>
    <m/>
    <m/>
    <m/>
    <m/>
    <m/>
    <m/>
    <m/>
    <m/>
    <m/>
    <m/>
    <m/>
    <m/>
    <m/>
    <n v="0.59011758143235604"/>
    <n v="0.5216747924032669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59"/>
    <m/>
    <m/>
    <s v="Discovery"/>
    <m/>
    <n v="511.47609375000002"/>
    <n v="0.225478125"/>
    <n v="0.26018750000000002"/>
    <n v="0.28033750000000002"/>
    <n v="0.27723124999999998"/>
    <n v="0.27539374999999999"/>
    <n v="0.32958124999999999"/>
    <n v="0.29954375"/>
    <m/>
    <m/>
    <m/>
    <m/>
    <n v="9.9536179750000002"/>
    <n v="629.57849999999996"/>
    <n v="185.3235"/>
    <m/>
    <m/>
    <m/>
    <m/>
    <m/>
    <m/>
    <m/>
    <m/>
    <m/>
    <m/>
    <m/>
    <m/>
    <m/>
    <n v="3.3522500000000002"/>
    <m/>
    <m/>
    <n v="1.615"/>
    <n v="2.23426879015865E-2"/>
    <n v="2.0141988999999998"/>
    <n v="90.15025"/>
    <m/>
    <m/>
    <n v="1.7914537000000001E-2"/>
    <x v="1"/>
    <m/>
    <m/>
    <m/>
    <m/>
    <m/>
    <m/>
    <m/>
    <m/>
    <n v="3.8156563000000001"/>
    <m/>
    <n v="185.3235"/>
    <n v="2.0589165971935601E-2"/>
    <n v="1.1756902017804599E-2"/>
    <n v="4.1237627750000003"/>
    <m/>
    <n v="350.7525"/>
    <m/>
    <m/>
    <m/>
  </r>
  <r>
    <x v="790"/>
    <s v="Lincoln2015Nit50IrrFull"/>
    <x v="560"/>
    <m/>
    <m/>
    <s v="Discovery"/>
    <m/>
    <n v="509.41734374999999"/>
    <n v="0.21665937499999999"/>
    <n v="0.25645625"/>
    <n v="0.2799625"/>
    <n v="0.27718124999999999"/>
    <n v="0.27526250000000002"/>
    <n v="0.32953749999999998"/>
    <n v="0.29955625000000002"/>
    <m/>
    <m/>
    <m/>
    <m/>
    <m/>
    <m/>
    <m/>
    <m/>
    <m/>
    <m/>
    <m/>
    <m/>
    <m/>
    <m/>
    <m/>
    <n v="8.4"/>
    <m/>
    <m/>
    <m/>
    <m/>
    <m/>
    <n v="3.5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61"/>
    <m/>
    <m/>
    <s v="Discovery"/>
    <m/>
    <n v="506.96859375000003"/>
    <n v="0.20792812499999999"/>
    <n v="0.2522875"/>
    <n v="0.27880624999999998"/>
    <n v="0.27684375"/>
    <n v="0.27513749999999998"/>
    <n v="0.32949374999999997"/>
    <n v="0.29950624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2"/>
    <m/>
    <m/>
    <s v="Discovery"/>
    <m/>
    <n v="503.76375000000002"/>
    <n v="0.19743125"/>
    <n v="0.24673125000000001"/>
    <n v="0.27724375000000001"/>
    <n v="0.27616875000000002"/>
    <n v="0.2749125"/>
    <n v="0.32944374999999998"/>
    <n v="0.29936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3"/>
    <m/>
    <m/>
    <s v="Discovery"/>
    <m/>
    <n v="501.49406249999998"/>
    <n v="0.18981875000000001"/>
    <n v="0.2424375"/>
    <n v="0.27637499999999998"/>
    <n v="0.27575624999999998"/>
    <n v="0.27473750000000002"/>
    <n v="0.32935625000000002"/>
    <n v="0.299293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4"/>
    <m/>
    <m/>
    <s v="Discovery"/>
    <m/>
    <n v="499.14984375"/>
    <n v="0.18326562499999999"/>
    <n v="0.23801249999999999"/>
    <n v="0.275175"/>
    <n v="0.27508749999999998"/>
    <n v="0.27441874999999999"/>
    <n v="0.32931874999999999"/>
    <n v="0.29919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5"/>
    <m/>
    <m/>
    <s v="Discovery"/>
    <m/>
    <n v="493.49953125000002"/>
    <n v="0.167540625"/>
    <n v="0.22793125"/>
    <n v="0.27163749999999998"/>
    <n v="0.27308125"/>
    <n v="0.27411875000000002"/>
    <n v="0.32922499999999999"/>
    <n v="0.29920000000000002"/>
    <m/>
    <m/>
    <m/>
    <m/>
    <m/>
    <m/>
    <m/>
    <m/>
    <m/>
    <m/>
    <m/>
    <m/>
    <m/>
    <m/>
    <m/>
    <m/>
    <n v="0.52195781480723302"/>
    <n v="0.4509203510031479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6"/>
    <m/>
    <m/>
    <s v="Discovery"/>
    <m/>
    <n v="491.95968749999997"/>
    <n v="0.16236875000000001"/>
    <n v="0.22395000000000001"/>
    <n v="0.2714625"/>
    <n v="0.27296874999999998"/>
    <n v="0.27395000000000003"/>
    <n v="0.32928125000000003"/>
    <n v="0.29904375"/>
    <m/>
    <m/>
    <m/>
    <m/>
    <m/>
    <m/>
    <m/>
    <m/>
    <m/>
    <m/>
    <m/>
    <m/>
    <m/>
    <m/>
    <m/>
    <n v="8.4"/>
    <m/>
    <m/>
    <m/>
    <m/>
    <m/>
    <n v="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67"/>
    <m/>
    <m/>
    <s v="Discovery"/>
    <m/>
    <n v="488.81203125000002"/>
    <n v="0.155834375"/>
    <n v="0.21778749999999999"/>
    <n v="0.26875624999999997"/>
    <n v="0.27185625000000002"/>
    <n v="0.27378124999999998"/>
    <n v="0.32915624999999998"/>
    <n v="0.2990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8"/>
    <m/>
    <m/>
    <s v="Discovery"/>
    <m/>
    <n v="514.11703124999997"/>
    <n v="0.26137812500000002"/>
    <n v="0.26255624999999999"/>
    <n v="0.27784375"/>
    <n v="0.27243125000000001"/>
    <n v="0.2734625"/>
    <n v="0.32908749999999998"/>
    <n v="0.2989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69"/>
    <m/>
    <m/>
    <s v="Discovery"/>
    <m/>
    <n v="510.97265625"/>
    <n v="0.244771875"/>
    <n v="0.26006249999999997"/>
    <n v="0.27784375"/>
    <n v="0.27158125"/>
    <n v="0.273225"/>
    <n v="0.32911875000000002"/>
    <n v="0.2990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0"/>
    <m/>
    <m/>
    <s v="Discovery"/>
    <m/>
    <n v="507.38156249999997"/>
    <n v="0.22821250000000001"/>
    <n v="0.25506875000000001"/>
    <n v="0.27721249999999997"/>
    <n v="0.27136250000000001"/>
    <n v="0.27303749999999999"/>
    <n v="0.32900625"/>
    <n v="0.2990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1"/>
    <m/>
    <m/>
    <s v="Discovery"/>
    <m/>
    <n v="503.44171875000001"/>
    <n v="0.21157812500000001"/>
    <n v="0.2489875"/>
    <n v="0.27601874999999998"/>
    <n v="0.27091874999999999"/>
    <n v="0.27288750000000001"/>
    <n v="0.32900000000000001"/>
    <n v="0.299031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2"/>
    <m/>
    <m/>
    <s v="Discovery"/>
    <m/>
    <n v="499.1615625"/>
    <n v="0.1955625"/>
    <n v="0.24186874999999999"/>
    <n v="0.27421250000000003"/>
    <n v="0.27025624999999998"/>
    <n v="0.27268124999999999"/>
    <n v="0.32900625"/>
    <n v="0.29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3"/>
    <m/>
    <m/>
    <s v="Discovery"/>
    <m/>
    <n v="494.69296874999998"/>
    <n v="0.18031562500000001"/>
    <n v="0.2339125"/>
    <n v="0.272175"/>
    <n v="0.26922499999999999"/>
    <n v="0.2723875"/>
    <n v="0.32897500000000002"/>
    <n v="0.2990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4"/>
    <m/>
    <m/>
    <s v="Discovery"/>
    <m/>
    <n v="492.01265625000002"/>
    <n v="0.172053125"/>
    <n v="0.22825624999999999"/>
    <n v="0.27079375"/>
    <n v="0.2688625"/>
    <n v="0.27218750000000003"/>
    <n v="0.32893749999999999"/>
    <n v="0.29910625000000002"/>
    <m/>
    <m/>
    <m/>
    <m/>
    <m/>
    <m/>
    <m/>
    <m/>
    <m/>
    <m/>
    <m/>
    <m/>
    <m/>
    <m/>
    <m/>
    <n v="8.4"/>
    <n v="0.66497198932850698"/>
    <n v="0.40935193516278101"/>
    <m/>
    <m/>
    <m/>
    <n v="4.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75"/>
    <m/>
    <m/>
    <s v="Discovery"/>
    <m/>
    <n v="512.36484374999998"/>
    <n v="0.26037812500000002"/>
    <n v="0.26465"/>
    <n v="0.27547500000000003"/>
    <n v="0.2702"/>
    <n v="0.27187499999999998"/>
    <n v="0.32874375"/>
    <n v="0.2990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6"/>
    <m/>
    <m/>
    <s v="Discovery"/>
    <m/>
    <n v="509.14031249999999"/>
    <n v="0.24395625000000001"/>
    <n v="0.2613375"/>
    <n v="0.27588750000000001"/>
    <n v="0.26924375"/>
    <n v="0.27154374999999997"/>
    <n v="0.32871875"/>
    <n v="0.29909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7"/>
    <m/>
    <m/>
    <s v="Discovery"/>
    <m/>
    <n v="508.48078125000001"/>
    <n v="0.237578125"/>
    <n v="0.26005624999999999"/>
    <n v="0.27727499999999999"/>
    <n v="0.26972499999999999"/>
    <n v="0.2714125"/>
    <n v="0.32866250000000002"/>
    <n v="0.2990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8"/>
    <m/>
    <m/>
    <s v="Discovery"/>
    <m/>
    <n v="507.95859374999998"/>
    <n v="0.232503125"/>
    <n v="0.25897500000000001"/>
    <n v="0.2780125"/>
    <n v="0.27031875"/>
    <n v="0.27146874999999998"/>
    <n v="0.3286"/>
    <n v="0.2990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79"/>
    <m/>
    <m/>
    <s v="Discovery"/>
    <m/>
    <n v="504.95953125"/>
    <n v="0.221071875"/>
    <n v="0.25469999999999998"/>
    <n v="0.27681875"/>
    <n v="0.26979999999999998"/>
    <n v="0.27114375000000002"/>
    <n v="0.32855000000000001"/>
    <n v="0.29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0"/>
    <m/>
    <m/>
    <s v="Discovery"/>
    <m/>
    <n v="501.22078125000002"/>
    <n v="0.20715937500000001"/>
    <n v="0.249"/>
    <n v="0.27526250000000002"/>
    <n v="0.26908749999999998"/>
    <n v="0.27084374999999999"/>
    <n v="0.32843749999999999"/>
    <n v="0.29902499999999999"/>
    <m/>
    <m/>
    <m/>
    <m/>
    <m/>
    <m/>
    <m/>
    <m/>
    <m/>
    <m/>
    <m/>
    <m/>
    <m/>
    <m/>
    <m/>
    <m/>
    <m/>
    <n v="0.37310396287857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1"/>
    <m/>
    <m/>
    <s v="Discovery"/>
    <m/>
    <n v="497.53218750000002"/>
    <n v="0.19405"/>
    <n v="0.24284375"/>
    <n v="0.27406249999999999"/>
    <n v="0.26834999999999998"/>
    <n v="0.27043125000000001"/>
    <n v="0.32824999999999999"/>
    <n v="0.2989"/>
    <m/>
    <m/>
    <m/>
    <m/>
    <n v="10.280479525000001"/>
    <n v="868.68525"/>
    <n v="492.35874999999999"/>
    <m/>
    <n v="7.0813585750000003"/>
    <n v="1.63841687323967E-2"/>
    <m/>
    <n v="5.434673825"/>
    <m/>
    <m/>
    <n v="331.70274999999998"/>
    <n v="8.4"/>
    <n v="0.57712534333451704"/>
    <m/>
    <n v="6.9218667343019704E-3"/>
    <n v="9.55183E-2"/>
    <n v="13.7995"/>
    <n v="5.0999999999999996"/>
    <n v="8.4"/>
    <n v="0.94499999999999995"/>
    <n v="2.2072318226019901E-2"/>
    <n v="1.3845744499999999"/>
    <n v="62.728999999999999"/>
    <m/>
    <m/>
    <n v="1.5064803E-2"/>
    <x v="1"/>
    <m/>
    <m/>
    <m/>
    <m/>
    <m/>
    <m/>
    <m/>
    <m/>
    <n v="1.6466847499999999"/>
    <m/>
    <n v="160.65600000000001"/>
    <n v="1.0249755689174401E-2"/>
    <n v="5.7339548629410497E-3"/>
    <n v="1.7190281999999999"/>
    <m/>
    <n v="299.798"/>
    <m/>
    <n v="8.4"/>
    <m/>
  </r>
  <r>
    <x v="790"/>
    <s v="Lincoln2015Nit50IrrFull"/>
    <x v="582"/>
    <m/>
    <m/>
    <s v="Discovery"/>
    <m/>
    <n v="520.07249999999999"/>
    <n v="0.28081875000000001"/>
    <n v="0.27949374999999999"/>
    <n v="0.28214375000000003"/>
    <n v="0.27415624999999999"/>
    <n v="0.27018750000000002"/>
    <n v="0.32813124999999999"/>
    <n v="0.298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3"/>
    <m/>
    <m/>
    <s v="Discovery"/>
    <m/>
    <n v="518.42015624999999"/>
    <n v="0.267865625"/>
    <n v="0.27995625000000002"/>
    <n v="0.28415000000000001"/>
    <n v="0.27327499999999999"/>
    <n v="0.26998749999999999"/>
    <n v="0.32801249999999998"/>
    <n v="0.2987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4"/>
    <m/>
    <m/>
    <s v="Discovery"/>
    <m/>
    <n v="515.69953124999995"/>
    <n v="0.25435312500000001"/>
    <n v="0.27631875"/>
    <n v="0.28409374999999998"/>
    <n v="0.27324375000000001"/>
    <n v="0.26976250000000002"/>
    <n v="0.32792500000000002"/>
    <n v="0.2986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5"/>
    <m/>
    <m/>
    <s v="Discovery"/>
    <m/>
    <n v="512.33859374999997"/>
    <n v="0.23995312499999999"/>
    <n v="0.2709375"/>
    <n v="0.283275"/>
    <n v="0.27298125000000001"/>
    <n v="0.26961249999999998"/>
    <n v="0.32791874999999998"/>
    <n v="0.2985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6"/>
    <m/>
    <m/>
    <s v="Discovery"/>
    <m/>
    <n v="508.8515625"/>
    <n v="0.22618125"/>
    <n v="0.26563750000000003"/>
    <n v="0.28216875000000002"/>
    <n v="0.27240625000000002"/>
    <n v="0.2693875"/>
    <n v="0.3278625"/>
    <n v="0.29843750000000002"/>
    <m/>
    <m/>
    <m/>
    <m/>
    <m/>
    <m/>
    <m/>
    <m/>
    <m/>
    <m/>
    <m/>
    <m/>
    <m/>
    <m/>
    <m/>
    <m/>
    <n v="0.57098306463639104"/>
    <n v="0.323488012361422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7"/>
    <m/>
    <m/>
    <s v="Discovery"/>
    <m/>
    <n v="504.60984374999998"/>
    <n v="0.21049062499999999"/>
    <n v="0.25858750000000003"/>
    <n v="0.28053125000000001"/>
    <n v="0.27160624999999999"/>
    <n v="0.26926875"/>
    <n v="0.32778125000000002"/>
    <n v="0.2983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88"/>
    <m/>
    <m/>
    <s v="Discovery"/>
    <m/>
    <n v="502.02375000000001"/>
    <n v="0.19996875"/>
    <n v="0.25338125"/>
    <n v="0.28018749999999998"/>
    <n v="0.27158125"/>
    <n v="0.26909375000000002"/>
    <n v="0.32763124999999998"/>
    <n v="0.29824374999999997"/>
    <m/>
    <m/>
    <m/>
    <m/>
    <m/>
    <m/>
    <m/>
    <m/>
    <m/>
    <m/>
    <m/>
    <m/>
    <m/>
    <m/>
    <m/>
    <n v="8.4"/>
    <m/>
    <m/>
    <m/>
    <m/>
    <m/>
    <n v="5.6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89"/>
    <m/>
    <m/>
    <s v="Discovery"/>
    <m/>
    <n v="524.765625"/>
    <n v="0.27903125000000001"/>
    <n v="0.29293124999999998"/>
    <n v="0.2900875"/>
    <n v="0.27815624999999999"/>
    <n v="0.2693625"/>
    <n v="0.32756875000000002"/>
    <n v="0.29806250000000001"/>
    <m/>
    <m/>
    <m/>
    <m/>
    <m/>
    <m/>
    <m/>
    <m/>
    <m/>
    <m/>
    <m/>
    <m/>
    <m/>
    <m/>
    <m/>
    <m/>
    <n v="0.609808593518955"/>
    <n v="0.2884315805934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0"/>
    <m/>
    <m/>
    <s v="Discovery"/>
    <m/>
    <n v="523.28531250000003"/>
    <n v="0.2684375"/>
    <n v="0.29136875000000001"/>
    <n v="0.29145624999999997"/>
    <n v="0.27855625000000001"/>
    <n v="0.26902500000000001"/>
    <n v="0.32740625000000001"/>
    <n v="0.2979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1"/>
    <m/>
    <m/>
    <s v="Discovery"/>
    <m/>
    <n v="522.83578124999997"/>
    <n v="0.26295312500000001"/>
    <n v="0.29044375"/>
    <n v="0.29286875000000001"/>
    <n v="0.27909374999999997"/>
    <n v="0.26909375000000002"/>
    <n v="0.32731250000000001"/>
    <n v="0.297718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2"/>
    <m/>
    <m/>
    <s v="Discovery"/>
    <m/>
    <n v="522.57140625"/>
    <n v="0.259621875"/>
    <n v="0.28943750000000001"/>
    <n v="0.29386250000000003"/>
    <n v="0.27958749999999999"/>
    <n v="0.26908749999999998"/>
    <n v="0.32734374999999999"/>
    <n v="0.2974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3"/>
    <m/>
    <m/>
    <s v="Discovery"/>
    <m/>
    <n v="522.20109375000004"/>
    <n v="0.25677812500000002"/>
    <n v="0.28852499999999998"/>
    <n v="0.29463125000000001"/>
    <n v="0.27985624999999997"/>
    <n v="0.26911875000000002"/>
    <n v="0.32711875000000001"/>
    <n v="0.29729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4"/>
    <m/>
    <m/>
    <s v="Discovery"/>
    <m/>
    <n v="521.30999999999995"/>
    <n v="0.25203750000000003"/>
    <n v="0.28671249999999998"/>
    <n v="0.29504374999999999"/>
    <n v="0.28002500000000002"/>
    <n v="0.26913749999999997"/>
    <n v="0.32698125"/>
    <n v="0.2971375"/>
    <m/>
    <m/>
    <m/>
    <m/>
    <m/>
    <m/>
    <m/>
    <m/>
    <m/>
    <m/>
    <m/>
    <m/>
    <m/>
    <m/>
    <m/>
    <n v="8.4"/>
    <n v="0.62278228931975999"/>
    <n v="0.201886379188008"/>
    <m/>
    <m/>
    <m/>
    <n v="6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595"/>
    <m/>
    <m/>
    <s v="Discovery"/>
    <m/>
    <n v="518.56640625"/>
    <n v="0.24174062499999999"/>
    <n v="0.28233124999999998"/>
    <n v="0.29433749999999997"/>
    <n v="0.27942499999999998"/>
    <n v="0.26899374999999998"/>
    <n v="0.32683125000000002"/>
    <n v="0.2969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6"/>
    <m/>
    <m/>
    <s v="Discovery"/>
    <m/>
    <n v="515.00765624999997"/>
    <n v="0.22895312500000001"/>
    <n v="0.27589374999999999"/>
    <n v="0.29299375"/>
    <n v="0.27884375"/>
    <n v="0.26894374999999998"/>
    <n v="0.32679374999999999"/>
    <n v="0.29669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7"/>
    <m/>
    <m/>
    <s v="Discovery"/>
    <m/>
    <n v="511.06312500000001"/>
    <n v="0.2161875"/>
    <n v="0.26865"/>
    <n v="0.29116249999999999"/>
    <n v="0.27800000000000002"/>
    <n v="0.26882499999999998"/>
    <n v="0.32659375000000002"/>
    <n v="0.29654374999999999"/>
    <m/>
    <m/>
    <m/>
    <m/>
    <m/>
    <m/>
    <m/>
    <m/>
    <m/>
    <m/>
    <m/>
    <m/>
    <m/>
    <m/>
    <m/>
    <m/>
    <n v="0.53418288528322799"/>
    <n v="0.12444095611874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8"/>
    <m/>
    <m/>
    <s v="Discovery"/>
    <m/>
    <n v="507.98015624999999"/>
    <n v="0.20562812499999999"/>
    <n v="0.26269375"/>
    <n v="0.28987499999999999"/>
    <n v="0.27750625000000001"/>
    <n v="0.26895000000000002"/>
    <n v="0.32645000000000002"/>
    <n v="0.2963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599"/>
    <m/>
    <m/>
    <s v="Discovery"/>
    <m/>
    <n v="506.15625"/>
    <n v="0.19876250000000001"/>
    <n v="0.25847500000000001"/>
    <n v="0.28922500000000001"/>
    <n v="0.27742499999999998"/>
    <n v="0.26906875000000002"/>
    <n v="0.32655000000000001"/>
    <n v="0.296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0"/>
    <m/>
    <m/>
    <s v="Discovery"/>
    <m/>
    <n v="504.35203124999998"/>
    <n v="0.193478125"/>
    <n v="0.25475625000000002"/>
    <n v="0.28819375000000003"/>
    <n v="0.27694374999999999"/>
    <n v="0.26921250000000002"/>
    <n v="0.32655000000000001"/>
    <n v="0.29615625000000001"/>
    <m/>
    <m/>
    <m/>
    <m/>
    <m/>
    <m/>
    <m/>
    <m/>
    <m/>
    <m/>
    <m/>
    <m/>
    <m/>
    <m/>
    <m/>
    <m/>
    <n v="0.57309488193719504"/>
    <n v="6.1674148461922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1"/>
    <m/>
    <m/>
    <s v="Discovery"/>
    <m/>
    <n v="503.36203124999997"/>
    <n v="0.19024687500000001"/>
    <n v="0.25212499999999999"/>
    <n v="0.28765625"/>
    <n v="0.27711249999999998"/>
    <n v="0.2694125"/>
    <n v="0.326575"/>
    <n v="0.2959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2"/>
    <m/>
    <m/>
    <s v="Discovery"/>
    <m/>
    <n v="502.33734375"/>
    <n v="0.188228125"/>
    <n v="0.24992500000000001"/>
    <n v="0.28660000000000002"/>
    <n v="0.27688125000000002"/>
    <n v="0.26955000000000001"/>
    <n v="0.32650625"/>
    <n v="0.29584375000000002"/>
    <m/>
    <m/>
    <m/>
    <n v="2.15"/>
    <m/>
    <m/>
    <m/>
    <m/>
    <m/>
    <m/>
    <m/>
    <m/>
    <m/>
    <m/>
    <m/>
    <n v="8.4"/>
    <m/>
    <m/>
    <m/>
    <m/>
    <m/>
    <n v="7.8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603"/>
    <m/>
    <m/>
    <s v="Discovery"/>
    <m/>
    <n v="501.27140624999998"/>
    <n v="0.186021875"/>
    <n v="0.2477625"/>
    <n v="0.28551874999999999"/>
    <n v="0.27650000000000002"/>
    <n v="0.269625"/>
    <n v="0.326575"/>
    <n v="0.29579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4"/>
    <m/>
    <m/>
    <s v="Discovery"/>
    <m/>
    <n v="499.90031249999998"/>
    <n v="0.18319374999999999"/>
    <n v="0.24561250000000001"/>
    <n v="0.28466875000000003"/>
    <n v="0.27569375000000002"/>
    <n v="0.26943125000000001"/>
    <n v="0.32648749999999999"/>
    <n v="0.29565000000000002"/>
    <m/>
    <m/>
    <m/>
    <m/>
    <m/>
    <m/>
    <m/>
    <m/>
    <m/>
    <m/>
    <m/>
    <m/>
    <m/>
    <m/>
    <m/>
    <m/>
    <m/>
    <n v="5.34668175003384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5"/>
    <m/>
    <m/>
    <s v="Discovery"/>
    <m/>
    <n v="498.64125000000001"/>
    <n v="0.17981875"/>
    <n v="0.24338124999999999"/>
    <n v="0.2840375"/>
    <n v="0.27534375"/>
    <n v="0.26937499999999998"/>
    <n v="0.32631250000000001"/>
    <n v="0.2954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6"/>
    <m/>
    <m/>
    <s v="Discovery"/>
    <m/>
    <n v="497.37140625000001"/>
    <n v="0.17666562499999999"/>
    <n v="0.24121875000000001"/>
    <n v="0.28320000000000001"/>
    <n v="0.27490625000000002"/>
    <n v="0.26931875"/>
    <n v="0.32625625000000003"/>
    <n v="0.2952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7"/>
    <m/>
    <m/>
    <s v="Discovery"/>
    <m/>
    <n v="496.22109375000002"/>
    <n v="0.17350937499999999"/>
    <n v="0.23930625"/>
    <n v="0.28276875000000001"/>
    <n v="0.27443125000000002"/>
    <n v="0.26916875000000001"/>
    <n v="0.32619999999999999"/>
    <n v="0.29509374999999999"/>
    <m/>
    <m/>
    <m/>
    <m/>
    <m/>
    <m/>
    <m/>
    <m/>
    <m/>
    <m/>
    <m/>
    <m/>
    <m/>
    <m/>
    <m/>
    <m/>
    <n v="0.52490236121988698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8"/>
    <m/>
    <m/>
    <s v="Discovery"/>
    <m/>
    <n v="495.08671874999999"/>
    <n v="0.17003437499999999"/>
    <n v="0.23746875000000001"/>
    <n v="0.28245625000000002"/>
    <n v="0.27411249999999998"/>
    <n v="0.26905625"/>
    <n v="0.32598749999999999"/>
    <n v="0.2949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09"/>
    <m/>
    <m/>
    <s v="Discovery"/>
    <m/>
    <n v="494.25328124999999"/>
    <n v="0.16631562499999999"/>
    <n v="0.23535624999999999"/>
    <n v="0.28239375"/>
    <n v="0.27429375"/>
    <n v="0.26918750000000002"/>
    <n v="0.32597500000000001"/>
    <n v="0.294825"/>
    <m/>
    <m/>
    <m/>
    <m/>
    <m/>
    <m/>
    <m/>
    <m/>
    <m/>
    <m/>
    <m/>
    <m/>
    <m/>
    <m/>
    <m/>
    <n v="8.4"/>
    <m/>
    <m/>
    <m/>
    <m/>
    <m/>
    <n v="8.25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610"/>
    <m/>
    <m/>
    <s v="Discovery"/>
    <m/>
    <n v="493.12734375000002"/>
    <n v="0.16264062500000001"/>
    <n v="0.23321249999999999"/>
    <n v="0.28189999999999998"/>
    <n v="0.27405625"/>
    <n v="0.26929999999999998"/>
    <n v="0.32596874999999997"/>
    <n v="0.2946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1"/>
    <m/>
    <m/>
    <s v="Discovery"/>
    <m/>
    <n v="492.21703124999999"/>
    <n v="0.158940625"/>
    <n v="0.23063125000000001"/>
    <n v="0.28168124999999999"/>
    <n v="0.27442499999999997"/>
    <n v="0.2694375"/>
    <n v="0.32594374999999998"/>
    <n v="0.294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2"/>
    <m/>
    <m/>
    <s v="Discovery"/>
    <m/>
    <n v="491.26218749999998"/>
    <n v="0.1565"/>
    <n v="0.22833125000000001"/>
    <n v="0.28074375000000001"/>
    <n v="0.27438750000000001"/>
    <n v="0.26971875000000001"/>
    <n v="0.32595000000000002"/>
    <n v="0.294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3"/>
    <m/>
    <m/>
    <s v="Discovery"/>
    <m/>
    <n v="490.2159375"/>
    <n v="0.15457499999999999"/>
    <n v="0.22609375000000001"/>
    <n v="0.27958749999999999"/>
    <n v="0.27423124999999998"/>
    <n v="0.26976875"/>
    <n v="0.32592500000000002"/>
    <n v="0.2942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4"/>
    <m/>
    <m/>
    <s v="Discovery"/>
    <m/>
    <n v="489.4246875"/>
    <n v="0.15286875"/>
    <n v="0.22448750000000001"/>
    <n v="0.27887499999999998"/>
    <n v="0.27411875000000002"/>
    <n v="0.2697"/>
    <n v="0.32598749999999999"/>
    <n v="0.294056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5"/>
    <m/>
    <m/>
    <s v="Discovery"/>
    <m/>
    <n v="488.46703124999999"/>
    <n v="0.15056562500000001"/>
    <n v="0.22271874999999999"/>
    <n v="0.27823124999999999"/>
    <n v="0.27379375"/>
    <n v="0.26974375"/>
    <n v="0.32587500000000003"/>
    <n v="0.29393750000000002"/>
    <m/>
    <m/>
    <m/>
    <m/>
    <m/>
    <m/>
    <m/>
    <m/>
    <m/>
    <m/>
    <m/>
    <m/>
    <m/>
    <m/>
    <m/>
    <m/>
    <n v="0.53645851431935698"/>
    <n v="1.40707110688186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6"/>
    <m/>
    <m/>
    <s v="Discovery"/>
    <m/>
    <n v="487.52578125000002"/>
    <n v="0.148534375"/>
    <n v="0.22088749999999999"/>
    <n v="0.27730624999999998"/>
    <n v="0.27362500000000001"/>
    <n v="0.26974375"/>
    <n v="0.32575625000000002"/>
    <n v="0.29394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7"/>
    <m/>
    <m/>
    <s v="Discovery"/>
    <m/>
    <n v="486.67031250000002"/>
    <n v="0.14671875000000001"/>
    <n v="0.2192875"/>
    <n v="0.27656249999999999"/>
    <n v="0.2734625"/>
    <n v="0.26964375000000002"/>
    <n v="0.32573750000000001"/>
    <n v="0.293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18"/>
    <m/>
    <m/>
    <s v="Discovery"/>
    <m/>
    <n v="486.00187499999998"/>
    <n v="0.14469375000000001"/>
    <n v="0.21800625000000001"/>
    <n v="0.27625624999999998"/>
    <n v="0.27324375000000001"/>
    <n v="0.26971250000000002"/>
    <n v="0.32578750000000001"/>
    <n v="0.29365625000000001"/>
    <m/>
    <m/>
    <m/>
    <m/>
    <m/>
    <m/>
    <m/>
    <m/>
    <m/>
    <m/>
    <m/>
    <m/>
    <m/>
    <m/>
    <m/>
    <n v="8.4"/>
    <m/>
    <m/>
    <m/>
    <m/>
    <m/>
    <n v="8.3000000000000007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0"/>
    <s v="Lincoln2015Nit50IrrFull"/>
    <x v="619"/>
    <m/>
    <m/>
    <s v="Discovery"/>
    <m/>
    <n v="485.22234374999999"/>
    <n v="0.14251562500000001"/>
    <n v="0.216"/>
    <n v="0.27586250000000001"/>
    <n v="0.27333750000000001"/>
    <n v="0.2697"/>
    <n v="0.32569999999999999"/>
    <n v="0.29354999999999998"/>
    <m/>
    <m/>
    <m/>
    <m/>
    <n v="11.262336975"/>
    <n v="958.89025000000004"/>
    <n v="709.75149999999996"/>
    <m/>
    <m/>
    <n v="1.7196522640358401E-2"/>
    <n v="4.7767499999999997E-2"/>
    <n v="9.7106785749999993"/>
    <n v="11275.1256897239"/>
    <m/>
    <n v="564.68849999999998"/>
    <m/>
    <m/>
    <m/>
    <m/>
    <m/>
    <n v="48.894500000000001"/>
    <m/>
    <m/>
    <m/>
    <m/>
    <m/>
    <m/>
    <m/>
    <m/>
    <m/>
    <x v="0"/>
    <m/>
    <m/>
    <m/>
    <m/>
    <m/>
    <m/>
    <m/>
    <m/>
    <m/>
    <m/>
    <n v="145.06299999999999"/>
    <m/>
    <m/>
    <m/>
    <m/>
    <n v="200.24424999999999"/>
    <n v="404.74237444707802"/>
    <m/>
    <m/>
  </r>
  <r>
    <x v="790"/>
    <s v="Lincoln2015Nit50IrrFull"/>
    <x v="620"/>
    <m/>
    <m/>
    <s v="Discovery"/>
    <m/>
    <n v="484.52249999999998"/>
    <n v="0.14085"/>
    <n v="0.21462500000000001"/>
    <n v="0.27505625"/>
    <n v="0.27324999999999999"/>
    <n v="0.26979375"/>
    <n v="0.32566875000000001"/>
    <n v="0.293568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21"/>
    <m/>
    <m/>
    <s v="Discovery"/>
    <m/>
    <n v="483.63515625000002"/>
    <n v="0.13824687499999999"/>
    <n v="0.21310000000000001"/>
    <n v="0.27432499999999999"/>
    <n v="0.27305625"/>
    <n v="0.26989999999999997"/>
    <n v="0.32569999999999999"/>
    <n v="0.2934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0"/>
    <s v="Lincoln2015Nit50IrrFul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4"/>
    <m/>
    <m/>
    <m/>
    <m/>
    <m/>
    <n v="8.4"/>
    <n v="8.4"/>
    <m/>
    <m/>
    <m/>
    <m/>
    <m/>
    <m/>
    <m/>
    <x v="1"/>
    <m/>
    <m/>
    <m/>
    <m/>
    <m/>
    <m/>
    <m/>
    <m/>
    <m/>
    <m/>
    <m/>
    <m/>
    <m/>
    <m/>
    <m/>
    <m/>
    <m/>
    <n v="8.4"/>
    <m/>
  </r>
  <r>
    <x v="791"/>
    <s v="Lincoln2015Nit50IrrNil"/>
    <x v="494"/>
    <m/>
    <m/>
    <s v="Discovery"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n v="0"/>
    <n v="1"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791"/>
    <s v="Lincoln2015Nit50IrrNil"/>
    <x v="495"/>
    <m/>
    <m/>
    <s v="Discovery"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496"/>
    <m/>
    <m/>
    <s v="Discovery"/>
    <m/>
    <m/>
    <m/>
    <m/>
    <m/>
    <m/>
    <m/>
    <m/>
    <m/>
    <m/>
    <m/>
    <m/>
    <m/>
    <m/>
    <m/>
    <m/>
    <m/>
    <m/>
    <m/>
    <m/>
    <m/>
    <m/>
    <m/>
    <m/>
    <n v="3.2"/>
    <m/>
    <n v="0"/>
    <m/>
    <m/>
    <m/>
    <n v="0"/>
    <n v="2"/>
    <m/>
    <m/>
    <m/>
    <m/>
    <m/>
    <m/>
    <m/>
    <x v="1"/>
    <m/>
    <m/>
    <m/>
    <m/>
    <m/>
    <m/>
    <m/>
    <m/>
    <m/>
    <m/>
    <m/>
    <m/>
    <m/>
    <m/>
    <m/>
    <m/>
    <m/>
    <n v="3.2"/>
    <m/>
  </r>
  <r>
    <x v="791"/>
    <s v="Lincoln2015Nit50IrrNil"/>
    <x v="497"/>
    <m/>
    <m/>
    <s v="Discovery"/>
    <m/>
    <n v="510.35531250000003"/>
    <n v="0.19736875000000001"/>
    <n v="0.25966250000000002"/>
    <n v="0.29336875000000001"/>
    <n v="0.25188125"/>
    <n v="0.29120000000000001"/>
    <n v="0.33553125"/>
    <n v="0.300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498"/>
    <m/>
    <m/>
    <s v="Discovery"/>
    <m/>
    <n v="509.62640625"/>
    <n v="0.193634375"/>
    <n v="0.25797500000000001"/>
    <n v="0.29297499999999999"/>
    <n v="0.25212499999999999"/>
    <n v="0.29142499999999999"/>
    <n v="0.33562500000000001"/>
    <n v="0.30080000000000001"/>
    <m/>
    <m/>
    <m/>
    <m/>
    <m/>
    <m/>
    <m/>
    <m/>
    <m/>
    <m/>
    <m/>
    <m/>
    <m/>
    <m/>
    <m/>
    <m/>
    <n v="0.111829821689462"/>
    <n v="3.01737968281583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499"/>
    <m/>
    <m/>
    <s v="Discovery"/>
    <m/>
    <n v="509.03156250000001"/>
    <n v="0.18995624999999999"/>
    <n v="0.25685000000000002"/>
    <n v="0.29269374999999997"/>
    <n v="0.25236874999999998"/>
    <n v="0.29160000000000003"/>
    <n v="0.33574375000000001"/>
    <n v="0.3009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0"/>
    <m/>
    <m/>
    <s v="Discovery"/>
    <m/>
    <n v="508.27078125000003"/>
    <n v="0.18611562500000001"/>
    <n v="0.25466875"/>
    <n v="0.29238750000000002"/>
    <n v="0.25283749999999999"/>
    <n v="0.29178124999999999"/>
    <n v="0.33576875"/>
    <n v="0.30106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1"/>
    <m/>
    <m/>
    <s v="Discovery"/>
    <m/>
    <n v="507.22687500000001"/>
    <n v="0.18158750000000001"/>
    <n v="0.25243749999999998"/>
    <n v="0.29160625000000001"/>
    <n v="0.25315625000000003"/>
    <n v="0.29197499999999998"/>
    <n v="0.33598125000000001"/>
    <n v="0.3010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2"/>
    <m/>
    <m/>
    <s v="Discovery"/>
    <m/>
    <n v="506.13749999999999"/>
    <n v="0.17728749999999999"/>
    <n v="0.249475"/>
    <n v="0.29087499999999999"/>
    <n v="0.25344375000000002"/>
    <n v="0.2920875"/>
    <n v="0.33610625"/>
    <n v="0.301231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3"/>
    <m/>
    <m/>
    <s v="Discovery"/>
    <m/>
    <n v="504.80671875000002"/>
    <n v="0.17299687499999999"/>
    <n v="0.24621874999999999"/>
    <n v="0.28974375000000002"/>
    <n v="0.25362499999999999"/>
    <n v="0.29218125"/>
    <n v="0.33623750000000002"/>
    <n v="0.30129375000000003"/>
    <m/>
    <m/>
    <m/>
    <m/>
    <m/>
    <m/>
    <m/>
    <m/>
    <m/>
    <m/>
    <m/>
    <m/>
    <m/>
    <m/>
    <m/>
    <n v="4.5999999999999996"/>
    <n v="0.13097741001274299"/>
    <n v="4.8286499294685398E-2"/>
    <m/>
    <m/>
    <m/>
    <n v="0"/>
    <n v="3.05"/>
    <m/>
    <m/>
    <m/>
    <m/>
    <m/>
    <m/>
    <m/>
    <x v="1"/>
    <m/>
    <m/>
    <m/>
    <m/>
    <m/>
    <m/>
    <m/>
    <m/>
    <m/>
    <m/>
    <m/>
    <m/>
    <m/>
    <m/>
    <m/>
    <m/>
    <m/>
    <n v="4.5999999999999996"/>
    <m/>
  </r>
  <r>
    <x v="791"/>
    <s v="Lincoln2015Nit50IrrNil"/>
    <x v="504"/>
    <m/>
    <m/>
    <s v="Discovery"/>
    <m/>
    <n v="503.42484374999998"/>
    <n v="0.16835937500000001"/>
    <n v="0.24250625000000001"/>
    <n v="0.28870625"/>
    <n v="0.2537375"/>
    <n v="0.29241250000000002"/>
    <n v="0.33632499999999999"/>
    <n v="0.301468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5"/>
    <m/>
    <m/>
    <s v="Discovery"/>
    <m/>
    <n v="502.17093749999998"/>
    <n v="0.16438749999999999"/>
    <n v="0.23929375"/>
    <n v="0.28773124999999999"/>
    <n v="0.254"/>
    <n v="0.29246250000000001"/>
    <n v="0.3364125"/>
    <n v="0.30145624999999998"/>
    <m/>
    <m/>
    <m/>
    <m/>
    <m/>
    <m/>
    <m/>
    <m/>
    <m/>
    <m/>
    <m/>
    <m/>
    <m/>
    <m/>
    <m/>
    <m/>
    <m/>
    <n v="0.117853400982709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6"/>
    <m/>
    <m/>
    <s v="Discovery"/>
    <m/>
    <n v="501.07781249999999"/>
    <n v="0.16163125"/>
    <n v="0.23628750000000001"/>
    <n v="0.28628749999999997"/>
    <n v="0.25414375"/>
    <n v="0.29274375000000002"/>
    <n v="0.33648125000000001"/>
    <n v="0.3016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7"/>
    <m/>
    <m/>
    <s v="Discovery"/>
    <m/>
    <n v="499.74140625000001"/>
    <n v="0.158621875"/>
    <n v="0.23268749999999999"/>
    <n v="0.28486875"/>
    <n v="0.254075"/>
    <n v="0.29278749999999998"/>
    <n v="0.33671250000000003"/>
    <n v="0.3017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8"/>
    <m/>
    <m/>
    <s v="Discovery"/>
    <m/>
    <n v="498.44718749999998"/>
    <n v="0.15592500000000001"/>
    <n v="0.22946875"/>
    <n v="0.28347499999999998"/>
    <n v="0.25401249999999997"/>
    <n v="0.29285624999999998"/>
    <n v="0.33673750000000002"/>
    <n v="0.301712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09"/>
    <m/>
    <m/>
    <s v="Discovery"/>
    <m/>
    <n v="497.169375"/>
    <n v="0.15278125000000001"/>
    <n v="0.22574374999999999"/>
    <n v="0.28229375000000001"/>
    <n v="0.25396249999999998"/>
    <n v="0.29298125000000003"/>
    <n v="0.33687499999999998"/>
    <n v="0.30185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0"/>
    <m/>
    <m/>
    <s v="Discovery"/>
    <m/>
    <n v="495.97218750000002"/>
    <n v="0.14989374999999999"/>
    <n v="0.22311249999999999"/>
    <n v="0.28089375"/>
    <n v="0.25390000000000001"/>
    <n v="0.29294999999999999"/>
    <n v="0.33700000000000002"/>
    <n v="0.30199375000000001"/>
    <m/>
    <m/>
    <m/>
    <m/>
    <m/>
    <m/>
    <m/>
    <m/>
    <m/>
    <m/>
    <m/>
    <m/>
    <m/>
    <m/>
    <m/>
    <m/>
    <m/>
    <n v="0.13968215533274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1"/>
    <m/>
    <m/>
    <s v="Discovery"/>
    <m/>
    <n v="495.15046875000002"/>
    <n v="0.14927812500000001"/>
    <n v="0.221775"/>
    <n v="0.27928124999999998"/>
    <n v="0.25364375"/>
    <n v="0.29308125000000002"/>
    <n v="0.33697500000000002"/>
    <n v="0.30199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2"/>
    <m/>
    <m/>
    <s v="Discovery"/>
    <m/>
    <n v="497.03671874999998"/>
    <n v="0.16644062500000001"/>
    <n v="0.22058749999999999"/>
    <n v="0.27788125000000002"/>
    <n v="0.25322499999999998"/>
    <n v="0.29304999999999998"/>
    <n v="0.33701874999999998"/>
    <n v="0.30209999999999998"/>
    <m/>
    <m/>
    <m/>
    <m/>
    <n v="1.4043888250000001"/>
    <n v="37.994750000000003"/>
    <n v="0"/>
    <m/>
    <m/>
    <m/>
    <m/>
    <m/>
    <m/>
    <m/>
    <m/>
    <n v="5.95"/>
    <m/>
    <m/>
    <m/>
    <m/>
    <n v="0"/>
    <n v="0"/>
    <n v="4.8499999999999996"/>
    <n v="0.495"/>
    <n v="4.1669539046550998E-2"/>
    <n v="1.188967375"/>
    <n v="28.533249999999999"/>
    <m/>
    <m/>
    <n v="1.7348182E-2"/>
    <x v="1"/>
    <m/>
    <m/>
    <m/>
    <m/>
    <m/>
    <m/>
    <m/>
    <m/>
    <m/>
    <m/>
    <n v="0"/>
    <m/>
    <n v="2.2768213285419898E-2"/>
    <n v="0.21542144999999999"/>
    <m/>
    <n v="9.4614999999999991"/>
    <m/>
    <n v="5.95"/>
    <m/>
  </r>
  <r>
    <x v="791"/>
    <s v="Lincoln2015Nit50IrrNil"/>
    <x v="513"/>
    <m/>
    <m/>
    <s v="Discovery"/>
    <m/>
    <n v="497.38875000000002"/>
    <n v="0.17415625000000001"/>
    <n v="0.21926875000000001"/>
    <n v="0.27645625000000001"/>
    <n v="0.25261875"/>
    <n v="0.29293750000000002"/>
    <n v="0.33707500000000001"/>
    <n v="0.3021625"/>
    <m/>
    <m/>
    <m/>
    <m/>
    <m/>
    <m/>
    <m/>
    <m/>
    <m/>
    <m/>
    <m/>
    <m/>
    <m/>
    <m/>
    <m/>
    <m/>
    <n v="0.18314141002430701"/>
    <n v="0.223841324394071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4"/>
    <m/>
    <m/>
    <s v="Discovery"/>
    <m/>
    <n v="495.643125"/>
    <n v="0.16743749999999999"/>
    <n v="0.21783749999999999"/>
    <n v="0.27525624999999998"/>
    <n v="0.25217499999999998"/>
    <n v="0.29284375000000001"/>
    <n v="0.33708749999999998"/>
    <n v="0.3021437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5"/>
    <m/>
    <m/>
    <s v="Discovery"/>
    <m/>
    <n v="494.19468749999999"/>
    <n v="0.16241875"/>
    <n v="0.21615000000000001"/>
    <n v="0.27415624999999999"/>
    <n v="0.25183125000000001"/>
    <n v="0.29278124999999999"/>
    <n v="0.33711249999999998"/>
    <n v="0.3021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6"/>
    <m/>
    <m/>
    <s v="Discovery"/>
    <m/>
    <n v="495.86765624999998"/>
    <n v="0.17841562499999999"/>
    <n v="0.21363124999999999"/>
    <n v="0.27321250000000002"/>
    <n v="0.25163124999999997"/>
    <n v="0.29266249999999999"/>
    <n v="0.33711249999999998"/>
    <n v="0.30225000000000002"/>
    <m/>
    <m/>
    <m/>
    <m/>
    <m/>
    <m/>
    <m/>
    <m/>
    <m/>
    <m/>
    <m/>
    <m/>
    <m/>
    <m/>
    <m/>
    <m/>
    <n v="0.21787734314947699"/>
    <n v="0.197584746481043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7"/>
    <m/>
    <m/>
    <s v="Discovery"/>
    <m/>
    <n v="493.58531249999999"/>
    <n v="0.16801874999999999"/>
    <n v="0.21178749999999999"/>
    <n v="0.27165"/>
    <n v="0.25165625000000003"/>
    <n v="0.29266249999999999"/>
    <n v="0.33711249999999998"/>
    <n v="0.302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8"/>
    <m/>
    <m/>
    <s v="Discovery"/>
    <m/>
    <n v="492.00843750000001"/>
    <n v="0.16293750000000001"/>
    <n v="0.21053125"/>
    <n v="0.27"/>
    <n v="0.25126874999999999"/>
    <n v="0.29265625000000001"/>
    <n v="0.33707500000000001"/>
    <n v="0.302293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19"/>
    <m/>
    <m/>
    <s v="Discovery"/>
    <m/>
    <n v="490.31203125000002"/>
    <n v="0.15907812499999999"/>
    <n v="0.20873125000000001"/>
    <n v="0.26796874999999998"/>
    <n v="0.25056875000000001"/>
    <n v="0.29250625000000002"/>
    <n v="0.33715000000000001"/>
    <n v="0.30227500000000002"/>
    <m/>
    <m/>
    <m/>
    <m/>
    <m/>
    <m/>
    <m/>
    <m/>
    <m/>
    <m/>
    <m/>
    <m/>
    <m/>
    <m/>
    <m/>
    <m/>
    <m/>
    <n v="6.9539899694075605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0"/>
    <m/>
    <m/>
    <s v="Discovery"/>
    <m/>
    <n v="488.64093750000001"/>
    <n v="0.15445624999999999"/>
    <n v="0.20655000000000001"/>
    <n v="0.26644374999999998"/>
    <n v="0.25"/>
    <n v="0.29240624999999998"/>
    <n v="0.33713124999999999"/>
    <n v="0.30231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1"/>
    <m/>
    <m/>
    <s v="Discovery"/>
    <m/>
    <n v="487.16015625"/>
    <n v="0.150521875"/>
    <n v="0.20428750000000001"/>
    <n v="0.2648625"/>
    <n v="0.2497875"/>
    <n v="0.29229375000000002"/>
    <n v="0.33711875000000002"/>
    <n v="0.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2"/>
    <m/>
    <m/>
    <s v="Discovery"/>
    <m/>
    <n v="485.78390624999997"/>
    <n v="0.147209375"/>
    <n v="0.20225000000000001"/>
    <n v="0.26347500000000001"/>
    <n v="0.24945000000000001"/>
    <n v="0.29213749999999999"/>
    <n v="0.33714375000000002"/>
    <n v="0.30234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3"/>
    <m/>
    <m/>
    <s v="Discovery"/>
    <m/>
    <n v="483.98953125000003"/>
    <n v="0.143115625"/>
    <n v="0.19901874999999999"/>
    <n v="0.26148749999999998"/>
    <n v="0.24918750000000001"/>
    <n v="0.29204999999999998"/>
    <n v="0.33718124999999999"/>
    <n v="0.3023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4"/>
    <m/>
    <m/>
    <s v="Discovery"/>
    <m/>
    <n v="481.92515624999999"/>
    <n v="0.13854687500000001"/>
    <n v="0.19535"/>
    <n v="0.25900624999999999"/>
    <n v="0.24881249999999999"/>
    <n v="0.29206874999999999"/>
    <n v="0.33724375000000001"/>
    <n v="0.30233749999999998"/>
    <m/>
    <m/>
    <m/>
    <m/>
    <m/>
    <m/>
    <m/>
    <m/>
    <m/>
    <m/>
    <m/>
    <m/>
    <m/>
    <m/>
    <m/>
    <n v="7.95"/>
    <n v="0.29953727420542597"/>
    <n v="0.244710109254793"/>
    <m/>
    <m/>
    <m/>
    <n v="0.45"/>
    <n v="6.95"/>
    <m/>
    <m/>
    <m/>
    <m/>
    <m/>
    <m/>
    <m/>
    <x v="1"/>
    <m/>
    <m/>
    <m/>
    <m/>
    <m/>
    <m/>
    <m/>
    <m/>
    <m/>
    <m/>
    <m/>
    <m/>
    <m/>
    <m/>
    <m/>
    <m/>
    <m/>
    <n v="7.95"/>
    <m/>
  </r>
  <r>
    <x v="791"/>
    <s v="Lincoln2015Nit50IrrNil"/>
    <x v="525"/>
    <m/>
    <m/>
    <s v="Discovery"/>
    <m/>
    <n v="480.26484375000001"/>
    <n v="0.134159375"/>
    <n v="0.19280625000000001"/>
    <n v="0.25710624999999998"/>
    <n v="0.24845"/>
    <n v="0.29209374999999999"/>
    <n v="0.33728750000000002"/>
    <n v="0.3024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6"/>
    <m/>
    <m/>
    <s v="Discovery"/>
    <m/>
    <n v="478.61390625000001"/>
    <n v="0.13241562500000001"/>
    <n v="0.19053125000000001"/>
    <n v="0.2542625"/>
    <n v="0.24788750000000001"/>
    <n v="0.29198125000000003"/>
    <n v="0.33732499999999999"/>
    <n v="0.30245"/>
    <m/>
    <m/>
    <m/>
    <m/>
    <m/>
    <m/>
    <m/>
    <m/>
    <m/>
    <m/>
    <m/>
    <m/>
    <m/>
    <m/>
    <m/>
    <m/>
    <n v="0.329942665723432"/>
    <n v="0.268022345426146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7"/>
    <m/>
    <m/>
    <s v="Discovery"/>
    <m/>
    <n v="476.52468750000003"/>
    <n v="0.12999374999999999"/>
    <n v="0.1874875"/>
    <n v="0.25113124999999997"/>
    <n v="0.24688750000000001"/>
    <n v="0.29184375000000001"/>
    <n v="0.33729375"/>
    <n v="0.3025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8"/>
    <m/>
    <m/>
    <s v="Discovery"/>
    <m/>
    <n v="474.33187500000003"/>
    <n v="0.12696874999999999"/>
    <n v="0.18441874999999999"/>
    <n v="0.24809999999999999"/>
    <n v="0.24590000000000001"/>
    <n v="0.29151874999999999"/>
    <n v="0.33733750000000001"/>
    <n v="0.302556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29"/>
    <m/>
    <m/>
    <s v="Discovery"/>
    <m/>
    <n v="472.56281250000001"/>
    <n v="0.1245125"/>
    <n v="0.18211875"/>
    <n v="0.24559375"/>
    <n v="0.24504999999999999"/>
    <n v="0.29133124999999999"/>
    <n v="0.33736875"/>
    <n v="0.302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0"/>
    <m/>
    <m/>
    <s v="Discovery"/>
    <m/>
    <n v="469.33875"/>
    <n v="0.1151875"/>
    <n v="0.17924999999999999"/>
    <n v="0.24241874999999999"/>
    <n v="0.2439375"/>
    <n v="0.29104374999999999"/>
    <n v="0.33730624999999997"/>
    <n v="0.3025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1"/>
    <m/>
    <m/>
    <s v="Discovery"/>
    <m/>
    <n v="467.63296874999997"/>
    <n v="0.113071875"/>
    <n v="0.17708125"/>
    <n v="0.24011250000000001"/>
    <n v="0.24301875000000001"/>
    <n v="0.29073749999999998"/>
    <n v="0.33729999999999999"/>
    <n v="0.30253124999999997"/>
    <m/>
    <m/>
    <m/>
    <m/>
    <m/>
    <m/>
    <m/>
    <m/>
    <m/>
    <m/>
    <m/>
    <m/>
    <m/>
    <m/>
    <m/>
    <m/>
    <n v="0.45735576311053699"/>
    <n v="0.270168948175527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2"/>
    <m/>
    <m/>
    <s v="Discovery"/>
    <m/>
    <n v="465.70921874999999"/>
    <n v="0.110609375"/>
    <n v="0.17486874999999999"/>
    <n v="0.23739374999999999"/>
    <n v="0.24199375000000001"/>
    <n v="0.29041875"/>
    <n v="0.33729375"/>
    <n v="0.3025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3"/>
    <m/>
    <m/>
    <s v="Discovery"/>
    <m/>
    <n v="487.45687500000003"/>
    <n v="0.24026875"/>
    <n v="0.18384375"/>
    <n v="0.24210000000000001"/>
    <n v="0.24088124999999999"/>
    <n v="0.29007500000000003"/>
    <n v="0.33713749999999998"/>
    <n v="0.30260625000000002"/>
    <m/>
    <m/>
    <m/>
    <m/>
    <n v="3.5484979249999999"/>
    <n v="190.89500000000001"/>
    <n v="0"/>
    <m/>
    <m/>
    <m/>
    <m/>
    <m/>
    <m/>
    <m/>
    <m/>
    <m/>
    <m/>
    <m/>
    <m/>
    <m/>
    <n v="0.91800000000000004"/>
    <m/>
    <m/>
    <n v="1.0175000000000001"/>
    <n v="3.3795741445450903E-2"/>
    <n v="2.2002464000000002"/>
    <n v="65.104249999999993"/>
    <m/>
    <m/>
    <n v="1.5628779999999998E-2"/>
    <x v="1"/>
    <m/>
    <m/>
    <m/>
    <m/>
    <m/>
    <m/>
    <m/>
    <m/>
    <m/>
    <m/>
    <n v="0"/>
    <m/>
    <n v="1.07970035496135E-2"/>
    <n v="1.348251525"/>
    <m/>
    <n v="124.87275"/>
    <m/>
    <m/>
    <m/>
  </r>
  <r>
    <x v="791"/>
    <s v="Lincoln2015Nit50IrrNil"/>
    <x v="534"/>
    <m/>
    <m/>
    <s v="Discovery"/>
    <m/>
    <n v="482.15203124999999"/>
    <n v="0.211640625"/>
    <n v="0.18476875000000001"/>
    <n v="0.23955000000000001"/>
    <n v="0.2399375"/>
    <n v="0.28992499999999999"/>
    <n v="0.33708749999999998"/>
    <n v="0.30246875000000001"/>
    <m/>
    <m/>
    <m/>
    <n v="2.25"/>
    <m/>
    <m/>
    <m/>
    <m/>
    <m/>
    <m/>
    <m/>
    <m/>
    <m/>
    <m/>
    <m/>
    <n v="8.5500000000000007"/>
    <m/>
    <n v="0.46377921843124997"/>
    <m/>
    <m/>
    <m/>
    <n v="1.35"/>
    <n v="8.15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35"/>
    <m/>
    <m/>
    <s v="Discovery"/>
    <m/>
    <n v="479.00625000000002"/>
    <n v="0.1928125"/>
    <n v="0.18513750000000001"/>
    <n v="0.23907500000000001"/>
    <n v="0.23940624999999999"/>
    <n v="0.28965625"/>
    <n v="0.33710000000000001"/>
    <n v="0.3024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6"/>
    <m/>
    <m/>
    <s v="Discovery"/>
    <m/>
    <n v="476.31515624999997"/>
    <n v="0.17738437500000001"/>
    <n v="0.18531249999999999"/>
    <n v="0.23858750000000001"/>
    <n v="0.23888124999999999"/>
    <n v="0.28939375000000001"/>
    <n v="0.33703125"/>
    <n v="0.30247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7"/>
    <m/>
    <m/>
    <s v="Discovery"/>
    <m/>
    <n v="473.16703124999998"/>
    <n v="0.16167187499999999"/>
    <n v="0.1842125"/>
    <n v="0.23754375"/>
    <n v="0.23826249999999999"/>
    <n v="0.28906874999999999"/>
    <n v="0.33701249999999999"/>
    <n v="0.30239375000000002"/>
    <m/>
    <m/>
    <m/>
    <m/>
    <m/>
    <m/>
    <m/>
    <m/>
    <m/>
    <m/>
    <m/>
    <m/>
    <m/>
    <m/>
    <m/>
    <m/>
    <n v="0.42088053938940001"/>
    <n v="0.2776759304901860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8"/>
    <m/>
    <m/>
    <s v="Discovery"/>
    <m/>
    <n v="469.85296875"/>
    <n v="0.146259375"/>
    <n v="0.18256875"/>
    <n v="0.23628750000000001"/>
    <n v="0.23760624999999999"/>
    <n v="0.28868749999999999"/>
    <n v="0.33684999999999998"/>
    <n v="0.302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39"/>
    <m/>
    <m/>
    <s v="Discovery"/>
    <m/>
    <n v="466.41750000000002"/>
    <n v="0.13231875000000001"/>
    <n v="0.17954375"/>
    <n v="0.23430000000000001"/>
    <n v="0.23696875000000001"/>
    <n v="0.28842499999999999"/>
    <n v="0.33682499999999999"/>
    <n v="0.30227500000000002"/>
    <m/>
    <m/>
    <m/>
    <m/>
    <m/>
    <m/>
    <m/>
    <m/>
    <m/>
    <m/>
    <m/>
    <m/>
    <m/>
    <m/>
    <m/>
    <n v="8.5500000000000007"/>
    <m/>
    <m/>
    <m/>
    <m/>
    <m/>
    <n v="1.4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40"/>
    <m/>
    <m/>
    <s v="Discovery"/>
    <m/>
    <n v="462.77906250000001"/>
    <n v="0.12089999999999999"/>
    <n v="0.17531875"/>
    <n v="0.2311375"/>
    <n v="0.23635624999999999"/>
    <n v="0.28810000000000002"/>
    <n v="0.33663749999999998"/>
    <n v="0.3022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1"/>
    <m/>
    <m/>
    <s v="Discovery"/>
    <m/>
    <n v="460.12031250000001"/>
    <n v="0.11375625"/>
    <n v="0.1721375"/>
    <n v="0.22854374999999999"/>
    <n v="0.23565"/>
    <n v="0.28776875000000002"/>
    <n v="0.33665"/>
    <n v="0.302175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2"/>
    <m/>
    <m/>
    <s v="Discovery"/>
    <m/>
    <n v="456.51046874999997"/>
    <n v="0.107703125"/>
    <n v="0.16714999999999999"/>
    <n v="0.22369375"/>
    <n v="0.23433124999999999"/>
    <n v="0.287275"/>
    <n v="0.33668749999999997"/>
    <n v="0.3022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3"/>
    <m/>
    <m/>
    <s v="Discovery"/>
    <m/>
    <n v="454.08046875000002"/>
    <n v="0.10344062499999999"/>
    <n v="0.1638"/>
    <n v="0.22070624999999999"/>
    <n v="0.23335"/>
    <n v="0.28699374999999999"/>
    <n v="0.33668124999999999"/>
    <n v="0.3022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4"/>
    <m/>
    <m/>
    <s v="Discovery"/>
    <m/>
    <n v="451.92937499999999"/>
    <n v="0.10129375"/>
    <n v="0.16138125"/>
    <n v="0.21746874999999999"/>
    <n v="0.23200000000000001"/>
    <n v="0.28665000000000002"/>
    <n v="0.33673124999999998"/>
    <n v="0.30224374999999998"/>
    <m/>
    <m/>
    <m/>
    <m/>
    <m/>
    <m/>
    <m/>
    <m/>
    <m/>
    <m/>
    <m/>
    <m/>
    <m/>
    <m/>
    <m/>
    <m/>
    <n v="0.42312306686448597"/>
    <n v="0.301863098103055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5"/>
    <m/>
    <m/>
    <s v="Discovery"/>
    <m/>
    <n v="449.90671874999998"/>
    <n v="9.9246874999999998E-2"/>
    <n v="0.15926874999999999"/>
    <n v="0.21489374999999999"/>
    <n v="0.23066249999999999"/>
    <n v="0.28620000000000001"/>
    <n v="0.33660000000000001"/>
    <n v="0.30207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6"/>
    <m/>
    <m/>
    <s v="Discovery"/>
    <m/>
    <n v="446.11734374999997"/>
    <n v="9.5109374999999996E-2"/>
    <n v="0.15510625"/>
    <n v="0.2101625"/>
    <n v="0.22824375"/>
    <n v="0.28491875"/>
    <n v="0.33653749999999999"/>
    <n v="0.30208750000000001"/>
    <m/>
    <m/>
    <m/>
    <m/>
    <m/>
    <m/>
    <m/>
    <m/>
    <m/>
    <m/>
    <m/>
    <m/>
    <m/>
    <m/>
    <m/>
    <n v="8.5500000000000007"/>
    <m/>
    <m/>
    <m/>
    <m/>
    <m/>
    <n v="1.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47"/>
    <m/>
    <m/>
    <s v="Discovery"/>
    <m/>
    <n v="444.268125"/>
    <n v="9.1131249999999997E-2"/>
    <n v="0.15286875"/>
    <n v="0.20823125000000001"/>
    <n v="0.22746875"/>
    <n v="0.28472500000000001"/>
    <n v="0.3364375"/>
    <n v="0.30203124999999997"/>
    <m/>
    <m/>
    <m/>
    <m/>
    <n v="6.2899016249999997"/>
    <n v="347.90100000000001"/>
    <n v="103.46925"/>
    <m/>
    <m/>
    <m/>
    <m/>
    <m/>
    <m/>
    <m/>
    <m/>
    <m/>
    <m/>
    <m/>
    <m/>
    <m/>
    <n v="1.282"/>
    <m/>
    <m/>
    <n v="0.89"/>
    <n v="3.8321735952213103E-2"/>
    <n v="2.2149292749999998"/>
    <n v="57.798250000000003"/>
    <m/>
    <m/>
    <n v="1.539839E-2"/>
    <x v="1"/>
    <m/>
    <m/>
    <m/>
    <m/>
    <m/>
    <m/>
    <m/>
    <m/>
    <n v="1.90483855"/>
    <m/>
    <n v="103.46925"/>
    <n v="1.8409706748623401E-2"/>
    <n v="1.1708207378952999E-2"/>
    <n v="2.1701337999999999"/>
    <m/>
    <n v="185.35149999999999"/>
    <m/>
    <m/>
    <m/>
  </r>
  <r>
    <x v="791"/>
    <s v="Lincoln2015Nit50IrrNil"/>
    <x v="548"/>
    <m/>
    <m/>
    <s v="Discovery"/>
    <m/>
    <n v="441.40265625000001"/>
    <n v="8.8746875000000003E-2"/>
    <n v="0.149925"/>
    <n v="0.20416875000000001"/>
    <n v="0.22541875"/>
    <n v="0.28394999999999998"/>
    <n v="0.33638750000000001"/>
    <n v="0.30208125000000002"/>
    <m/>
    <m/>
    <m/>
    <m/>
    <m/>
    <m/>
    <m/>
    <m/>
    <m/>
    <m/>
    <m/>
    <m/>
    <m/>
    <m/>
    <m/>
    <m/>
    <n v="0.47283526811431797"/>
    <n v="0.25306999359592203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49"/>
    <m/>
    <m/>
    <s v="Discovery"/>
    <m/>
    <n v="439.23515624999999"/>
    <n v="8.6096875000000003E-2"/>
    <n v="0.1476625"/>
    <n v="0.20169999999999999"/>
    <n v="0.22405625000000001"/>
    <n v="0.28329375000000001"/>
    <n v="0.33618749999999997"/>
    <n v="0.3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0"/>
    <m/>
    <m/>
    <s v="Discovery"/>
    <m/>
    <n v="437.28234375"/>
    <n v="8.3228125E-2"/>
    <n v="0.145425"/>
    <n v="0.1993875"/>
    <n v="0.22287499999999999"/>
    <n v="0.28298125000000002"/>
    <n v="0.33609375000000002"/>
    <n v="0.301943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1"/>
    <m/>
    <m/>
    <s v="Discovery"/>
    <m/>
    <n v="435.35109375000002"/>
    <n v="8.2015624999999995E-2"/>
    <n v="0.1436125"/>
    <n v="0.19668749999999999"/>
    <n v="0.22133749999999999"/>
    <n v="0.28238750000000001"/>
    <n v="0.33606875000000003"/>
    <n v="0.301875"/>
    <m/>
    <m/>
    <m/>
    <m/>
    <m/>
    <m/>
    <m/>
    <m/>
    <m/>
    <m/>
    <m/>
    <m/>
    <m/>
    <m/>
    <m/>
    <m/>
    <n v="0.37218996858855702"/>
    <n v="0.227184142007672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2"/>
    <m/>
    <m/>
    <s v="Discovery"/>
    <m/>
    <n v="433.05703125000002"/>
    <n v="8.0496874999999996E-2"/>
    <n v="0.14178750000000001"/>
    <n v="0.19390625"/>
    <n v="0.21943124999999999"/>
    <n v="0.28143125000000002"/>
    <n v="0.33582499999999998"/>
    <n v="0.30178749999999999"/>
    <m/>
    <m/>
    <m/>
    <m/>
    <m/>
    <m/>
    <m/>
    <m/>
    <m/>
    <m/>
    <m/>
    <m/>
    <m/>
    <m/>
    <m/>
    <n v="8.5500000000000007"/>
    <m/>
    <m/>
    <m/>
    <m/>
    <m/>
    <n v="3.85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53"/>
    <m/>
    <m/>
    <s v="Discovery"/>
    <m/>
    <n v="431.16046875000001"/>
    <n v="7.8415625000000003E-2"/>
    <n v="0.140125"/>
    <n v="0.19198124999999999"/>
    <n v="0.21783125"/>
    <n v="0.28081875000000001"/>
    <n v="0.33559375000000002"/>
    <n v="0.3017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4"/>
    <m/>
    <m/>
    <s v="Discovery"/>
    <m/>
    <n v="428.60624999999999"/>
    <n v="7.7081250000000004E-2"/>
    <n v="0.13785625000000001"/>
    <n v="0.18886875"/>
    <n v="0.21560000000000001"/>
    <n v="0.279725"/>
    <n v="0.33539374999999999"/>
    <n v="0.30163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5"/>
    <m/>
    <m/>
    <s v="Discovery"/>
    <m/>
    <n v="427.15921874999998"/>
    <n v="7.4584374999999994E-2"/>
    <n v="0.13630624999999999"/>
    <n v="0.18737500000000001"/>
    <n v="0.21489374999999999"/>
    <n v="0.27936875"/>
    <n v="0.335175"/>
    <n v="0.30160625000000002"/>
    <m/>
    <m/>
    <m/>
    <m/>
    <m/>
    <m/>
    <m/>
    <m/>
    <m/>
    <m/>
    <m/>
    <m/>
    <m/>
    <m/>
    <m/>
    <m/>
    <n v="0.53924169928070997"/>
    <n v="0.22180276874828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6"/>
    <m/>
    <m/>
    <s v="Discovery"/>
    <m/>
    <n v="425.44218749999999"/>
    <n v="7.3675000000000004E-2"/>
    <n v="0.13473125"/>
    <n v="0.18533125"/>
    <n v="0.213475"/>
    <n v="0.27858749999999999"/>
    <n v="0.33501874999999998"/>
    <n v="0.3015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7"/>
    <m/>
    <m/>
    <s v="Discovery"/>
    <m/>
    <n v="424.12031250000001"/>
    <n v="7.1206249999999999E-2"/>
    <n v="0.13320000000000001"/>
    <n v="0.18403125000000001"/>
    <n v="0.2129125"/>
    <n v="0.27833124999999997"/>
    <n v="0.33486874999999999"/>
    <n v="0.3013874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8"/>
    <m/>
    <m/>
    <s v="Discovery"/>
    <m/>
    <n v="421.70765625000001"/>
    <n v="7.1196875000000007E-2"/>
    <n v="0.13166249999999999"/>
    <n v="0.18103125"/>
    <n v="0.21063124999999999"/>
    <n v="0.27676875000000001"/>
    <n v="0.33451874999999998"/>
    <n v="0.30131249999999998"/>
    <m/>
    <m/>
    <m/>
    <m/>
    <m/>
    <m/>
    <m/>
    <m/>
    <m/>
    <m/>
    <m/>
    <m/>
    <m/>
    <m/>
    <m/>
    <m/>
    <n v="0.39027484197064699"/>
    <n v="0.18319979347793999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59"/>
    <m/>
    <m/>
    <s v="Discovery"/>
    <m/>
    <n v="420.11765624999998"/>
    <n v="7.0015624999999998E-2"/>
    <n v="0.13076874999999999"/>
    <n v="0.17977499999999999"/>
    <n v="0.2091875"/>
    <n v="0.27576250000000002"/>
    <n v="0.334175"/>
    <n v="0.30109999999999998"/>
    <m/>
    <m/>
    <m/>
    <m/>
    <n v="6.98957885"/>
    <n v="463.69774999999998"/>
    <n v="181.36199999999999"/>
    <m/>
    <m/>
    <m/>
    <m/>
    <m/>
    <m/>
    <m/>
    <m/>
    <m/>
    <m/>
    <m/>
    <m/>
    <m/>
    <n v="4.4637500000000001"/>
    <m/>
    <m/>
    <n v="0.67249999999999999"/>
    <n v="3.2161814757345003E-2"/>
    <n v="1.5752535249999999"/>
    <n v="48.978999999999999"/>
    <m/>
    <m/>
    <n v="1.3730374E-2"/>
    <x v="1"/>
    <m/>
    <m/>
    <m/>
    <m/>
    <m/>
    <m/>
    <m/>
    <m/>
    <n v="3.3905968249999998"/>
    <m/>
    <n v="181.36199999999999"/>
    <n v="1.8695188766114201E-2"/>
    <n v="8.8413734801850597E-3"/>
    <n v="2.0237284999999998"/>
    <m/>
    <n v="228.893"/>
    <m/>
    <m/>
    <m/>
  </r>
  <r>
    <x v="791"/>
    <s v="Lincoln2015Nit50IrrNil"/>
    <x v="560"/>
    <m/>
    <m/>
    <s v="Discovery"/>
    <m/>
    <n v="418.9715625"/>
    <n v="6.841875E-2"/>
    <n v="0.12943750000000001"/>
    <n v="0.17860624999999999"/>
    <n v="0.20873125000000001"/>
    <n v="0.27527499999999999"/>
    <n v="0.33405000000000001"/>
    <n v="0.30098124999999998"/>
    <m/>
    <m/>
    <m/>
    <m/>
    <m/>
    <m/>
    <m/>
    <m/>
    <m/>
    <m/>
    <m/>
    <m/>
    <m/>
    <m/>
    <m/>
    <n v="8.5500000000000007"/>
    <m/>
    <m/>
    <m/>
    <m/>
    <m/>
    <n v="4.6500000000000004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61"/>
    <m/>
    <m/>
    <s v="Discovery"/>
    <m/>
    <n v="417.84375"/>
    <n v="6.7474999999999993E-2"/>
    <n v="0.12845000000000001"/>
    <n v="0.17727499999999999"/>
    <n v="0.2081875"/>
    <n v="0.27478750000000002"/>
    <n v="0.33377499999999999"/>
    <n v="0.30082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2"/>
    <m/>
    <m/>
    <s v="Discovery"/>
    <m/>
    <n v="416.1121875"/>
    <n v="6.7218749999999994E-2"/>
    <n v="0.1275375"/>
    <n v="0.17558124999999999"/>
    <n v="0.20644999999999999"/>
    <n v="0.27353125"/>
    <n v="0.33339999999999997"/>
    <n v="0.300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3"/>
    <m/>
    <m/>
    <s v="Discovery"/>
    <m/>
    <n v="415.15593749999999"/>
    <n v="6.5762500000000002E-2"/>
    <n v="0.12661875"/>
    <n v="0.17490625000000001"/>
    <n v="0.20603125"/>
    <n v="0.27298749999999999"/>
    <n v="0.333175"/>
    <n v="0.3005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4"/>
    <m/>
    <m/>
    <s v="Discovery"/>
    <m/>
    <n v="414.11765624999998"/>
    <n v="6.5284375000000006E-2"/>
    <n v="0.1258"/>
    <n v="0.17377500000000001"/>
    <n v="0.20543125000000001"/>
    <n v="0.27243125000000001"/>
    <n v="0.33279999999999998"/>
    <n v="0.3004125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5"/>
    <m/>
    <m/>
    <s v="Discovery"/>
    <m/>
    <n v="411.85124999999999"/>
    <n v="6.6018750000000001E-2"/>
    <n v="0.12555625000000001"/>
    <n v="0.17219375000000001"/>
    <n v="0.20238125000000001"/>
    <n v="0.27001249999999999"/>
    <n v="0.33231250000000001"/>
    <n v="0.30014999999999997"/>
    <m/>
    <m/>
    <m/>
    <m/>
    <m/>
    <m/>
    <m/>
    <m/>
    <m/>
    <m/>
    <m/>
    <m/>
    <m/>
    <m/>
    <m/>
    <m/>
    <n v="0.34352806807012898"/>
    <n v="0.20092474560577001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6"/>
    <m/>
    <m/>
    <s v="Discovery"/>
    <m/>
    <n v="411.62109375"/>
    <n v="6.2640625000000005E-2"/>
    <n v="0.1245"/>
    <n v="0.17255624999999999"/>
    <n v="0.20353750000000001"/>
    <n v="0.27026250000000002"/>
    <n v="0.33210000000000001"/>
    <n v="0.30004375"/>
    <m/>
    <m/>
    <m/>
    <m/>
    <m/>
    <m/>
    <m/>
    <m/>
    <m/>
    <m/>
    <m/>
    <m/>
    <m/>
    <m/>
    <m/>
    <n v="8.5500000000000007"/>
    <m/>
    <m/>
    <m/>
    <m/>
    <m/>
    <n v="5.0999999999999996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67"/>
    <m/>
    <m/>
    <s v="Discovery"/>
    <m/>
    <n v="410.2996875"/>
    <n v="6.2643749999999998E-2"/>
    <n v="0.1236375"/>
    <n v="0.17081874999999999"/>
    <n v="0.20256874999999999"/>
    <n v="0.26948749999999999"/>
    <n v="0.33174375"/>
    <n v="0.2999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8"/>
    <m/>
    <m/>
    <s v="Discovery"/>
    <m/>
    <n v="423.50812500000001"/>
    <n v="0.15153125000000001"/>
    <n v="0.12539375"/>
    <n v="0.17094999999999999"/>
    <n v="0.20223749999999999"/>
    <n v="0.26889374999999999"/>
    <n v="0.33139999999999997"/>
    <n v="0.2997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69"/>
    <m/>
    <m/>
    <s v="Discovery"/>
    <m/>
    <n v="420.82125000000002"/>
    <n v="0.132025"/>
    <n v="0.126725"/>
    <n v="0.17180000000000001"/>
    <n v="0.2024125"/>
    <n v="0.26851874999999997"/>
    <n v="0.33119375000000001"/>
    <n v="0.2994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0"/>
    <m/>
    <m/>
    <s v="Discovery"/>
    <m/>
    <n v="419.36812500000002"/>
    <n v="0.12113125"/>
    <n v="0.12734375000000001"/>
    <n v="0.1724125"/>
    <n v="0.20271875"/>
    <n v="0.26823750000000002"/>
    <n v="0.33097500000000002"/>
    <n v="0.2993124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1"/>
    <m/>
    <m/>
    <s v="Discovery"/>
    <m/>
    <n v="418.12171875000001"/>
    <n v="0.11352187499999999"/>
    <n v="0.12788125"/>
    <n v="0.17285"/>
    <n v="0.20265625000000001"/>
    <n v="0.26777499999999999"/>
    <n v="0.33064375000000001"/>
    <n v="0.2991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2"/>
    <m/>
    <m/>
    <s v="Discovery"/>
    <m/>
    <n v="417.06984375000002"/>
    <n v="0.10697187499999999"/>
    <n v="0.12866875"/>
    <n v="0.17343749999999999"/>
    <n v="0.2024125"/>
    <n v="0.26728125000000003"/>
    <n v="0.3304125"/>
    <n v="0.29886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3"/>
    <m/>
    <m/>
    <s v="Discovery"/>
    <m/>
    <n v="415.87453125000002"/>
    <n v="0.100490625"/>
    <n v="0.12915625"/>
    <n v="0.173875"/>
    <n v="0.2021125"/>
    <n v="0.26676875"/>
    <n v="0.33005625"/>
    <n v="0.2986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4"/>
    <m/>
    <m/>
    <s v="Discovery"/>
    <m/>
    <n v="414.81984375000002"/>
    <n v="9.5546875000000003E-2"/>
    <n v="0.12761875"/>
    <n v="0.17353125"/>
    <n v="0.20245625"/>
    <n v="0.26661249999999997"/>
    <n v="0.33000625"/>
    <n v="0.29854375"/>
    <m/>
    <m/>
    <m/>
    <m/>
    <m/>
    <m/>
    <m/>
    <m/>
    <m/>
    <m/>
    <m/>
    <m/>
    <m/>
    <m/>
    <m/>
    <n v="8.5500000000000007"/>
    <n v="0.44747894567236302"/>
    <n v="0.136546267917251"/>
    <m/>
    <m/>
    <m/>
    <n v="6.05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75"/>
    <m/>
    <m/>
    <s v="Discovery"/>
    <m/>
    <n v="413.76421875"/>
    <n v="9.2571874999999998E-2"/>
    <n v="0.12851874999999999"/>
    <n v="0.17352500000000001"/>
    <n v="0.20144375"/>
    <n v="0.26573124999999997"/>
    <n v="0.32969999999999999"/>
    <n v="0.2982687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6"/>
    <m/>
    <m/>
    <s v="Discovery"/>
    <m/>
    <n v="412.64203125"/>
    <n v="8.8934374999999996E-2"/>
    <n v="0.12913749999999999"/>
    <n v="0.1738875"/>
    <n v="0.20040625000000001"/>
    <n v="0.26466875000000001"/>
    <n v="0.32933750000000001"/>
    <n v="0.2981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7"/>
    <m/>
    <m/>
    <s v="Discovery"/>
    <m/>
    <n v="412.23046875"/>
    <n v="8.5490625000000001E-2"/>
    <n v="0.12817500000000001"/>
    <n v="0.17426875"/>
    <n v="0.20124375"/>
    <n v="0.26471250000000002"/>
    <n v="0.32908124999999999"/>
    <n v="0.297962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8"/>
    <m/>
    <m/>
    <s v="Discovery"/>
    <m/>
    <n v="411.66703124999998"/>
    <n v="8.3028124999999994E-2"/>
    <n v="0.12696874999999999"/>
    <n v="0.17370625000000001"/>
    <n v="0.20163125000000001"/>
    <n v="0.26493749999999999"/>
    <n v="0.32905000000000001"/>
    <n v="0.2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79"/>
    <m/>
    <m/>
    <s v="Discovery"/>
    <m/>
    <n v="410.29312499999997"/>
    <n v="8.1793749999999998E-2"/>
    <n v="0.12670624999999999"/>
    <n v="0.17256250000000001"/>
    <n v="0.2003375"/>
    <n v="0.26411249999999997"/>
    <n v="0.32869375000000001"/>
    <n v="0.2976874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0"/>
    <m/>
    <m/>
    <s v="Discovery"/>
    <m/>
    <n v="409.40953124999999"/>
    <n v="8.0946875000000001E-2"/>
    <n v="0.1272375"/>
    <n v="0.17232500000000001"/>
    <n v="0.19913125000000001"/>
    <n v="0.26315624999999998"/>
    <n v="0.32850000000000001"/>
    <n v="0.29749375"/>
    <m/>
    <m/>
    <m/>
    <m/>
    <m/>
    <m/>
    <m/>
    <m/>
    <m/>
    <m/>
    <m/>
    <m/>
    <m/>
    <m/>
    <m/>
    <m/>
    <m/>
    <n v="8.2908289330874102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1"/>
    <m/>
    <m/>
    <s v="Discovery"/>
    <m/>
    <n v="408.65718750000002"/>
    <n v="7.9250000000000001E-2"/>
    <n v="0.12746874999999999"/>
    <n v="0.17284374999999999"/>
    <n v="0.1983125"/>
    <n v="0.26232499999999997"/>
    <n v="0.32808124999999999"/>
    <n v="0.29726875000000003"/>
    <m/>
    <m/>
    <m/>
    <m/>
    <n v="8.3231570999999995"/>
    <n v="624.91025000000002"/>
    <n v="434.72025000000002"/>
    <m/>
    <n v="6.8468567"/>
    <n v="1.8148457735367E-2"/>
    <m/>
    <n v="6.0384456000000002"/>
    <m/>
    <m/>
    <n v="332.72500000000002"/>
    <n v="8.5500000000000007"/>
    <n v="0.37038561954669602"/>
    <m/>
    <n v="8.6635144741302895E-3"/>
    <n v="0.19804577500000001"/>
    <n v="22.859749999999998"/>
    <n v="7.3"/>
    <n v="8.5500000000000007"/>
    <n v="0.2"/>
    <n v="1.9730606326497199E-2"/>
    <n v="0.331676425"/>
    <n v="16.81025"/>
    <m/>
    <m/>
    <n v="1.1897503E-2"/>
    <x v="1"/>
    <m/>
    <m/>
    <m/>
    <m/>
    <m/>
    <m/>
    <m/>
    <m/>
    <n v="0.80841110000000005"/>
    <m/>
    <n v="101.99525"/>
    <n v="7.9259681210644608E-3"/>
    <n v="6.2887204358224799E-3"/>
    <n v="0.94657820000000004"/>
    <m/>
    <n v="150.52000000000001"/>
    <m/>
    <n v="8.5500000000000007"/>
    <m/>
  </r>
  <r>
    <x v="791"/>
    <s v="Lincoln2015Nit50IrrNil"/>
    <x v="582"/>
    <m/>
    <m/>
    <s v="Discovery"/>
    <m/>
    <n v="407.95265625000002"/>
    <n v="7.7859374999999995E-2"/>
    <n v="0.1272375"/>
    <n v="0.17293749999999999"/>
    <n v="0.19794999999999999"/>
    <n v="0.26161875000000001"/>
    <n v="0.32776875"/>
    <n v="0.2970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3"/>
    <m/>
    <m/>
    <s v="Discovery"/>
    <m/>
    <n v="407.20406250000002"/>
    <n v="7.6212500000000002E-2"/>
    <n v="0.12719374999999999"/>
    <n v="0.17314375000000001"/>
    <n v="0.19735625000000001"/>
    <n v="0.2608125"/>
    <n v="0.32745000000000002"/>
    <n v="0.296881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4"/>
    <m/>
    <m/>
    <s v="Discovery"/>
    <m/>
    <n v="406.36640625000001"/>
    <n v="7.4609375000000006E-2"/>
    <n v="0.12638750000000001"/>
    <n v="0.17277500000000001"/>
    <n v="0.19705624999999999"/>
    <n v="0.26037500000000002"/>
    <n v="0.32719999999999999"/>
    <n v="0.2966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5"/>
    <m/>
    <m/>
    <s v="Discovery"/>
    <m/>
    <n v="405.5184375"/>
    <n v="7.3293750000000005E-2"/>
    <n v="0.12563750000000001"/>
    <n v="0.17229375"/>
    <n v="0.19652500000000001"/>
    <n v="0.26001249999999998"/>
    <n v="0.32691874999999998"/>
    <n v="0.29651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6"/>
    <m/>
    <m/>
    <s v="Discovery"/>
    <m/>
    <n v="405.14859374999997"/>
    <n v="7.3315624999999995E-2"/>
    <n v="0.1259875"/>
    <n v="0.1721375"/>
    <n v="0.196075"/>
    <n v="0.2596"/>
    <n v="0.32669999999999999"/>
    <n v="0.29633124999999999"/>
    <m/>
    <m/>
    <m/>
    <m/>
    <m/>
    <m/>
    <m/>
    <m/>
    <m/>
    <m/>
    <m/>
    <m/>
    <m/>
    <m/>
    <m/>
    <m/>
    <n v="0.33324471441667702"/>
    <n v="1.30699170359048E-2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7"/>
    <m/>
    <m/>
    <s v="Discovery"/>
    <m/>
    <n v="404.8565625"/>
    <n v="7.3668750000000005E-2"/>
    <n v="0.12716250000000001"/>
    <n v="0.17276875"/>
    <n v="0.19513125000000001"/>
    <n v="0.25868124999999997"/>
    <n v="0.32642500000000002"/>
    <n v="0.296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88"/>
    <m/>
    <m/>
    <s v="Discovery"/>
    <m/>
    <n v="404.57718749999998"/>
    <n v="7.1468749999999998E-2"/>
    <n v="0.12645000000000001"/>
    <n v="0.17324375"/>
    <n v="0.19564375000000001"/>
    <n v="0.25866250000000002"/>
    <n v="0.32624375"/>
    <n v="0.29583749999999998"/>
    <m/>
    <m/>
    <m/>
    <m/>
    <m/>
    <m/>
    <m/>
    <m/>
    <m/>
    <m/>
    <m/>
    <m/>
    <m/>
    <m/>
    <m/>
    <n v="8.5500000000000007"/>
    <m/>
    <m/>
    <m/>
    <m/>
    <m/>
    <n v="8.5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89"/>
    <m/>
    <m/>
    <s v="Discovery"/>
    <m/>
    <n v="404.32078124999998"/>
    <n v="7.1478125000000003E-2"/>
    <n v="0.12649374999999999"/>
    <n v="0.17301875"/>
    <n v="0.19551250000000001"/>
    <n v="0.25856249999999997"/>
    <n v="0.32600625"/>
    <n v="0.29565000000000002"/>
    <m/>
    <m/>
    <m/>
    <m/>
    <m/>
    <m/>
    <m/>
    <m/>
    <m/>
    <m/>
    <m/>
    <m/>
    <m/>
    <m/>
    <m/>
    <m/>
    <n v="0.32374424044974398"/>
    <n v="7.8978828257688304E-4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0"/>
    <m/>
    <m/>
    <s v="Discovery"/>
    <m/>
    <n v="403.85906249999999"/>
    <n v="7.0250000000000007E-2"/>
    <n v="0.12604375000000001"/>
    <n v="0.17290625000000001"/>
    <n v="0.19547500000000001"/>
    <n v="0.25838125000000001"/>
    <n v="0.32584999999999997"/>
    <n v="0.2954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1"/>
    <m/>
    <m/>
    <s v="Discovery"/>
    <m/>
    <n v="403.68093750000003"/>
    <n v="6.9662500000000002E-2"/>
    <n v="0.12551875000000001"/>
    <n v="0.17271249999999999"/>
    <n v="0.1958"/>
    <n v="0.25847500000000001"/>
    <n v="0.32574375"/>
    <n v="0.29528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2"/>
    <m/>
    <m/>
    <s v="Discovery"/>
    <m/>
    <n v="403.54453124999998"/>
    <n v="6.9303124999999993E-2"/>
    <n v="0.12516875"/>
    <n v="0.17256250000000001"/>
    <n v="0.19604374999999999"/>
    <n v="0.258575"/>
    <n v="0.32555624999999999"/>
    <n v="0.2951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3"/>
    <m/>
    <m/>
    <s v="Discovery"/>
    <m/>
    <n v="403.28390624999997"/>
    <n v="6.9028124999999996E-2"/>
    <n v="0.12489375"/>
    <n v="0.17236874999999999"/>
    <n v="0.19618749999999999"/>
    <n v="0.25856249999999997"/>
    <n v="0.32535625000000001"/>
    <n v="0.294843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4"/>
    <m/>
    <m/>
    <s v="Discovery"/>
    <m/>
    <n v="403.18406249999998"/>
    <n v="6.9131250000000005E-2"/>
    <n v="0.12513750000000001"/>
    <n v="0.17231250000000001"/>
    <n v="0.19616875"/>
    <n v="0.25835625000000001"/>
    <n v="0.32524375"/>
    <n v="0.29473125"/>
    <m/>
    <m/>
    <m/>
    <m/>
    <m/>
    <m/>
    <m/>
    <m/>
    <m/>
    <m/>
    <m/>
    <m/>
    <m/>
    <m/>
    <m/>
    <n v="8.5500000000000007"/>
    <n v="0.39498160462724302"/>
    <n v="0"/>
    <m/>
    <m/>
    <m/>
    <n v="8.550000000000000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595"/>
    <m/>
    <m/>
    <s v="Discovery"/>
    <m/>
    <n v="403.66218750000002"/>
    <n v="7.0400000000000004E-2"/>
    <n v="0.12695624999999999"/>
    <n v="0.17319375000000001"/>
    <n v="0.19599374999999999"/>
    <n v="0.25803749999999998"/>
    <n v="0.3251"/>
    <n v="0.294537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6"/>
    <m/>
    <m/>
    <s v="Discovery"/>
    <m/>
    <n v="404.06578124999999"/>
    <n v="7.0615625000000001E-2"/>
    <n v="0.12825624999999999"/>
    <n v="0.17454375"/>
    <n v="0.19613125000000001"/>
    <n v="0.25774999999999998"/>
    <n v="0.32482499999999997"/>
    <n v="0.294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7"/>
    <m/>
    <m/>
    <s v="Discovery"/>
    <m/>
    <n v="404.82843750000001"/>
    <n v="7.0837499999999998E-2"/>
    <n v="0.12988125"/>
    <n v="0.17603125"/>
    <n v="0.19659375000000001"/>
    <n v="0.25764375"/>
    <n v="0.32473750000000001"/>
    <n v="0.2940625"/>
    <m/>
    <m/>
    <m/>
    <m/>
    <m/>
    <m/>
    <m/>
    <m/>
    <m/>
    <m/>
    <m/>
    <m/>
    <m/>
    <m/>
    <m/>
    <m/>
    <n v="0.33190371523383599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8"/>
    <m/>
    <m/>
    <s v="Discovery"/>
    <m/>
    <n v="405.31359375"/>
    <n v="6.9965625000000004E-2"/>
    <n v="0.1303375"/>
    <n v="0.17733125"/>
    <n v="0.19740625000000001"/>
    <n v="0.25776874999999999"/>
    <n v="0.32456875000000002"/>
    <n v="0.29381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599"/>
    <m/>
    <m/>
    <s v="Discovery"/>
    <m/>
    <n v="405.43875000000003"/>
    <n v="6.829375E-2"/>
    <n v="0.12973124999999999"/>
    <n v="0.17771875000000001"/>
    <n v="0.19846875"/>
    <n v="0.25811875000000001"/>
    <n v="0.32451875000000002"/>
    <n v="0.29362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0"/>
    <m/>
    <m/>
    <s v="Discovery"/>
    <m/>
    <n v="405.549375"/>
    <n v="6.8000000000000005E-2"/>
    <n v="0.12947500000000001"/>
    <n v="0.17775625"/>
    <n v="0.19898125"/>
    <n v="0.25839374999999998"/>
    <n v="0.32449375000000003"/>
    <n v="0.29346875"/>
    <m/>
    <m/>
    <m/>
    <m/>
    <m/>
    <m/>
    <m/>
    <m/>
    <m/>
    <m/>
    <m/>
    <m/>
    <m/>
    <m/>
    <m/>
    <m/>
    <n v="0.39831665338661998"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1"/>
    <m/>
    <m/>
    <s v="Discovery"/>
    <m/>
    <n v="405.35390625000002"/>
    <n v="6.6509374999999996E-2"/>
    <n v="0.1285125"/>
    <n v="0.17734374999999999"/>
    <n v="0.19954374999999999"/>
    <n v="0.25885625000000001"/>
    <n v="0.32448749999999998"/>
    <n v="0.2934375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2"/>
    <m/>
    <m/>
    <s v="Discovery"/>
    <m/>
    <n v="404.97609375000002"/>
    <n v="6.5815625000000003E-2"/>
    <n v="0.12782499999999999"/>
    <n v="0.17653125"/>
    <n v="0.19975000000000001"/>
    <n v="0.25905624999999999"/>
    <n v="0.32448749999999998"/>
    <n v="0.29327500000000001"/>
    <m/>
    <m/>
    <m/>
    <n v="1.55"/>
    <m/>
    <m/>
    <m/>
    <m/>
    <m/>
    <m/>
    <m/>
    <m/>
    <m/>
    <m/>
    <m/>
    <n v="8.5500000000000007"/>
    <m/>
    <m/>
    <m/>
    <m/>
    <m/>
    <n v="8.550000000000000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603"/>
    <m/>
    <m/>
    <s v="Discovery"/>
    <m/>
    <n v="404.85046875"/>
    <n v="6.5909375000000006E-2"/>
    <n v="0.12769374999999999"/>
    <n v="0.17615624999999999"/>
    <n v="0.19977500000000001"/>
    <n v="0.25917499999999999"/>
    <n v="0.32440000000000002"/>
    <n v="0.2931937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4"/>
    <m/>
    <m/>
    <s v="Discovery"/>
    <m/>
    <n v="405.07828124999997"/>
    <n v="6.6490624999999998E-2"/>
    <n v="0.12849374999999999"/>
    <n v="0.17631875"/>
    <n v="0.19990625000000001"/>
    <n v="0.25910624999999998"/>
    <n v="0.3243375"/>
    <n v="0.29310000000000003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5"/>
    <m/>
    <m/>
    <s v="Discovery"/>
    <m/>
    <n v="405.16171874999998"/>
    <n v="6.5934375000000003E-2"/>
    <n v="0.12856875000000001"/>
    <n v="0.17684374999999999"/>
    <n v="0.20023125"/>
    <n v="0.2591"/>
    <n v="0.32408749999999997"/>
    <n v="0.29302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6"/>
    <m/>
    <m/>
    <s v="Discovery"/>
    <m/>
    <n v="405.35250000000002"/>
    <n v="6.6100000000000006E-2"/>
    <n v="0.12917500000000001"/>
    <n v="0.17711250000000001"/>
    <n v="0.20048750000000001"/>
    <n v="0.25910624999999998"/>
    <n v="0.32403124999999999"/>
    <n v="0.2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7"/>
    <m/>
    <m/>
    <s v="Discovery"/>
    <m/>
    <n v="405.87890625"/>
    <n v="6.6559375000000004E-2"/>
    <n v="0.1300625"/>
    <n v="0.17785000000000001"/>
    <n v="0.200875"/>
    <n v="0.25924999999999998"/>
    <n v="0.32391249999999999"/>
    <n v="0.29273125"/>
    <m/>
    <m/>
    <m/>
    <m/>
    <n v="7.9731637749999997"/>
    <n v="649.61524999999995"/>
    <n v="492.38350000000003"/>
    <m/>
    <m/>
    <n v="1.7756726296364499E-2"/>
    <n v="4.4295000000000001E-2"/>
    <n v="6.9472836500000001"/>
    <n v="8679.2569955555791"/>
    <m/>
    <n v="391.24799999999999"/>
    <m/>
    <n v="0.39849374405702398"/>
    <n v="0"/>
    <m/>
    <m/>
    <n v="28.463249999999999"/>
    <m/>
    <m/>
    <m/>
    <m/>
    <m/>
    <m/>
    <m/>
    <m/>
    <m/>
    <x v="0"/>
    <m/>
    <m/>
    <m/>
    <m/>
    <m/>
    <m/>
    <m/>
    <m/>
    <m/>
    <m/>
    <n v="101.13549999999999"/>
    <m/>
    <m/>
    <m/>
    <m/>
    <n v="128.76849999999999"/>
    <n v="328.71821414425301"/>
    <m/>
    <m/>
  </r>
  <r>
    <x v="791"/>
    <s v="Lincoln2015Nit50IrrNil"/>
    <x v="608"/>
    <m/>
    <m/>
    <s v="Discovery"/>
    <m/>
    <n v="406.60640625000002"/>
    <n v="6.7040625000000006E-2"/>
    <n v="0.13148124999999999"/>
    <n v="0.17910000000000001"/>
    <n v="0.20143125000000001"/>
    <n v="0.2593125"/>
    <n v="0.32371875"/>
    <n v="0.2925312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09"/>
    <m/>
    <m/>
    <s v="Discovery"/>
    <m/>
    <n v="422.91046875000001"/>
    <n v="0.165671875"/>
    <n v="0.13500624999999999"/>
    <n v="0.18144374999999999"/>
    <n v="0.20230624999999999"/>
    <n v="0.25961250000000002"/>
    <n v="0.32363750000000002"/>
    <n v="0.29236250000000003"/>
    <m/>
    <m/>
    <m/>
    <m/>
    <m/>
    <m/>
    <m/>
    <m/>
    <m/>
    <m/>
    <m/>
    <m/>
    <m/>
    <m/>
    <m/>
    <n v="8.5500000000000007"/>
    <m/>
    <m/>
    <m/>
    <m/>
    <m/>
    <n v="8.550000000000000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610"/>
    <m/>
    <m/>
    <s v="Discovery"/>
    <m/>
    <n v="474.448125"/>
    <n v="0.30145624999999998"/>
    <n v="0.25900624999999999"/>
    <n v="0.22295000000000001"/>
    <n v="0.2025875"/>
    <n v="0.25981874999999999"/>
    <n v="0.32355"/>
    <n v="0.292356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1"/>
    <m/>
    <m/>
    <s v="Discovery"/>
    <m/>
    <n v="472.74"/>
    <n v="0.27689374999999999"/>
    <n v="0.25981874999999999"/>
    <n v="0.2283"/>
    <n v="0.20330000000000001"/>
    <n v="0.25999375000000002"/>
    <n v="0.32354375000000002"/>
    <n v="0.29230624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2"/>
    <m/>
    <m/>
    <s v="Discovery"/>
    <m/>
    <n v="471.05578125"/>
    <n v="0.26039062499999999"/>
    <n v="0.25769375"/>
    <n v="0.23177500000000001"/>
    <n v="0.20373749999999999"/>
    <n v="0.26016875"/>
    <n v="0.32338749999999999"/>
    <n v="0.292074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3"/>
    <m/>
    <m/>
    <s v="Discovery"/>
    <m/>
    <n v="469.75875000000002"/>
    <n v="0.24756875"/>
    <n v="0.25536874999999998"/>
    <n v="0.2344"/>
    <n v="0.20408124999999999"/>
    <n v="0.26033125000000001"/>
    <n v="0.32347500000000001"/>
    <n v="0.2921062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4"/>
    <m/>
    <m/>
    <s v="Discovery"/>
    <m/>
    <n v="468.489375"/>
    <n v="0.23586874999999999"/>
    <n v="0.25356875000000001"/>
    <n v="0.23669375000000001"/>
    <n v="0.20446249999999999"/>
    <n v="0.26038125000000001"/>
    <n v="0.32342500000000002"/>
    <n v="0.2919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5"/>
    <m/>
    <m/>
    <s v="Discovery"/>
    <m/>
    <n v="467.35312499999998"/>
    <n v="0.22511875000000001"/>
    <n v="0.25150624999999999"/>
    <n v="0.23861874999999999"/>
    <n v="0.20499999999999999"/>
    <n v="0.26051875000000002"/>
    <n v="0.32343125"/>
    <n v="0.2919625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6"/>
    <m/>
    <m/>
    <s v="Discovery"/>
    <m/>
    <n v="466.11609375"/>
    <n v="0.21522187500000001"/>
    <n v="0.24929375000000001"/>
    <n v="0.24"/>
    <n v="0.20561874999999999"/>
    <n v="0.26058750000000003"/>
    <n v="0.32332499999999997"/>
    <n v="0.29193124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7"/>
    <m/>
    <m/>
    <s v="Discovery"/>
    <m/>
    <n v="465.38015625000003"/>
    <n v="0.20778437499999999"/>
    <n v="0.24763750000000001"/>
    <n v="0.24145625000000001"/>
    <n v="0.2061875"/>
    <n v="0.26074375"/>
    <n v="0.32324375"/>
    <n v="0.291924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18"/>
    <m/>
    <m/>
    <s v="Discovery"/>
    <m/>
    <n v="465.05531250000001"/>
    <n v="0.20123750000000001"/>
    <n v="0.24655625"/>
    <n v="0.24328125"/>
    <n v="0.20703125"/>
    <n v="0.26088125000000001"/>
    <n v="0.32318124999999998"/>
    <n v="0.29191250000000002"/>
    <m/>
    <m/>
    <m/>
    <m/>
    <m/>
    <m/>
    <m/>
    <m/>
    <m/>
    <m/>
    <m/>
    <m/>
    <m/>
    <m/>
    <m/>
    <n v="8.5500000000000007"/>
    <m/>
    <m/>
    <m/>
    <m/>
    <m/>
    <n v="8.550000000000000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1"/>
    <s v="Lincoln2015Nit50IrrNil"/>
    <x v="619"/>
    <m/>
    <m/>
    <s v="Discovery"/>
    <m/>
    <n v="464.48390625000002"/>
    <n v="0.194834375"/>
    <n v="0.24431249999999999"/>
    <n v="0.24460000000000001"/>
    <n v="0.20811874999999999"/>
    <n v="0.26096249999999999"/>
    <n v="0.32324999999999998"/>
    <n v="0.2917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20"/>
    <m/>
    <m/>
    <s v="Discovery"/>
    <m/>
    <n v="464.28796875"/>
    <n v="0.19082812499999999"/>
    <n v="0.24304999999999999"/>
    <n v="0.2454375"/>
    <n v="0.20897499999999999"/>
    <n v="0.26130625000000002"/>
    <n v="0.32319999999999999"/>
    <n v="0.29176875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21"/>
    <m/>
    <m/>
    <s v="Discovery"/>
    <m/>
    <n v="464.21953124999999"/>
    <n v="0.18672187500000001"/>
    <n v="0.24198749999999999"/>
    <n v="0.24670624999999999"/>
    <n v="0.20990624999999999"/>
    <n v="0.26152500000000001"/>
    <n v="0.32323125000000003"/>
    <n v="0.291675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1"/>
    <s v="Lincoln2015Nit50IrrNil"/>
    <x v="622"/>
    <m/>
    <m/>
    <s v="Discovery"/>
    <m/>
    <m/>
    <m/>
    <m/>
    <m/>
    <m/>
    <m/>
    <m/>
    <m/>
    <m/>
    <m/>
    <m/>
    <m/>
    <m/>
    <m/>
    <m/>
    <m/>
    <m/>
    <m/>
    <m/>
    <m/>
    <m/>
    <m/>
    <m/>
    <n v="8.5500000000000007"/>
    <m/>
    <m/>
    <m/>
    <m/>
    <m/>
    <n v="8.5500000000000007"/>
    <n v="8.5500000000000007"/>
    <m/>
    <m/>
    <m/>
    <m/>
    <m/>
    <m/>
    <m/>
    <x v="1"/>
    <m/>
    <m/>
    <m/>
    <m/>
    <m/>
    <m/>
    <m/>
    <m/>
    <m/>
    <m/>
    <m/>
    <m/>
    <m/>
    <m/>
    <m/>
    <m/>
    <m/>
    <n v="8.5500000000000007"/>
    <m/>
  </r>
  <r>
    <x v="792"/>
    <s v="Lincoln9192Irrig01"/>
    <x v="32"/>
    <m/>
    <m/>
    <m/>
    <m/>
    <n v="416.54"/>
    <n v="0.27400000000000002"/>
    <n v="0.2954"/>
    <n v="0.28160000000000002"/>
    <n v="0.24840000000000001"/>
    <n v="0.23874999999999999"/>
    <n v="0.26919999999999999"/>
    <n v="0.26740000000000003"/>
    <n v="0.207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29"/>
    <m/>
    <m/>
    <m/>
    <m/>
    <n v="418.79"/>
    <n v="0.28499999999999998"/>
    <n v="0.29925000000000002"/>
    <n v="0.28094999999999998"/>
    <n v="0.2487"/>
    <n v="0.2387"/>
    <n v="0.26615"/>
    <n v="0.26624999999999999"/>
    <n v="0.208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23"/>
    <m/>
    <m/>
    <m/>
    <m/>
    <n v="431.31"/>
    <n v="0.30199999999999999"/>
    <n v="0.30235000000000001"/>
    <n v="0.28885"/>
    <n v="0.26255000000000001"/>
    <n v="0.25380000000000003"/>
    <n v="0.27260000000000001"/>
    <n v="0.26555000000000001"/>
    <n v="0.208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24"/>
    <m/>
    <m/>
    <m/>
    <m/>
    <n v="429.45"/>
    <n v="0.29649999999999999"/>
    <n v="0.30175000000000002"/>
    <n v="0.2883"/>
    <n v="0.26200000000000001"/>
    <n v="0.25324999999999998"/>
    <n v="0.27205000000000001"/>
    <n v="0.26500000000000001"/>
    <n v="0.208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25"/>
    <m/>
    <m/>
    <m/>
    <m/>
    <m/>
    <m/>
    <m/>
    <m/>
    <m/>
    <m/>
    <m/>
    <m/>
    <m/>
    <m/>
    <m/>
    <m/>
    <m/>
    <n v="176.9"/>
    <m/>
    <m/>
    <m/>
    <m/>
    <m/>
    <m/>
    <m/>
    <m/>
    <m/>
    <m/>
    <m/>
    <m/>
    <m/>
    <m/>
    <m/>
    <m/>
    <m/>
    <n v="2.445180342"/>
    <m/>
    <m/>
    <n v="107.975242968952"/>
    <m/>
    <m/>
    <n v="2.2645749999999999E-2"/>
    <x v="1"/>
    <m/>
    <m/>
    <m/>
    <m/>
    <m/>
    <m/>
    <m/>
    <n v="187.5"/>
    <m/>
    <m/>
    <m/>
    <m/>
    <m/>
    <m/>
    <m/>
    <n v="68.924757031048401"/>
    <n v="657.5"/>
    <m/>
    <m/>
  </r>
  <r>
    <x v="792"/>
    <s v="Lincoln9192Irrig01"/>
    <x v="626"/>
    <m/>
    <m/>
    <m/>
    <m/>
    <n v="406.59"/>
    <n v="0.25800000000000001"/>
    <n v="0.27200000000000002"/>
    <n v="0.27500000000000002"/>
    <n v="0.24745"/>
    <n v="0.24335000000000001"/>
    <n v="0.26784999999999998"/>
    <n v="0.26565"/>
    <n v="0.2036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27"/>
    <m/>
    <m/>
    <m/>
    <m/>
    <n v="415"/>
    <n v="0.27150000000000002"/>
    <n v="0.29335"/>
    <n v="0.27875"/>
    <n v="0.24575"/>
    <n v="0.24554999999999999"/>
    <n v="0.26590000000000003"/>
    <n v="0.26350000000000001"/>
    <n v="0.210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28"/>
    <m/>
    <m/>
    <m/>
    <m/>
    <m/>
    <m/>
    <m/>
    <m/>
    <m/>
    <m/>
    <m/>
    <m/>
    <m/>
    <m/>
    <m/>
    <m/>
    <m/>
    <n v="419.2"/>
    <m/>
    <m/>
    <m/>
    <m/>
    <m/>
    <m/>
    <m/>
    <m/>
    <m/>
    <m/>
    <m/>
    <m/>
    <m/>
    <m/>
    <m/>
    <m/>
    <m/>
    <n v="6.9373268399999999"/>
    <m/>
    <m/>
    <n v="233.60221861471899"/>
    <m/>
    <m/>
    <n v="2.9697179000000001E-2"/>
    <x v="1"/>
    <m/>
    <m/>
    <m/>
    <m/>
    <m/>
    <m/>
    <m/>
    <n v="235"/>
    <m/>
    <m/>
    <m/>
    <m/>
    <m/>
    <m/>
    <m/>
    <n v="185.597781385281"/>
    <n v="760"/>
    <m/>
    <m/>
  </r>
  <r>
    <x v="792"/>
    <s v="Lincoln9192Irrig01"/>
    <x v="629"/>
    <m/>
    <m/>
    <m/>
    <m/>
    <n v="406.44"/>
    <n v="0.25700000000000001"/>
    <n v="0.27575"/>
    <n v="0.27565000000000001"/>
    <n v="0.24460000000000001"/>
    <n v="0.23769999999999999"/>
    <n v="0.26800000000000002"/>
    <n v="0.26374999999999998"/>
    <n v="0.209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30"/>
    <m/>
    <m/>
    <m/>
    <m/>
    <n v="396.97"/>
    <n v="0.245"/>
    <n v="0.26755000000000001"/>
    <n v="0.26769999999999999"/>
    <n v="0.23874999999999999"/>
    <n v="0.23050000000000001"/>
    <n v="0.26269999999999999"/>
    <n v="0.26365"/>
    <n v="0.20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31"/>
    <m/>
    <m/>
    <m/>
    <m/>
    <m/>
    <m/>
    <m/>
    <m/>
    <m/>
    <m/>
    <m/>
    <m/>
    <m/>
    <m/>
    <m/>
    <m/>
    <m/>
    <n v="589.625"/>
    <m/>
    <m/>
    <m/>
    <m/>
    <m/>
    <m/>
    <m/>
    <m/>
    <m/>
    <m/>
    <m/>
    <m/>
    <m/>
    <m/>
    <m/>
    <m/>
    <m/>
    <n v="7.7521683020000003"/>
    <m/>
    <m/>
    <n v="287.60125142533201"/>
    <m/>
    <m/>
    <n v="2.6954571E-2"/>
    <x v="1"/>
    <m/>
    <m/>
    <m/>
    <m/>
    <m/>
    <m/>
    <m/>
    <n v="205"/>
    <m/>
    <m/>
    <m/>
    <m/>
    <m/>
    <m/>
    <m/>
    <n v="302.02374857466799"/>
    <n v="650"/>
    <m/>
    <m/>
  </r>
  <r>
    <x v="792"/>
    <s v="Lincoln9192Irrig01"/>
    <x v="632"/>
    <m/>
    <m/>
    <m/>
    <m/>
    <n v="395.03"/>
    <n v="0.25800000000000001"/>
    <n v="0.27155000000000001"/>
    <n v="0.26369999999999999"/>
    <n v="0.2293"/>
    <n v="0.22635"/>
    <n v="0.25850000000000001"/>
    <n v="0.26200000000000001"/>
    <n v="0.205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33"/>
    <m/>
    <m/>
    <m/>
    <m/>
    <n v="404.18"/>
    <n v="0.28449999999999998"/>
    <n v="0.29244999999999999"/>
    <n v="0.26755000000000001"/>
    <n v="0.23164999999999999"/>
    <n v="0.21845000000000001"/>
    <n v="0.2581"/>
    <n v="0.26095000000000002"/>
    <n v="0.207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246"/>
    <m/>
    <m/>
    <m/>
    <m/>
    <m/>
    <m/>
    <m/>
    <m/>
    <m/>
    <m/>
    <m/>
    <m/>
    <m/>
    <m/>
    <m/>
    <m/>
    <n v="20.823239999999998"/>
    <n v="963.05"/>
    <m/>
    <m/>
    <m/>
    <m/>
    <m/>
    <m/>
    <m/>
    <m/>
    <m/>
    <m/>
    <m/>
    <m/>
    <m/>
    <m/>
    <n v="4.5250000000000297"/>
    <m/>
    <m/>
    <n v="9.7284178820000005"/>
    <m/>
    <m/>
    <n v="361.81232314506002"/>
    <m/>
    <m/>
    <n v="2.6888022000000001E-2"/>
    <x v="1"/>
    <m/>
    <m/>
    <m/>
    <m/>
    <m/>
    <m/>
    <m/>
    <n v="252.5"/>
    <m/>
    <m/>
    <m/>
    <m/>
    <m/>
    <m/>
    <m/>
    <n v="596.71267685494001"/>
    <n v="702.5"/>
    <m/>
    <m/>
  </r>
  <r>
    <x v="792"/>
    <s v="Lincoln9192Irrig01"/>
    <x v="634"/>
    <m/>
    <m/>
    <m/>
    <m/>
    <n v="400.12"/>
    <n v="0.27200000000000002"/>
    <n v="0.28510000000000002"/>
    <n v="0.27155000000000001"/>
    <n v="0.23100000000000001"/>
    <n v="0.21820000000000001"/>
    <n v="0.25850000000000001"/>
    <n v="0.2586"/>
    <n v="0.2056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35"/>
    <m/>
    <m/>
    <m/>
    <m/>
    <n v="390.82"/>
    <n v="0.25950000000000001"/>
    <n v="0.27029999999999998"/>
    <n v="0.26085000000000003"/>
    <n v="0.22140000000000001"/>
    <n v="0.20974999999999999"/>
    <n v="0.25595000000000001"/>
    <n v="0.26624999999999999"/>
    <n v="0.210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36"/>
    <m/>
    <m/>
    <m/>
    <m/>
    <m/>
    <m/>
    <m/>
    <m/>
    <m/>
    <m/>
    <m/>
    <m/>
    <m/>
    <m/>
    <m/>
    <m/>
    <n v="16.974693089807801"/>
    <n v="1307.075"/>
    <n v="209.2"/>
    <n v="1.5699999999999999E-2"/>
    <n v="3.3094000000000001"/>
    <m/>
    <m/>
    <m/>
    <m/>
    <m/>
    <m/>
    <m/>
    <m/>
    <m/>
    <n v="0.96"/>
    <n v="3.7134999999999099E-2"/>
    <n v="3.8499999999999099"/>
    <m/>
    <m/>
    <n v="7.4438309"/>
    <n v="2.75E-2"/>
    <n v="8.2226707149549405"/>
    <n v="296.78687799745802"/>
    <m/>
    <m/>
    <n v="2.5081401999999999E-2"/>
    <x v="1"/>
    <m/>
    <m/>
    <m/>
    <m/>
    <m/>
    <m/>
    <m/>
    <n v="197.5"/>
    <m/>
    <m/>
    <n v="254.630401133769"/>
    <m/>
    <n v="7.0499999999999998E-3"/>
    <n v="5.5456149833543904"/>
    <m/>
    <n v="797.23812200254201"/>
    <n v="622.5"/>
    <m/>
    <m/>
  </r>
  <r>
    <x v="792"/>
    <s v="Lincoln9192Irrig01"/>
    <x v="637"/>
    <m/>
    <m/>
    <m/>
    <m/>
    <m/>
    <m/>
    <m/>
    <m/>
    <m/>
    <m/>
    <m/>
    <m/>
    <m/>
    <m/>
    <m/>
    <m/>
    <n v="16.5181785304759"/>
    <n v="1501.2750000000001"/>
    <n v="216.97499999999999"/>
    <n v="1.37E-2"/>
    <n v="2.9288249999999998"/>
    <m/>
    <m/>
    <m/>
    <m/>
    <m/>
    <m/>
    <m/>
    <m/>
    <m/>
    <n v="0.90500000000000003"/>
    <n v="6.7077500000000595E-2"/>
    <n v="7.42500000000007"/>
    <m/>
    <m/>
    <n v="6.1079999999999997"/>
    <n v="2.7199999999999998E-2"/>
    <n v="6.8581049873941398"/>
    <n v="252.831762718986"/>
    <m/>
    <m/>
    <n v="2.4158356999999998E-2"/>
    <x v="1"/>
    <m/>
    <m/>
    <m/>
    <m/>
    <m/>
    <m/>
    <m/>
    <n v="197.5"/>
    <m/>
    <m/>
    <n v="254.630401133769"/>
    <m/>
    <n v="6.7000000000000002E-3"/>
    <n v="6.7700539087045097"/>
    <m/>
    <n v="1024.0432372810101"/>
    <n v="530"/>
    <m/>
    <m/>
  </r>
  <r>
    <x v="792"/>
    <s v="Lincoln9192Irrig01"/>
    <x v="638"/>
    <m/>
    <m/>
    <m/>
    <m/>
    <n v="388.13"/>
    <n v="0.2535"/>
    <n v="0.29060000000000002"/>
    <n v="0.26390000000000002"/>
    <n v="0.21995000000000001"/>
    <n v="0.2011"/>
    <n v="0.24995000000000001"/>
    <n v="0.25900000000000001"/>
    <n v="0.20265"/>
    <m/>
    <m/>
    <m/>
    <n v="23.2248556588391"/>
    <n v="1751.7750000000001"/>
    <n v="300.7"/>
    <n v="1.6799999999999999E-2"/>
    <n v="5.0774499999999998"/>
    <m/>
    <m/>
    <m/>
    <m/>
    <m/>
    <n v="46.069598866230798"/>
    <m/>
    <m/>
    <m/>
    <n v="1.0649999999999999"/>
    <n v="5.7015000000000197E-2"/>
    <n v="5.3500000000000201"/>
    <m/>
    <m/>
    <n v="6.1319999999999997"/>
    <n v="3.295E-2"/>
    <n v="9.1777577207990895"/>
    <n v="278.80272160160899"/>
    <m/>
    <m/>
    <n v="2.1994046E-2"/>
    <x v="1"/>
    <m/>
    <m/>
    <m/>
    <m/>
    <m/>
    <m/>
    <m/>
    <n v="220"/>
    <m/>
    <m/>
    <n v="254.630401133769"/>
    <m/>
    <n v="7.8499999999999993E-3"/>
    <n v="9.0130328521978207"/>
    <m/>
    <n v="1166.9222783983901"/>
    <n v="582.5"/>
    <m/>
    <m/>
  </r>
  <r>
    <x v="792"/>
    <s v="Lincoln9192Irrig01"/>
    <x v="639"/>
    <m/>
    <m/>
    <m/>
    <m/>
    <n v="398.44"/>
    <n v="0.29899999999999999"/>
    <n v="0.30330000000000001"/>
    <n v="0.27005000000000001"/>
    <n v="0.22195000000000001"/>
    <n v="0.19769999999999999"/>
    <n v="0.24579999999999999"/>
    <n v="0.25555"/>
    <n v="0.19885"/>
    <m/>
    <m/>
    <m/>
    <n v="30.176561076084901"/>
    <n v="2299.75"/>
    <n v="465"/>
    <n v="1.67E-2"/>
    <n v="7.8278999999999996"/>
    <m/>
    <m/>
    <m/>
    <m/>
    <m/>
    <n v="210.369598866231"/>
    <m/>
    <m/>
    <m/>
    <n v="1.06"/>
    <n v="5.24199999999993E-2"/>
    <n v="4.94999999999993"/>
    <m/>
    <m/>
    <n v="7.7640000000000002"/>
    <n v="3.2599999999999997E-2"/>
    <n v="10.742754078445801"/>
    <n v="333.06652624967501"/>
    <m/>
    <m/>
    <n v="2.3310658000000001E-2"/>
    <x v="1"/>
    <m/>
    <m/>
    <m/>
    <m/>
    <m/>
    <m/>
    <m/>
    <n v="270"/>
    <m/>
    <m/>
    <n v="254.630401133769"/>
    <m/>
    <n v="7.8499999999999993E-3"/>
    <n v="11.662910979597999"/>
    <m/>
    <n v="1496.7334737503199"/>
    <n v="650"/>
    <m/>
    <m/>
  </r>
  <r>
    <x v="792"/>
    <s v="Lincoln9192Irrig01"/>
    <x v="640"/>
    <m/>
    <m/>
    <m/>
    <m/>
    <m/>
    <m/>
    <m/>
    <m/>
    <m/>
    <m/>
    <m/>
    <m/>
    <m/>
    <m/>
    <m/>
    <m/>
    <n v="26.043576015999498"/>
    <n v="2326.25"/>
    <n v="532.25"/>
    <n v="1.6400000000000001E-2"/>
    <n v="8.6236750000000004"/>
    <m/>
    <m/>
    <m/>
    <m/>
    <m/>
    <n v="277.619598866231"/>
    <m/>
    <m/>
    <m/>
    <n v="1.05"/>
    <n v="8.3319999999999797E-2"/>
    <n v="7.875"/>
    <m/>
    <m/>
    <n v="6.4950000000000001"/>
    <n v="3.0200000000000001E-2"/>
    <n v="8.7302550265740901"/>
    <n v="289.08332865692603"/>
    <m/>
    <m/>
    <n v="2.2467569999999999E-2"/>
    <x v="1"/>
    <m/>
    <m/>
    <m/>
    <m/>
    <m/>
    <m/>
    <m/>
    <n v="332.5"/>
    <m/>
    <m/>
    <n v="254.630401133769"/>
    <m/>
    <n v="5.7499999999999999E-3"/>
    <n v="8.5477346187345997"/>
    <m/>
    <n v="1497.04167134307"/>
    <n v="660"/>
    <m/>
    <m/>
  </r>
  <r>
    <x v="792"/>
    <s v="Lincoln9192Irrig01"/>
    <x v="641"/>
    <m/>
    <m/>
    <m/>
    <m/>
    <n v="399.9"/>
    <n v="0.28249999999999997"/>
    <n v="0.30835000000000001"/>
    <n v="0.27955000000000002"/>
    <n v="0.22789999999999999"/>
    <n v="0.20144999999999999"/>
    <n v="0.24575"/>
    <n v="0.25390000000000001"/>
    <n v="0.2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42"/>
    <m/>
    <m/>
    <m/>
    <m/>
    <m/>
    <m/>
    <m/>
    <m/>
    <m/>
    <m/>
    <m/>
    <m/>
    <m/>
    <m/>
    <m/>
    <m/>
    <n v="25.673543055451901"/>
    <n v="2224.7750000000001"/>
    <n v="552"/>
    <n v="1.5599999999999999E-2"/>
    <n v="8.6065500000000004"/>
    <m/>
    <m/>
    <m/>
    <m/>
    <m/>
    <n v="297.369598866231"/>
    <m/>
    <m/>
    <m/>
    <n v="1.2649999999999999"/>
    <n v="6.4599999999999894E-2"/>
    <n v="5.125"/>
    <m/>
    <m/>
    <n v="6.3639999999999999"/>
    <n v="2.9649999999999999E-2"/>
    <n v="8.9393535466453802"/>
    <n v="301.057812543578"/>
    <m/>
    <m/>
    <n v="2.1138797000000001E-2"/>
    <x v="1"/>
    <m/>
    <m/>
    <m/>
    <m/>
    <m/>
    <m/>
    <m/>
    <m/>
    <m/>
    <m/>
    <n v="254.630401133769"/>
    <m/>
    <n v="5.7999999999999996E-3"/>
    <n v="7.9262346872472396"/>
    <m/>
    <n v="1366.5921874564201"/>
    <n v="570"/>
    <m/>
    <m/>
  </r>
  <r>
    <x v="792"/>
    <s v="Lincoln9192Irrig01"/>
    <x v="643"/>
    <m/>
    <m/>
    <m/>
    <m/>
    <n v="380.27"/>
    <n v="0.24349999999999999"/>
    <n v="0.28225"/>
    <n v="0.26405000000000001"/>
    <n v="0.21815000000000001"/>
    <n v="0.19800000000000001"/>
    <n v="0.2422"/>
    <n v="0.25490000000000002"/>
    <n v="0.1983"/>
    <m/>
    <m/>
    <m/>
    <n v="26.051316182118502"/>
    <n v="2313.6999999999998"/>
    <n v="693.5"/>
    <n v="1.635E-2"/>
    <n v="11.215875"/>
    <m/>
    <m/>
    <m/>
    <m/>
    <m/>
    <n v="438.869598866231"/>
    <m/>
    <m/>
    <m/>
    <n v="1.1399999999999999"/>
    <n v="8.5525000000000406E-2"/>
    <n v="7.3250000000000499"/>
    <m/>
    <m/>
    <n v="5.93"/>
    <n v="2.7799999999999998E-2"/>
    <n v="7.42109459107769"/>
    <n v="267.99170433129302"/>
    <m/>
    <m/>
    <n v="2.2127550999999999E-2"/>
    <x v="1"/>
    <m/>
    <m/>
    <m/>
    <m/>
    <m/>
    <m/>
    <m/>
    <m/>
    <m/>
    <m/>
    <n v="254.630401133769"/>
    <m/>
    <n v="5.4000000000000003E-3"/>
    <n v="7.1923015260921099"/>
    <m/>
    <n v="1344.8832956687099"/>
    <n v="575"/>
    <m/>
    <m/>
  </r>
  <r>
    <x v="792"/>
    <s v="Lincoln9192Irrig01"/>
    <x v="644"/>
    <m/>
    <m/>
    <m/>
    <m/>
    <n v="385.9"/>
    <n v="0.28199999999999997"/>
    <n v="0.29239999999999999"/>
    <n v="0.26224999999999998"/>
    <n v="0.2107"/>
    <n v="0.19155"/>
    <n v="0.24015"/>
    <n v="0.25359999999999999"/>
    <n v="0.19685"/>
    <m/>
    <m/>
    <m/>
    <n v="20.070751295763099"/>
    <n v="2315.5500000000002"/>
    <n v="856.25"/>
    <n v="1.9050000000000001E-2"/>
    <n v="16.104225"/>
    <m/>
    <m/>
    <m/>
    <m/>
    <m/>
    <n v="601.61959886623094"/>
    <m/>
    <m/>
    <m/>
    <n v="1.08"/>
    <n v="8.1269999999999801E-2"/>
    <n v="12.999999999999901"/>
    <m/>
    <m/>
    <n v="3.9769999999999999"/>
    <n v="2.47E-2"/>
    <n v="1.4270453990610299"/>
    <n v="185.829466759821"/>
    <m/>
    <m/>
    <n v="2.1401342E-2"/>
    <x v="1"/>
    <m/>
    <m/>
    <m/>
    <m/>
    <m/>
    <m/>
    <m/>
    <m/>
    <m/>
    <m/>
    <n v="254.630401133769"/>
    <m/>
    <n v="4.3E-3"/>
    <n v="2.1789169953051601"/>
    <m/>
    <n v="1260.47053324018"/>
    <n v="512.5"/>
    <m/>
    <m/>
  </r>
  <r>
    <x v="792"/>
    <s v="Lincoln9192Irrig01"/>
    <x v="645"/>
    <m/>
    <m/>
    <m/>
    <m/>
    <n v="388.87"/>
    <n v="0.26"/>
    <n v="0.29630000000000001"/>
    <n v="0.26565"/>
    <n v="0.22470000000000001"/>
    <n v="0.19844999999999999"/>
    <n v="0.24349999999999999"/>
    <n v="0.25390000000000001"/>
    <n v="0.20185"/>
    <m/>
    <m/>
    <m/>
    <n v="32.709666313272997"/>
    <n v="2595.6999999999998"/>
    <n v="1138"/>
    <n v="1.7899999999999999E-2"/>
    <n v="20.370200000000001"/>
    <m/>
    <m/>
    <m/>
    <m/>
    <m/>
    <n v="883.36959886623094"/>
    <m/>
    <m/>
    <m/>
    <n v="1.2949999999999999"/>
    <n v="0.199307499999999"/>
    <n v="15.425000000000001"/>
    <m/>
    <m/>
    <n v="3.72"/>
    <n v="2.325E-2"/>
    <n v="4.2869814551603804"/>
    <n v="184.33694117584599"/>
    <m/>
    <m/>
    <n v="2.0180436999999999E-2"/>
    <x v="1"/>
    <m/>
    <m/>
    <m/>
    <m/>
    <m/>
    <m/>
    <m/>
    <m/>
    <m/>
    <m/>
    <n v="254.630401133769"/>
    <m/>
    <n v="5.5999999999999999E-3"/>
    <n v="6.9726152895795099"/>
    <m/>
    <n v="1257.9380588241499"/>
    <n v="572.5"/>
    <m/>
    <m/>
  </r>
  <r>
    <x v="792"/>
    <s v="Lincoln9192Irrig01"/>
    <x v="646"/>
    <m/>
    <m/>
    <m/>
    <m/>
    <m/>
    <m/>
    <m/>
    <m/>
    <m/>
    <m/>
    <m/>
    <m/>
    <m/>
    <m/>
    <m/>
    <m/>
    <m/>
    <n v="2551.75"/>
    <n v="1214"/>
    <n v="2.0400000000000001E-2"/>
    <n v="24.576000000000001"/>
    <m/>
    <m/>
    <m/>
    <m/>
    <m/>
    <n v="959.36959886623094"/>
    <m/>
    <m/>
    <m/>
    <m/>
    <m/>
    <n v="10"/>
    <m/>
    <m/>
    <n v="0.77400000000000002"/>
    <n v="2.29E-2"/>
    <m/>
    <m/>
    <m/>
    <m/>
    <m/>
    <x v="1"/>
    <m/>
    <m/>
    <m/>
    <m/>
    <m/>
    <m/>
    <m/>
    <m/>
    <m/>
    <m/>
    <n v="254.630401133769"/>
    <m/>
    <n v="5.1999999999999998E-3"/>
    <m/>
    <m/>
    <m/>
    <n v="605"/>
    <m/>
    <m/>
  </r>
  <r>
    <x v="792"/>
    <s v="Lincoln9192Irrig01"/>
    <x v="647"/>
    <m/>
    <m/>
    <m/>
    <m/>
    <n v="382.33"/>
    <n v="0.2465"/>
    <n v="0.2964"/>
    <n v="0.26719999999999999"/>
    <n v="0.21909999999999999"/>
    <n v="0.19364999999999999"/>
    <n v="0.23945"/>
    <n v="0.25319999999999998"/>
    <n v="0.1961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2"/>
    <s v="Lincoln9192Irrig01"/>
    <x v="648"/>
    <m/>
    <m/>
    <m/>
    <m/>
    <m/>
    <m/>
    <m/>
    <m/>
    <m/>
    <m/>
    <m/>
    <m/>
    <m/>
    <m/>
    <m/>
    <m/>
    <m/>
    <n v="2369.5"/>
    <n v="1161.5"/>
    <n v="0.02"/>
    <n v="23.261199999999999"/>
    <m/>
    <m/>
    <m/>
    <m/>
    <m/>
    <n v="906.86959886623094"/>
    <m/>
    <m/>
    <m/>
    <m/>
    <m/>
    <m/>
    <m/>
    <m/>
    <m/>
    <m/>
    <m/>
    <m/>
    <m/>
    <m/>
    <m/>
    <x v="1"/>
    <m/>
    <m/>
    <m/>
    <m/>
    <m/>
    <m/>
    <m/>
    <m/>
    <m/>
    <m/>
    <n v="254.630401133769"/>
    <m/>
    <m/>
    <m/>
    <m/>
    <m/>
    <m/>
    <m/>
    <m/>
  </r>
  <r>
    <x v="792"/>
    <s v="Lincoln9192Irrig01"/>
    <x v="649"/>
    <m/>
    <m/>
    <s v="BattenSpring"/>
    <m/>
    <n v="359.47"/>
    <n v="0.22450000000000001"/>
    <n v="0.26024999999999998"/>
    <n v="0.25109999999999999"/>
    <n v="0.20219999999999999"/>
    <n v="0.18315000000000001"/>
    <n v="0.2341"/>
    <n v="0.24909999999999999"/>
    <n v="0.19295000000000001"/>
    <m/>
    <m/>
    <m/>
    <m/>
    <n v="2164.5073807548602"/>
    <m/>
    <m/>
    <m/>
    <m/>
    <n v="3.6534400000000002E-2"/>
    <m/>
    <n v="21889.932467834002"/>
    <m/>
    <n v="799.7355487528350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3"/>
    <s v="Lincoln9192Irrig02"/>
    <x v="32"/>
    <m/>
    <m/>
    <m/>
    <m/>
    <n v="409.48"/>
    <n v="0.2485"/>
    <n v="0.24945000000000001"/>
    <n v="0.23794999999999999"/>
    <n v="0.25119999999999998"/>
    <n v="0.26669999999999999"/>
    <n v="0.26350000000000001"/>
    <n v="0.23130000000000001"/>
    <n v="0.29880000000000001"/>
    <m/>
    <m/>
    <m/>
    <m/>
    <n v="2266.29021420966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29"/>
    <m/>
    <m/>
    <m/>
    <m/>
    <n v="400.79"/>
    <n v="0.224"/>
    <n v="0.23915"/>
    <n v="0.23014999999999999"/>
    <n v="0.25059999999999999"/>
    <n v="0.26284999999999997"/>
    <n v="0.26540000000000002"/>
    <n v="0.23064999999999999"/>
    <n v="0.30114999999999997"/>
    <m/>
    <m/>
    <m/>
    <m/>
    <n v="2145.84171279161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23"/>
    <m/>
    <m/>
    <m/>
    <m/>
    <n v="394.17"/>
    <n v="0.21149999999999999"/>
    <n v="0.23005"/>
    <n v="0.22935"/>
    <n v="0.24445"/>
    <n v="0.26079999999999998"/>
    <n v="0.26340000000000002"/>
    <n v="0.2291"/>
    <n v="0.30220000000000002"/>
    <m/>
    <m/>
    <m/>
    <m/>
    <n v="1620.1078994237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24"/>
    <m/>
    <m/>
    <m/>
    <m/>
    <n v="391.14"/>
    <n v="0.2"/>
    <n v="0.22955"/>
    <n v="0.22885"/>
    <n v="0.24390000000000001"/>
    <n v="0.26029999999999998"/>
    <n v="0.26284999999999997"/>
    <n v="0.22864999999999999"/>
    <n v="0.30159999999999998"/>
    <m/>
    <m/>
    <m/>
    <m/>
    <n v="1243.8978697201401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25"/>
    <m/>
    <m/>
    <m/>
    <m/>
    <m/>
    <m/>
    <m/>
    <m/>
    <m/>
    <m/>
    <m/>
    <m/>
    <m/>
    <m/>
    <m/>
    <m/>
    <m/>
    <n v="1338.90722831635"/>
    <m/>
    <m/>
    <m/>
    <m/>
    <m/>
    <m/>
    <m/>
    <m/>
    <m/>
    <m/>
    <m/>
    <m/>
    <m/>
    <m/>
    <m/>
    <m/>
    <m/>
    <n v="2.3896118820000001"/>
    <m/>
    <m/>
    <n v="111.51077451380399"/>
    <m/>
    <m/>
    <n v="2.1429426000000001E-2"/>
    <x v="1"/>
    <m/>
    <m/>
    <m/>
    <m/>
    <m/>
    <m/>
    <m/>
    <n v="212.5"/>
    <m/>
    <m/>
    <m/>
    <m/>
    <m/>
    <m/>
    <m/>
    <n v="72.189225486196094"/>
    <n v="695"/>
    <m/>
    <m/>
  </r>
  <r>
    <x v="793"/>
    <s v="Lincoln9192Irrig02"/>
    <x v="626"/>
    <m/>
    <m/>
    <m/>
    <m/>
    <n v="370.48"/>
    <n v="0.17899999999999999"/>
    <n v="0.1966"/>
    <n v="0.21099999999999999"/>
    <n v="0.2326"/>
    <n v="0.24975"/>
    <n v="0.25779999999999997"/>
    <n v="0.2261"/>
    <n v="0.29954999999999998"/>
    <m/>
    <m/>
    <m/>
    <m/>
    <n v="1569.55312990828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27"/>
    <m/>
    <m/>
    <m/>
    <m/>
    <n v="358.56"/>
    <n v="0.15"/>
    <n v="0.18285000000000001"/>
    <n v="0.19885"/>
    <n v="0.23200000000000001"/>
    <n v="0.24629999999999999"/>
    <n v="0.25714999999999999"/>
    <n v="0.2233"/>
    <n v="0.30235000000000001"/>
    <m/>
    <m/>
    <m/>
    <m/>
    <n v="1952.1901740426199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28"/>
    <m/>
    <m/>
    <m/>
    <m/>
    <m/>
    <m/>
    <m/>
    <m/>
    <m/>
    <m/>
    <m/>
    <m/>
    <m/>
    <m/>
    <m/>
    <m/>
    <m/>
    <n v="2179.6248573955399"/>
    <m/>
    <m/>
    <m/>
    <m/>
    <m/>
    <m/>
    <m/>
    <m/>
    <m/>
    <m/>
    <m/>
    <m/>
    <m/>
    <m/>
    <m/>
    <m/>
    <m/>
    <n v="5.2471551649999997"/>
    <m/>
    <m/>
    <n v="190.03289930555599"/>
    <m/>
    <m/>
    <n v="2.7611825E-2"/>
    <x v="1"/>
    <m/>
    <m/>
    <m/>
    <m/>
    <m/>
    <m/>
    <m/>
    <n v="222.5"/>
    <m/>
    <m/>
    <m/>
    <m/>
    <m/>
    <m/>
    <m/>
    <n v="182.167100694444"/>
    <n v="687.5"/>
    <m/>
    <m/>
  </r>
  <r>
    <x v="793"/>
    <s v="Lincoln9192Irrig02"/>
    <x v="629"/>
    <m/>
    <m/>
    <m/>
    <m/>
    <n v="362.49"/>
    <n v="0.18049999999999999"/>
    <n v="0.19175"/>
    <n v="0.19700000000000001"/>
    <n v="0.22575000000000001"/>
    <n v="0.24049999999999999"/>
    <n v="0.25380000000000003"/>
    <n v="0.22245000000000001"/>
    <n v="0.30070000000000002"/>
    <m/>
    <m/>
    <m/>
    <m/>
    <n v="2117.05108928149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30"/>
    <m/>
    <m/>
    <m/>
    <m/>
    <n v="373.46"/>
    <n v="0.20499999999999999"/>
    <n v="0.22775000000000001"/>
    <n v="0.2019"/>
    <n v="0.22445000000000001"/>
    <n v="0.2364"/>
    <n v="0.2525"/>
    <n v="0.21959999999999999"/>
    <n v="0.29970000000000002"/>
    <m/>
    <m/>
    <m/>
    <m/>
    <n v="969.8785578461820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31"/>
    <m/>
    <m/>
    <m/>
    <m/>
    <m/>
    <m/>
    <m/>
    <m/>
    <m/>
    <m/>
    <m/>
    <m/>
    <m/>
    <m/>
    <m/>
    <m/>
    <m/>
    <n v="1962.8623815778601"/>
    <m/>
    <m/>
    <m/>
    <m/>
    <m/>
    <m/>
    <m/>
    <m/>
    <m/>
    <m/>
    <m/>
    <m/>
    <m/>
    <m/>
    <m/>
    <m/>
    <m/>
    <n v="6.5258925049999998"/>
    <m/>
    <m/>
    <n v="258.45360260376998"/>
    <m/>
    <m/>
    <n v="2.5249764000000001E-2"/>
    <x v="1"/>
    <m/>
    <m/>
    <m/>
    <m/>
    <m/>
    <m/>
    <m/>
    <n v="265"/>
    <m/>
    <m/>
    <m/>
    <m/>
    <m/>
    <m/>
    <m/>
    <n v="360.02139739622999"/>
    <n v="727.5"/>
    <m/>
    <m/>
  </r>
  <r>
    <x v="793"/>
    <s v="Lincoln9192Irrig02"/>
    <x v="632"/>
    <m/>
    <m/>
    <m/>
    <m/>
    <n v="381.44"/>
    <n v="0.23200000000000001"/>
    <n v="0.24475"/>
    <n v="0.20845"/>
    <n v="0.2271"/>
    <n v="0.22925000000000001"/>
    <n v="0.2485"/>
    <n v="0.21859999999999999"/>
    <n v="0.2985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33"/>
    <m/>
    <m/>
    <m/>
    <m/>
    <n v="391.72"/>
    <n v="0.27"/>
    <n v="0.25824999999999998"/>
    <n v="0.21804999999999999"/>
    <n v="0.22359999999999999"/>
    <n v="0.22969999999999999"/>
    <n v="0.2467"/>
    <n v="0.21410000000000001"/>
    <n v="0.2982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246"/>
    <m/>
    <m/>
    <m/>
    <m/>
    <m/>
    <m/>
    <m/>
    <m/>
    <m/>
    <m/>
    <m/>
    <m/>
    <m/>
    <m/>
    <m/>
    <m/>
    <n v="15.971"/>
    <n v="862.875"/>
    <m/>
    <m/>
    <m/>
    <m/>
    <m/>
    <m/>
    <m/>
    <m/>
    <m/>
    <m/>
    <m/>
    <m/>
    <m/>
    <m/>
    <n v="2.07499999999999"/>
    <m/>
    <m/>
    <n v="6.0510919300000001"/>
    <m/>
    <m/>
    <n v="245.94302995733099"/>
    <m/>
    <m/>
    <n v="2.4603633E-2"/>
    <x v="1"/>
    <m/>
    <m/>
    <m/>
    <m/>
    <m/>
    <m/>
    <m/>
    <n v="197.5"/>
    <m/>
    <m/>
    <m/>
    <m/>
    <m/>
    <m/>
    <m/>
    <n v="614.85697004266899"/>
    <n v="592.5"/>
    <m/>
    <m/>
  </r>
  <r>
    <x v="793"/>
    <s v="Lincoln9192Irrig02"/>
    <x v="634"/>
    <m/>
    <m/>
    <m/>
    <m/>
    <n v="391.24"/>
    <n v="0.26050000000000001"/>
    <n v="0.25819999999999999"/>
    <n v="0.22055"/>
    <n v="0.23005"/>
    <n v="0.23175000000000001"/>
    <n v="0.24395"/>
    <n v="0.21609999999999999"/>
    <n v="0.295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35"/>
    <m/>
    <m/>
    <m/>
    <m/>
    <n v="389.46"/>
    <n v="0.255"/>
    <n v="0.2495"/>
    <n v="0.22145000000000001"/>
    <n v="0.23164999999999999"/>
    <n v="0.23185"/>
    <n v="0.24374999999999999"/>
    <n v="0.21834999999999999"/>
    <n v="0.295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36"/>
    <m/>
    <m/>
    <m/>
    <m/>
    <m/>
    <m/>
    <m/>
    <m/>
    <m/>
    <m/>
    <m/>
    <m/>
    <m/>
    <m/>
    <m/>
    <m/>
    <n v="19.244575495718699"/>
    <n v="1501.1"/>
    <n v="236.42500000000001"/>
    <n v="1.5900000000000001E-2"/>
    <n v="3.76132"/>
    <m/>
    <m/>
    <m/>
    <m/>
    <m/>
    <m/>
    <m/>
    <m/>
    <m/>
    <n v="0.82499999999999996"/>
    <n v="2.6969999999999598E-2"/>
    <n v="3.1749999999999501"/>
    <m/>
    <m/>
    <n v="6.9612062379999999"/>
    <n v="2.9049999999999999E-2"/>
    <n v="7.9268047718503798"/>
    <n v="273.727880127064"/>
    <m/>
    <m/>
    <n v="2.5431118999999999E-2"/>
    <x v="1"/>
    <m/>
    <m/>
    <m/>
    <m/>
    <m/>
    <m/>
    <m/>
    <n v="257.5"/>
    <m/>
    <m/>
    <n v="264.11945836444198"/>
    <m/>
    <n v="8.0000000000000002E-3"/>
    <n v="7.7393693415415301"/>
    <m/>
    <n v="987.77211987293595"/>
    <n v="727.5"/>
    <m/>
    <m/>
  </r>
  <r>
    <x v="793"/>
    <s v="Lincoln9192Irrig02"/>
    <x v="637"/>
    <m/>
    <m/>
    <m/>
    <m/>
    <m/>
    <m/>
    <m/>
    <m/>
    <m/>
    <m/>
    <m/>
    <m/>
    <m/>
    <m/>
    <m/>
    <m/>
    <n v="19.8687616660022"/>
    <n v="1662.8"/>
    <n v="254.7"/>
    <n v="1.37E-2"/>
    <n v="3.5285899999999999"/>
    <m/>
    <m/>
    <m/>
    <m/>
    <m/>
    <n v="14.890270817778999"/>
    <m/>
    <m/>
    <m/>
    <n v="0.875"/>
    <n v="4.4655000000000201E-2"/>
    <n v="5.1000000000000201"/>
    <m/>
    <m/>
    <n v="6.3319999999999999"/>
    <n v="2.895E-2"/>
    <n v="7.7737768853193803"/>
    <n v="265.558808367859"/>
    <m/>
    <m/>
    <n v="2.3844059000000001E-2"/>
    <x v="1"/>
    <m/>
    <m/>
    <m/>
    <m/>
    <m/>
    <m/>
    <m/>
    <n v="227.5"/>
    <m/>
    <m/>
    <n v="264.11945836444198"/>
    <m/>
    <n v="7.6499999999999997E-3"/>
    <n v="8.7081436406630903"/>
    <m/>
    <n v="1137.4411916321401"/>
    <n v="630"/>
    <m/>
    <m/>
  </r>
  <r>
    <x v="793"/>
    <s v="Lincoln9192Irrig02"/>
    <x v="638"/>
    <m/>
    <m/>
    <m/>
    <m/>
    <n v="392.51"/>
    <n v="0.25700000000000001"/>
    <n v="0.26315"/>
    <n v="0.23205000000000001"/>
    <n v="0.24679999999999999"/>
    <n v="0.22750000000000001"/>
    <n v="0.23995"/>
    <n v="0.20635000000000001"/>
    <n v="0.28975000000000001"/>
    <m/>
    <m/>
    <m/>
    <n v="19.2476396417355"/>
    <n v="1647.375"/>
    <n v="302.45"/>
    <n v="1.7299999999999999E-2"/>
    <n v="5.20228"/>
    <m/>
    <m/>
    <m/>
    <m/>
    <m/>
    <n v="38.330541635557999"/>
    <m/>
    <m/>
    <m/>
    <n v="0.89"/>
    <n v="4.2279999999999797E-2"/>
    <n v="4.7749999999999799"/>
    <m/>
    <m/>
    <n v="4.3860000000000001"/>
    <n v="3.09E-2"/>
    <n v="7.1482068964781504"/>
    <n v="230.77319509325801"/>
    <m/>
    <m/>
    <n v="1.9005674E-2"/>
    <x v="1"/>
    <m/>
    <m/>
    <m/>
    <m/>
    <m/>
    <m/>
    <m/>
    <n v="192.5"/>
    <m/>
    <m/>
    <n v="264.11945836444198"/>
    <m/>
    <n v="6.3E-3"/>
    <n v="6.9355202469848196"/>
    <m/>
    <n v="1109.3768049067401"/>
    <n v="577.5"/>
    <m/>
    <m/>
  </r>
  <r>
    <x v="793"/>
    <s v="Lincoln9192Irrig02"/>
    <x v="639"/>
    <m/>
    <m/>
    <m/>
    <m/>
    <n v="402.39"/>
    <n v="0.29199999999999998"/>
    <n v="0.2707"/>
    <n v="0.2407"/>
    <n v="0.25314999999999999"/>
    <n v="0.22739999999999999"/>
    <n v="0.23594999999999999"/>
    <n v="0.20699999999999999"/>
    <n v="0.28505000000000003"/>
    <m/>
    <m/>
    <m/>
    <n v="24.971693497375298"/>
    <n v="2025.9749999999999"/>
    <n v="459.92500000000001"/>
    <n v="1.5650000000000001E-2"/>
    <n v="7.2045199999999996"/>
    <m/>
    <m/>
    <m/>
    <m/>
    <m/>
    <n v="195.805541635558"/>
    <m/>
    <m/>
    <m/>
    <n v="1.1299999999999999"/>
    <n v="3.4182499999999699E-2"/>
    <n v="3.0249999999999799"/>
    <m/>
    <m/>
    <n v="5.1829999999999998"/>
    <n v="3.1449999999999999E-2"/>
    <n v="7.8083759646422397"/>
    <n v="247.74128911554601"/>
    <m/>
    <m/>
    <n v="2.0921018E-2"/>
    <x v="1"/>
    <m/>
    <m/>
    <m/>
    <m/>
    <m/>
    <m/>
    <m/>
    <n v="260"/>
    <m/>
    <m/>
    <n v="264.11945836444198"/>
    <m/>
    <n v="7.5500000000000003E-3"/>
    <n v="9.9251242352591493"/>
    <m/>
    <n v="1315.2837108844501"/>
    <n v="637.5"/>
    <m/>
    <m/>
  </r>
  <r>
    <x v="793"/>
    <s v="Lincoln9192Irrig02"/>
    <x v="640"/>
    <m/>
    <m/>
    <m/>
    <m/>
    <m/>
    <m/>
    <m/>
    <m/>
    <m/>
    <m/>
    <m/>
    <m/>
    <m/>
    <m/>
    <m/>
    <m/>
    <n v="19.286051434383399"/>
    <n v="1656.9749999999999"/>
    <n v="413.75"/>
    <n v="1.8350000000000002E-2"/>
    <n v="7.5866249999999997"/>
    <m/>
    <m/>
    <m/>
    <m/>
    <m/>
    <n v="149.63054163555799"/>
    <m/>
    <m/>
    <m/>
    <n v="0.95499999999999996"/>
    <n v="4.6664999999999797E-2"/>
    <n v="4.8999999999999799"/>
    <m/>
    <m/>
    <n v="4.3479999999999999"/>
    <n v="2.93E-2"/>
    <n v="5.6507923525217496"/>
    <n v="192.85980725330199"/>
    <m/>
    <m/>
    <n v="2.2544873999999999E-2"/>
    <x v="1"/>
    <m/>
    <m/>
    <m/>
    <m/>
    <m/>
    <m/>
    <m/>
    <n v="205"/>
    <m/>
    <m/>
    <n v="264.11945836444198"/>
    <m/>
    <n v="5.7499999999999999E-3"/>
    <n v="5.9973547713720601"/>
    <m/>
    <n v="1045.4651927467"/>
    <n v="540"/>
    <m/>
    <m/>
  </r>
  <r>
    <x v="793"/>
    <s v="Lincoln9192Irrig02"/>
    <x v="641"/>
    <m/>
    <m/>
    <m/>
    <m/>
    <n v="408.15"/>
    <n v="0.28199999999999997"/>
    <n v="0.27825"/>
    <n v="0.24890000000000001"/>
    <n v="0.26640000000000003"/>
    <n v="0.2336"/>
    <n v="0.23715"/>
    <n v="0.20910000000000001"/>
    <n v="0.2853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42"/>
    <m/>
    <m/>
    <m/>
    <m/>
    <m/>
    <m/>
    <m/>
    <m/>
    <m/>
    <m/>
    <m/>
    <m/>
    <m/>
    <m/>
    <m/>
    <m/>
    <n v="23.245946960515798"/>
    <n v="2054.35"/>
    <n v="610.25"/>
    <n v="1.575E-2"/>
    <n v="9.6717999999999993"/>
    <m/>
    <m/>
    <m/>
    <m/>
    <m/>
    <n v="346.13054163555802"/>
    <m/>
    <m/>
    <m/>
    <n v="1.1950000000000001"/>
    <n v="4.7117499999999202E-2"/>
    <n v="3.82499999999993"/>
    <m/>
    <m/>
    <n v="4.5510000000000002"/>
    <n v="2.8000000000000001E-2"/>
    <n v="6.2953610939268199"/>
    <n v="226.340739343644"/>
    <m/>
    <m/>
    <n v="2.0106853000000001E-2"/>
    <x v="1"/>
    <m/>
    <m/>
    <m/>
    <m/>
    <m/>
    <m/>
    <m/>
    <m/>
    <m/>
    <m/>
    <n v="264.11945836444198"/>
    <m/>
    <n v="5.8999999999999999E-3"/>
    <n v="7.1267681252357598"/>
    <m/>
    <n v="1213.93426065636"/>
    <n v="575"/>
    <m/>
    <m/>
  </r>
  <r>
    <x v="793"/>
    <s v="Lincoln9192Irrig02"/>
    <x v="643"/>
    <m/>
    <m/>
    <m/>
    <m/>
    <n v="391.46"/>
    <n v="0.23499999999999999"/>
    <n v="0.2591"/>
    <n v="0.24049999999999999"/>
    <n v="0.26064999999999999"/>
    <n v="0.23485"/>
    <n v="0.23719999999999999"/>
    <n v="0.20610000000000001"/>
    <n v="0.28389999999999999"/>
    <m/>
    <m/>
    <m/>
    <n v="26.9677214202286"/>
    <n v="2337.1999999999998"/>
    <n v="799.25"/>
    <n v="1.7850000000000001E-2"/>
    <n v="14.188650000000001"/>
    <m/>
    <m/>
    <m/>
    <m/>
    <m/>
    <n v="535.13054163555796"/>
    <m/>
    <m/>
    <m/>
    <n v="1.145"/>
    <n v="8.8304999999999495E-2"/>
    <n v="8.1749999999999492"/>
    <m/>
    <m/>
    <n v="4.1820000000000004"/>
    <n v="2.7050000000000001E-2"/>
    <n v="5.1995652115081299"/>
    <n v="193.64214936309901"/>
    <m/>
    <m/>
    <n v="2.1596537999999998E-2"/>
    <x v="1"/>
    <m/>
    <m/>
    <m/>
    <m/>
    <m/>
    <m/>
    <m/>
    <m/>
    <m/>
    <m/>
    <n v="264.11945836444198"/>
    <m/>
    <n v="5.4000000000000003E-3"/>
    <n v="7.19734169866903"/>
    <m/>
    <n v="1336.1328506369"/>
    <n v="605"/>
    <m/>
    <m/>
  </r>
  <r>
    <x v="793"/>
    <s v="Lincoln9192Irrig02"/>
    <x v="644"/>
    <m/>
    <m/>
    <m/>
    <m/>
    <n v="400.39"/>
    <n v="0.29749999999999999"/>
    <n v="0.26555000000000001"/>
    <n v="0.2369"/>
    <n v="0.25559999999999999"/>
    <n v="0.22689999999999999"/>
    <n v="0.23599999999999999"/>
    <n v="0.20369999999999999"/>
    <n v="0.27979999999999999"/>
    <m/>
    <m/>
    <m/>
    <n v="31.731592550041999"/>
    <n v="2457.375"/>
    <n v="1034"/>
    <n v="1.9349999999999999E-2"/>
    <n v="20.0321"/>
    <m/>
    <m/>
    <m/>
    <m/>
    <m/>
    <n v="769.88054163555796"/>
    <m/>
    <m/>
    <m/>
    <n v="0.98499999999999999"/>
    <n v="0.141015"/>
    <n v="14.324999999999999"/>
    <m/>
    <m/>
    <n v="4.3250000000000002"/>
    <n v="2.69E-2"/>
    <n v="5.0520374735514801"/>
    <n v="184.86973214913601"/>
    <m/>
    <m/>
    <n v="2.3394852000000001E-2"/>
    <x v="1"/>
    <m/>
    <m/>
    <m/>
    <m/>
    <m/>
    <m/>
    <m/>
    <m/>
    <m/>
    <m/>
    <n v="264.11945836444198"/>
    <m/>
    <n v="5.0499999999999998E-3"/>
    <n v="6.1852416786894802"/>
    <m/>
    <n v="1224.18026785086"/>
    <n v="615"/>
    <m/>
    <m/>
  </r>
  <r>
    <x v="793"/>
    <s v="Lincoln9192Irrig02"/>
    <x v="645"/>
    <m/>
    <m/>
    <m/>
    <m/>
    <n v="408.41"/>
    <n v="0.27200000000000002"/>
    <n v="0.28110000000000002"/>
    <n v="0.25524999999999998"/>
    <n v="0.27834999999999999"/>
    <n v="0.23624999999999999"/>
    <n v="0.2346"/>
    <n v="0.20424999999999999"/>
    <n v="0.28025"/>
    <m/>
    <m/>
    <m/>
    <n v="29.345517664236599"/>
    <n v="2505.4499999999998"/>
    <n v="1215.5"/>
    <n v="1.8550000000000001E-2"/>
    <n v="22.411349999999999"/>
    <m/>
    <m/>
    <m/>
    <m/>
    <m/>
    <n v="951.38054163555796"/>
    <m/>
    <m/>
    <m/>
    <n v="1.0149999999999999"/>
    <n v="0.17878249999999901"/>
    <n v="18.224999999999898"/>
    <m/>
    <m/>
    <n v="1.1870000000000001"/>
    <n v="1.8749999999999999E-2"/>
    <n v="1.28348388458226"/>
    <n v="64.090848406546101"/>
    <m/>
    <m/>
    <n v="1.8520584999999999E-2"/>
    <x v="1"/>
    <m/>
    <m/>
    <m/>
    <m/>
    <m/>
    <m/>
    <m/>
    <m/>
    <m/>
    <m/>
    <n v="264.11945836444198"/>
    <m/>
    <n v="3.5000000000000001E-3"/>
    <n v="4.3921430663221397"/>
    <m/>
    <n v="1207.63415159345"/>
    <n v="587.5"/>
    <m/>
    <m/>
  </r>
  <r>
    <x v="793"/>
    <s v="Lincoln9192Irrig02"/>
    <x v="646"/>
    <m/>
    <m/>
    <m/>
    <m/>
    <m/>
    <m/>
    <m/>
    <m/>
    <m/>
    <m/>
    <m/>
    <m/>
    <m/>
    <m/>
    <m/>
    <m/>
    <n v="27.1872904814375"/>
    <n v="2200.0749999999998"/>
    <n v="1170.75"/>
    <n v="2.06E-2"/>
    <n v="24.057950000000002"/>
    <m/>
    <m/>
    <m/>
    <m/>
    <m/>
    <n v="906.63054163555796"/>
    <m/>
    <m/>
    <m/>
    <m/>
    <m/>
    <n v="15.8499999999999"/>
    <m/>
    <m/>
    <n v="0.57499999999999996"/>
    <n v="2.35E-2"/>
    <n v="0.68907179784401396"/>
    <n v="31.217008121463"/>
    <m/>
    <m/>
    <n v="1.8419445999999999E-2"/>
    <x v="1"/>
    <m/>
    <m/>
    <m/>
    <m/>
    <m/>
    <m/>
    <m/>
    <m/>
    <m/>
    <m/>
    <n v="264.11945836444198"/>
    <m/>
    <n v="3.0000000000000001E-3"/>
    <n v="3.0193956299559299"/>
    <m/>
    <n v="982.25799187853704"/>
    <n v="575"/>
    <m/>
    <m/>
  </r>
  <r>
    <x v="793"/>
    <s v="Lincoln9192Irrig02"/>
    <x v="647"/>
    <m/>
    <m/>
    <m/>
    <m/>
    <n v="417.25"/>
    <n v="0.28599999999999998"/>
    <n v="0.28179999999999999"/>
    <n v="0.2591"/>
    <n v="0.28725000000000001"/>
    <n v="0.24790000000000001"/>
    <n v="0.23794999999999999"/>
    <n v="0.20715"/>
    <n v="0.279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3"/>
    <s v="Lincoln9192Irrig02"/>
    <x v="648"/>
    <m/>
    <m/>
    <m/>
    <m/>
    <m/>
    <m/>
    <m/>
    <m/>
    <m/>
    <m/>
    <m/>
    <m/>
    <m/>
    <m/>
    <m/>
    <m/>
    <m/>
    <n v="2680.25"/>
    <n v="1410.25"/>
    <n v="2.0899999999999998E-2"/>
    <n v="29.63505"/>
    <m/>
    <m/>
    <m/>
    <m/>
    <m/>
    <n v="1146.1305416355599"/>
    <m/>
    <m/>
    <m/>
    <m/>
    <m/>
    <m/>
    <m/>
    <m/>
    <m/>
    <m/>
    <m/>
    <m/>
    <m/>
    <m/>
    <m/>
    <x v="1"/>
    <m/>
    <m/>
    <m/>
    <m/>
    <m/>
    <m/>
    <m/>
    <m/>
    <m/>
    <m/>
    <n v="264.11945836444198"/>
    <m/>
    <m/>
    <m/>
    <m/>
    <m/>
    <m/>
    <m/>
    <m/>
  </r>
  <r>
    <x v="793"/>
    <s v="Lincoln9192Irrig02"/>
    <x v="649"/>
    <m/>
    <m/>
    <s v="BattenSpring"/>
    <m/>
    <n v="396.13"/>
    <n v="0.25600000000000001"/>
    <n v="0.26119999999999999"/>
    <n v="0.24195"/>
    <n v="0.26600000000000001"/>
    <n v="0.23880000000000001"/>
    <n v="0.2384"/>
    <n v="0.20505000000000001"/>
    <n v="0.27324999999999999"/>
    <m/>
    <m/>
    <m/>
    <m/>
    <n v="2266.29021420966"/>
    <m/>
    <m/>
    <m/>
    <m/>
    <n v="3.7764525E-2"/>
    <m/>
    <n v="23279.599261858501"/>
    <m/>
    <n v="879.143008314437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4"/>
    <s v="Lincoln9192Irrig03"/>
    <x v="32"/>
    <m/>
    <m/>
    <m/>
    <m/>
    <n v="409.87"/>
    <n v="0.27900000000000003"/>
    <n v="0.26769999999999999"/>
    <n v="0.24909999999999999"/>
    <n v="0.27045000000000002"/>
    <n v="0.311"/>
    <n v="0.25355"/>
    <n v="0.27634999999999998"/>
    <n v="0.142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29"/>
    <m/>
    <m/>
    <m/>
    <m/>
    <n v="398.62"/>
    <n v="0.26050000000000001"/>
    <n v="0.25159999999999999"/>
    <n v="0.2442"/>
    <n v="0.2631"/>
    <n v="0.30745"/>
    <n v="0.25169999999999998"/>
    <n v="0.2722"/>
    <n v="0.1423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23"/>
    <m/>
    <m/>
    <m/>
    <m/>
    <n v="389.06"/>
    <n v="0.25"/>
    <n v="0.23565"/>
    <n v="0.23350000000000001"/>
    <n v="0.25669999999999998"/>
    <n v="0.30399999999999999"/>
    <n v="0.25130000000000002"/>
    <n v="0.27310000000000001"/>
    <n v="0.141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24"/>
    <m/>
    <m/>
    <m/>
    <m/>
    <n v="385.95"/>
    <n v="0.23799999999999999"/>
    <n v="0.23515"/>
    <n v="0.23300000000000001"/>
    <n v="0.25619999999999998"/>
    <n v="0.3034"/>
    <n v="0.25074999999999997"/>
    <n v="0.27255000000000001"/>
    <n v="0.140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25"/>
    <m/>
    <m/>
    <m/>
    <m/>
    <m/>
    <m/>
    <m/>
    <m/>
    <m/>
    <m/>
    <m/>
    <m/>
    <m/>
    <m/>
    <m/>
    <m/>
    <m/>
    <n v="216.97499999999999"/>
    <m/>
    <m/>
    <m/>
    <m/>
    <m/>
    <m/>
    <m/>
    <m/>
    <m/>
    <m/>
    <m/>
    <m/>
    <m/>
    <m/>
    <m/>
    <m/>
    <m/>
    <n v="2.9656581260000001"/>
    <m/>
    <m/>
    <n v="132.82012987012999"/>
    <m/>
    <m/>
    <n v="2.2328377999999999E-2"/>
    <x v="1"/>
    <m/>
    <m/>
    <m/>
    <m/>
    <m/>
    <m/>
    <m/>
    <n v="217.5"/>
    <m/>
    <m/>
    <m/>
    <m/>
    <m/>
    <m/>
    <m/>
    <n v="84.154870129870105"/>
    <n v="745"/>
    <m/>
    <m/>
  </r>
  <r>
    <x v="794"/>
    <s v="Lincoln9192Irrig03"/>
    <x v="626"/>
    <m/>
    <m/>
    <m/>
    <m/>
    <n v="362.2"/>
    <n v="0.21099999999999999"/>
    <n v="0.20305000000000001"/>
    <n v="0.21879999999999999"/>
    <n v="0.23494999999999999"/>
    <n v="0.28715000000000002"/>
    <n v="0.24725"/>
    <n v="0.26945000000000002"/>
    <n v="0.1393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27"/>
    <m/>
    <m/>
    <m/>
    <m/>
    <n v="344.49"/>
    <n v="0.182"/>
    <n v="0.18049999999999999"/>
    <n v="0.2039"/>
    <n v="0.22595000000000001"/>
    <n v="0.28149999999999997"/>
    <n v="0.2422"/>
    <n v="0.26545000000000002"/>
    <n v="0.1409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28"/>
    <m/>
    <m/>
    <m/>
    <m/>
    <m/>
    <m/>
    <m/>
    <m/>
    <m/>
    <m/>
    <m/>
    <m/>
    <m/>
    <m/>
    <m/>
    <m/>
    <m/>
    <n v="497.47500000000002"/>
    <m/>
    <m/>
    <m/>
    <m/>
    <m/>
    <m/>
    <m/>
    <m/>
    <m/>
    <m/>
    <m/>
    <m/>
    <m/>
    <m/>
    <m/>
    <m/>
    <m/>
    <n v="6.4143086829999998"/>
    <m/>
    <m/>
    <n v="250.58668067226901"/>
    <m/>
    <m/>
    <n v="2.5597165000000002E-2"/>
    <x v="1"/>
    <m/>
    <m/>
    <m/>
    <m/>
    <m/>
    <m/>
    <m/>
    <n v="302.5"/>
    <m/>
    <m/>
    <m/>
    <m/>
    <m/>
    <m/>
    <m/>
    <n v="246.88831932773101"/>
    <n v="852.5"/>
    <m/>
    <m/>
  </r>
  <r>
    <x v="794"/>
    <s v="Lincoln9192Irrig03"/>
    <x v="629"/>
    <m/>
    <m/>
    <m/>
    <m/>
    <n v="326.23"/>
    <n v="0.14699999999999999"/>
    <n v="0.15654999999999999"/>
    <n v="0.1895"/>
    <n v="0.21395"/>
    <n v="0.27265"/>
    <n v="0.23945"/>
    <n v="0.27150000000000002"/>
    <n v="0.140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30"/>
    <m/>
    <m/>
    <m/>
    <m/>
    <n v="298.58999999999997"/>
    <n v="9.5500000000000002E-2"/>
    <n v="0.13425000000000001"/>
    <n v="0.1663"/>
    <n v="0.19450000000000001"/>
    <n v="0.25945000000000001"/>
    <n v="0.2366"/>
    <n v="0.26679999999999998"/>
    <n v="0.139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31"/>
    <m/>
    <m/>
    <m/>
    <m/>
    <m/>
    <m/>
    <m/>
    <m/>
    <m/>
    <m/>
    <m/>
    <m/>
    <m/>
    <m/>
    <m/>
    <m/>
    <m/>
    <n v="781.45"/>
    <m/>
    <m/>
    <m/>
    <m/>
    <m/>
    <m/>
    <m/>
    <m/>
    <m/>
    <m/>
    <m/>
    <m/>
    <m/>
    <m/>
    <m/>
    <m/>
    <m/>
    <n v="6.3268816770000003"/>
    <m/>
    <m/>
    <n v="304.78339933674602"/>
    <m/>
    <m/>
    <n v="2.0758616000000001E-2"/>
    <x v="1"/>
    <m/>
    <m/>
    <m/>
    <m/>
    <m/>
    <m/>
    <m/>
    <n v="305"/>
    <m/>
    <m/>
    <m/>
    <m/>
    <m/>
    <m/>
    <m/>
    <n v="476.66660066325397"/>
    <n v="812.5"/>
    <m/>
    <m/>
  </r>
  <r>
    <x v="794"/>
    <s v="Lincoln9192Irrig03"/>
    <x v="632"/>
    <m/>
    <m/>
    <m/>
    <m/>
    <n v="328.12"/>
    <n v="0.2145"/>
    <n v="0.191"/>
    <n v="0.17549999999999999"/>
    <n v="0.18260000000000001"/>
    <n v="0.24725"/>
    <n v="0.23080000000000001"/>
    <n v="0.26174999999999998"/>
    <n v="0.137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33"/>
    <m/>
    <m/>
    <m/>
    <m/>
    <n v="344.05"/>
    <n v="0.2495"/>
    <n v="0.2218"/>
    <n v="0.19345000000000001"/>
    <n v="0.18475"/>
    <n v="0.2432"/>
    <n v="0.23244999999999999"/>
    <n v="0.25950000000000001"/>
    <n v="0.135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246"/>
    <m/>
    <m/>
    <m/>
    <m/>
    <m/>
    <m/>
    <m/>
    <m/>
    <m/>
    <m/>
    <m/>
    <m/>
    <m/>
    <m/>
    <m/>
    <m/>
    <n v="17.982089999999999"/>
    <n v="845.6"/>
    <m/>
    <m/>
    <m/>
    <m/>
    <m/>
    <m/>
    <m/>
    <m/>
    <m/>
    <m/>
    <m/>
    <m/>
    <m/>
    <m/>
    <n v="4.4750000000000201"/>
    <m/>
    <m/>
    <n v="6.189833148"/>
    <m/>
    <m/>
    <n v="256.90678989331201"/>
    <m/>
    <m/>
    <n v="2.4093692E-2"/>
    <x v="1"/>
    <m/>
    <m/>
    <m/>
    <m/>
    <m/>
    <m/>
    <m/>
    <n v="222.5"/>
    <m/>
    <m/>
    <m/>
    <m/>
    <m/>
    <m/>
    <m/>
    <n v="584.21821010668805"/>
    <n v="652.5"/>
    <m/>
    <m/>
  </r>
  <r>
    <x v="794"/>
    <s v="Lincoln9192Irrig03"/>
    <x v="634"/>
    <m/>
    <m/>
    <m/>
    <m/>
    <n v="346.33"/>
    <n v="0.249"/>
    <n v="0.22570000000000001"/>
    <n v="0.19855"/>
    <n v="0.19405"/>
    <n v="0.24595"/>
    <n v="0.2253"/>
    <n v="0.25924999999999998"/>
    <n v="0.133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35"/>
    <m/>
    <m/>
    <m/>
    <m/>
    <n v="346.96"/>
    <n v="0.2505"/>
    <n v="0.22835"/>
    <n v="0.20125000000000001"/>
    <n v="0.19234999999999999"/>
    <n v="0.24640000000000001"/>
    <n v="0.2243"/>
    <n v="0.25605"/>
    <n v="0.135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36"/>
    <m/>
    <m/>
    <m/>
    <m/>
    <m/>
    <m/>
    <m/>
    <m/>
    <m/>
    <m/>
    <m/>
    <m/>
    <m/>
    <m/>
    <m/>
    <m/>
    <n v="19.166597430053301"/>
    <n v="1520.2"/>
    <n v="211.77500000000001"/>
    <n v="1.5350000000000001E-2"/>
    <n v="3.2490800000000002"/>
    <m/>
    <m/>
    <m/>
    <m/>
    <m/>
    <m/>
    <m/>
    <m/>
    <m/>
    <n v="0.84"/>
    <n v="4.9612500000000601E-2"/>
    <n v="5.92500000000007"/>
    <m/>
    <m/>
    <n v="6.6487233720000001"/>
    <n v="2.945E-2"/>
    <n v="8.4321722281314102"/>
    <n v="286.38998585654701"/>
    <m/>
    <m/>
    <n v="2.3215627999999999E-2"/>
    <x v="1"/>
    <m/>
    <m/>
    <m/>
    <m/>
    <m/>
    <m/>
    <m/>
    <n v="262.5"/>
    <m/>
    <m/>
    <n v="264.16992677617702"/>
    <m/>
    <n v="7.6E-3"/>
    <n v="7.7146957013829196"/>
    <m/>
    <n v="1016.11001414345"/>
    <n v="735"/>
    <m/>
    <m/>
  </r>
  <r>
    <x v="794"/>
    <s v="Lincoln9192Irrig03"/>
    <x v="637"/>
    <m/>
    <m/>
    <m/>
    <m/>
    <m/>
    <m/>
    <m/>
    <m/>
    <m/>
    <m/>
    <m/>
    <m/>
    <m/>
    <m/>
    <m/>
    <m/>
    <n v="16.9906332805154"/>
    <n v="1418.4"/>
    <n v="227.15"/>
    <n v="1.495E-2"/>
    <n v="3.4957175"/>
    <m/>
    <m/>
    <m/>
    <m/>
    <m/>
    <n v="11.7400366119117"/>
    <m/>
    <m/>
    <m/>
    <n v="0.79"/>
    <n v="3.5104999999999803E-2"/>
    <n v="4.1499999999999799"/>
    <m/>
    <m/>
    <n v="5.3220000000000001"/>
    <n v="2.7449999999999999E-2"/>
    <n v="6.57504664799528"/>
    <n v="243.51439359579101"/>
    <m/>
    <m/>
    <n v="2.1854971000000001E-2"/>
    <x v="1"/>
    <m/>
    <m/>
    <m/>
    <m/>
    <m/>
    <m/>
    <m/>
    <n v="197.5"/>
    <m/>
    <m/>
    <n v="264.16992677617702"/>
    <m/>
    <n v="7.3499999999999998E-3"/>
    <n v="6.9966880939314198"/>
    <m/>
    <n v="943.58560640420899"/>
    <n v="577.5"/>
    <m/>
    <m/>
  </r>
  <r>
    <x v="794"/>
    <s v="Lincoln9192Irrig03"/>
    <x v="638"/>
    <m/>
    <m/>
    <m/>
    <m/>
    <n v="357.87"/>
    <n v="0.253"/>
    <n v="0.2437"/>
    <n v="0.22825000000000001"/>
    <n v="0.2137"/>
    <n v="0.25430000000000003"/>
    <n v="0.21940000000000001"/>
    <n v="0.24775"/>
    <n v="0.12925"/>
    <m/>
    <m/>
    <m/>
    <n v="25.615259830980001"/>
    <n v="2095.0250000000001"/>
    <n v="389.4"/>
    <n v="1.77E-2"/>
    <n v="6.87981"/>
    <m/>
    <m/>
    <m/>
    <m/>
    <m/>
    <n v="125.230073223823"/>
    <m/>
    <m/>
    <m/>
    <n v="0.95"/>
    <n v="3.5949999999999101E-2"/>
    <n v="3.7249999999999099"/>
    <m/>
    <m/>
    <n v="6.9080000000000004"/>
    <n v="3.175E-2"/>
    <n v="9.6879475510967108"/>
    <n v="304.83807328016002"/>
    <m/>
    <m/>
    <n v="2.2661211000000001E-2"/>
    <x v="1"/>
    <m/>
    <m/>
    <m/>
    <m/>
    <m/>
    <m/>
    <m/>
    <n v="247.5"/>
    <m/>
    <m/>
    <n v="264.16992677617702"/>
    <m/>
    <n v="6.4999999999999997E-3"/>
    <n v="9.0809025236789598"/>
    <m/>
    <n v="1397.0619267198399"/>
    <n v="780"/>
    <m/>
    <m/>
  </r>
  <r>
    <x v="794"/>
    <s v="Lincoln9192Irrig03"/>
    <x v="639"/>
    <m/>
    <m/>
    <m/>
    <m/>
    <n v="370.17"/>
    <n v="0.28499999999999998"/>
    <n v="0.25885000000000002"/>
    <n v="0.23619999999999999"/>
    <n v="0.22589999999999999"/>
    <n v="0.25574999999999998"/>
    <n v="0.2167"/>
    <n v="0.2452"/>
    <n v="0.12725"/>
    <m/>
    <m/>
    <m/>
    <n v="25.493004004787799"/>
    <n v="1881.5"/>
    <n v="400.5"/>
    <n v="1.7299999999999999E-2"/>
    <n v="6.9089"/>
    <m/>
    <m/>
    <m/>
    <m/>
    <m/>
    <n v="136.33007322382301"/>
    <m/>
    <m/>
    <m/>
    <n v="1.28"/>
    <n v="3.8779999999999898E-2"/>
    <n v="3.125"/>
    <m/>
    <m/>
    <n v="5.6449999999999996"/>
    <n v="3.2050000000000002E-2"/>
    <n v="8.2076949260042298"/>
    <n v="255.63979915433401"/>
    <m/>
    <m/>
    <n v="2.2081851E-2"/>
    <x v="1"/>
    <m/>
    <m/>
    <m/>
    <m/>
    <m/>
    <m/>
    <m/>
    <n v="230"/>
    <m/>
    <m/>
    <n v="264.16992677617702"/>
    <m/>
    <n v="8.5000000000000006E-3"/>
    <n v="10.3454766913319"/>
    <m/>
    <n v="1222.2352008456701"/>
    <n v="665"/>
    <m/>
    <m/>
  </r>
  <r>
    <x v="794"/>
    <s v="Lincoln9192Irrig03"/>
    <x v="640"/>
    <m/>
    <m/>
    <m/>
    <m/>
    <m/>
    <m/>
    <m/>
    <m/>
    <m/>
    <m/>
    <m/>
    <m/>
    <m/>
    <m/>
    <m/>
    <m/>
    <n v="30.055352912296598"/>
    <n v="2187.5500000000002"/>
    <n v="525.5"/>
    <n v="1.9099999999999999E-2"/>
    <n v="10.037699999999999"/>
    <m/>
    <m/>
    <m/>
    <m/>
    <m/>
    <n v="261.33007322382298"/>
    <m/>
    <m/>
    <m/>
    <n v="1.155"/>
    <n v="6.6457499999998407E-2"/>
    <n v="5.77499999999986"/>
    <m/>
    <m/>
    <n v="6.2229999999999999"/>
    <n v="3.1850000000000003E-2"/>
    <n v="8.5546781825139693"/>
    <n v="267.86994689442002"/>
    <m/>
    <m/>
    <n v="2.3231423000000001E-2"/>
    <x v="1"/>
    <m/>
    <m/>
    <m/>
    <m/>
    <m/>
    <m/>
    <m/>
    <n v="245"/>
    <m/>
    <m/>
    <n v="264.16992677617702"/>
    <m/>
    <n v="8.2500000000000004E-3"/>
    <n v="11.453946465586201"/>
    <m/>
    <n v="1388.40505310558"/>
    <n v="702.5"/>
    <m/>
    <m/>
  </r>
  <r>
    <x v="794"/>
    <s v="Lincoln9192Irrig03"/>
    <x v="641"/>
    <m/>
    <m/>
    <m/>
    <m/>
    <n v="379.67"/>
    <n v="0.27850000000000003"/>
    <n v="0.26365"/>
    <n v="0.24990000000000001"/>
    <n v="0.24660000000000001"/>
    <n v="0.26965"/>
    <n v="0.21754999999999999"/>
    <n v="0.24429999999999999"/>
    <n v="0.1282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42"/>
    <m/>
    <m/>
    <m/>
    <m/>
    <m/>
    <m/>
    <m/>
    <m/>
    <m/>
    <m/>
    <m/>
    <m/>
    <m/>
    <m/>
    <m/>
    <m/>
    <n v="24.848066285779801"/>
    <n v="2122.0500000000002"/>
    <n v="604.75"/>
    <n v="1.635E-2"/>
    <n v="9.9024000000000001"/>
    <m/>
    <m/>
    <m/>
    <m/>
    <m/>
    <n v="340.58007322382298"/>
    <m/>
    <m/>
    <m/>
    <n v="1.2949999999999999"/>
    <n v="8.4764999999999396E-2"/>
    <n v="6.5499999999999501"/>
    <m/>
    <m/>
    <n v="4.88"/>
    <n v="2.725E-2"/>
    <n v="6.0687459395063303"/>
    <n v="222.62039844698899"/>
    <m/>
    <m/>
    <n v="2.1920723E-2"/>
    <x v="1"/>
    <m/>
    <m/>
    <m/>
    <m/>
    <m/>
    <m/>
    <m/>
    <m/>
    <m/>
    <m/>
    <n v="264.16992677617702"/>
    <m/>
    <n v="6.6499999999999997E-3"/>
    <n v="8.5721493230522299"/>
    <m/>
    <n v="1288.1296015530099"/>
    <n v="587.5"/>
    <m/>
    <m/>
  </r>
  <r>
    <x v="794"/>
    <s v="Lincoln9192Irrig03"/>
    <x v="643"/>
    <m/>
    <m/>
    <m/>
    <m/>
    <n v="367.4"/>
    <n v="0.23799999999999999"/>
    <n v="0.24654999999999999"/>
    <n v="0.24460000000000001"/>
    <n v="0.24354999999999999"/>
    <n v="0.27350000000000002"/>
    <n v="0.21920000000000001"/>
    <n v="0.245"/>
    <n v="0.12659999999999999"/>
    <m/>
    <m/>
    <m/>
    <n v="26.768563708631198"/>
    <n v="2228"/>
    <n v="728.25"/>
    <n v="1.6750000000000001E-2"/>
    <n v="12.36985"/>
    <m/>
    <m/>
    <m/>
    <m/>
    <m/>
    <n v="464.08007322382298"/>
    <m/>
    <m/>
    <m/>
    <n v="1.4950000000000001"/>
    <n v="9.4657499999998701E-2"/>
    <n v="6.3499999999999099"/>
    <m/>
    <m/>
    <n v="4.9050000000000002"/>
    <n v="2.8049999999999999E-2"/>
    <n v="6.4391392448139504"/>
    <n v="230.327964496058"/>
    <m/>
    <m/>
    <n v="2.1295721E-2"/>
    <x v="1"/>
    <m/>
    <m/>
    <m/>
    <m/>
    <m/>
    <m/>
    <m/>
    <m/>
    <m/>
    <m/>
    <n v="264.16992677617702"/>
    <m/>
    <n v="5.9500000000000004E-3"/>
    <n v="7.44084932783284"/>
    <m/>
    <n v="1263.07203550394"/>
    <n v="605"/>
    <m/>
    <m/>
  </r>
  <r>
    <x v="794"/>
    <s v="Lincoln9192Irrig03"/>
    <x v="644"/>
    <m/>
    <m/>
    <m/>
    <m/>
    <n v="377.55"/>
    <n v="0.28699999999999998"/>
    <n v="0.25769999999999998"/>
    <n v="0.24660000000000001"/>
    <n v="0.24124999999999999"/>
    <n v="0.2681"/>
    <n v="0.21790000000000001"/>
    <n v="0.2417"/>
    <n v="0.1275"/>
    <m/>
    <m/>
    <m/>
    <n v="21.879045210062699"/>
    <n v="1634.625"/>
    <n v="660.5"/>
    <n v="2.0899999999999998E-2"/>
    <n v="13.72185"/>
    <m/>
    <m/>
    <m/>
    <m/>
    <m/>
    <n v="396.33007322382298"/>
    <m/>
    <m/>
    <m/>
    <n v="1.1399999999999999"/>
    <n v="0.1472"/>
    <n v="13"/>
    <m/>
    <m/>
    <n v="2.3340000000000001"/>
    <n v="2.895E-2"/>
    <n v="3.20597377490262"/>
    <n v="104.736476296902"/>
    <m/>
    <m/>
    <n v="2.2284499999999999E-2"/>
    <x v="1"/>
    <m/>
    <m/>
    <m/>
    <m/>
    <m/>
    <m/>
    <m/>
    <m/>
    <m/>
    <m/>
    <n v="264.16992677617702"/>
    <m/>
    <n v="5.1999999999999998E-3"/>
    <n v="4.4784209037613003"/>
    <m/>
    <n v="856.38852370309803"/>
    <n v="437.5"/>
    <m/>
    <m/>
  </r>
  <r>
    <x v="794"/>
    <s v="Lincoln9192Irrig03"/>
    <x v="645"/>
    <m/>
    <m/>
    <m/>
    <m/>
    <n v="384.52"/>
    <n v="0.26800000000000002"/>
    <n v="0.26515"/>
    <n v="0.25724999999999998"/>
    <n v="0.26450000000000001"/>
    <n v="0.27905000000000002"/>
    <n v="0.21515000000000001"/>
    <n v="0.24510000000000001"/>
    <n v="0.12839999999999999"/>
    <m/>
    <m/>
    <m/>
    <n v="27.761822879919301"/>
    <n v="1955.8"/>
    <n v="876.5"/>
    <n v="2.1749999999999999E-2"/>
    <n v="18.469725"/>
    <m/>
    <m/>
    <m/>
    <m/>
    <m/>
    <n v="612.33007322382298"/>
    <m/>
    <m/>
    <m/>
    <n v="1.2"/>
    <n v="0.14218500000000001"/>
    <n v="12.225"/>
    <m/>
    <m/>
    <n v="1.8180000000000001"/>
    <n v="2.64E-2"/>
    <n v="2.2716076595744701"/>
    <n v="100.274899199801"/>
    <m/>
    <m/>
    <n v="1.8130159999999999E-2"/>
    <x v="1"/>
    <m/>
    <m/>
    <m/>
    <m/>
    <m/>
    <m/>
    <m/>
    <m/>
    <m/>
    <m/>
    <n v="264.16992677617702"/>
    <m/>
    <n v="6.6E-3"/>
    <n v="6.2197764144593997"/>
    <m/>
    <n v="966.80010080019895"/>
    <n v="522.5"/>
    <m/>
    <m/>
  </r>
  <r>
    <x v="794"/>
    <s v="Lincoln9192Irrig03"/>
    <x v="646"/>
    <m/>
    <m/>
    <m/>
    <m/>
    <m/>
    <m/>
    <m/>
    <m/>
    <m/>
    <m/>
    <m/>
    <m/>
    <m/>
    <m/>
    <m/>
    <m/>
    <n v="30.388009430512"/>
    <n v="2316.5749999999998"/>
    <n v="1159.25"/>
    <n v="2.1749999999999999E-2"/>
    <n v="25.229775"/>
    <m/>
    <m/>
    <m/>
    <m/>
    <m/>
    <n v="895.08007322382298"/>
    <m/>
    <m/>
    <m/>
    <m/>
    <m/>
    <n v="19.074999999999999"/>
    <m/>
    <m/>
    <n v="1.042"/>
    <n v="2.3300000000000001E-2"/>
    <n v="1.39059367521368"/>
    <n v="58.729594017094001"/>
    <m/>
    <m/>
    <n v="1.7742332999999999E-2"/>
    <x v="1"/>
    <m/>
    <m/>
    <m/>
    <m/>
    <m/>
    <m/>
    <m/>
    <m/>
    <m/>
    <m/>
    <n v="264.16992677617702"/>
    <m/>
    <n v="4.3499999999999997E-3"/>
    <n v="4.6957022435897402"/>
    <m/>
    <n v="1079.52040598291"/>
    <n v="540"/>
    <m/>
    <m/>
  </r>
  <r>
    <x v="794"/>
    <s v="Lincoln9192Irrig03"/>
    <x v="647"/>
    <m/>
    <m/>
    <m/>
    <m/>
    <n v="389.64"/>
    <n v="0.27700000000000002"/>
    <n v="0.26500000000000001"/>
    <n v="0.26145000000000002"/>
    <n v="0.27089999999999997"/>
    <n v="0.28839999999999999"/>
    <n v="0.21959999999999999"/>
    <n v="0.2409"/>
    <n v="0.124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4"/>
    <s v="Lincoln9192Irrig03"/>
    <x v="648"/>
    <m/>
    <m/>
    <m/>
    <m/>
    <m/>
    <m/>
    <m/>
    <m/>
    <m/>
    <m/>
    <m/>
    <m/>
    <m/>
    <m/>
    <m/>
    <m/>
    <m/>
    <n v="2708.25"/>
    <n v="1428"/>
    <n v="2.4150000000000001E-2"/>
    <n v="34.467775000000003"/>
    <m/>
    <m/>
    <m/>
    <m/>
    <m/>
    <n v="1163.8300732238199"/>
    <m/>
    <m/>
    <m/>
    <m/>
    <m/>
    <m/>
    <m/>
    <m/>
    <m/>
    <m/>
    <m/>
    <m/>
    <m/>
    <m/>
    <m/>
    <x v="1"/>
    <m/>
    <m/>
    <m/>
    <m/>
    <m/>
    <m/>
    <m/>
    <m/>
    <m/>
    <m/>
    <n v="264.16992677617702"/>
    <m/>
    <m/>
    <m/>
    <m/>
    <m/>
    <m/>
    <m/>
    <m/>
  </r>
  <r>
    <x v="794"/>
    <s v="Lincoln9192Irrig03"/>
    <x v="649"/>
    <m/>
    <m/>
    <s v="BattenSpring"/>
    <m/>
    <n v="372.1"/>
    <n v="0.26950000000000002"/>
    <n v="0.24545"/>
    <n v="0.23935000000000001"/>
    <n v="0.24504999999999999"/>
    <n v="0.27805000000000002"/>
    <n v="0.218"/>
    <n v="0.23955000000000001"/>
    <n v="0.12554999999999999"/>
    <m/>
    <m/>
    <m/>
    <m/>
    <n v="2145.84171279161"/>
    <m/>
    <m/>
    <m/>
    <m/>
    <n v="3.7456835000000001E-2"/>
    <m/>
    <n v="21549.6344940124"/>
    <m/>
    <n v="807.18110355253202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5"/>
    <s v="Lincoln9192Irrig04"/>
    <x v="32"/>
    <m/>
    <m/>
    <m/>
    <m/>
    <n v="419.57"/>
    <n v="0.26600000000000001"/>
    <n v="0.27989999999999998"/>
    <n v="0.26050000000000001"/>
    <n v="0.24435000000000001"/>
    <n v="0.27784999999999999"/>
    <n v="0.28129999999999999"/>
    <n v="0.23705000000000001"/>
    <n v="0.250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29"/>
    <m/>
    <m/>
    <m/>
    <m/>
    <n v="408.16"/>
    <n v="0.24399999999999999"/>
    <n v="0.26085000000000003"/>
    <n v="0.25330000000000003"/>
    <n v="0.24285000000000001"/>
    <n v="0.27844999999999998"/>
    <n v="0.28075"/>
    <n v="0.23815"/>
    <n v="0.242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23"/>
    <m/>
    <m/>
    <m/>
    <m/>
    <n v="398.56"/>
    <n v="0.22550000000000001"/>
    <n v="0.2409"/>
    <n v="0.25069999999999998"/>
    <n v="0.23674999999999999"/>
    <n v="0.27779999999999999"/>
    <n v="0.27889999999999998"/>
    <n v="0.23865"/>
    <n v="0.2436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24"/>
    <m/>
    <m/>
    <m/>
    <m/>
    <n v="394.43"/>
    <n v="0.20849999999999999"/>
    <n v="0.2404"/>
    <n v="0.25014999999999998"/>
    <n v="0.23624999999999999"/>
    <n v="0.27729999999999999"/>
    <n v="0.27834999999999999"/>
    <n v="0.23815"/>
    <n v="0.243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25"/>
    <m/>
    <m/>
    <m/>
    <m/>
    <m/>
    <m/>
    <m/>
    <m/>
    <m/>
    <m/>
    <m/>
    <m/>
    <m/>
    <m/>
    <m/>
    <m/>
    <m/>
    <n v="231.05"/>
    <m/>
    <m/>
    <m/>
    <m/>
    <m/>
    <m/>
    <m/>
    <m/>
    <m/>
    <m/>
    <m/>
    <m/>
    <m/>
    <m/>
    <m/>
    <m/>
    <m/>
    <n v="3.1245683460000002"/>
    <m/>
    <m/>
    <n v="134.38346458802101"/>
    <m/>
    <m/>
    <n v="2.3251137000000002E-2"/>
    <x v="1"/>
    <m/>
    <m/>
    <m/>
    <m/>
    <m/>
    <m/>
    <m/>
    <n v="252.5"/>
    <m/>
    <m/>
    <m/>
    <m/>
    <m/>
    <m/>
    <m/>
    <n v="96.666535411978998"/>
    <n v="807.5"/>
    <m/>
    <m/>
  </r>
  <r>
    <x v="795"/>
    <s v="Lincoln9192Irrig04"/>
    <x v="626"/>
    <m/>
    <m/>
    <m/>
    <m/>
    <n v="373.22"/>
    <n v="0.18149999999999999"/>
    <n v="0.20835000000000001"/>
    <n v="0.22620000000000001"/>
    <n v="0.22445000000000001"/>
    <n v="0.26874999999999999"/>
    <n v="0.27775"/>
    <n v="0.23425000000000001"/>
    <n v="0.244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27"/>
    <m/>
    <m/>
    <m/>
    <m/>
    <n v="356.28"/>
    <n v="0.14499999999999999"/>
    <n v="0.1888"/>
    <n v="0.21199999999999999"/>
    <n v="0.218"/>
    <n v="0.26634999999999998"/>
    <n v="0.2717"/>
    <n v="0.23580000000000001"/>
    <n v="0.2437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28"/>
    <m/>
    <m/>
    <m/>
    <m/>
    <m/>
    <m/>
    <m/>
    <m/>
    <m/>
    <m/>
    <m/>
    <m/>
    <m/>
    <m/>
    <m/>
    <m/>
    <m/>
    <n v="516.85"/>
    <m/>
    <m/>
    <m/>
    <m/>
    <m/>
    <m/>
    <m/>
    <m/>
    <m/>
    <m/>
    <m/>
    <m/>
    <m/>
    <m/>
    <m/>
    <m/>
    <m/>
    <n v="5.9993366950000002"/>
    <m/>
    <m/>
    <n v="251.757540826129"/>
    <m/>
    <m/>
    <n v="2.3829818999999999E-2"/>
    <x v="1"/>
    <m/>
    <m/>
    <m/>
    <m/>
    <m/>
    <m/>
    <m/>
    <n v="250"/>
    <m/>
    <m/>
    <m/>
    <m/>
    <m/>
    <m/>
    <m/>
    <n v="265.09245917387102"/>
    <n v="865"/>
    <m/>
    <m/>
  </r>
  <r>
    <x v="795"/>
    <s v="Lincoln9192Irrig04"/>
    <x v="629"/>
    <m/>
    <m/>
    <m/>
    <m/>
    <n v="338.9"/>
    <n v="0.11600000000000001"/>
    <n v="0.1701"/>
    <n v="0.18834999999999999"/>
    <n v="0.20835000000000001"/>
    <n v="0.25805"/>
    <n v="0.27305000000000001"/>
    <n v="0.23615"/>
    <n v="0.244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30"/>
    <m/>
    <m/>
    <m/>
    <m/>
    <n v="317.44"/>
    <n v="8.7499999999999994E-2"/>
    <n v="0.15104999999999999"/>
    <n v="0.16095000000000001"/>
    <n v="0.19719999999999999"/>
    <n v="0.24895"/>
    <n v="0.26669999999999999"/>
    <n v="0.23080000000000001"/>
    <n v="0.244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31"/>
    <m/>
    <m/>
    <m/>
    <m/>
    <m/>
    <m/>
    <m/>
    <m/>
    <m/>
    <m/>
    <m/>
    <m/>
    <m/>
    <m/>
    <m/>
    <m/>
    <m/>
    <n v="814.3"/>
    <m/>
    <m/>
    <m/>
    <m/>
    <m/>
    <m/>
    <m/>
    <m/>
    <m/>
    <m/>
    <m/>
    <m/>
    <m/>
    <m/>
    <m/>
    <m/>
    <m/>
    <n v="7.5132408909999997"/>
    <m/>
    <m/>
    <n v="317.62364060666903"/>
    <m/>
    <m/>
    <n v="2.3654538999999999E-2"/>
    <x v="1"/>
    <m/>
    <m/>
    <m/>
    <m/>
    <m/>
    <m/>
    <m/>
    <n v="277.5"/>
    <m/>
    <m/>
    <m/>
    <m/>
    <m/>
    <m/>
    <m/>
    <n v="496.67635939333098"/>
    <n v="822.5"/>
    <m/>
    <m/>
  </r>
  <r>
    <x v="795"/>
    <s v="Lincoln9192Irrig04"/>
    <x v="632"/>
    <m/>
    <m/>
    <m/>
    <m/>
    <n v="301.87"/>
    <n v="7.8E-2"/>
    <n v="0.13475000000000001"/>
    <n v="0.1426"/>
    <n v="0.18515000000000001"/>
    <n v="0.23744999999999999"/>
    <n v="0.26340000000000002"/>
    <n v="0.22775000000000001"/>
    <n v="0.2402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33"/>
    <m/>
    <m/>
    <m/>
    <m/>
    <n v="292.52"/>
    <n v="7.6999999999999999E-2"/>
    <n v="0.12905"/>
    <n v="0.13535"/>
    <n v="0.17730000000000001"/>
    <n v="0.22614999999999999"/>
    <n v="0.25424999999999998"/>
    <n v="0.22545000000000001"/>
    <n v="0.238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246"/>
    <m/>
    <m/>
    <m/>
    <m/>
    <m/>
    <m/>
    <m/>
    <m/>
    <m/>
    <m/>
    <m/>
    <m/>
    <m/>
    <m/>
    <m/>
    <m/>
    <n v="18.953444999999999"/>
    <n v="1106.95"/>
    <m/>
    <m/>
    <m/>
    <m/>
    <m/>
    <m/>
    <m/>
    <m/>
    <m/>
    <m/>
    <m/>
    <m/>
    <m/>
    <m/>
    <n v="6.2749999999999799"/>
    <m/>
    <m/>
    <n v="6.7970510669999999"/>
    <m/>
    <m/>
    <n v="295.06286429287599"/>
    <m/>
    <m/>
    <n v="2.3035942E-2"/>
    <x v="1"/>
    <m/>
    <m/>
    <m/>
    <m/>
    <m/>
    <m/>
    <m/>
    <n v="270"/>
    <m/>
    <m/>
    <m/>
    <m/>
    <m/>
    <m/>
    <m/>
    <n v="805.61213570712403"/>
    <n v="740"/>
    <m/>
    <m/>
  </r>
  <r>
    <x v="795"/>
    <s v="Lincoln9192Irrig04"/>
    <x v="634"/>
    <m/>
    <m/>
    <m/>
    <m/>
    <n v="285.97000000000003"/>
    <n v="8.6499999999999994E-2"/>
    <n v="0.1216"/>
    <n v="0.12809999999999999"/>
    <n v="0.17005000000000001"/>
    <n v="0.22040000000000001"/>
    <n v="0.24685000000000001"/>
    <n v="0.2195"/>
    <n v="0.2368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35"/>
    <m/>
    <m/>
    <m/>
    <m/>
    <n v="277.77999999999997"/>
    <n v="8.0500000000000002E-2"/>
    <n v="0.11465"/>
    <n v="0.1244"/>
    <n v="0.16020000000000001"/>
    <n v="0.21135000000000001"/>
    <n v="0.24365000000000001"/>
    <n v="0.22084999999999999"/>
    <n v="0.233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36"/>
    <m/>
    <m/>
    <m/>
    <m/>
    <m/>
    <m/>
    <m/>
    <m/>
    <m/>
    <m/>
    <m/>
    <m/>
    <m/>
    <m/>
    <m/>
    <m/>
    <n v="13.150071577152699"/>
    <n v="1228.05"/>
    <n v="204.52500000000001"/>
    <n v="1.6449999999999999E-2"/>
    <n v="3.3367499999999999"/>
    <m/>
    <m/>
    <m/>
    <m/>
    <m/>
    <m/>
    <m/>
    <m/>
    <m/>
    <n v="0.71"/>
    <n v="7.7762499999999804E-2"/>
    <n v="11.025"/>
    <m/>
    <m/>
    <n v="4.2750636330000003"/>
    <n v="2.4549999999999999E-2"/>
    <n v="4.8921577388423998"/>
    <n v="201.414661785216"/>
    <m/>
    <m/>
    <n v="2.1225186E-2"/>
    <x v="1"/>
    <m/>
    <m/>
    <m/>
    <m/>
    <m/>
    <m/>
    <m/>
    <n v="257.5"/>
    <m/>
    <m/>
    <n v="232.389364482378"/>
    <m/>
    <n v="6.4999999999999997E-3"/>
    <n v="5.2610105631101796"/>
    <m/>
    <n v="811.08533821478397"/>
    <n v="605"/>
    <m/>
    <m/>
  </r>
  <r>
    <x v="795"/>
    <s v="Lincoln9192Irrig04"/>
    <x v="637"/>
    <m/>
    <m/>
    <m/>
    <m/>
    <m/>
    <m/>
    <m/>
    <m/>
    <m/>
    <m/>
    <m/>
    <m/>
    <m/>
    <m/>
    <m/>
    <m/>
    <n v="19.535057966461"/>
    <n v="1706.625"/>
    <n v="278.45"/>
    <n v="1.7299999999999999E-2"/>
    <n v="4.8303450000000003"/>
    <m/>
    <m/>
    <m/>
    <m/>
    <m/>
    <n v="46.060635517621897"/>
    <m/>
    <m/>
    <m/>
    <n v="0.875"/>
    <n v="0.105062499999999"/>
    <n v="12.0999999999999"/>
    <m/>
    <m/>
    <n v="5.2919999999999998"/>
    <n v="2.5649999999999999E-2"/>
    <n v="7.3635003286454097"/>
    <n v="286.14064869105403"/>
    <m/>
    <m/>
    <n v="1.8494401000000001E-2"/>
    <x v="1"/>
    <m/>
    <m/>
    <m/>
    <m/>
    <m/>
    <m/>
    <m/>
    <n v="295"/>
    <m/>
    <m/>
    <n v="232.389364482378"/>
    <m/>
    <n v="6.7999999999999996E-3"/>
    <n v="7.5903396079793604"/>
    <m/>
    <n v="1129.93435130895"/>
    <n v="610"/>
    <m/>
    <m/>
  </r>
  <r>
    <x v="795"/>
    <s v="Lincoln9192Irrig04"/>
    <x v="638"/>
    <m/>
    <m/>
    <m/>
    <m/>
    <n v="327.56"/>
    <n v="0.22600000000000001"/>
    <n v="0.23899999999999999"/>
    <n v="0.1535"/>
    <n v="0.15484999999999999"/>
    <n v="0.20225000000000001"/>
    <n v="0.23335"/>
    <n v="0.20795"/>
    <n v="0.22090000000000001"/>
    <m/>
    <m/>
    <m/>
    <n v="15.5807225531887"/>
    <n v="1282.25"/>
    <n v="236.47499999999999"/>
    <n v="1.8350000000000002E-2"/>
    <n v="4.2738075000000002"/>
    <m/>
    <m/>
    <m/>
    <m/>
    <m/>
    <n v="26.305317758811"/>
    <m/>
    <m/>
    <m/>
    <n v="0.89"/>
    <n v="7.3842499999999797E-2"/>
    <n v="8.2749999999999808"/>
    <m/>
    <m/>
    <n v="3.444"/>
    <n v="3.1150000000000001E-2"/>
    <n v="5.5655465488833897"/>
    <n v="178.637068361102"/>
    <m/>
    <m/>
    <n v="1.9279312999999999E-2"/>
    <x v="1"/>
    <m/>
    <m/>
    <m/>
    <m/>
    <m/>
    <m/>
    <m/>
    <n v="237.5"/>
    <m/>
    <m/>
    <n v="232.389364482378"/>
    <m/>
    <n v="6.7499999999999999E-3"/>
    <n v="5.8015708550663803"/>
    <m/>
    <n v="858.86293163889798"/>
    <n v="615"/>
    <m/>
    <m/>
  </r>
  <r>
    <x v="795"/>
    <s v="Lincoln9192Irrig04"/>
    <x v="639"/>
    <m/>
    <m/>
    <m/>
    <m/>
    <n v="346.75"/>
    <n v="0.25600000000000001"/>
    <n v="0.27210000000000001"/>
    <n v="0.184"/>
    <n v="0.16245000000000001"/>
    <n v="0.20935000000000001"/>
    <n v="0.22714999999999999"/>
    <n v="0.20280000000000001"/>
    <n v="0.21990000000000001"/>
    <m/>
    <m/>
    <m/>
    <n v="21.956498272062799"/>
    <n v="1769.4749999999999"/>
    <n v="386.75"/>
    <n v="1.8849999999999999E-2"/>
    <n v="7.3925000000000001"/>
    <m/>
    <m/>
    <m/>
    <m/>
    <m/>
    <n v="154.360635517622"/>
    <m/>
    <m/>
    <m/>
    <n v="1.23"/>
    <n v="0.13589499999999899"/>
    <n v="10.675000000000001"/>
    <m/>
    <m/>
    <n v="3.766"/>
    <n v="3.3399999999999999E-2"/>
    <n v="6.5374608578363098"/>
    <n v="195.83436915608999"/>
    <m/>
    <m/>
    <n v="1.9230536999999999E-2"/>
    <x v="1"/>
    <m/>
    <m/>
    <m/>
    <m/>
    <m/>
    <m/>
    <m/>
    <n v="317.5"/>
    <m/>
    <m/>
    <n v="232.389364482378"/>
    <m/>
    <n v="6.4999999999999997E-3"/>
    <n v="7.5100547371981099"/>
    <m/>
    <n v="1176.21563084391"/>
    <n v="592.5"/>
    <m/>
    <m/>
  </r>
  <r>
    <x v="795"/>
    <s v="Lincoln9192Irrig04"/>
    <x v="640"/>
    <m/>
    <m/>
    <m/>
    <m/>
    <m/>
    <m/>
    <m/>
    <m/>
    <m/>
    <m/>
    <m/>
    <m/>
    <m/>
    <m/>
    <m/>
    <m/>
    <n v="22.652616671530499"/>
    <n v="1650.3"/>
    <n v="411.5"/>
    <n v="2.07E-2"/>
    <n v="8.4955499999999997"/>
    <m/>
    <m/>
    <m/>
    <m/>
    <m/>
    <n v="179.110635517622"/>
    <m/>
    <m/>
    <m/>
    <n v="1.125"/>
    <n v="0.12770500000000001"/>
    <n v="11.275"/>
    <m/>
    <m/>
    <n v="4.0010000000000003"/>
    <n v="3.4950000000000002E-2"/>
    <n v="6.97920065749285"/>
    <n v="199.634708341324"/>
    <m/>
    <m/>
    <n v="2.0041605000000001E-2"/>
    <x v="1"/>
    <m/>
    <m/>
    <m/>
    <m/>
    <m/>
    <m/>
    <m/>
    <n v="272.5"/>
    <m/>
    <m/>
    <n v="232.389364482378"/>
    <m/>
    <n v="6.8999999999999999E-3"/>
    <n v="7.0858839633189099"/>
    <m/>
    <n v="1027.8902916586801"/>
    <n v="647.5"/>
    <m/>
    <m/>
  </r>
  <r>
    <x v="795"/>
    <s v="Lincoln9192Irrig04"/>
    <x v="641"/>
    <m/>
    <m/>
    <m/>
    <m/>
    <n v="368.99"/>
    <n v="0.26400000000000001"/>
    <n v="0.28034999999999999"/>
    <n v="0.23544999999999999"/>
    <n v="0.18834999999999999"/>
    <n v="0.21734999999999999"/>
    <n v="0.2341"/>
    <n v="0.20705000000000001"/>
    <n v="0.218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42"/>
    <m/>
    <m/>
    <m/>
    <m/>
    <m/>
    <m/>
    <m/>
    <m/>
    <m/>
    <m/>
    <m/>
    <m/>
    <m/>
    <m/>
    <m/>
    <m/>
    <n v="22.960595265224601"/>
    <n v="1663.3"/>
    <n v="449"/>
    <n v="1.83E-2"/>
    <n v="8.1804000000000006"/>
    <m/>
    <m/>
    <m/>
    <m/>
    <m/>
    <n v="216.610635517622"/>
    <m/>
    <m/>
    <m/>
    <n v="1.46"/>
    <n v="0.17665"/>
    <n v="11.875"/>
    <m/>
    <m/>
    <n v="3.806"/>
    <n v="3.3149999999999999E-2"/>
    <n v="6.6345276915619698"/>
    <n v="200.412532961067"/>
    <m/>
    <m/>
    <n v="1.8990828000000001E-2"/>
    <x v="1"/>
    <m/>
    <m/>
    <m/>
    <m/>
    <m/>
    <m/>
    <m/>
    <m/>
    <m/>
    <m/>
    <n v="232.389364482378"/>
    <m/>
    <n v="7.4999999999999997E-3"/>
    <n v="7.4921928280595598"/>
    <m/>
    <n v="1002.01246703893"/>
    <n v="782.5"/>
    <m/>
    <m/>
  </r>
  <r>
    <x v="795"/>
    <s v="Lincoln9192Irrig04"/>
    <x v="643"/>
    <m/>
    <m/>
    <m/>
    <m/>
    <n v="370.16"/>
    <n v="0.23200000000000001"/>
    <n v="0.27224999999999999"/>
    <n v="0.24915000000000001"/>
    <n v="0.20774999999999999"/>
    <n v="0.22539999999999999"/>
    <n v="0.23605000000000001"/>
    <n v="0.20899999999999999"/>
    <n v="0.21920000000000001"/>
    <m/>
    <m/>
    <m/>
    <n v="24.229463076335399"/>
    <n v="1784"/>
    <n v="551.5"/>
    <n v="2.1299999999999999E-2"/>
    <n v="11.66595"/>
    <m/>
    <m/>
    <m/>
    <m/>
    <m/>
    <n v="319.11063551762197"/>
    <m/>
    <m/>
    <m/>
    <n v="1.175"/>
    <n v="0.13976250000000101"/>
    <n v="12.4000000000001"/>
    <m/>
    <m/>
    <n v="3.8180000000000001"/>
    <n v="3.015E-2"/>
    <n v="6.0048827853219002"/>
    <n v="199.67078118083899"/>
    <m/>
    <m/>
    <n v="1.9121475999999998E-2"/>
    <x v="1"/>
    <m/>
    <m/>
    <m/>
    <m/>
    <m/>
    <m/>
    <m/>
    <m/>
    <m/>
    <m/>
    <n v="232.389364482378"/>
    <m/>
    <n v="6.3499999999999997E-3"/>
    <n v="6.3760021688621604"/>
    <m/>
    <n v="1020.42921881916"/>
    <n v="757.5"/>
    <m/>
    <m/>
  </r>
  <r>
    <x v="795"/>
    <s v="Lincoln9192Irrig04"/>
    <x v="644"/>
    <m/>
    <m/>
    <m/>
    <m/>
    <n v="386.53"/>
    <n v="0.27900000000000003"/>
    <n v="0.28439999999999999"/>
    <n v="0.26"/>
    <n v="0.21645"/>
    <n v="0.23215"/>
    <n v="0.23515"/>
    <n v="0.20774999999999999"/>
    <n v="0.21775"/>
    <m/>
    <m/>
    <m/>
    <n v="27.520685398554001"/>
    <n v="1668"/>
    <n v="568.5"/>
    <n v="2.3800000000000002E-2"/>
    <n v="13.619400000000001"/>
    <m/>
    <m/>
    <m/>
    <m/>
    <m/>
    <n v="336.11063551762197"/>
    <m/>
    <m/>
    <m/>
    <n v="1.18"/>
    <n v="0.109045"/>
    <n v="9.5"/>
    <m/>
    <m/>
    <n v="4.1150000000000002"/>
    <n v="3.5450000000000002E-2"/>
    <n v="6.8422092148170002"/>
    <n v="192.60173513620001"/>
    <m/>
    <m/>
    <n v="2.1365332000000001E-2"/>
    <x v="1"/>
    <m/>
    <m/>
    <m/>
    <m/>
    <m/>
    <m/>
    <m/>
    <m/>
    <m/>
    <m/>
    <n v="232.389364482378"/>
    <m/>
    <n v="8.0000000000000002E-3"/>
    <n v="7.0920054528102101"/>
    <m/>
    <n v="897.39826486380002"/>
    <n v="757.5"/>
    <m/>
    <m/>
  </r>
  <r>
    <x v="795"/>
    <s v="Lincoln9192Irrig04"/>
    <x v="645"/>
    <m/>
    <m/>
    <m/>
    <m/>
    <n v="397.21"/>
    <n v="0.26550000000000001"/>
    <n v="0.28954999999999997"/>
    <n v="0.27045000000000002"/>
    <n v="0.2409"/>
    <n v="0.24424999999999999"/>
    <n v="0.24245"/>
    <n v="0.21190000000000001"/>
    <n v="0.22105"/>
    <m/>
    <m/>
    <m/>
    <n v="30.287112130784099"/>
    <n v="1854.05"/>
    <n v="751"/>
    <n v="2.3099999999999999E-2"/>
    <n v="17.254999999999999"/>
    <m/>
    <m/>
    <m/>
    <m/>
    <m/>
    <n v="518.61063551762197"/>
    <m/>
    <m/>
    <m/>
    <n v="1.4450000000000001"/>
    <n v="0.174235"/>
    <n v="11.975"/>
    <m/>
    <m/>
    <n v="2.86"/>
    <n v="3.3099999999999997E-2"/>
    <n v="4.5887708619219598"/>
    <n v="141.108207636381"/>
    <m/>
    <m/>
    <n v="2.0268134E-2"/>
    <x v="1"/>
    <m/>
    <m/>
    <m/>
    <m/>
    <m/>
    <m/>
    <m/>
    <m/>
    <m/>
    <m/>
    <n v="232.389364482378"/>
    <m/>
    <n v="8.2500000000000004E-3"/>
    <n v="7.7816583417303598"/>
    <m/>
    <n v="949.96679236362002"/>
    <n v="810"/>
    <m/>
    <m/>
  </r>
  <r>
    <x v="795"/>
    <s v="Lincoln9192Irrig04"/>
    <x v="646"/>
    <m/>
    <m/>
    <m/>
    <m/>
    <m/>
    <m/>
    <m/>
    <m/>
    <m/>
    <m/>
    <m/>
    <m/>
    <m/>
    <m/>
    <m/>
    <m/>
    <n v="21.367117783634399"/>
    <n v="1700.2750000000001"/>
    <n v="625"/>
    <n v="2.46E-2"/>
    <n v="15.36975"/>
    <m/>
    <m/>
    <m/>
    <m/>
    <m/>
    <n v="392.61063551762197"/>
    <m/>
    <m/>
    <m/>
    <m/>
    <m/>
    <n v="12.975"/>
    <m/>
    <m/>
    <n v="1.073"/>
    <n v="3.1649999999999998E-2"/>
    <n v="1.8900901335367599"/>
    <n v="59.491498614568599"/>
    <m/>
    <m/>
    <n v="1.8036190000000001E-2"/>
    <x v="1"/>
    <m/>
    <m/>
    <m/>
    <m/>
    <m/>
    <m/>
    <m/>
    <m/>
    <m/>
    <m/>
    <n v="232.389364482378"/>
    <m/>
    <n v="5.2500000000000003E-3"/>
    <n v="5.2683803661313897"/>
    <m/>
    <n v="1002.80850138543"/>
    <n v="712.5"/>
    <m/>
    <m/>
  </r>
  <r>
    <x v="795"/>
    <s v="Lincoln9192Irrig04"/>
    <x v="647"/>
    <m/>
    <m/>
    <m/>
    <m/>
    <n v="401.68"/>
    <n v="0.26400000000000001"/>
    <n v="0.28784999999999999"/>
    <n v="0.2722"/>
    <n v="0.24709999999999999"/>
    <n v="0.25679999999999997"/>
    <n v="0.24610000000000001"/>
    <n v="0.21485000000000001"/>
    <n v="0.21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5"/>
    <s v="Lincoln9192Irrig04"/>
    <x v="648"/>
    <m/>
    <m/>
    <m/>
    <m/>
    <m/>
    <m/>
    <m/>
    <m/>
    <m/>
    <m/>
    <m/>
    <m/>
    <m/>
    <m/>
    <m/>
    <m/>
    <m/>
    <n v="1603"/>
    <n v="615.75"/>
    <n v="2.8199999999999999E-2"/>
    <n v="17.016175"/>
    <m/>
    <m/>
    <m/>
    <m/>
    <m/>
    <n v="383.36063551762197"/>
    <m/>
    <m/>
    <m/>
    <m/>
    <m/>
    <m/>
    <m/>
    <m/>
    <m/>
    <m/>
    <m/>
    <m/>
    <m/>
    <m/>
    <m/>
    <x v="1"/>
    <m/>
    <m/>
    <m/>
    <m/>
    <m/>
    <m/>
    <m/>
    <m/>
    <m/>
    <m/>
    <n v="232.389364482378"/>
    <m/>
    <m/>
    <m/>
    <m/>
    <m/>
    <m/>
    <m/>
    <m/>
  </r>
  <r>
    <x v="795"/>
    <s v="Lincoln9192Irrig04"/>
    <x v="649"/>
    <m/>
    <m/>
    <s v="BattenSpring"/>
    <m/>
    <n v="379.17"/>
    <n v="0.23400000000000001"/>
    <n v="0.25259999999999999"/>
    <n v="0.25530000000000003"/>
    <n v="0.23375000000000001"/>
    <n v="0.24779999999999999"/>
    <n v="0.24435000000000001"/>
    <n v="0.20880000000000001"/>
    <n v="0.21925"/>
    <m/>
    <m/>
    <m/>
    <m/>
    <n v="1620.1078994237"/>
    <m/>
    <m/>
    <m/>
    <m/>
    <n v="3.7500947499999999E-2"/>
    <m/>
    <n v="15154.036881244099"/>
    <m/>
    <n v="568.2907414965990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6"/>
    <s v="Lincoln9192Irrig05"/>
    <x v="32"/>
    <m/>
    <m/>
    <m/>
    <m/>
    <n v="452.66"/>
    <n v="0.26550000000000001"/>
    <n v="0.27"/>
    <n v="0.20899999999999999"/>
    <n v="0.31145"/>
    <n v="0.30790000000000001"/>
    <n v="0.30070000000000002"/>
    <n v="0.28705000000000003"/>
    <n v="0.3116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29"/>
    <m/>
    <m/>
    <m/>
    <m/>
    <n v="436.61"/>
    <n v="0.24149999999999999"/>
    <n v="0.24765000000000001"/>
    <n v="0.192"/>
    <n v="0.30649999999999999"/>
    <n v="0.30075000000000002"/>
    <n v="0.2969"/>
    <n v="0.28625"/>
    <n v="0.31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23"/>
    <m/>
    <m/>
    <m/>
    <m/>
    <n v="425.77"/>
    <n v="0.224"/>
    <n v="0.23435"/>
    <n v="0.17530000000000001"/>
    <n v="0.30549999999999999"/>
    <n v="0.2984"/>
    <n v="0.29494999999999999"/>
    <n v="0.2873"/>
    <n v="0.309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24"/>
    <m/>
    <m/>
    <m/>
    <m/>
    <n v="422.8"/>
    <n v="0.21299999999999999"/>
    <n v="0.23385"/>
    <n v="0.1749"/>
    <n v="0.30495"/>
    <n v="0.29780000000000001"/>
    <n v="0.29435"/>
    <n v="0.28670000000000001"/>
    <n v="0.308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25"/>
    <m/>
    <m/>
    <m/>
    <m/>
    <m/>
    <m/>
    <m/>
    <m/>
    <m/>
    <m/>
    <m/>
    <m/>
    <m/>
    <m/>
    <m/>
    <m/>
    <m/>
    <n v="249.6"/>
    <m/>
    <m/>
    <m/>
    <m/>
    <m/>
    <m/>
    <m/>
    <m/>
    <m/>
    <m/>
    <m/>
    <m/>
    <m/>
    <m/>
    <m/>
    <m/>
    <m/>
    <n v="3.4097023809999998"/>
    <m/>
    <m/>
    <n v="149.59523809523799"/>
    <m/>
    <m/>
    <n v="2.2792854000000001E-2"/>
    <x v="1"/>
    <m/>
    <m/>
    <m/>
    <m/>
    <m/>
    <m/>
    <m/>
    <n v="262.5"/>
    <m/>
    <m/>
    <m/>
    <m/>
    <m/>
    <m/>
    <m/>
    <n v="100.00476190476201"/>
    <n v="912.5"/>
    <m/>
    <m/>
  </r>
  <r>
    <x v="796"/>
    <s v="Lincoln9192Irrig05"/>
    <x v="626"/>
    <m/>
    <m/>
    <m/>
    <m/>
    <n v="400.57"/>
    <n v="0.1885"/>
    <n v="0.19805"/>
    <n v="0.1447"/>
    <n v="0.2944"/>
    <n v="0.2949"/>
    <n v="0.29265000000000002"/>
    <n v="0.28179999999999999"/>
    <n v="0.307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27"/>
    <m/>
    <m/>
    <m/>
    <m/>
    <n v="386.56"/>
    <n v="0.17100000000000001"/>
    <n v="0.17055000000000001"/>
    <n v="0.12984999999999999"/>
    <n v="0.29165000000000002"/>
    <n v="0.29370000000000002"/>
    <n v="0.28684999999999999"/>
    <n v="0.28065000000000001"/>
    <n v="0.308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28"/>
    <m/>
    <m/>
    <m/>
    <m/>
    <m/>
    <m/>
    <m/>
    <m/>
    <m/>
    <m/>
    <m/>
    <m/>
    <m/>
    <m/>
    <m/>
    <m/>
    <m/>
    <n v="467.07499999999999"/>
    <m/>
    <m/>
    <m/>
    <m/>
    <m/>
    <m/>
    <m/>
    <m/>
    <m/>
    <m/>
    <m/>
    <m/>
    <m/>
    <m/>
    <m/>
    <m/>
    <m/>
    <n v="6.0289473559999998"/>
    <m/>
    <m/>
    <n v="227.48808068459701"/>
    <m/>
    <m/>
    <n v="2.6502255999999998E-2"/>
    <x v="1"/>
    <m/>
    <m/>
    <m/>
    <m/>
    <m/>
    <m/>
    <m/>
    <n v="250"/>
    <m/>
    <m/>
    <m/>
    <m/>
    <m/>
    <m/>
    <m/>
    <n v="239.58691931540301"/>
    <n v="800"/>
    <m/>
    <m/>
  </r>
  <r>
    <x v="796"/>
    <s v="Lincoln9192Irrig05"/>
    <x v="629"/>
    <m/>
    <m/>
    <m/>
    <m/>
    <n v="368.04"/>
    <n v="0.129"/>
    <n v="0.14065"/>
    <n v="0.11685"/>
    <n v="0.2858"/>
    <n v="0.28660000000000002"/>
    <n v="0.28789999999999999"/>
    <n v="0.28249999999999997"/>
    <n v="0.310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30"/>
    <m/>
    <m/>
    <m/>
    <m/>
    <n v="346.76"/>
    <n v="0.10100000000000001"/>
    <n v="0.1201"/>
    <n v="9.7750000000000004E-2"/>
    <n v="0.26979999999999998"/>
    <n v="0.27910000000000001"/>
    <n v="0.28349999999999997"/>
    <n v="0.2767"/>
    <n v="0.305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31"/>
    <m/>
    <m/>
    <m/>
    <m/>
    <m/>
    <m/>
    <m/>
    <m/>
    <m/>
    <m/>
    <m/>
    <m/>
    <m/>
    <m/>
    <m/>
    <m/>
    <m/>
    <n v="679.57500000000005"/>
    <m/>
    <m/>
    <m/>
    <m/>
    <m/>
    <m/>
    <m/>
    <m/>
    <m/>
    <m/>
    <m/>
    <m/>
    <m/>
    <m/>
    <m/>
    <m/>
    <m/>
    <n v="6.7987147490000002"/>
    <m/>
    <m/>
    <n v="275.62307872194498"/>
    <m/>
    <m/>
    <n v="2.4666711000000001E-2"/>
    <x v="1"/>
    <m/>
    <m/>
    <m/>
    <m/>
    <m/>
    <m/>
    <m/>
    <n v="257.5"/>
    <m/>
    <m/>
    <m/>
    <m/>
    <m/>
    <m/>
    <m/>
    <n v="403.95192127805501"/>
    <n v="737.5"/>
    <m/>
    <m/>
  </r>
  <r>
    <x v="796"/>
    <s v="Lincoln9192Irrig05"/>
    <x v="632"/>
    <m/>
    <m/>
    <m/>
    <m/>
    <n v="330.07"/>
    <n v="7.3999999999999996E-2"/>
    <n v="0.1065"/>
    <n v="9.0950000000000003E-2"/>
    <n v="0.25180000000000002"/>
    <n v="0.26795000000000002"/>
    <n v="0.27400000000000002"/>
    <n v="0.27584999999999998"/>
    <n v="0.3093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33"/>
    <m/>
    <m/>
    <m/>
    <m/>
    <n v="318.97000000000003"/>
    <n v="7.2499999999999995E-2"/>
    <n v="0.10174999999999999"/>
    <n v="8.5349999999999995E-2"/>
    <n v="0.24099999999999999"/>
    <n v="0.25559999999999999"/>
    <n v="0.26619999999999999"/>
    <n v="0.26974999999999999"/>
    <n v="0.302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246"/>
    <m/>
    <m/>
    <m/>
    <m/>
    <m/>
    <m/>
    <m/>
    <m/>
    <m/>
    <m/>
    <m/>
    <m/>
    <m/>
    <m/>
    <m/>
    <m/>
    <n v="14.141920000000001"/>
    <n v="887.9"/>
    <m/>
    <m/>
    <m/>
    <m/>
    <m/>
    <m/>
    <m/>
    <m/>
    <m/>
    <m/>
    <m/>
    <m/>
    <m/>
    <m/>
    <n v="6.0999999999999703"/>
    <m/>
    <m/>
    <n v="5.1999119970000001"/>
    <m/>
    <m/>
    <n v="254.66424859350701"/>
    <m/>
    <m/>
    <n v="2.0418696E-2"/>
    <x v="1"/>
    <m/>
    <m/>
    <m/>
    <m/>
    <m/>
    <m/>
    <m/>
    <n v="220"/>
    <m/>
    <m/>
    <m/>
    <m/>
    <m/>
    <m/>
    <m/>
    <n v="627.135751406493"/>
    <n v="627.5"/>
    <m/>
    <m/>
  </r>
  <r>
    <x v="796"/>
    <s v="Lincoln9192Irrig05"/>
    <x v="634"/>
    <m/>
    <m/>
    <m/>
    <m/>
    <n v="314.56"/>
    <n v="8.5500000000000007E-2"/>
    <n v="9.9750000000000005E-2"/>
    <n v="8.3349999999999994E-2"/>
    <n v="0.2253"/>
    <n v="0.25109999999999999"/>
    <n v="0.25595000000000001"/>
    <n v="0.26729999999999998"/>
    <n v="0.304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35"/>
    <m/>
    <m/>
    <m/>
    <m/>
    <n v="303.92"/>
    <n v="7.7499999999999999E-2"/>
    <n v="9.715E-2"/>
    <n v="7.8299999999999995E-2"/>
    <n v="0.21525"/>
    <n v="0.2407"/>
    <n v="0.25019999999999998"/>
    <n v="0.26500000000000001"/>
    <n v="0.2954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36"/>
    <m/>
    <m/>
    <m/>
    <m/>
    <m/>
    <m/>
    <m/>
    <m/>
    <m/>
    <m/>
    <m/>
    <m/>
    <m/>
    <m/>
    <m/>
    <m/>
    <n v="12.9821991085061"/>
    <n v="1151.825"/>
    <n v="184.32499999999999"/>
    <n v="1.6650000000000002E-2"/>
    <n v="3.0701200000000002"/>
    <m/>
    <m/>
    <m/>
    <m/>
    <m/>
    <m/>
    <m/>
    <m/>
    <m/>
    <n v="0.93"/>
    <n v="9.7219999999999807E-2"/>
    <n v="10.525"/>
    <m/>
    <m/>
    <n v="3.9909390220000001"/>
    <n v="2.8000000000000001E-2"/>
    <n v="5.3648383259325101"/>
    <n v="192.12982428317699"/>
    <m/>
    <m/>
    <n v="2.0772095000000001E-2"/>
    <x v="1"/>
    <m/>
    <m/>
    <m/>
    <m/>
    <m/>
    <m/>
    <m/>
    <n v="265"/>
    <m/>
    <m/>
    <n v="207.260552270842"/>
    <m/>
    <n v="5.9500000000000004E-3"/>
    <n v="4.5613146790154797"/>
    <m/>
    <n v="764.84517571682295"/>
    <n v="570"/>
    <m/>
    <m/>
  </r>
  <r>
    <x v="796"/>
    <s v="Lincoln9192Irrig05"/>
    <x v="637"/>
    <m/>
    <m/>
    <m/>
    <m/>
    <m/>
    <m/>
    <m/>
    <m/>
    <m/>
    <m/>
    <m/>
    <m/>
    <m/>
    <m/>
    <m/>
    <m/>
    <n v="17.2029530957963"/>
    <n v="1281.5999999999999"/>
    <n v="204.97499999999999"/>
    <n v="1.6650000000000002E-2"/>
    <n v="3.4026475"/>
    <m/>
    <m/>
    <m/>
    <m/>
    <m/>
    <n v="2.3697238645788601"/>
    <m/>
    <m/>
    <m/>
    <n v="1.0149999999999999"/>
    <n v="0.129025"/>
    <n v="12.875"/>
    <m/>
    <m/>
    <n v="3.6680000000000001"/>
    <n v="2.8750000000000001E-2"/>
    <n v="5.7846049756993798"/>
    <n v="202.20798956851601"/>
    <m/>
    <m/>
    <n v="1.8139737999999999E-2"/>
    <x v="1"/>
    <m/>
    <m/>
    <m/>
    <m/>
    <m/>
    <m/>
    <m/>
    <n v="307.5"/>
    <m/>
    <m/>
    <n v="207.260552270842"/>
    <m/>
    <n v="9.9500000000000005E-3"/>
    <n v="8.4337917383831194"/>
    <m/>
    <n v="861.54201043148396"/>
    <n v="605"/>
    <m/>
    <m/>
  </r>
  <r>
    <x v="796"/>
    <s v="Lincoln9192Irrig05"/>
    <x v="638"/>
    <m/>
    <m/>
    <m/>
    <m/>
    <n v="287.52"/>
    <n v="8.3500000000000005E-2"/>
    <n v="8.7749999999999995E-2"/>
    <n v="7.2300000000000003E-2"/>
    <n v="0.19209999999999999"/>
    <n v="0.22550000000000001"/>
    <n v="0.23315"/>
    <n v="0.25530000000000003"/>
    <n v="0.28799999999999998"/>
    <m/>
    <m/>
    <m/>
    <n v="17.7272884840724"/>
    <n v="1377.55"/>
    <n v="252.05"/>
    <n v="1.8700000000000001E-2"/>
    <n v="4.706385"/>
    <m/>
    <m/>
    <m/>
    <m/>
    <m/>
    <n v="44.7894477291577"/>
    <m/>
    <m/>
    <m/>
    <n v="1.04"/>
    <n v="0.16911000000000001"/>
    <n v="15.775"/>
    <m/>
    <m/>
    <n v="2.9"/>
    <n v="3.125E-2"/>
    <n v="4.6078482120787703"/>
    <n v="147.26542297311701"/>
    <m/>
    <m/>
    <n v="1.9692334999999998E-2"/>
    <x v="1"/>
    <m/>
    <m/>
    <m/>
    <m/>
    <m/>
    <m/>
    <m/>
    <n v="267.5"/>
    <m/>
    <m/>
    <n v="207.260552270842"/>
    <m/>
    <n v="8.9499999999999996E-3"/>
    <n v="8.5461431502480494"/>
    <m/>
    <n v="962.45957702688304"/>
    <n v="527.5"/>
    <m/>
    <m/>
  </r>
  <r>
    <x v="796"/>
    <s v="Lincoln9192Irrig05"/>
    <x v="639"/>
    <m/>
    <m/>
    <m/>
    <m/>
    <n v="276.20999999999998"/>
    <n v="6.9500000000000006E-2"/>
    <n v="8.7050000000000002E-2"/>
    <n v="7.0949999999999999E-2"/>
    <n v="0.1845"/>
    <n v="0.21895000000000001"/>
    <n v="0.21854999999999999"/>
    <n v="0.24335000000000001"/>
    <n v="0.28820000000000001"/>
    <m/>
    <m/>
    <m/>
    <n v="16.8577855525877"/>
    <n v="1525.7750000000001"/>
    <n v="353"/>
    <n v="1.7399999999999999E-2"/>
    <n v="6.2"/>
    <m/>
    <m/>
    <m/>
    <m/>
    <m/>
    <n v="145.739447729158"/>
    <m/>
    <m/>
    <m/>
    <n v="0.9"/>
    <n v="0.16064999999999999"/>
    <n v="18"/>
    <m/>
    <m/>
    <n v="2.0270000000000001"/>
    <n v="2.6349999999999998E-2"/>
    <n v="3.5966990851413199"/>
    <n v="136.50810219829501"/>
    <m/>
    <m/>
    <n v="1.4848935000000001E-2"/>
    <x v="1"/>
    <m/>
    <m/>
    <m/>
    <m/>
    <m/>
    <m/>
    <m/>
    <n v="342.5"/>
    <m/>
    <m/>
    <n v="207.260552270842"/>
    <m/>
    <n v="6.7999999999999996E-3"/>
    <n v="6.9242149050515902"/>
    <m/>
    <n v="1018.2668978017"/>
    <n v="550"/>
    <m/>
    <m/>
  </r>
  <r>
    <x v="796"/>
    <s v="Lincoln9192Irrig05"/>
    <x v="640"/>
    <m/>
    <m/>
    <m/>
    <m/>
    <m/>
    <m/>
    <m/>
    <m/>
    <m/>
    <m/>
    <m/>
    <m/>
    <m/>
    <m/>
    <m/>
    <m/>
    <n v="15.603155116564"/>
    <n v="1350.4749999999999"/>
    <n v="341"/>
    <n v="2.035E-2"/>
    <n v="7.04"/>
    <m/>
    <m/>
    <m/>
    <m/>
    <m/>
    <n v="133.739447729158"/>
    <m/>
    <m/>
    <m/>
    <n v="0.98499999999999999"/>
    <n v="0.189775"/>
    <n v="19.574999999999999"/>
    <m/>
    <m/>
    <n v="2.0489999999999999"/>
    <n v="2.7050000000000001E-2"/>
    <n v="3.1285876285857999"/>
    <n v="116.039808919644"/>
    <m/>
    <m/>
    <n v="1.7657732999999998E-2"/>
    <x v="1"/>
    <m/>
    <m/>
    <m/>
    <m/>
    <m/>
    <m/>
    <m/>
    <n v="210"/>
    <m/>
    <m/>
    <n v="207.260552270842"/>
    <m/>
    <n v="5.7000000000000002E-3"/>
    <n v="5.0399046281187401"/>
    <m/>
    <n v="873.860191080356"/>
    <n v="452.5"/>
    <m/>
    <m/>
  </r>
  <r>
    <x v="796"/>
    <s v="Lincoln9192Irrig05"/>
    <x v="641"/>
    <m/>
    <m/>
    <m/>
    <m/>
    <n v="320.79000000000002"/>
    <n v="0.21149999999999999"/>
    <n v="0.15310000000000001"/>
    <n v="8.2049999999999998E-2"/>
    <n v="0.18925"/>
    <n v="0.21834999999999999"/>
    <n v="0.21990000000000001"/>
    <n v="0.24404999999999999"/>
    <n v="0.285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42"/>
    <m/>
    <m/>
    <m/>
    <m/>
    <m/>
    <m/>
    <m/>
    <m/>
    <m/>
    <m/>
    <m/>
    <m/>
    <m/>
    <m/>
    <m/>
    <m/>
    <n v="17.131733208200899"/>
    <n v="1502.85"/>
    <n v="463.25"/>
    <n v="1.8700000000000001E-2"/>
    <n v="8.5634750000000004"/>
    <m/>
    <m/>
    <m/>
    <m/>
    <m/>
    <n v="255.989447729158"/>
    <m/>
    <m/>
    <m/>
    <n v="1.0549999999999999"/>
    <n v="0.211095"/>
    <n v="20.024999999999999"/>
    <m/>
    <m/>
    <n v="1.306"/>
    <n v="2.3949999999999999E-2"/>
    <n v="1.94663374676298"/>
    <n v="81.263132070328496"/>
    <m/>
    <m/>
    <n v="1.6071248999999999E-2"/>
    <x v="1"/>
    <m/>
    <m/>
    <m/>
    <m/>
    <m/>
    <m/>
    <m/>
    <m/>
    <m/>
    <m/>
    <n v="207.260552270842"/>
    <m/>
    <n v="6.3E-3"/>
    <n v="5.8549865394575402"/>
    <m/>
    <n v="938.31186792967105"/>
    <n v="540"/>
    <m/>
    <m/>
  </r>
  <r>
    <x v="796"/>
    <s v="Lincoln9192Irrig05"/>
    <x v="643"/>
    <m/>
    <m/>
    <m/>
    <m/>
    <n v="336.52"/>
    <n v="0.216"/>
    <n v="0.20044999999999999"/>
    <n v="0.11125"/>
    <n v="0.19455"/>
    <n v="0.21879999999999999"/>
    <n v="0.21495"/>
    <n v="0.24224999999999999"/>
    <n v="0.28434999999999999"/>
    <m/>
    <m/>
    <m/>
    <n v="15.9963605917519"/>
    <n v="1362.0250000000001"/>
    <n v="459.75"/>
    <n v="1.9699999999999999E-2"/>
    <n v="9.0570749999999993"/>
    <m/>
    <m/>
    <m/>
    <m/>
    <m/>
    <n v="252.489447729158"/>
    <m/>
    <m/>
    <m/>
    <n v="1.0900000000000001"/>
    <n v="0.228405"/>
    <n v="20.925000000000001"/>
    <m/>
    <m/>
    <n v="0.73599999999999999"/>
    <n v="2.29E-2"/>
    <n v="1.0363012775048199"/>
    <n v="45.350690876071702"/>
    <m/>
    <m/>
    <n v="1.622908E-2"/>
    <x v="1"/>
    <m/>
    <m/>
    <m/>
    <m/>
    <m/>
    <m/>
    <m/>
    <m/>
    <m/>
    <m/>
    <n v="207.260552270842"/>
    <m/>
    <n v="5.9500000000000004E-3"/>
    <n v="4.9981131275604298"/>
    <m/>
    <n v="835.99930912392801"/>
    <n v="457.5"/>
    <m/>
    <m/>
  </r>
  <r>
    <x v="796"/>
    <s v="Lincoln9192Irrig05"/>
    <x v="644"/>
    <m/>
    <m/>
    <m/>
    <m/>
    <n v="367.75"/>
    <n v="0.246"/>
    <n v="0.24475"/>
    <n v="0.17415"/>
    <n v="0.217"/>
    <n v="0.22405"/>
    <n v="0.21584999999999999"/>
    <n v="0.23855000000000001"/>
    <n v="0.27839999999999998"/>
    <m/>
    <m/>
    <m/>
    <n v="14.3013629706145"/>
    <n v="1835.2750000000001"/>
    <n v="811.25"/>
    <n v="1.83E-2"/>
    <n v="7.62195"/>
    <m/>
    <m/>
    <m/>
    <m/>
    <m/>
    <n v="603.98944772915797"/>
    <m/>
    <m/>
    <m/>
    <n v="0.81499999999999995"/>
    <n v="0.2486525"/>
    <n v="31.25"/>
    <m/>
    <m/>
    <n v="0.26200000000000001"/>
    <n v="2.76E-2"/>
    <n v="0.35185642105263099"/>
    <n v="12.748421052631601"/>
    <m/>
    <m/>
    <n v="2.0551565000000001E-2"/>
    <x v="1"/>
    <m/>
    <m/>
    <m/>
    <m/>
    <m/>
    <m/>
    <m/>
    <m/>
    <m/>
    <m/>
    <n v="207.260552270842"/>
    <m/>
    <n v="5.45E-3"/>
    <n v="5.3353686578947404"/>
    <m/>
    <n v="980.02657894736797"/>
    <n v="580"/>
    <m/>
    <m/>
  </r>
  <r>
    <x v="796"/>
    <s v="Lincoln9192Irrig05"/>
    <x v="645"/>
    <m/>
    <m/>
    <m/>
    <m/>
    <n v="404.92"/>
    <n v="0.26500000000000001"/>
    <n v="0.26910000000000001"/>
    <n v="0.23485"/>
    <n v="0.27145000000000002"/>
    <n v="0.2397"/>
    <n v="0.223"/>
    <n v="0.23935000000000001"/>
    <n v="0.28215000000000001"/>
    <m/>
    <m/>
    <m/>
    <m/>
    <n v="1669.8"/>
    <n v="742"/>
    <n v="2.3199999999999998E-2"/>
    <n v="17.008800000000001"/>
    <m/>
    <m/>
    <m/>
    <m/>
    <m/>
    <n v="534.73944772915797"/>
    <m/>
    <m/>
    <m/>
    <n v="1.39"/>
    <n v="9.8342500000000596E-2"/>
    <n v="7.0750000000000499"/>
    <m/>
    <m/>
    <m/>
    <n v="2.6700000000000002E-2"/>
    <m/>
    <m/>
    <m/>
    <m/>
    <m/>
    <x v="1"/>
    <m/>
    <m/>
    <m/>
    <m/>
    <m/>
    <m/>
    <m/>
    <m/>
    <m/>
    <m/>
    <n v="207.260552270842"/>
    <m/>
    <n v="4.7000000000000002E-3"/>
    <m/>
    <m/>
    <m/>
    <n v="495"/>
    <m/>
    <m/>
  </r>
  <r>
    <x v="796"/>
    <s v="Lincoln9192Irrig05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07.260552270842"/>
    <m/>
    <n v="0"/>
    <m/>
    <m/>
    <m/>
    <m/>
    <m/>
    <m/>
  </r>
  <r>
    <x v="796"/>
    <s v="Lincoln9192Irrig05"/>
    <x v="647"/>
    <m/>
    <m/>
    <m/>
    <m/>
    <n v="387.45"/>
    <n v="0.23250000000000001"/>
    <n v="0.246"/>
    <n v="0.19070000000000001"/>
    <n v="0.27565000000000001"/>
    <n v="0.24904999999999999"/>
    <n v="0.22735"/>
    <n v="0.23760000000000001"/>
    <n v="0.278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6"/>
    <s v="Lincoln9192Irrig05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07.260552270842"/>
    <m/>
    <m/>
    <m/>
    <m/>
    <m/>
    <m/>
    <m/>
    <m/>
  </r>
  <r>
    <x v="796"/>
    <s v="Lincoln9192Irrig05"/>
    <x v="649"/>
    <m/>
    <m/>
    <s v="BattenSpring"/>
    <m/>
    <n v="384.02"/>
    <n v="0.2535"/>
    <n v="0.2324"/>
    <n v="0.17230000000000001"/>
    <n v="0.26865"/>
    <n v="0.25124999999999997"/>
    <n v="0.2288"/>
    <n v="0.23619999999999999"/>
    <n v="0.27700000000000002"/>
    <m/>
    <m/>
    <m/>
    <m/>
    <n v="1243.8978697201401"/>
    <m/>
    <m/>
    <m/>
    <m/>
    <n v="3.4193895000000002E-2"/>
    <m/>
    <n v="12136.671161177899"/>
    <m/>
    <n v="415.00005933484499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7"/>
    <s v="Lincoln9192Irrig06"/>
    <x v="32"/>
    <m/>
    <m/>
    <m/>
    <m/>
    <n v="392.55"/>
    <n v="0.28050000000000003"/>
    <n v="0.27965000000000001"/>
    <n v="0.27"/>
    <n v="0.29599999999999999"/>
    <n v="0.23105000000000001"/>
    <n v="0.24529999999999999"/>
    <n v="0.20419999999999999"/>
    <n v="0.156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29"/>
    <m/>
    <m/>
    <m/>
    <m/>
    <n v="388.84"/>
    <n v="0.27350000000000002"/>
    <n v="0.27045000000000002"/>
    <n v="0.26829999999999998"/>
    <n v="0.29444999999999999"/>
    <n v="0.23180000000000001"/>
    <n v="0.24445"/>
    <n v="0.20549999999999999"/>
    <n v="0.155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23"/>
    <m/>
    <m/>
    <m/>
    <m/>
    <n v="385.75"/>
    <n v="0.27650000000000002"/>
    <n v="0.25805"/>
    <n v="0.26284999999999997"/>
    <n v="0.29189999999999999"/>
    <n v="0.23044999999999999"/>
    <n v="0.24675"/>
    <n v="0.20660000000000001"/>
    <n v="0.1556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24"/>
    <m/>
    <m/>
    <m/>
    <m/>
    <n v="384.06"/>
    <n v="0.27150000000000002"/>
    <n v="0.25755"/>
    <n v="0.26229999999999998"/>
    <n v="0.29125000000000001"/>
    <n v="0.22994999999999999"/>
    <n v="0.24625"/>
    <n v="0.20619999999999999"/>
    <n v="0.155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25"/>
    <m/>
    <m/>
    <m/>
    <m/>
    <m/>
    <m/>
    <m/>
    <m/>
    <m/>
    <m/>
    <m/>
    <m/>
    <m/>
    <m/>
    <m/>
    <m/>
    <m/>
    <n v="230.42500000000001"/>
    <m/>
    <m/>
    <m/>
    <m/>
    <m/>
    <m/>
    <m/>
    <m/>
    <m/>
    <m/>
    <m/>
    <m/>
    <m/>
    <m/>
    <m/>
    <m/>
    <m/>
    <n v="3.54459825"/>
    <m/>
    <m/>
    <n v="144.216716769253"/>
    <m/>
    <m/>
    <n v="2.4578276E-2"/>
    <x v="1"/>
    <m/>
    <m/>
    <m/>
    <m/>
    <m/>
    <m/>
    <m/>
    <n v="232.5"/>
    <m/>
    <m/>
    <m/>
    <m/>
    <m/>
    <m/>
    <m/>
    <n v="86.208283230747199"/>
    <n v="820"/>
    <m/>
    <m/>
  </r>
  <r>
    <x v="797"/>
    <s v="Lincoln9192Irrig06"/>
    <x v="626"/>
    <m/>
    <m/>
    <m/>
    <m/>
    <n v="361.94"/>
    <n v="0.23649999999999999"/>
    <n v="0.22925000000000001"/>
    <n v="0.24854999999999999"/>
    <n v="0.28520000000000001"/>
    <n v="0.22005"/>
    <n v="0.23574999999999999"/>
    <n v="0.20035"/>
    <n v="0.154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27"/>
    <m/>
    <m/>
    <m/>
    <m/>
    <n v="344.43"/>
    <n v="0.215"/>
    <n v="0.19764999999999999"/>
    <n v="0.22745000000000001"/>
    <n v="0.28029999999999999"/>
    <n v="0.2162"/>
    <n v="0.23344999999999999"/>
    <n v="0.1993"/>
    <n v="0.152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28"/>
    <m/>
    <m/>
    <m/>
    <m/>
    <m/>
    <m/>
    <m/>
    <m/>
    <m/>
    <m/>
    <m/>
    <m/>
    <m/>
    <m/>
    <m/>
    <m/>
    <m/>
    <n v="457.67500000000001"/>
    <m/>
    <m/>
    <m/>
    <m/>
    <m/>
    <m/>
    <m/>
    <m/>
    <m/>
    <m/>
    <m/>
    <m/>
    <m/>
    <m/>
    <m/>
    <m/>
    <m/>
    <n v="6.8376998589999998"/>
    <m/>
    <m/>
    <n v="241.83710757327799"/>
    <m/>
    <m/>
    <n v="2.8273989999999999E-2"/>
    <x v="1"/>
    <m/>
    <m/>
    <m/>
    <m/>
    <m/>
    <m/>
    <m/>
    <n v="245"/>
    <m/>
    <m/>
    <m/>
    <m/>
    <m/>
    <m/>
    <m/>
    <n v="215.83789242672199"/>
    <n v="807.5"/>
    <m/>
    <m/>
  </r>
  <r>
    <x v="797"/>
    <s v="Lincoln9192Irrig06"/>
    <x v="629"/>
    <m/>
    <m/>
    <m/>
    <m/>
    <n v="323.02"/>
    <n v="0.17399999999999999"/>
    <n v="0.1636"/>
    <n v="0.20085"/>
    <n v="0.27324999999999999"/>
    <n v="0.21174999999999999"/>
    <n v="0.23724999999999999"/>
    <n v="0.2009"/>
    <n v="0.153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30"/>
    <m/>
    <m/>
    <m/>
    <m/>
    <n v="293.39"/>
    <n v="0.1285"/>
    <n v="0.13355"/>
    <n v="0.16594999999999999"/>
    <n v="0.2571"/>
    <n v="0.20150000000000001"/>
    <n v="0.23230000000000001"/>
    <n v="0.19639999999999999"/>
    <n v="0.1516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31"/>
    <m/>
    <m/>
    <m/>
    <m/>
    <m/>
    <m/>
    <m/>
    <m/>
    <m/>
    <m/>
    <m/>
    <m/>
    <m/>
    <m/>
    <m/>
    <m/>
    <m/>
    <n v="623.20000000000005"/>
    <m/>
    <m/>
    <m/>
    <m/>
    <m/>
    <m/>
    <m/>
    <m/>
    <m/>
    <m/>
    <m/>
    <m/>
    <m/>
    <m/>
    <m/>
    <m/>
    <m/>
    <n v="6.4818234959999996"/>
    <m/>
    <m/>
    <n v="268.49568352326003"/>
    <m/>
    <m/>
    <n v="2.4141257999999999E-2"/>
    <x v="1"/>
    <m/>
    <m/>
    <m/>
    <m/>
    <m/>
    <m/>
    <m/>
    <n v="245"/>
    <m/>
    <m/>
    <m/>
    <m/>
    <m/>
    <m/>
    <m/>
    <n v="354.70431647674002"/>
    <n v="695"/>
    <m/>
    <m/>
  </r>
  <r>
    <x v="797"/>
    <s v="Lincoln9192Irrig06"/>
    <x v="632"/>
    <m/>
    <m/>
    <m/>
    <m/>
    <n v="268.55"/>
    <n v="0.10100000000000001"/>
    <n v="0.1177"/>
    <n v="0.14615"/>
    <n v="0.23005"/>
    <n v="0.18404999999999999"/>
    <n v="0.22339999999999999"/>
    <n v="0.19359999999999999"/>
    <n v="0.1468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33"/>
    <m/>
    <m/>
    <m/>
    <m/>
    <n v="258.86"/>
    <n v="0.10299999999999999"/>
    <n v="0.11325"/>
    <n v="0.13830000000000001"/>
    <n v="0.2157"/>
    <n v="0.1714"/>
    <n v="0.21625"/>
    <n v="0.18925"/>
    <n v="0.147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246"/>
    <m/>
    <m/>
    <m/>
    <m/>
    <m/>
    <m/>
    <m/>
    <m/>
    <m/>
    <m/>
    <m/>
    <m/>
    <m/>
    <m/>
    <m/>
    <m/>
    <n v="14.447685"/>
    <n v="750.125"/>
    <m/>
    <m/>
    <m/>
    <m/>
    <m/>
    <m/>
    <m/>
    <m/>
    <m/>
    <m/>
    <m/>
    <m/>
    <m/>
    <m/>
    <n v="5.375"/>
    <m/>
    <m/>
    <n v="5.700381492"/>
    <m/>
    <m/>
    <n v="240.55948098855001"/>
    <m/>
    <m/>
    <n v="2.3696348999999998E-2"/>
    <x v="1"/>
    <m/>
    <m/>
    <m/>
    <m/>
    <m/>
    <m/>
    <m/>
    <n v="220"/>
    <m/>
    <m/>
    <m/>
    <m/>
    <m/>
    <m/>
    <m/>
    <n v="504.19051901145002"/>
    <n v="620"/>
    <m/>
    <m/>
  </r>
  <r>
    <x v="797"/>
    <s v="Lincoln9192Irrig06"/>
    <x v="634"/>
    <m/>
    <m/>
    <m/>
    <m/>
    <n v="246.33"/>
    <n v="0.10150000000000001"/>
    <n v="0.1061"/>
    <n v="0.12759999999999999"/>
    <n v="0.19420000000000001"/>
    <n v="0.16189999999999999"/>
    <n v="0.21015"/>
    <n v="0.18385000000000001"/>
    <n v="0.1463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35"/>
    <m/>
    <m/>
    <m/>
    <m/>
    <n v="230.52"/>
    <n v="9.1499999999999998E-2"/>
    <n v="9.7949999999999995E-2"/>
    <n v="0.11745"/>
    <n v="0.1668"/>
    <n v="0.14779999999999999"/>
    <n v="0.20319999999999999"/>
    <n v="0.18245"/>
    <n v="0.145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36"/>
    <m/>
    <m/>
    <m/>
    <m/>
    <m/>
    <m/>
    <m/>
    <m/>
    <m/>
    <m/>
    <m/>
    <m/>
    <m/>
    <m/>
    <m/>
    <m/>
    <n v="15.3475214857424"/>
    <n v="1325"/>
    <n v="230.25"/>
    <n v="1.49E-2"/>
    <n v="3.4116499999999998"/>
    <m/>
    <m/>
    <m/>
    <m/>
    <m/>
    <n v="26.438453032155302"/>
    <m/>
    <m/>
    <m/>
    <n v="0.92500000000000004"/>
    <n v="8.7482500000000393E-2"/>
    <n v="9.4500000000000508"/>
    <m/>
    <m/>
    <n v="5.2039999999999997"/>
    <n v="2.7699999999999999E-2"/>
    <n v="6.4802274876957204"/>
    <n v="233.077376477923"/>
    <m/>
    <m/>
    <n v="2.2327349E-2"/>
    <x v="1"/>
    <m/>
    <m/>
    <m/>
    <m/>
    <m/>
    <m/>
    <m/>
    <n v="230"/>
    <m/>
    <m/>
    <n v="204.62309393568901"/>
    <m/>
    <n v="6.5500000000000003E-3"/>
    <n v="5.5741919574235697"/>
    <m/>
    <n v="852.22262352207701"/>
    <n v="710"/>
    <m/>
    <m/>
  </r>
  <r>
    <x v="797"/>
    <s v="Lincoln9192Irrig06"/>
    <x v="637"/>
    <m/>
    <m/>
    <m/>
    <m/>
    <m/>
    <m/>
    <m/>
    <m/>
    <m/>
    <m/>
    <m/>
    <m/>
    <m/>
    <m/>
    <m/>
    <m/>
    <n v="14.9710192055141"/>
    <n v="1341.55"/>
    <n v="232.97499999999999"/>
    <n v="1.5949999999999999E-2"/>
    <n v="3.7474075"/>
    <m/>
    <m/>
    <m/>
    <m/>
    <m/>
    <n v="28.351906064310601"/>
    <m/>
    <m/>
    <m/>
    <n v="1"/>
    <n v="0.16208"/>
    <n v="16"/>
    <m/>
    <m/>
    <n v="3.94"/>
    <n v="2.8000000000000001E-2"/>
    <n v="5.6458864123547299"/>
    <n v="198.505410260068"/>
    <m/>
    <m/>
    <n v="1.9848325999999999E-2"/>
    <x v="1"/>
    <m/>
    <m/>
    <m/>
    <m/>
    <m/>
    <m/>
    <m/>
    <n v="247.5"/>
    <m/>
    <m/>
    <n v="204.62309393568901"/>
    <m/>
    <n v="6.1000000000000004E-3"/>
    <n v="5.4469607661453798"/>
    <m/>
    <n v="894.06958973993198"/>
    <n v="487.5"/>
    <m/>
    <m/>
  </r>
  <r>
    <x v="797"/>
    <s v="Lincoln9192Irrig06"/>
    <x v="638"/>
    <m/>
    <m/>
    <m/>
    <m/>
    <n v="203.04"/>
    <n v="7.6499999999999999E-2"/>
    <n v="8.8950000000000001E-2"/>
    <n v="0.1042"/>
    <n v="0.13095000000000001"/>
    <n v="0.1236"/>
    <n v="0.18490000000000001"/>
    <n v="0.16855000000000001"/>
    <n v="0.13755000000000001"/>
    <m/>
    <m/>
    <m/>
    <n v="17.096926636977699"/>
    <n v="1476.575"/>
    <n v="319.375"/>
    <n v="1.8700000000000001E-2"/>
    <n v="5.9583325"/>
    <m/>
    <m/>
    <m/>
    <m/>
    <m/>
    <n v="114.751906064311"/>
    <m/>
    <m/>
    <m/>
    <n v="0.79500000000000004"/>
    <n v="9.4692500000000304E-2"/>
    <n v="11.7"/>
    <m/>
    <m/>
    <n v="2.2320000000000002"/>
    <n v="2.725E-2"/>
    <n v="4.69673719410609"/>
    <n v="168.237616442263"/>
    <m/>
    <m/>
    <n v="1.326695E-2"/>
    <x v="1"/>
    <m/>
    <m/>
    <m/>
    <m/>
    <m/>
    <m/>
    <m/>
    <n v="247.5"/>
    <m/>
    <m/>
    <n v="204.62309393568901"/>
    <m/>
    <n v="6.7000000000000002E-3"/>
    <n v="6.6357332327678398"/>
    <m/>
    <n v="977.26238355773705"/>
    <n v="507.5"/>
    <m/>
    <m/>
  </r>
  <r>
    <x v="797"/>
    <s v="Lincoln9192Irrig06"/>
    <x v="639"/>
    <m/>
    <m/>
    <m/>
    <m/>
    <n v="198.04"/>
    <n v="8.2000000000000003E-2"/>
    <n v="8.6050000000000001E-2"/>
    <n v="0.10015"/>
    <n v="0.12385"/>
    <n v="0.12230000000000001"/>
    <n v="0.17699999999999999"/>
    <n v="0.16339999999999999"/>
    <n v="0.13544999999999999"/>
    <m/>
    <m/>
    <m/>
    <n v="19.6118379040241"/>
    <n v="1651.0250000000001"/>
    <n v="383.25"/>
    <n v="1.6500000000000001E-2"/>
    <n v="6.3283500000000004"/>
    <m/>
    <m/>
    <m/>
    <m/>
    <m/>
    <n v="178.62690606431099"/>
    <m/>
    <m/>
    <m/>
    <n v="1.03"/>
    <n v="0.14657500000000001"/>
    <n v="14.375"/>
    <m/>
    <m/>
    <n v="3.6160000000000001"/>
    <n v="3.2500000000000001E-2"/>
    <n v="6.3163269230769199"/>
    <n v="184.466783216783"/>
    <m/>
    <m/>
    <n v="1.9602445E-2"/>
    <x v="1"/>
    <m/>
    <m/>
    <m/>
    <m/>
    <m/>
    <m/>
    <m/>
    <n v="240"/>
    <m/>
    <m/>
    <n v="204.62309393568901"/>
    <m/>
    <n v="6.3499999999999997E-3"/>
    <n v="6.8356894755244797"/>
    <m/>
    <n v="1068.9332167832199"/>
    <n v="547.5"/>
    <m/>
    <m/>
  </r>
  <r>
    <x v="797"/>
    <s v="Lincoln9192Irrig06"/>
    <x v="640"/>
    <m/>
    <m/>
    <m/>
    <m/>
    <m/>
    <m/>
    <m/>
    <m/>
    <m/>
    <m/>
    <m/>
    <m/>
    <m/>
    <m/>
    <m/>
    <m/>
    <n v="19.7814101081341"/>
    <n v="1632.25"/>
    <n v="428.25"/>
    <n v="1.8800000000000001E-2"/>
    <n v="8.0377500000000008"/>
    <m/>
    <m/>
    <m/>
    <m/>
    <m/>
    <n v="223.62690606431099"/>
    <m/>
    <m/>
    <m/>
    <n v="0.95499999999999996"/>
    <n v="0.18288750000000001"/>
    <n v="19.125"/>
    <m/>
    <m/>
    <n v="2.8330000000000002"/>
    <n v="2.8750000000000001E-2"/>
    <n v="4.5487344670320402"/>
    <n v="152.811904187674"/>
    <m/>
    <m/>
    <n v="1.8539132E-2"/>
    <x v="1"/>
    <m/>
    <m/>
    <m/>
    <m/>
    <m/>
    <m/>
    <m/>
    <n v="250"/>
    <m/>
    <m/>
    <n v="204.62309393568901"/>
    <m/>
    <n v="6.7999999999999996E-3"/>
    <n v="7.0375067059191903"/>
    <m/>
    <n v="1032.0630958123299"/>
    <n v="550"/>
    <m/>
    <m/>
  </r>
  <r>
    <x v="797"/>
    <s v="Lincoln9192Irrig06"/>
    <x v="641"/>
    <m/>
    <m/>
    <m/>
    <m/>
    <n v="191.99"/>
    <n v="0.08"/>
    <n v="8.5500000000000007E-2"/>
    <n v="9.7949999999999995E-2"/>
    <n v="0.11849999999999999"/>
    <n v="0.1125"/>
    <n v="0.17224999999999999"/>
    <n v="0.16184999999999999"/>
    <n v="0.131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42"/>
    <m/>
    <m/>
    <m/>
    <m/>
    <m/>
    <m/>
    <m/>
    <m/>
    <m/>
    <m/>
    <m/>
    <m/>
    <m/>
    <m/>
    <m/>
    <m/>
    <n v="16.551963113103099"/>
    <n v="1452.425"/>
    <n v="464.25"/>
    <n v="1.7500000000000002E-2"/>
    <n v="8.0902750000000001"/>
    <m/>
    <m/>
    <m/>
    <m/>
    <m/>
    <n v="259.62690606431102"/>
    <m/>
    <m/>
    <m/>
    <n v="1.0049999999999999"/>
    <n v="0.21238499999999999"/>
    <n v="21.5"/>
    <m/>
    <m/>
    <n v="1.0780000000000001"/>
    <n v="2.375E-2"/>
    <n v="1.88143627342424"/>
    <n v="67.948457338921699"/>
    <m/>
    <m/>
    <n v="1.5864967000000001E-2"/>
    <x v="1"/>
    <m/>
    <m/>
    <m/>
    <m/>
    <m/>
    <m/>
    <m/>
    <m/>
    <m/>
    <m/>
    <n v="204.62309393568901"/>
    <m/>
    <n v="6.6499999999999997E-3"/>
    <n v="5.9753502045495699"/>
    <m/>
    <n v="898.72654266107804"/>
    <n v="437.5"/>
    <m/>
    <m/>
  </r>
  <r>
    <x v="797"/>
    <s v="Lincoln9192Irrig06"/>
    <x v="643"/>
    <m/>
    <m/>
    <m/>
    <m/>
    <n v="187.27"/>
    <n v="8.3000000000000004E-2"/>
    <n v="8.3299999999999999E-2"/>
    <n v="9.425E-2"/>
    <n v="0.11075"/>
    <n v="0.1119"/>
    <n v="0.16930000000000001"/>
    <n v="0.15565000000000001"/>
    <n v="0.12820000000000001"/>
    <m/>
    <m/>
    <m/>
    <m/>
    <n v="1699.325"/>
    <n v="666.25"/>
    <n v="1.89E-2"/>
    <n v="12.686249999999999"/>
    <m/>
    <m/>
    <m/>
    <m/>
    <m/>
    <n v="461.62690606431102"/>
    <m/>
    <m/>
    <m/>
    <n v="1.2"/>
    <n v="0.171599999999999"/>
    <n v="14.3"/>
    <m/>
    <m/>
    <n v="0.47"/>
    <n v="2.5899999999999999E-2"/>
    <m/>
    <m/>
    <m/>
    <m/>
    <m/>
    <x v="1"/>
    <m/>
    <m/>
    <m/>
    <m/>
    <m/>
    <m/>
    <m/>
    <m/>
    <m/>
    <m/>
    <n v="204.62309393568901"/>
    <m/>
    <n v="7.7000000000000002E-3"/>
    <m/>
    <m/>
    <m/>
    <n v="530"/>
    <m/>
    <m/>
  </r>
  <r>
    <x v="797"/>
    <s v="Lincoln9192Irrig06"/>
    <x v="644"/>
    <m/>
    <m/>
    <m/>
    <m/>
    <n v="186.2"/>
    <n v="8.7499999999999994E-2"/>
    <n v="8.2400000000000001E-2"/>
    <n v="9.3299999999999994E-2"/>
    <n v="0.11144999999999999"/>
    <n v="0.109"/>
    <n v="0.16655"/>
    <n v="0.15429999999999999"/>
    <n v="0.1265"/>
    <m/>
    <m/>
    <m/>
    <m/>
    <n v="1772.25"/>
    <n v="772"/>
    <n v="2.1049999999999999E-2"/>
    <n v="16.226974999999999"/>
    <m/>
    <m/>
    <m/>
    <m/>
    <m/>
    <n v="567.37690606431102"/>
    <m/>
    <m/>
    <m/>
    <m/>
    <m/>
    <m/>
    <m/>
    <m/>
    <m/>
    <m/>
    <m/>
    <m/>
    <m/>
    <m/>
    <m/>
    <x v="1"/>
    <m/>
    <m/>
    <m/>
    <m/>
    <m/>
    <m/>
    <m/>
    <m/>
    <m/>
    <m/>
    <n v="204.62309393568901"/>
    <m/>
    <n v="0"/>
    <m/>
    <m/>
    <m/>
    <n v="542.5"/>
    <m/>
    <m/>
  </r>
  <r>
    <x v="797"/>
    <s v="Lincoln9192Irrig06"/>
    <x v="645"/>
    <m/>
    <m/>
    <m/>
    <m/>
    <n v="185.6"/>
    <n v="8.4500000000000006E-2"/>
    <n v="8.2400000000000001E-2"/>
    <n v="9.3299999999999994E-2"/>
    <n v="0.11144999999999999"/>
    <n v="0.109"/>
    <n v="0.16655"/>
    <n v="0.15429999999999999"/>
    <n v="0.1265"/>
    <m/>
    <m/>
    <m/>
    <m/>
    <n v="2016.5"/>
    <n v="960.25"/>
    <n v="2.0150000000000001E-2"/>
    <n v="19.2986"/>
    <m/>
    <m/>
    <m/>
    <m/>
    <m/>
    <n v="755.62690606431102"/>
    <m/>
    <m/>
    <m/>
    <m/>
    <m/>
    <m/>
    <m/>
    <m/>
    <m/>
    <m/>
    <m/>
    <m/>
    <m/>
    <m/>
    <m/>
    <x v="1"/>
    <m/>
    <m/>
    <m/>
    <m/>
    <m/>
    <m/>
    <m/>
    <m/>
    <m/>
    <m/>
    <n v="204.62309393568901"/>
    <m/>
    <n v="0"/>
    <m/>
    <m/>
    <m/>
    <n v="577.5"/>
    <m/>
    <m/>
  </r>
  <r>
    <x v="797"/>
    <s v="Lincoln9192Irrig06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04.62309393568901"/>
    <m/>
    <n v="0"/>
    <m/>
    <m/>
    <m/>
    <m/>
    <m/>
    <m/>
  </r>
  <r>
    <x v="797"/>
    <s v="Lincoln9192Irrig06"/>
    <x v="647"/>
    <m/>
    <m/>
    <m/>
    <m/>
    <n v="187.85"/>
    <n v="7.9000000000000001E-2"/>
    <n v="8.7300000000000003E-2"/>
    <n v="9.8849999999999993E-2"/>
    <n v="0.11845"/>
    <n v="0.1135"/>
    <n v="0.16539999999999999"/>
    <n v="0.15145"/>
    <n v="0.1252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7"/>
    <s v="Lincoln9192Irrig06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04.62309393568901"/>
    <m/>
    <m/>
    <m/>
    <m/>
    <m/>
    <m/>
    <m/>
    <m/>
  </r>
  <r>
    <x v="797"/>
    <s v="Lincoln9192Irrig06"/>
    <x v="649"/>
    <m/>
    <m/>
    <s v="BattenSpring"/>
    <m/>
    <n v="190.1"/>
    <n v="9.2999999999999999E-2"/>
    <n v="8.5500000000000007E-2"/>
    <n v="0.10105"/>
    <n v="0.12085"/>
    <n v="0.1153"/>
    <n v="0.16175"/>
    <n v="0.14954999999999999"/>
    <n v="0.1235"/>
    <m/>
    <m/>
    <m/>
    <m/>
    <n v="1338.90722831635"/>
    <m/>
    <m/>
    <m/>
    <m/>
    <n v="3.3933999999999999E-2"/>
    <m/>
    <n v="14078.779219329401"/>
    <m/>
    <n v="477.74929402872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8"/>
    <s v="Lincoln9192Irrig07"/>
    <x v="32"/>
    <m/>
    <m/>
    <m/>
    <m/>
    <n v="426.51"/>
    <n v="0.27800000000000002"/>
    <n v="0.26824999999999999"/>
    <n v="0.25355"/>
    <n v="0.2364"/>
    <n v="0.26350000000000001"/>
    <n v="0.27705000000000002"/>
    <n v="0.3392"/>
    <n v="0.216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29"/>
    <m/>
    <m/>
    <m/>
    <m/>
    <n v="421.1"/>
    <n v="0.27700000000000002"/>
    <n v="0.26315"/>
    <n v="0.25685000000000002"/>
    <n v="0.23280000000000001"/>
    <n v="0.26229999999999998"/>
    <n v="0.27424999999999999"/>
    <n v="0.33700000000000002"/>
    <n v="0.202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23"/>
    <m/>
    <m/>
    <m/>
    <m/>
    <n v="424.27"/>
    <n v="0.28649999999999998"/>
    <n v="0.26769999999999999"/>
    <n v="0.25464999999999999"/>
    <n v="0.23574999999999999"/>
    <n v="0.26200000000000001"/>
    <n v="0.27474999999999999"/>
    <n v="0.33944999999999997"/>
    <n v="0.2005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24"/>
    <m/>
    <m/>
    <m/>
    <m/>
    <n v="424.33"/>
    <n v="0.29049999999999998"/>
    <n v="0.26719999999999999"/>
    <n v="0.25409999999999999"/>
    <n v="0.23524999999999999"/>
    <n v="0.26150000000000001"/>
    <n v="0.2742"/>
    <n v="0.33879999999999999"/>
    <n v="0.2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25"/>
    <m/>
    <m/>
    <m/>
    <m/>
    <m/>
    <m/>
    <m/>
    <m/>
    <m/>
    <m/>
    <m/>
    <m/>
    <m/>
    <m/>
    <m/>
    <m/>
    <m/>
    <n v="202.2"/>
    <m/>
    <m/>
    <m/>
    <m/>
    <m/>
    <m/>
    <m/>
    <m/>
    <m/>
    <m/>
    <m/>
    <m/>
    <m/>
    <m/>
    <m/>
    <m/>
    <m/>
    <n v="2.8306359589999999"/>
    <m/>
    <m/>
    <n v="122.990820525335"/>
    <m/>
    <m/>
    <n v="2.3015018000000002E-2"/>
    <x v="1"/>
    <m/>
    <m/>
    <m/>
    <m/>
    <m/>
    <m/>
    <m/>
    <n v="210"/>
    <m/>
    <m/>
    <m/>
    <m/>
    <m/>
    <m/>
    <m/>
    <n v="79.209179474665206"/>
    <n v="777.5"/>
    <m/>
    <m/>
  </r>
  <r>
    <x v="798"/>
    <s v="Lincoln9192Irrig07"/>
    <x v="626"/>
    <m/>
    <m/>
    <m/>
    <m/>
    <n v="400.19"/>
    <n v="0.24199999999999999"/>
    <n v="0.23619999999999999"/>
    <n v="0.23300000000000001"/>
    <n v="0.22514999999999999"/>
    <n v="0.25745000000000001"/>
    <n v="0.27195000000000003"/>
    <n v="0.33455000000000001"/>
    <n v="0.2006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27"/>
    <m/>
    <m/>
    <m/>
    <m/>
    <n v="407.89"/>
    <n v="0.26850000000000002"/>
    <n v="0.25180000000000002"/>
    <n v="0.23874999999999999"/>
    <n v="0.2263"/>
    <n v="0.25459999999999999"/>
    <n v="0.26500000000000001"/>
    <n v="0.33500000000000002"/>
    <n v="0.19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28"/>
    <m/>
    <m/>
    <m/>
    <m/>
    <m/>
    <m/>
    <m/>
    <m/>
    <m/>
    <m/>
    <m/>
    <m/>
    <m/>
    <m/>
    <m/>
    <m/>
    <m/>
    <n v="401.82499999999999"/>
    <m/>
    <m/>
    <m/>
    <m/>
    <m/>
    <m/>
    <m/>
    <m/>
    <m/>
    <m/>
    <m/>
    <m/>
    <m/>
    <m/>
    <m/>
    <m/>
    <m/>
    <n v="6.884600571"/>
    <m/>
    <m/>
    <n v="217.685047396442"/>
    <m/>
    <m/>
    <n v="3.1626427999999998E-2"/>
    <x v="1"/>
    <m/>
    <m/>
    <m/>
    <m/>
    <m/>
    <m/>
    <m/>
    <n v="265"/>
    <m/>
    <m/>
    <m/>
    <m/>
    <m/>
    <m/>
    <m/>
    <n v="184.13995260355799"/>
    <n v="840"/>
    <m/>
    <m/>
  </r>
  <r>
    <x v="798"/>
    <s v="Lincoln9192Irrig07"/>
    <x v="629"/>
    <m/>
    <m/>
    <m/>
    <m/>
    <n v="399.27"/>
    <n v="0.2555"/>
    <n v="0.2382"/>
    <n v="0.2281"/>
    <n v="0.22165000000000001"/>
    <n v="0.25624999999999998"/>
    <n v="0.26574999999999999"/>
    <n v="0.33345000000000002"/>
    <n v="0.197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30"/>
    <m/>
    <m/>
    <m/>
    <m/>
    <n v="386.69"/>
    <n v="0.23949999999999999"/>
    <n v="0.22600000000000001"/>
    <n v="0.21129999999999999"/>
    <n v="0.21379999999999999"/>
    <n v="0.25054999999999999"/>
    <n v="0.26069999999999999"/>
    <n v="0.3332"/>
    <n v="0.198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31"/>
    <m/>
    <m/>
    <m/>
    <m/>
    <m/>
    <m/>
    <m/>
    <m/>
    <m/>
    <m/>
    <m/>
    <m/>
    <m/>
    <m/>
    <m/>
    <m/>
    <m/>
    <n v="771.52499999999998"/>
    <m/>
    <m/>
    <m/>
    <m/>
    <m/>
    <m/>
    <m/>
    <m/>
    <m/>
    <m/>
    <m/>
    <m/>
    <m/>
    <m/>
    <m/>
    <m/>
    <m/>
    <n v="10.251551839999999"/>
    <m/>
    <m/>
    <n v="369.72787274453901"/>
    <m/>
    <m/>
    <n v="2.7727290000000002E-2"/>
    <x v="1"/>
    <m/>
    <m/>
    <m/>
    <m/>
    <m/>
    <m/>
    <m/>
    <n v="295"/>
    <m/>
    <m/>
    <m/>
    <m/>
    <m/>
    <m/>
    <m/>
    <n v="401.79712725546102"/>
    <n v="917.5"/>
    <m/>
    <m/>
  </r>
  <r>
    <x v="798"/>
    <s v="Lincoln9192Irrig07"/>
    <x v="632"/>
    <m/>
    <m/>
    <m/>
    <m/>
    <n v="344.68"/>
    <n v="0.17949999999999999"/>
    <n v="0.16735"/>
    <n v="0.15390000000000001"/>
    <n v="0.19964999999999999"/>
    <n v="0.24215"/>
    <n v="0.254"/>
    <n v="0.33040000000000003"/>
    <n v="0.1964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33"/>
    <m/>
    <m/>
    <m/>
    <m/>
    <n v="322.76"/>
    <n v="0.159"/>
    <n v="0.14065"/>
    <n v="0.13189999999999999"/>
    <n v="0.18575"/>
    <n v="0.23315"/>
    <n v="0.24529999999999999"/>
    <n v="0.32450000000000001"/>
    <n v="0.1935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246"/>
    <m/>
    <m/>
    <m/>
    <m/>
    <m/>
    <m/>
    <m/>
    <m/>
    <m/>
    <m/>
    <m/>
    <m/>
    <m/>
    <m/>
    <m/>
    <m/>
    <n v="24.520205000000001"/>
    <n v="1092.8"/>
    <m/>
    <m/>
    <m/>
    <m/>
    <m/>
    <m/>
    <m/>
    <m/>
    <m/>
    <m/>
    <m/>
    <m/>
    <m/>
    <m/>
    <n v="5.32499999999993"/>
    <m/>
    <m/>
    <n v="9.1126362459999992"/>
    <m/>
    <m/>
    <n v="395.61856747233901"/>
    <m/>
    <m/>
    <n v="2.3033893999999999E-2"/>
    <x v="1"/>
    <m/>
    <m/>
    <m/>
    <m/>
    <m/>
    <m/>
    <m/>
    <n v="242.5"/>
    <m/>
    <m/>
    <m/>
    <m/>
    <m/>
    <m/>
    <m/>
    <n v="691.85643252766101"/>
    <n v="797.5"/>
    <m/>
    <m/>
  </r>
  <r>
    <x v="798"/>
    <s v="Lincoln9192Irrig07"/>
    <x v="634"/>
    <m/>
    <m/>
    <m/>
    <m/>
    <n v="301.24"/>
    <n v="0.13200000000000001"/>
    <n v="0.12015000000000001"/>
    <n v="0.1062"/>
    <n v="0.17269999999999999"/>
    <n v="0.2228"/>
    <n v="0.23699999999999999"/>
    <n v="0.32429999999999998"/>
    <n v="0.191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35"/>
    <m/>
    <m/>
    <m/>
    <m/>
    <n v="281.60000000000002"/>
    <n v="0.10150000000000001"/>
    <n v="0.10440000000000001"/>
    <n v="8.7550000000000003E-2"/>
    <n v="0.15870000000000001"/>
    <n v="0.21010000000000001"/>
    <n v="0.2311"/>
    <n v="0.32395000000000002"/>
    <n v="0.190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36"/>
    <m/>
    <m/>
    <m/>
    <m/>
    <m/>
    <m/>
    <m/>
    <m/>
    <m/>
    <m/>
    <m/>
    <m/>
    <m/>
    <m/>
    <m/>
    <m/>
    <n v="19.264616228227201"/>
    <n v="1508.825"/>
    <n v="238.47499999999999"/>
    <n v="1.575E-2"/>
    <n v="3.7657750000000001"/>
    <m/>
    <m/>
    <m/>
    <m/>
    <m/>
    <n v="24.398984253659499"/>
    <m/>
    <m/>
    <m/>
    <n v="0.78500000000000003"/>
    <n v="6.6642499999999993E-2"/>
    <n v="8.5"/>
    <m/>
    <m/>
    <n v="6.8769999999999998"/>
    <n v="2.9250000000000002E-2"/>
    <n v="8.8768438059482904"/>
    <n v="302.70416962657401"/>
    <m/>
    <m/>
    <n v="2.2718551E-2"/>
    <x v="1"/>
    <m/>
    <m/>
    <m/>
    <m/>
    <m/>
    <m/>
    <m/>
    <n v="250"/>
    <m/>
    <m/>
    <n v="228.85203149268099"/>
    <m/>
    <n v="7.3499999999999998E-3"/>
    <n v="7.0492087221188902"/>
    <m/>
    <n v="959.14583037342595"/>
    <n v="675"/>
    <m/>
    <m/>
  </r>
  <r>
    <x v="798"/>
    <s v="Lincoln9192Irrig07"/>
    <x v="637"/>
    <m/>
    <m/>
    <m/>
    <m/>
    <m/>
    <m/>
    <m/>
    <m/>
    <m/>
    <m/>
    <m/>
    <m/>
    <m/>
    <m/>
    <m/>
    <m/>
    <n v="18.678859556812299"/>
    <n v="1483.85"/>
    <n v="244.375"/>
    <n v="1.435E-2"/>
    <n v="3.5118125"/>
    <m/>
    <m/>
    <m/>
    <m/>
    <m/>
    <n v="15.522968507319"/>
    <m/>
    <m/>
    <m/>
    <n v="1.1299999999999999"/>
    <n v="0.13573500000000099"/>
    <n v="11.95"/>
    <m/>
    <m/>
    <n v="4.9039999999999999"/>
    <n v="2.785E-2"/>
    <n v="6.8937125622876598"/>
    <n v="250.215373725934"/>
    <m/>
    <m/>
    <n v="1.9599115E-2"/>
    <x v="1"/>
    <m/>
    <m/>
    <m/>
    <m/>
    <m/>
    <m/>
    <m/>
    <n v="255"/>
    <m/>
    <m/>
    <n v="228.85203149268099"/>
    <m/>
    <n v="8.4499999999999992E-3"/>
    <n v="8.2485418233295604"/>
    <m/>
    <n v="977.30962627406598"/>
    <n v="565"/>
    <m/>
    <m/>
  </r>
  <r>
    <x v="798"/>
    <s v="Lincoln9192Irrig07"/>
    <x v="638"/>
    <m/>
    <m/>
    <m/>
    <m/>
    <n v="249.86"/>
    <n v="8.9499999999999996E-2"/>
    <n v="8.4099999999999994E-2"/>
    <n v="7.2650000000000006E-2"/>
    <n v="0.12645000000000001"/>
    <n v="0.18609999999999999"/>
    <n v="0.20644999999999999"/>
    <n v="0.30354999999999999"/>
    <n v="0.18049999999999999"/>
    <m/>
    <m/>
    <m/>
    <n v="22.238495327180701"/>
    <n v="1662.7750000000001"/>
    <n v="305.82499999999999"/>
    <n v="1.8100000000000002E-2"/>
    <n v="5.5330649999999997"/>
    <m/>
    <m/>
    <m/>
    <m/>
    <m/>
    <n v="76.972968507318996"/>
    <m/>
    <m/>
    <m/>
    <n v="0.94"/>
    <n v="0.10520500000000001"/>
    <n v="11.425000000000001"/>
    <m/>
    <m/>
    <n v="4.548"/>
    <n v="3.4599999999999999E-2"/>
    <n v="8.1465303297823404"/>
    <n v="235.58210190621401"/>
    <m/>
    <m/>
    <n v="1.9305372000000001E-2"/>
    <x v="1"/>
    <m/>
    <m/>
    <m/>
    <m/>
    <m/>
    <m/>
    <m/>
    <n v="277.5"/>
    <m/>
    <m/>
    <n v="228.85203149268099"/>
    <m/>
    <n v="8.0000000000000002E-3"/>
    <n v="8.83025667518198"/>
    <m/>
    <n v="1109.9428980937901"/>
    <n v="747.5"/>
    <m/>
    <m/>
  </r>
  <r>
    <x v="798"/>
    <s v="Lincoln9192Irrig07"/>
    <x v="639"/>
    <m/>
    <m/>
    <m/>
    <m/>
    <n v="240.5"/>
    <n v="8.2500000000000004E-2"/>
    <n v="8.3949999999999997E-2"/>
    <n v="7.22E-2"/>
    <n v="0.11584999999999999"/>
    <n v="0.17915"/>
    <n v="0.19675000000000001"/>
    <n v="0.2964"/>
    <n v="0.1757"/>
    <m/>
    <m/>
    <m/>
    <n v="25.715800415781899"/>
    <n v="2105.9"/>
    <n v="437.5"/>
    <n v="1.6400000000000001E-2"/>
    <n v="7.1521999999999997"/>
    <m/>
    <m/>
    <m/>
    <m/>
    <m/>
    <n v="208.64796850731901"/>
    <m/>
    <m/>
    <m/>
    <n v="1.0249999999999999"/>
    <n v="0.11032500000000001"/>
    <n v="10.5"/>
    <m/>
    <m/>
    <n v="4.9989999999999997"/>
    <n v="3.1399999999999997E-2"/>
    <n v="8.3798170311436593"/>
    <n v="259.57621076416302"/>
    <m/>
    <m/>
    <n v="1.9258312999999999E-2"/>
    <x v="1"/>
    <m/>
    <m/>
    <m/>
    <m/>
    <m/>
    <m/>
    <m/>
    <n v="287.5"/>
    <m/>
    <m/>
    <n v="228.85203149268099"/>
    <m/>
    <n v="7.0499999999999998E-3"/>
    <n v="10.1326454706939"/>
    <m/>
    <n v="1398.32378923584"/>
    <n v="712.5"/>
    <m/>
    <m/>
  </r>
  <r>
    <x v="798"/>
    <s v="Lincoln9192Irrig07"/>
    <x v="640"/>
    <m/>
    <m/>
    <m/>
    <m/>
    <m/>
    <m/>
    <m/>
    <m/>
    <m/>
    <m/>
    <m/>
    <m/>
    <m/>
    <m/>
    <m/>
    <m/>
    <n v="23.882085865523301"/>
    <n v="2091.7249999999999"/>
    <n v="493.75"/>
    <n v="1.7600000000000001E-2"/>
    <n v="8.6948749999999997"/>
    <m/>
    <m/>
    <m/>
    <m/>
    <m/>
    <n v="264.89796850731898"/>
    <m/>
    <m/>
    <m/>
    <n v="1.1299999999999999"/>
    <n v="0.191585000000001"/>
    <n v="16.650000000000102"/>
    <m/>
    <m/>
    <n v="4.3730000000000002"/>
    <n v="2.9049999999999999E-2"/>
    <n v="6.6815124725295201"/>
    <n v="229.87821457863899"/>
    <m/>
    <m/>
    <n v="1.9023116E-2"/>
    <x v="1"/>
    <m/>
    <m/>
    <m/>
    <m/>
    <m/>
    <m/>
    <m/>
    <n v="275"/>
    <m/>
    <m/>
    <n v="228.85203149268099"/>
    <m/>
    <n v="5.8999999999999999E-3"/>
    <n v="7.9699835642946599"/>
    <m/>
    <n v="1351.4467854213599"/>
    <n v="785"/>
    <m/>
    <m/>
  </r>
  <r>
    <x v="798"/>
    <s v="Lincoln9192Irrig07"/>
    <x v="641"/>
    <m/>
    <m/>
    <m/>
    <m/>
    <n v="231.38"/>
    <n v="8.3500000000000005E-2"/>
    <n v="8.0100000000000005E-2"/>
    <n v="6.5699999999999995E-2"/>
    <n v="0.10415000000000001"/>
    <n v="0.16975000000000001"/>
    <n v="0.18909999999999999"/>
    <n v="0.2923"/>
    <n v="0.1723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42"/>
    <m/>
    <m/>
    <m/>
    <m/>
    <m/>
    <m/>
    <m/>
    <m/>
    <m/>
    <m/>
    <m/>
    <m/>
    <m/>
    <m/>
    <m/>
    <m/>
    <n v="19.840604271159801"/>
    <n v="1681.9749999999999"/>
    <n v="437.5"/>
    <n v="1.66E-2"/>
    <n v="7.2692500000000004"/>
    <m/>
    <m/>
    <m/>
    <m/>
    <m/>
    <n v="208.64796850731901"/>
    <m/>
    <m/>
    <m/>
    <n v="1.1599999999999999"/>
    <n v="0.16764500000000099"/>
    <n v="14.2"/>
    <m/>
    <m/>
    <n v="2.7109999999999999"/>
    <n v="3.295E-2"/>
    <n v="5.6577051321874601"/>
    <n v="172.684088248107"/>
    <m/>
    <m/>
    <n v="1.5699187999999999E-2"/>
    <x v="1"/>
    <m/>
    <m/>
    <m/>
    <m/>
    <m/>
    <m/>
    <m/>
    <m/>
    <m/>
    <m/>
    <n v="228.85203149268099"/>
    <m/>
    <n v="6.1000000000000004E-3"/>
    <n v="6.5246248248718501"/>
    <m/>
    <n v="1057.59091175189"/>
    <n v="490"/>
    <m/>
    <m/>
  </r>
  <r>
    <x v="798"/>
    <s v="Lincoln9192Irrig07"/>
    <x v="643"/>
    <m/>
    <m/>
    <m/>
    <m/>
    <n v="222.56"/>
    <n v="9.1999999999999998E-2"/>
    <n v="7.3800000000000004E-2"/>
    <n v="6.3399999999999998E-2"/>
    <n v="9.3100000000000002E-2"/>
    <n v="0.15765000000000001"/>
    <n v="0.17699999999999999"/>
    <n v="0.28744999999999998"/>
    <n v="0.16839999999999999"/>
    <m/>
    <m/>
    <m/>
    <n v="22.351865498218999"/>
    <n v="2075.2249999999999"/>
    <n v="670"/>
    <n v="1.685E-2"/>
    <n v="11.273"/>
    <m/>
    <m/>
    <m/>
    <m/>
    <m/>
    <n v="441.14796850731898"/>
    <m/>
    <m/>
    <m/>
    <n v="0.98499999999999999"/>
    <n v="0.20707"/>
    <n v="21.024999999999999"/>
    <m/>
    <m/>
    <n v="1.7250000000000001"/>
    <n v="2.4899999999999999E-2"/>
    <n v="2.5303656293604999"/>
    <n v="98.376147414292802"/>
    <m/>
    <m/>
    <n v="1.7534738000000001E-2"/>
    <x v="1"/>
    <m/>
    <m/>
    <m/>
    <m/>
    <m/>
    <m/>
    <m/>
    <m/>
    <m/>
    <m/>
    <n v="228.85203149268099"/>
    <m/>
    <n v="6.1000000000000004E-3"/>
    <n v="7.8435255007728202"/>
    <m/>
    <n v="1285.82385258571"/>
    <n v="555"/>
    <m/>
    <m/>
  </r>
  <r>
    <x v="798"/>
    <s v="Lincoln9192Irrig07"/>
    <x v="644"/>
    <m/>
    <m/>
    <m/>
    <m/>
    <n v="216.49"/>
    <n v="8.7499999999999994E-2"/>
    <n v="7.3050000000000004E-2"/>
    <n v="5.9900000000000002E-2"/>
    <n v="8.72E-2"/>
    <n v="0.15379999999999999"/>
    <n v="0.1754"/>
    <n v="0.27984999999999999"/>
    <n v="0.16575000000000001"/>
    <m/>
    <m/>
    <m/>
    <n v="22.2151378534478"/>
    <n v="1831.075"/>
    <n v="751.5"/>
    <n v="1.8950000000000002E-2"/>
    <n v="14.197050000000001"/>
    <m/>
    <m/>
    <m/>
    <m/>
    <m/>
    <n v="522.64796850731898"/>
    <m/>
    <m/>
    <m/>
    <n v="0.96499999999999997"/>
    <n v="0.24553999999999901"/>
    <n v="25.4499999999999"/>
    <m/>
    <m/>
    <n v="0.80800000000000005"/>
    <n v="2.5999999999999999E-2"/>
    <n v="1.0535862559785201"/>
    <n v="40.106983111113202"/>
    <m/>
    <m/>
    <n v="2.0146118000000001E-2"/>
    <x v="1"/>
    <m/>
    <m/>
    <m/>
    <m/>
    <m/>
    <m/>
    <m/>
    <m/>
    <m/>
    <m/>
    <n v="228.85203149268099"/>
    <m/>
    <n v="6.0499999999999998E-3"/>
    <n v="6.0190642430039096"/>
    <m/>
    <n v="1014.01801688889"/>
    <n v="510"/>
    <m/>
    <m/>
  </r>
  <r>
    <x v="798"/>
    <s v="Lincoln9192Irrig07"/>
    <x v="645"/>
    <m/>
    <m/>
    <m/>
    <m/>
    <n v="215.29"/>
    <n v="8.5000000000000006E-2"/>
    <n v="7.4550000000000005E-2"/>
    <n v="5.985E-2"/>
    <n v="8.8150000000000006E-2"/>
    <n v="0.15475"/>
    <n v="0.1691"/>
    <n v="0.27905000000000002"/>
    <n v="0.16600000000000001"/>
    <m/>
    <m/>
    <m/>
    <m/>
    <n v="1638"/>
    <n v="748.75"/>
    <n v="1.89E-2"/>
    <n v="14.193199999999999"/>
    <m/>
    <m/>
    <m/>
    <m/>
    <m/>
    <n v="519.89796850731898"/>
    <m/>
    <m/>
    <m/>
    <m/>
    <m/>
    <m/>
    <m/>
    <m/>
    <m/>
    <m/>
    <m/>
    <m/>
    <m/>
    <m/>
    <m/>
    <x v="1"/>
    <m/>
    <m/>
    <m/>
    <m/>
    <m/>
    <m/>
    <m/>
    <m/>
    <m/>
    <m/>
    <n v="228.85203149268099"/>
    <m/>
    <n v="0"/>
    <m/>
    <m/>
    <m/>
    <n v="435"/>
    <m/>
    <m/>
  </r>
  <r>
    <x v="798"/>
    <s v="Lincoln9192Irrig07"/>
    <x v="646"/>
    <m/>
    <m/>
    <m/>
    <m/>
    <m/>
    <m/>
    <m/>
    <m/>
    <m/>
    <m/>
    <m/>
    <m/>
    <m/>
    <m/>
    <m/>
    <m/>
    <m/>
    <n v="2084.25"/>
    <n v="985"/>
    <n v="2.0150000000000001E-2"/>
    <n v="19.826074999999999"/>
    <m/>
    <m/>
    <m/>
    <m/>
    <m/>
    <n v="756.14796850731898"/>
    <m/>
    <m/>
    <m/>
    <m/>
    <m/>
    <m/>
    <m/>
    <m/>
    <m/>
    <m/>
    <m/>
    <m/>
    <m/>
    <m/>
    <m/>
    <x v="1"/>
    <m/>
    <m/>
    <m/>
    <m/>
    <m/>
    <m/>
    <m/>
    <m/>
    <m/>
    <m/>
    <n v="228.85203149268099"/>
    <m/>
    <n v="0"/>
    <m/>
    <m/>
    <m/>
    <n v="582.5"/>
    <m/>
    <m/>
  </r>
  <r>
    <x v="798"/>
    <s v="Lincoln9192Irrig07"/>
    <x v="647"/>
    <m/>
    <m/>
    <m/>
    <m/>
    <n v="214.59"/>
    <n v="7.85E-2"/>
    <n v="7.4300000000000005E-2"/>
    <n v="6.2E-2"/>
    <n v="8.9899999999999994E-2"/>
    <n v="0.15715000000000001"/>
    <n v="0.17105000000000001"/>
    <n v="0.27429999999999999"/>
    <n v="0.1657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8"/>
    <s v="Lincoln9192Irrig07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28.85203149268099"/>
    <m/>
    <m/>
    <m/>
    <m/>
    <m/>
    <m/>
    <m/>
    <m/>
  </r>
  <r>
    <x v="798"/>
    <s v="Lincoln9192Irrig07"/>
    <x v="649"/>
    <m/>
    <m/>
    <s v="BattenSpring"/>
    <m/>
    <n v="221.83"/>
    <n v="0.1105"/>
    <n v="7.4300000000000005E-2"/>
    <n v="6.3500000000000001E-2"/>
    <n v="9.425E-2"/>
    <n v="0.15909999999999999"/>
    <n v="0.1721"/>
    <n v="0.27434999999999998"/>
    <n v="0.16105"/>
    <m/>
    <m/>
    <m/>
    <m/>
    <n v="1569.55312990828"/>
    <m/>
    <m/>
    <m/>
    <m/>
    <n v="3.2905469999999999E-2"/>
    <m/>
    <n v="16488.840823950301"/>
    <m/>
    <n v="542.57305706727095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799"/>
    <s v="Lincoln9192Irrig08"/>
    <x v="32"/>
    <m/>
    <m/>
    <m/>
    <m/>
    <n v="417.13"/>
    <n v="0.28100000000000003"/>
    <n v="0.27850000000000003"/>
    <n v="0.27539999999999998"/>
    <n v="0.26979999999999998"/>
    <n v="0.252"/>
    <n v="0.26715"/>
    <n v="0.26229999999999998"/>
    <n v="0.199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29"/>
    <m/>
    <m/>
    <m/>
    <m/>
    <n v="419.04"/>
    <n v="0.29049999999999998"/>
    <n v="0.27925"/>
    <n v="0.27729999999999999"/>
    <n v="0.27310000000000001"/>
    <n v="0.25004999999999999"/>
    <n v="0.26315"/>
    <n v="0.26095000000000002"/>
    <n v="0.200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23"/>
    <m/>
    <m/>
    <m/>
    <m/>
    <n v="421.91"/>
    <n v="0.29799999999999999"/>
    <n v="0.28075"/>
    <n v="0.28125"/>
    <n v="0.27165"/>
    <n v="0.25195000000000001"/>
    <n v="0.26334999999999997"/>
    <n v="0.26200000000000001"/>
    <n v="0.200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24"/>
    <m/>
    <m/>
    <m/>
    <m/>
    <n v="420.97"/>
    <n v="0.29699999999999999"/>
    <n v="0.28015000000000001"/>
    <n v="0.28070000000000001"/>
    <n v="0.27115"/>
    <n v="0.25140000000000001"/>
    <n v="0.26279999999999998"/>
    <n v="0.26145000000000002"/>
    <n v="0.200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25"/>
    <m/>
    <m/>
    <m/>
    <m/>
    <m/>
    <m/>
    <m/>
    <m/>
    <m/>
    <m/>
    <m/>
    <m/>
    <m/>
    <m/>
    <m/>
    <m/>
    <m/>
    <n v="182.97499999999999"/>
    <m/>
    <m/>
    <m/>
    <m/>
    <m/>
    <m/>
    <m/>
    <m/>
    <m/>
    <m/>
    <m/>
    <m/>
    <m/>
    <m/>
    <m/>
    <m/>
    <m/>
    <n v="2.8457006480000002"/>
    <m/>
    <m/>
    <n v="114.115453669644"/>
    <m/>
    <m/>
    <n v="2.4937030999999998E-2"/>
    <x v="1"/>
    <m/>
    <m/>
    <m/>
    <m/>
    <m/>
    <m/>
    <m/>
    <n v="207.5"/>
    <m/>
    <m/>
    <m/>
    <m/>
    <m/>
    <m/>
    <m/>
    <n v="68.859546330355599"/>
    <n v="625"/>
    <m/>
    <m/>
  </r>
  <r>
    <x v="799"/>
    <s v="Lincoln9192Irrig08"/>
    <x v="626"/>
    <m/>
    <m/>
    <m/>
    <m/>
    <n v="397.72"/>
    <n v="0.2445"/>
    <n v="0.25505"/>
    <n v="0.26524999999999999"/>
    <n v="0.26469999999999999"/>
    <n v="0.24390000000000001"/>
    <n v="0.25895000000000001"/>
    <n v="0.25774999999999998"/>
    <n v="0.198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27"/>
    <m/>
    <m/>
    <m/>
    <m/>
    <n v="404.33"/>
    <n v="0.27650000000000002"/>
    <n v="0.26029999999999998"/>
    <n v="0.26679999999999998"/>
    <n v="0.26279999999999998"/>
    <n v="0.24210000000000001"/>
    <n v="0.25985000000000003"/>
    <n v="0.25609999999999999"/>
    <n v="0.197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28"/>
    <m/>
    <m/>
    <m/>
    <m/>
    <m/>
    <m/>
    <m/>
    <m/>
    <m/>
    <m/>
    <m/>
    <m/>
    <m/>
    <m/>
    <m/>
    <m/>
    <m/>
    <n v="414.42500000000001"/>
    <m/>
    <m/>
    <m/>
    <m/>
    <m/>
    <m/>
    <m/>
    <m/>
    <m/>
    <m/>
    <m/>
    <m/>
    <m/>
    <m/>
    <m/>
    <m/>
    <m/>
    <n v="7.1178980440000004"/>
    <m/>
    <m/>
    <n v="233.175927766733"/>
    <m/>
    <m/>
    <n v="3.052587E-2"/>
    <x v="1"/>
    <m/>
    <m/>
    <m/>
    <m/>
    <m/>
    <m/>
    <m/>
    <n v="275"/>
    <m/>
    <m/>
    <m/>
    <m/>
    <m/>
    <m/>
    <m/>
    <n v="181.24907223326699"/>
    <n v="802.5"/>
    <m/>
    <m/>
  </r>
  <r>
    <x v="799"/>
    <s v="Lincoln9192Irrig08"/>
    <x v="629"/>
    <m/>
    <m/>
    <m/>
    <m/>
    <n v="396.64"/>
    <n v="0.255"/>
    <n v="0.24970000000000001"/>
    <n v="0.25724999999999998"/>
    <n v="0.26114999999999999"/>
    <n v="0.2437"/>
    <n v="0.26155"/>
    <n v="0.25885000000000002"/>
    <n v="0.19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30"/>
    <m/>
    <m/>
    <m/>
    <m/>
    <n v="384.94"/>
    <n v="0.2455"/>
    <n v="0.23330000000000001"/>
    <n v="0.24565000000000001"/>
    <n v="0.25645000000000001"/>
    <n v="0.23644999999999999"/>
    <n v="0.25609999999999999"/>
    <n v="0.25535000000000002"/>
    <n v="0.1958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31"/>
    <m/>
    <m/>
    <m/>
    <m/>
    <m/>
    <m/>
    <m/>
    <m/>
    <m/>
    <m/>
    <m/>
    <m/>
    <m/>
    <m/>
    <m/>
    <m/>
    <m/>
    <n v="682.15"/>
    <m/>
    <m/>
    <m/>
    <m/>
    <m/>
    <m/>
    <m/>
    <m/>
    <m/>
    <m/>
    <m/>
    <m/>
    <m/>
    <m/>
    <m/>
    <m/>
    <m/>
    <n v="8.477960199"/>
    <m/>
    <m/>
    <n v="318.76368308721197"/>
    <m/>
    <m/>
    <n v="2.6596379999999999E-2"/>
    <x v="1"/>
    <m/>
    <m/>
    <m/>
    <m/>
    <m/>
    <m/>
    <m/>
    <n v="235"/>
    <m/>
    <m/>
    <m/>
    <m/>
    <m/>
    <m/>
    <m/>
    <n v="363.386316912788"/>
    <n v="785"/>
    <m/>
    <m/>
  </r>
  <r>
    <x v="799"/>
    <s v="Lincoln9192Irrig08"/>
    <x v="632"/>
    <m/>
    <m/>
    <m/>
    <m/>
    <n v="389.72"/>
    <n v="0.26150000000000001"/>
    <n v="0.25535000000000002"/>
    <n v="0.253"/>
    <n v="0.2465"/>
    <n v="0.23194999999999999"/>
    <n v="0.25474999999999998"/>
    <n v="0.25269999999999998"/>
    <n v="0.1928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33"/>
    <m/>
    <m/>
    <m/>
    <m/>
    <n v="403.32"/>
    <n v="0.28999999999999998"/>
    <n v="0.27550000000000002"/>
    <n v="0.26869999999999999"/>
    <n v="0.25414999999999999"/>
    <n v="0.22770000000000001"/>
    <n v="0.25045000000000001"/>
    <n v="0.25474999999999998"/>
    <n v="0.1953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246"/>
    <m/>
    <m/>
    <m/>
    <m/>
    <m/>
    <m/>
    <m/>
    <m/>
    <m/>
    <m/>
    <m/>
    <m/>
    <m/>
    <m/>
    <m/>
    <m/>
    <n v="20.613440000000001"/>
    <n v="824.57500000000005"/>
    <m/>
    <m/>
    <m/>
    <m/>
    <m/>
    <m/>
    <m/>
    <m/>
    <m/>
    <m/>
    <m/>
    <m/>
    <m/>
    <m/>
    <n v="4"/>
    <m/>
    <m/>
    <n v="7.7585468090000003"/>
    <m/>
    <m/>
    <n v="302.11982068583802"/>
    <m/>
    <m/>
    <n v="2.5680363000000001E-2"/>
    <x v="1"/>
    <m/>
    <m/>
    <m/>
    <m/>
    <m/>
    <m/>
    <m/>
    <n v="190"/>
    <m/>
    <m/>
    <m/>
    <m/>
    <m/>
    <m/>
    <m/>
    <n v="518.45517931416202"/>
    <n v="622.5"/>
    <m/>
    <m/>
  </r>
  <r>
    <x v="799"/>
    <s v="Lincoln9192Irrig08"/>
    <x v="634"/>
    <m/>
    <m/>
    <m/>
    <m/>
    <n v="399.34"/>
    <n v="0.27600000000000002"/>
    <n v="0.26465"/>
    <n v="0.27039999999999997"/>
    <n v="0.25474999999999998"/>
    <n v="0.23430000000000001"/>
    <n v="0.25040000000000001"/>
    <n v="0.25214999999999999"/>
    <n v="0.194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35"/>
    <m/>
    <m/>
    <m/>
    <m/>
    <n v="362.86"/>
    <n v="0.19950000000000001"/>
    <n v="0.21049999999999999"/>
    <n v="0.23344999999999999"/>
    <n v="0.24199999999999999"/>
    <n v="0.22764999999999999"/>
    <n v="0.24959999999999999"/>
    <n v="0.25509999999999999"/>
    <n v="0.196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36"/>
    <m/>
    <m/>
    <m/>
    <m/>
    <m/>
    <m/>
    <m/>
    <m/>
    <m/>
    <m/>
    <m/>
    <m/>
    <m/>
    <m/>
    <m/>
    <m/>
    <n v="21.055835534043901"/>
    <n v="1647.4749999999999"/>
    <n v="240.75"/>
    <n v="1.6500000000000001E-2"/>
    <n v="3.9856400000000001"/>
    <m/>
    <m/>
    <m/>
    <m/>
    <m/>
    <n v="11.091188166789699"/>
    <m/>
    <m/>
    <m/>
    <n v="0.8"/>
    <n v="4.6050000000000001E-2"/>
    <n v="5.75"/>
    <m/>
    <m/>
    <n v="8.0739999999999998"/>
    <n v="3.0550000000000001E-2"/>
    <n v="10.1252914203146"/>
    <n v="331.46172563629398"/>
    <m/>
    <m/>
    <n v="2.4358769999999998E-2"/>
    <x v="1"/>
    <m/>
    <m/>
    <m/>
    <m/>
    <m/>
    <m/>
    <m/>
    <n v="225"/>
    <m/>
    <m/>
    <n v="237.517623666421"/>
    <m/>
    <n v="6.7499999999999999E-3"/>
    <n v="7.1561452526636202"/>
    <m/>
    <n v="1069.51327436371"/>
    <n v="710"/>
    <m/>
    <m/>
  </r>
  <r>
    <x v="799"/>
    <s v="Lincoln9192Irrig08"/>
    <x v="637"/>
    <m/>
    <m/>
    <m/>
    <m/>
    <m/>
    <m/>
    <m/>
    <m/>
    <m/>
    <m/>
    <m/>
    <m/>
    <m/>
    <m/>
    <m/>
    <m/>
    <n v="22.050172577866899"/>
    <n v="1689.175"/>
    <n v="268.7"/>
    <n v="1.4500000000000001E-2"/>
    <n v="3.89412"/>
    <m/>
    <m/>
    <m/>
    <m/>
    <m/>
    <n v="31.182376333579398"/>
    <m/>
    <m/>
    <m/>
    <n v="0.9"/>
    <n v="8.1855000000000094E-2"/>
    <n v="9.1000000000000192"/>
    <m/>
    <m/>
    <n v="6.4249999999999998"/>
    <n v="2.9600000000000001E-2"/>
    <n v="8.3737459429733399"/>
    <n v="281.41328212231798"/>
    <m/>
    <m/>
    <n v="2.2831190000000001E-2"/>
    <x v="1"/>
    <m/>
    <m/>
    <m/>
    <m/>
    <m/>
    <m/>
    <m/>
    <n v="247.5"/>
    <m/>
    <m/>
    <n v="237.517623666421"/>
    <m/>
    <n v="8.8999999999999999E-3"/>
    <n v="10.1827789969586"/>
    <m/>
    <n v="1129.96171787768"/>
    <n v="647.5"/>
    <m/>
    <m/>
  </r>
  <r>
    <x v="799"/>
    <s v="Lincoln9192Irrig08"/>
    <x v="638"/>
    <m/>
    <m/>
    <m/>
    <m/>
    <n v="296.20999999999998"/>
    <n v="0.1135"/>
    <n v="0.15254999999999999"/>
    <n v="0.15915000000000001"/>
    <n v="0.1888"/>
    <n v="0.1991"/>
    <n v="0.23039999999999999"/>
    <n v="0.2442"/>
    <n v="0.19334999999999999"/>
    <m/>
    <m/>
    <m/>
    <n v="22.352178063847301"/>
    <n v="1701.4749999999999"/>
    <n v="290.39999999999998"/>
    <n v="1.6250000000000001E-2"/>
    <n v="4.7570625"/>
    <m/>
    <m/>
    <m/>
    <m/>
    <m/>
    <n v="52.882376333579302"/>
    <m/>
    <m/>
    <m/>
    <n v="0.94499999999999995"/>
    <n v="7.4534999999999393E-2"/>
    <n v="7.32499999999993"/>
    <m/>
    <m/>
    <n v="5.3730000000000002"/>
    <n v="3.3250000000000002E-2"/>
    <n v="8.8553084180311004"/>
    <n v="268.180565853156"/>
    <m/>
    <m/>
    <n v="2.0035008999999999E-2"/>
    <x v="1"/>
    <m/>
    <m/>
    <m/>
    <m/>
    <m/>
    <m/>
    <m/>
    <n v="272.5"/>
    <m/>
    <m/>
    <n v="237.517623666421"/>
    <m/>
    <n v="8.0999999999999996E-3"/>
    <n v="9.0063808799299796"/>
    <m/>
    <n v="1135.56943414684"/>
    <n v="600"/>
    <m/>
    <m/>
  </r>
  <r>
    <x v="799"/>
    <s v="Lincoln9192Irrig08"/>
    <x v="639"/>
    <m/>
    <m/>
    <m/>
    <m/>
    <n v="281.39999999999998"/>
    <n v="0.11849999999999999"/>
    <n v="0.1474"/>
    <n v="0.1474"/>
    <n v="0.16435"/>
    <n v="0.18074999999999999"/>
    <n v="0.21834999999999999"/>
    <n v="0.2404"/>
    <n v="0.18984999999999999"/>
    <m/>
    <m/>
    <m/>
    <n v="25.407744544694701"/>
    <n v="2266.4250000000002"/>
    <n v="433"/>
    <n v="1.5900000000000001E-2"/>
    <n v="6.8941999999999997"/>
    <m/>
    <m/>
    <m/>
    <m/>
    <m/>
    <n v="195.482376333579"/>
    <m/>
    <m/>
    <m/>
    <n v="1.22"/>
    <n v="0.107575"/>
    <n v="9.0499999999999492"/>
    <m/>
    <m/>
    <n v="4.923"/>
    <n v="3.0450000000000001E-2"/>
    <n v="7.8080625161603097"/>
    <n v="256.67638978668401"/>
    <m/>
    <m/>
    <n v="1.9179793000000001E-2"/>
    <x v="1"/>
    <m/>
    <m/>
    <m/>
    <m/>
    <m/>
    <m/>
    <m/>
    <n v="270"/>
    <m/>
    <m/>
    <n v="237.517623666421"/>
    <m/>
    <n v="6.6E-3"/>
    <n v="10.3919050258565"/>
    <m/>
    <n v="1567.6986102133201"/>
    <n v="697.5"/>
    <m/>
    <m/>
  </r>
  <r>
    <x v="799"/>
    <s v="Lincoln9192Irrig08"/>
    <x v="640"/>
    <m/>
    <m/>
    <m/>
    <m/>
    <m/>
    <m/>
    <m/>
    <m/>
    <m/>
    <m/>
    <m/>
    <m/>
    <m/>
    <m/>
    <m/>
    <m/>
    <n v="23.346493882908099"/>
    <n v="2056"/>
    <n v="456.25"/>
    <n v="1.7350000000000001E-2"/>
    <n v="7.9223499999999998"/>
    <m/>
    <m/>
    <m/>
    <m/>
    <m/>
    <n v="218.732376333579"/>
    <m/>
    <m/>
    <m/>
    <n v="1.08"/>
    <n v="0.140709999999999"/>
    <n v="13.0749999999999"/>
    <m/>
    <m/>
    <n v="4.5449999999999999"/>
    <n v="2.955E-2"/>
    <n v="6.5427317537632499"/>
    <n v="221.18874060756301"/>
    <m/>
    <m/>
    <n v="2.0548061999999999E-2"/>
    <x v="1"/>
    <m/>
    <m/>
    <m/>
    <m/>
    <m/>
    <m/>
    <m/>
    <n v="252.5"/>
    <m/>
    <m/>
    <n v="237.517623666421"/>
    <m/>
    <n v="6.3E-3"/>
    <n v="8.5655019459740593"/>
    <m/>
    <n v="1365.4862593924399"/>
    <n v="612.5"/>
    <m/>
    <m/>
  </r>
  <r>
    <x v="799"/>
    <s v="Lincoln9192Irrig08"/>
    <x v="641"/>
    <m/>
    <m/>
    <m/>
    <m/>
    <n v="260.31"/>
    <n v="9.5500000000000002E-2"/>
    <n v="0.1356"/>
    <n v="0.12845000000000001"/>
    <n v="0.13825000000000001"/>
    <n v="0.16925000000000001"/>
    <n v="0.20849999999999999"/>
    <n v="0.23830000000000001"/>
    <n v="0.187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42"/>
    <m/>
    <m/>
    <m/>
    <m/>
    <m/>
    <m/>
    <m/>
    <m/>
    <m/>
    <m/>
    <m/>
    <m/>
    <m/>
    <m/>
    <m/>
    <m/>
    <n v="21.494029661449702"/>
    <n v="1863.675"/>
    <n v="463.5"/>
    <n v="1.6449999999999999E-2"/>
    <n v="7.6277999999999997"/>
    <m/>
    <m/>
    <m/>
    <m/>
    <m/>
    <n v="225.982376333579"/>
    <m/>
    <m/>
    <m/>
    <n v="1.21"/>
    <n v="0.13866999999999899"/>
    <n v="11.1999999999999"/>
    <m/>
    <m/>
    <n v="4.0419999999999998"/>
    <n v="2.8549999999999999E-2"/>
    <n v="6.0084634912215096"/>
    <n v="211.20578376569699"/>
    <m/>
    <m/>
    <n v="1.9137733000000001E-2"/>
    <x v="1"/>
    <m/>
    <m/>
    <m/>
    <m/>
    <m/>
    <m/>
    <m/>
    <m/>
    <m/>
    <m/>
    <n v="237.517623666421"/>
    <m/>
    <n v="6.4000000000000003E-3"/>
    <n v="7.4878201440774701"/>
    <m/>
    <n v="1177.7692162343001"/>
    <n v="525"/>
    <m/>
    <m/>
  </r>
  <r>
    <x v="799"/>
    <s v="Lincoln9192Irrig08"/>
    <x v="643"/>
    <m/>
    <m/>
    <m/>
    <m/>
    <n v="238.12"/>
    <n v="9.2499999999999999E-2"/>
    <n v="0.11795"/>
    <n v="0.1027"/>
    <n v="0.10985"/>
    <n v="0.1525"/>
    <n v="0.19639999999999999"/>
    <n v="0.23185"/>
    <n v="0.18684999999999999"/>
    <m/>
    <m/>
    <m/>
    <n v="20.027021623318401"/>
    <n v="1831.4"/>
    <n v="593"/>
    <n v="1.635E-2"/>
    <n v="9.4233750000000001"/>
    <m/>
    <m/>
    <m/>
    <m/>
    <m/>
    <n v="355.482376333579"/>
    <m/>
    <m/>
    <m/>
    <n v="1.125"/>
    <n v="0.2129325"/>
    <n v="18.649999999999999"/>
    <m/>
    <m/>
    <n v="2.08"/>
    <n v="2.835E-2"/>
    <n v="3.3392235529027499"/>
    <n v="122.144355190092"/>
    <m/>
    <m/>
    <n v="1.7029031E-2"/>
    <x v="1"/>
    <m/>
    <m/>
    <m/>
    <m/>
    <m/>
    <m/>
    <m/>
    <m/>
    <m/>
    <m/>
    <n v="237.517623666421"/>
    <m/>
    <n v="6.1000000000000004E-3"/>
    <n v="6.58948230128075"/>
    <m/>
    <n v="1097.60564480991"/>
    <n v="515"/>
    <m/>
    <m/>
  </r>
  <r>
    <x v="799"/>
    <s v="Lincoln9192Irrig08"/>
    <x v="644"/>
    <m/>
    <m/>
    <m/>
    <m/>
    <n v="225.16"/>
    <n v="9.1999999999999998E-2"/>
    <n v="0.11165"/>
    <n v="9.5350000000000004E-2"/>
    <n v="9.8549999999999999E-2"/>
    <n v="0.13725000000000001"/>
    <n v="0.18290000000000001"/>
    <n v="0.22439999999999999"/>
    <n v="0.1837"/>
    <m/>
    <m/>
    <m/>
    <n v="25.977473448619101"/>
    <n v="2186.3000000000002"/>
    <n v="858.25"/>
    <n v="1.8749999999999999E-2"/>
    <n v="16.104150000000001"/>
    <m/>
    <m/>
    <m/>
    <m/>
    <m/>
    <n v="620.73237633357905"/>
    <m/>
    <m/>
    <m/>
    <n v="1.1399999999999999"/>
    <n v="0.307510000000001"/>
    <n v="27.150000000000102"/>
    <m/>
    <m/>
    <n v="1.35"/>
    <n v="2.665E-2"/>
    <n v="1.7823153553406701"/>
    <n v="66.961470531605102"/>
    <m/>
    <m/>
    <n v="2.0160847999999999E-2"/>
    <x v="1"/>
    <m/>
    <m/>
    <m/>
    <m/>
    <m/>
    <m/>
    <m/>
    <m/>
    <m/>
    <m/>
    <n v="237.517623666421"/>
    <m/>
    <n v="5.1000000000000004E-3"/>
    <n v="6.2965813821374104"/>
    <m/>
    <n v="1233.9385294684"/>
    <n v="572.5"/>
    <m/>
    <m/>
  </r>
  <r>
    <x v="799"/>
    <s v="Lincoln9192Irrig08"/>
    <x v="645"/>
    <m/>
    <m/>
    <m/>
    <m/>
    <n v="223.68"/>
    <n v="0.09"/>
    <n v="0.10929999999999999"/>
    <n v="9.4899999999999998E-2"/>
    <n v="9.69E-2"/>
    <n v="0.13569999999999999"/>
    <n v="0.1802"/>
    <n v="0.22585"/>
    <n v="0.18554999999999999"/>
    <m/>
    <m/>
    <m/>
    <n v="24.421658215177001"/>
    <n v="2068.9"/>
    <n v="957.5"/>
    <n v="1.9449999999999999E-2"/>
    <n v="18.642800000000001"/>
    <m/>
    <m/>
    <m/>
    <m/>
    <m/>
    <n v="719.98237633357905"/>
    <m/>
    <m/>
    <m/>
    <n v="1.1000000000000001"/>
    <n v="0.26605000000000001"/>
    <n v="24.35"/>
    <m/>
    <m/>
    <n v="0.32600000000000001"/>
    <n v="2.5000000000000001E-2"/>
    <n v="0.36031777557100297"/>
    <n v="18.841484607745802"/>
    <m/>
    <m/>
    <n v="1.7302246E-2"/>
    <x v="1"/>
    <m/>
    <m/>
    <m/>
    <m/>
    <m/>
    <m/>
    <m/>
    <m/>
    <m/>
    <m/>
    <n v="237.517623666421"/>
    <m/>
    <n v="3.3999999999999998E-3"/>
    <n v="3.50755949602781"/>
    <m/>
    <n v="1068.2085153922501"/>
    <n v="500"/>
    <m/>
    <m/>
  </r>
  <r>
    <x v="799"/>
    <s v="Lincoln9192Irrig08"/>
    <x v="646"/>
    <m/>
    <m/>
    <m/>
    <m/>
    <m/>
    <m/>
    <m/>
    <m/>
    <m/>
    <m/>
    <m/>
    <m/>
    <m/>
    <m/>
    <m/>
    <m/>
    <m/>
    <n v="2813"/>
    <n v="1402"/>
    <n v="0.02"/>
    <n v="28.209599999999998"/>
    <m/>
    <m/>
    <m/>
    <m/>
    <m/>
    <n v="1164.4823763335801"/>
    <m/>
    <m/>
    <m/>
    <m/>
    <m/>
    <m/>
    <m/>
    <m/>
    <m/>
    <m/>
    <m/>
    <m/>
    <m/>
    <m/>
    <m/>
    <x v="1"/>
    <m/>
    <m/>
    <m/>
    <m/>
    <m/>
    <m/>
    <m/>
    <m/>
    <m/>
    <m/>
    <n v="237.517623666421"/>
    <m/>
    <n v="0"/>
    <m/>
    <m/>
    <m/>
    <n v="742.5"/>
    <m/>
    <m/>
  </r>
  <r>
    <x v="799"/>
    <s v="Lincoln9192Irrig08"/>
    <x v="647"/>
    <m/>
    <m/>
    <m/>
    <m/>
    <n v="218.04"/>
    <n v="8.6499999999999994E-2"/>
    <n v="0.10885"/>
    <n v="9.4399999999999998E-2"/>
    <n v="9.4799999999999995E-2"/>
    <n v="0.12939999999999999"/>
    <n v="0.1721"/>
    <n v="0.22134999999999999"/>
    <n v="0.182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99"/>
    <s v="Lincoln9192Irrig08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237.517623666421"/>
    <m/>
    <m/>
    <m/>
    <m/>
    <m/>
    <m/>
    <m/>
    <m/>
  </r>
  <r>
    <x v="799"/>
    <s v="Lincoln9192Irrig08"/>
    <x v="649"/>
    <m/>
    <m/>
    <s v="BattenSpring"/>
    <m/>
    <n v="219.87"/>
    <n v="0.10050000000000001"/>
    <n v="0.10785"/>
    <n v="9.6299999999999997E-2"/>
    <n v="9.8650000000000002E-2"/>
    <n v="0.1348"/>
    <n v="0.16985"/>
    <n v="0.21115"/>
    <n v="0.18024999999999999"/>
    <m/>
    <m/>
    <m/>
    <m/>
    <n v="1952.1901740426199"/>
    <m/>
    <m/>
    <m/>
    <m/>
    <n v="3.32247975E-2"/>
    <m/>
    <n v="21183.774188834399"/>
    <m/>
    <n v="703.82660770975099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800"/>
    <s v="Lincoln9192Irrig09"/>
    <x v="32"/>
    <m/>
    <m/>
    <m/>
    <m/>
    <n v="414.16"/>
    <n v="0.25950000000000001"/>
    <n v="0.28539999999999999"/>
    <n v="0.25014999999999998"/>
    <n v="0.21195"/>
    <n v="0.28370000000000001"/>
    <n v="0.30719999999999997"/>
    <n v="0.22339999999999999"/>
    <n v="0.24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29"/>
    <m/>
    <m/>
    <m/>
    <m/>
    <n v="413.52"/>
    <n v="0.26750000000000002"/>
    <n v="0.28184999999999999"/>
    <n v="0.25004999999999999"/>
    <n v="0.21304999999999999"/>
    <n v="0.27905000000000002"/>
    <n v="0.30775000000000002"/>
    <n v="0.22090000000000001"/>
    <n v="0.247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23"/>
    <m/>
    <m/>
    <m/>
    <m/>
    <n v="421.03"/>
    <n v="0.27950000000000003"/>
    <n v="0.2878"/>
    <n v="0.25090000000000001"/>
    <n v="0.221"/>
    <n v="0.28394999999999998"/>
    <n v="0.31045"/>
    <n v="0.22115000000000001"/>
    <n v="0.250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24"/>
    <m/>
    <m/>
    <m/>
    <m/>
    <n v="419.41"/>
    <n v="0.27500000000000002"/>
    <n v="0.28725000000000001"/>
    <n v="0.25035000000000002"/>
    <n v="0.22055"/>
    <n v="0.28339999999999999"/>
    <n v="0.30985000000000001"/>
    <n v="0.22070000000000001"/>
    <n v="0.249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25"/>
    <m/>
    <m/>
    <m/>
    <m/>
    <m/>
    <m/>
    <m/>
    <m/>
    <m/>
    <m/>
    <m/>
    <m/>
    <m/>
    <m/>
    <m/>
    <m/>
    <m/>
    <n v="250.8"/>
    <m/>
    <m/>
    <m/>
    <m/>
    <m/>
    <m/>
    <m/>
    <m/>
    <m/>
    <m/>
    <m/>
    <m/>
    <m/>
    <m/>
    <m/>
    <m/>
    <m/>
    <n v="3.665440663"/>
    <m/>
    <m/>
    <n v="156.223281857854"/>
    <m/>
    <m/>
    <n v="2.3462831999999999E-2"/>
    <x v="1"/>
    <m/>
    <m/>
    <m/>
    <m/>
    <m/>
    <m/>
    <m/>
    <n v="277.5"/>
    <m/>
    <m/>
    <m/>
    <m/>
    <m/>
    <m/>
    <m/>
    <n v="94.576718142146206"/>
    <n v="895"/>
    <m/>
    <m/>
  </r>
  <r>
    <x v="800"/>
    <s v="Lincoln9192Irrig09"/>
    <x v="626"/>
    <m/>
    <m/>
    <m/>
    <m/>
    <n v="396.52"/>
    <n v="0.23849999999999999"/>
    <n v="0.25659999999999999"/>
    <n v="0.2354"/>
    <n v="0.20225000000000001"/>
    <n v="0.27765000000000001"/>
    <n v="0.30495"/>
    <n v="0.22090000000000001"/>
    <n v="0.2463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27"/>
    <m/>
    <m/>
    <m/>
    <m/>
    <n v="402.31"/>
    <n v="0.249"/>
    <n v="0.26950000000000002"/>
    <n v="0.2432"/>
    <n v="0.20474999999999999"/>
    <n v="0.27215"/>
    <n v="0.30635000000000001"/>
    <n v="0.21815000000000001"/>
    <n v="0.248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28"/>
    <m/>
    <m/>
    <m/>
    <m/>
    <m/>
    <m/>
    <m/>
    <m/>
    <m/>
    <m/>
    <m/>
    <m/>
    <m/>
    <m/>
    <m/>
    <m/>
    <m/>
    <n v="438.07499999999999"/>
    <m/>
    <m/>
    <m/>
    <m/>
    <m/>
    <m/>
    <m/>
    <m/>
    <m/>
    <m/>
    <m/>
    <m/>
    <m/>
    <m/>
    <m/>
    <m/>
    <m/>
    <n v="7.6634421909999997"/>
    <m/>
    <m/>
    <n v="244.582225346455"/>
    <m/>
    <m/>
    <n v="3.1332785000000002E-2"/>
    <x v="1"/>
    <m/>
    <m/>
    <m/>
    <m/>
    <m/>
    <m/>
    <m/>
    <n v="265"/>
    <m/>
    <m/>
    <m/>
    <m/>
    <m/>
    <m/>
    <m/>
    <n v="193.49277465354501"/>
    <n v="827.5"/>
    <m/>
    <m/>
  </r>
  <r>
    <x v="800"/>
    <s v="Lincoln9192Irrig09"/>
    <x v="629"/>
    <m/>
    <m/>
    <m/>
    <m/>
    <n v="393.56"/>
    <n v="0.23549999999999999"/>
    <n v="0.25295000000000001"/>
    <n v="0.23435"/>
    <n v="0.19694999999999999"/>
    <n v="0.27474999999999999"/>
    <n v="0.30349999999999999"/>
    <n v="0.21875"/>
    <n v="0.251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30"/>
    <m/>
    <m/>
    <m/>
    <m/>
    <n v="382.57"/>
    <n v="0.223"/>
    <n v="0.24129999999999999"/>
    <n v="0.22639999999999999"/>
    <n v="0.18890000000000001"/>
    <n v="0.26719999999999999"/>
    <n v="0.30249999999999999"/>
    <n v="0.21485000000000001"/>
    <n v="0.248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31"/>
    <m/>
    <m/>
    <m/>
    <m/>
    <m/>
    <m/>
    <m/>
    <m/>
    <m/>
    <m/>
    <m/>
    <m/>
    <m/>
    <m/>
    <m/>
    <m/>
    <m/>
    <n v="573.20000000000005"/>
    <m/>
    <m/>
    <m/>
    <m/>
    <m/>
    <m/>
    <m/>
    <m/>
    <m/>
    <m/>
    <m/>
    <m/>
    <m/>
    <m/>
    <m/>
    <m/>
    <m/>
    <n v="7.7522143699999999"/>
    <m/>
    <m/>
    <n v="288.99844032549697"/>
    <m/>
    <m/>
    <n v="2.6824416E-2"/>
    <x v="1"/>
    <m/>
    <m/>
    <m/>
    <m/>
    <m/>
    <m/>
    <m/>
    <n v="295"/>
    <m/>
    <m/>
    <m/>
    <m/>
    <m/>
    <m/>
    <m/>
    <n v="284.20155967450302"/>
    <n v="742.5"/>
    <m/>
    <m/>
  </r>
  <r>
    <x v="800"/>
    <s v="Lincoln9192Irrig09"/>
    <x v="632"/>
    <m/>
    <m/>
    <m/>
    <m/>
    <n v="387.79"/>
    <n v="0.24099999999999999"/>
    <n v="0.25800000000000001"/>
    <n v="0.23085"/>
    <n v="0.18445"/>
    <n v="0.26469999999999999"/>
    <n v="0.29844999999999999"/>
    <n v="0.21429999999999999"/>
    <n v="0.247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33"/>
    <m/>
    <m/>
    <m/>
    <m/>
    <n v="396.39"/>
    <n v="0.25900000000000001"/>
    <n v="0.27865000000000001"/>
    <n v="0.23565"/>
    <n v="0.18834999999999999"/>
    <n v="0.26465"/>
    <n v="0.29944999999999999"/>
    <n v="0.20949999999999999"/>
    <n v="0.246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246"/>
    <m/>
    <m/>
    <m/>
    <m/>
    <m/>
    <m/>
    <m/>
    <m/>
    <m/>
    <m/>
    <m/>
    <m/>
    <m/>
    <m/>
    <m/>
    <m/>
    <n v="15.6384875"/>
    <n v="874.25"/>
    <m/>
    <m/>
    <m/>
    <m/>
    <m/>
    <m/>
    <m/>
    <m/>
    <m/>
    <m/>
    <m/>
    <m/>
    <m/>
    <m/>
    <n v="4.9749999999999703"/>
    <m/>
    <m/>
    <n v="8.064813225"/>
    <m/>
    <m/>
    <n v="300.95252799562201"/>
    <m/>
    <m/>
    <n v="2.6797626000000001E-2"/>
    <x v="1"/>
    <m/>
    <m/>
    <m/>
    <m/>
    <m/>
    <m/>
    <m/>
    <n v="242.5"/>
    <m/>
    <m/>
    <m/>
    <m/>
    <m/>
    <m/>
    <m/>
    <n v="568.32247200437803"/>
    <n v="662.5"/>
    <m/>
    <m/>
  </r>
  <r>
    <x v="800"/>
    <s v="Lincoln9192Irrig09"/>
    <x v="634"/>
    <m/>
    <m/>
    <m/>
    <m/>
    <n v="388.91"/>
    <n v="0.2485"/>
    <n v="0.26369999999999999"/>
    <n v="0.2296"/>
    <n v="0.18415000000000001"/>
    <n v="0.26474999999999999"/>
    <n v="0.29909999999999998"/>
    <n v="0.20965"/>
    <n v="0.245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35"/>
    <m/>
    <m/>
    <m/>
    <m/>
    <n v="382.06"/>
    <n v="0.23050000000000001"/>
    <n v="0.25180000000000002"/>
    <n v="0.22070000000000001"/>
    <n v="0.1794"/>
    <n v="0.26715"/>
    <n v="0.30159999999999998"/>
    <n v="0.21015"/>
    <n v="0.24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36"/>
    <m/>
    <m/>
    <m/>
    <m/>
    <m/>
    <m/>
    <m/>
    <m/>
    <m/>
    <m/>
    <m/>
    <m/>
    <m/>
    <m/>
    <m/>
    <m/>
    <n v="19.393244734374498"/>
    <n v="1575.0250000000001"/>
    <n v="226.2"/>
    <n v="1.47E-2"/>
    <n v="3.2814899999999998"/>
    <m/>
    <m/>
    <m/>
    <m/>
    <m/>
    <m/>
    <m/>
    <m/>
    <m/>
    <n v="0.88"/>
    <n v="4.1845000000000201E-2"/>
    <n v="4.6000000000000201"/>
    <m/>
    <m/>
    <n v="9.0969999999999995"/>
    <n v="2.8199999999999999E-2"/>
    <n v="9.4524320824062809"/>
    <n v="335.63860109427299"/>
    <m/>
    <m/>
    <n v="2.7103557E-2"/>
    <x v="1"/>
    <m/>
    <m/>
    <m/>
    <m/>
    <m/>
    <m/>
    <m/>
    <n v="260"/>
    <m/>
    <m/>
    <n v="264.46511976123497"/>
    <m/>
    <n v="6.7999999999999996E-3"/>
    <n v="6.82131163875012"/>
    <m/>
    <n v="1008.58639890573"/>
    <n v="772.5"/>
    <m/>
    <m/>
  </r>
  <r>
    <x v="800"/>
    <s v="Lincoln9192Irrig09"/>
    <x v="637"/>
    <m/>
    <m/>
    <m/>
    <m/>
    <m/>
    <m/>
    <m/>
    <m/>
    <m/>
    <m/>
    <m/>
    <m/>
    <m/>
    <m/>
    <m/>
    <m/>
    <n v="18.970933752784902"/>
    <n v="1622.85"/>
    <n v="246.32499999999999"/>
    <n v="1.5900000000000001E-2"/>
    <n v="3.9466725"/>
    <m/>
    <m/>
    <m/>
    <m/>
    <m/>
    <m/>
    <m/>
    <m/>
    <m/>
    <n v="0.95499999999999996"/>
    <n v="5.3540000000000199E-2"/>
    <n v="5.6000000000000201"/>
    <m/>
    <m/>
    <n v="6.7080000000000002"/>
    <n v="2.7900000000000001E-2"/>
    <n v="7.8102355870632598"/>
    <n v="280.22570482387198"/>
    <m/>
    <m/>
    <n v="2.3937847000000002E-2"/>
    <x v="1"/>
    <m/>
    <m/>
    <m/>
    <m/>
    <m/>
    <m/>
    <m/>
    <n v="262.5"/>
    <m/>
    <m/>
    <n v="264.46511976123497"/>
    <m/>
    <n v="6.7000000000000002E-3"/>
    <n v="7.2512337402179901"/>
    <m/>
    <n v="1090.6992951761299"/>
    <n v="630"/>
    <m/>
    <m/>
  </r>
  <r>
    <x v="800"/>
    <s v="Lincoln9192Irrig09"/>
    <x v="638"/>
    <m/>
    <m/>
    <m/>
    <m/>
    <n v="379.63"/>
    <n v="0.20150000000000001"/>
    <n v="0.27660000000000001"/>
    <n v="0.23419999999999999"/>
    <n v="0.18229999999999999"/>
    <n v="0.26100000000000001"/>
    <n v="0.29494999999999999"/>
    <n v="0.20105000000000001"/>
    <n v="0.24654999999999999"/>
    <m/>
    <m/>
    <m/>
    <n v="21.708518895653"/>
    <n v="2028.4749999999999"/>
    <n v="301.52499999999998"/>
    <n v="1.525E-2"/>
    <n v="4.6642099999999997"/>
    <m/>
    <m/>
    <m/>
    <m/>
    <m/>
    <n v="53.242440119382302"/>
    <m/>
    <m/>
    <m/>
    <n v="0.89500000000000002"/>
    <n v="4.0270000000001201E-2"/>
    <n v="4.60000000000014"/>
    <m/>
    <m/>
    <n v="7.3"/>
    <n v="3.175E-2"/>
    <n v="9.0636534054359092"/>
    <n v="286.16972945860402"/>
    <m/>
    <m/>
    <n v="2.5509337E-2"/>
    <x v="1"/>
    <m/>
    <m/>
    <m/>
    <m/>
    <m/>
    <m/>
    <m/>
    <n v="297.5"/>
    <m/>
    <m/>
    <n v="264.46511976123497"/>
    <m/>
    <n v="5.5500000000000002E-3"/>
    <n v="8.0000082035487008"/>
    <m/>
    <n v="1436.1802705414"/>
    <n v="707.5"/>
    <m/>
    <m/>
  </r>
  <r>
    <x v="800"/>
    <s v="Lincoln9192Irrig09"/>
    <x v="639"/>
    <m/>
    <m/>
    <m/>
    <m/>
    <n v="367.9"/>
    <n v="0.2145"/>
    <n v="0.24310000000000001"/>
    <n v="0.21515000000000001"/>
    <n v="0.1739"/>
    <n v="0.25824999999999998"/>
    <n v="0.29160000000000003"/>
    <n v="0.20399999999999999"/>
    <n v="0.23899999999999999"/>
    <m/>
    <m/>
    <m/>
    <n v="26.087066756783798"/>
    <n v="2044.325"/>
    <n v="379.75"/>
    <n v="1.6150000000000001E-2"/>
    <n v="6.1032999999999999"/>
    <m/>
    <m/>
    <m/>
    <m/>
    <m/>
    <n v="115.284880238765"/>
    <m/>
    <m/>
    <m/>
    <n v="1.25"/>
    <n v="0.10403999999999899"/>
    <n v="8.2999999999999492"/>
    <m/>
    <m/>
    <n v="6.6909999999999998"/>
    <n v="3.2300000000000002E-2"/>
    <n v="9.6795028118177004"/>
    <n v="299.60757105152101"/>
    <m/>
    <m/>
    <n v="2.2332546000000002E-2"/>
    <x v="1"/>
    <m/>
    <m/>
    <m/>
    <m/>
    <m/>
    <m/>
    <m/>
    <n v="285"/>
    <m/>
    <m/>
    <n v="264.46511976123497"/>
    <m/>
    <n v="7.45E-3"/>
    <n v="10.1531421892051"/>
    <m/>
    <n v="1356.6674289484799"/>
    <n v="612.5"/>
    <m/>
    <m/>
  </r>
  <r>
    <x v="800"/>
    <s v="Lincoln9192Irrig09"/>
    <x v="640"/>
    <m/>
    <m/>
    <m/>
    <m/>
    <m/>
    <m/>
    <m/>
    <m/>
    <m/>
    <m/>
    <m/>
    <m/>
    <m/>
    <m/>
    <m/>
    <m/>
    <n v="22.648461156272401"/>
    <n v="1968.425"/>
    <n v="403.25"/>
    <n v="1.78E-2"/>
    <n v="7.1654749999999998"/>
    <m/>
    <m/>
    <m/>
    <m/>
    <m/>
    <n v="138.784880238765"/>
    <m/>
    <m/>
    <m/>
    <n v="1.1100000000000001"/>
    <n v="0.120037500000001"/>
    <n v="10.9250000000001"/>
    <m/>
    <m/>
    <n v="5.8970000000000002"/>
    <n v="3.0249999999999999E-2"/>
    <n v="7.62369979571766"/>
    <n v="251.45429603475401"/>
    <m/>
    <m/>
    <n v="2.3451578000000001E-2"/>
    <x v="1"/>
    <m/>
    <m/>
    <m/>
    <m/>
    <m/>
    <m/>
    <m/>
    <n v="232.5"/>
    <m/>
    <m/>
    <n v="264.46511976123497"/>
    <m/>
    <n v="5.8500000000000002E-3"/>
    <n v="7.6171985097864097"/>
    <m/>
    <n v="1302.7957039652499"/>
    <n v="557.5"/>
    <m/>
    <m/>
  </r>
  <r>
    <x v="800"/>
    <s v="Lincoln9192Irrig09"/>
    <x v="641"/>
    <m/>
    <m/>
    <m/>
    <m/>
    <n v="343.53"/>
    <n v="0.17699999999999999"/>
    <n v="0.20269999999999999"/>
    <n v="0.19370000000000001"/>
    <n v="0.16455"/>
    <n v="0.255"/>
    <n v="0.28904999999999997"/>
    <n v="0.19814999999999999"/>
    <n v="0.23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42"/>
    <m/>
    <m/>
    <m/>
    <m/>
    <m/>
    <m/>
    <m/>
    <m/>
    <m/>
    <m/>
    <m/>
    <m/>
    <m/>
    <m/>
    <m/>
    <m/>
    <n v="25.797523105228802"/>
    <n v="2257.625"/>
    <n v="537"/>
    <n v="1.5049999999999999E-2"/>
    <n v="8.1540999999999997"/>
    <m/>
    <m/>
    <m/>
    <m/>
    <m/>
    <n v="272.53488023876503"/>
    <m/>
    <m/>
    <m/>
    <n v="1.37"/>
    <n v="0.109264999999998"/>
    <n v="7.8249999999998199"/>
    <m/>
    <m/>
    <n v="6.6429999999999998"/>
    <n v="2.9649999999999999E-2"/>
    <n v="9.0390714536001902"/>
    <n v="305.01617079314599"/>
    <m/>
    <m/>
    <n v="2.1779172999999999E-2"/>
    <x v="1"/>
    <m/>
    <m/>
    <m/>
    <m/>
    <m/>
    <m/>
    <m/>
    <m/>
    <m/>
    <m/>
    <n v="264.46511976123497"/>
    <m/>
    <n v="5.7999999999999996E-3"/>
    <n v="8.1711142984149205"/>
    <m/>
    <n v="1407.78382920685"/>
    <n v="647.5"/>
    <m/>
    <m/>
  </r>
  <r>
    <x v="800"/>
    <s v="Lincoln9192Irrig09"/>
    <x v="643"/>
    <m/>
    <m/>
    <m/>
    <m/>
    <n v="302.88"/>
    <n v="0.13350000000000001"/>
    <n v="0.13714999999999999"/>
    <n v="0.14430000000000001"/>
    <n v="0.13950000000000001"/>
    <n v="0.24295"/>
    <n v="0.28434999999999999"/>
    <n v="0.19375000000000001"/>
    <n v="0.2389"/>
    <m/>
    <m/>
    <m/>
    <n v="20.152134347584301"/>
    <n v="1932.675"/>
    <n v="579.25"/>
    <n v="1.6899999999999998E-2"/>
    <n v="9.7905750000000005"/>
    <m/>
    <m/>
    <m/>
    <m/>
    <m/>
    <n v="314.78488023876503"/>
    <m/>
    <m/>
    <m/>
    <n v="1.18"/>
    <n v="0.13879999999999901"/>
    <n v="11.6999999999999"/>
    <m/>
    <m/>
    <n v="2.9569999999999999"/>
    <n v="2.545E-2"/>
    <n v="3.9220809643102301"/>
    <n v="155.81279610083701"/>
    <m/>
    <m/>
    <n v="1.8977902000000001E-2"/>
    <x v="1"/>
    <m/>
    <m/>
    <m/>
    <m/>
    <m/>
    <m/>
    <m/>
    <m/>
    <m/>
    <m/>
    <n v="264.46511976123497"/>
    <m/>
    <n v="4.9500000000000004E-3"/>
    <n v="5.8981580799124496"/>
    <m/>
    <n v="1185.91220389916"/>
    <n v="475"/>
    <m/>
    <m/>
  </r>
  <r>
    <x v="800"/>
    <s v="Lincoln9192Irrig09"/>
    <x v="644"/>
    <m/>
    <m/>
    <m/>
    <m/>
    <n v="277.98"/>
    <n v="0.10199999999999999"/>
    <n v="0.1178"/>
    <n v="0.1242"/>
    <n v="0.11075"/>
    <n v="0.2306"/>
    <n v="0.2782"/>
    <n v="0.19155"/>
    <n v="0.23480000000000001"/>
    <m/>
    <m/>
    <m/>
    <n v="12.891999999999999"/>
    <n v="2030.425"/>
    <n v="686"/>
    <n v="1.8749999999999999E-2"/>
    <n v="12.891999999999999"/>
    <m/>
    <m/>
    <m/>
    <m/>
    <m/>
    <n v="421.53488023876503"/>
    <m/>
    <m/>
    <m/>
    <m/>
    <m/>
    <n v="19.175000000000001"/>
    <m/>
    <m/>
    <n v="2.5419999999999998"/>
    <m/>
    <m/>
    <n v="121.674235237088"/>
    <m/>
    <m/>
    <n v="2.0891850999999999E-2"/>
    <x v="1"/>
    <m/>
    <m/>
    <m/>
    <m/>
    <m/>
    <m/>
    <m/>
    <m/>
    <m/>
    <m/>
    <n v="264.46511976123497"/>
    <m/>
    <n v="0"/>
    <n v="0"/>
    <m/>
    <n v="1203.57576476291"/>
    <n v="487.5"/>
    <m/>
    <m/>
  </r>
  <r>
    <x v="800"/>
    <s v="Lincoln9192Irrig09"/>
    <x v="645"/>
    <m/>
    <m/>
    <m/>
    <m/>
    <n v="263.08999999999997"/>
    <n v="8.3000000000000004E-2"/>
    <n v="0.1101"/>
    <n v="0.1086"/>
    <n v="9.5149999999999998E-2"/>
    <n v="0.21959999999999999"/>
    <n v="0.27424999999999999"/>
    <n v="0.188"/>
    <n v="0.23674999999999999"/>
    <m/>
    <m/>
    <m/>
    <n v="22.157459434370001"/>
    <n v="1944.2750000000001"/>
    <n v="838"/>
    <n v="1.83E-2"/>
    <n v="15.212400000000001"/>
    <m/>
    <m/>
    <m/>
    <m/>
    <m/>
    <n v="573.53488023876503"/>
    <m/>
    <m/>
    <m/>
    <n v="1.17"/>
    <n v="0.29487249999999998"/>
    <n v="24.774999999999999"/>
    <m/>
    <m/>
    <n v="0.46"/>
    <n v="2.5999999999999999E-2"/>
    <n v="0.62554141671984698"/>
    <n v="25.7890203733173"/>
    <m/>
    <m/>
    <n v="1.7837048000000001E-2"/>
    <x v="1"/>
    <m/>
    <m/>
    <m/>
    <m/>
    <m/>
    <m/>
    <m/>
    <m/>
    <m/>
    <m/>
    <n v="264.46511976123497"/>
    <m/>
    <n v="4.3E-3"/>
    <n v="4.5511042470644698"/>
    <m/>
    <n v="1055.71097962668"/>
    <n v="497.5"/>
    <m/>
    <m/>
  </r>
  <r>
    <x v="800"/>
    <s v="Lincoln9192Irrig09"/>
    <x v="646"/>
    <m/>
    <m/>
    <m/>
    <m/>
    <m/>
    <m/>
    <m/>
    <m/>
    <m/>
    <m/>
    <m/>
    <m/>
    <m/>
    <m/>
    <m/>
    <m/>
    <m/>
    <n v="2470.65"/>
    <n v="1156.5"/>
    <n v="2.0049999999999998E-2"/>
    <n v="23.070975000000001"/>
    <m/>
    <m/>
    <m/>
    <m/>
    <m/>
    <n v="892.03488023876503"/>
    <m/>
    <m/>
    <m/>
    <m/>
    <m/>
    <n v="12.5250000000001"/>
    <m/>
    <m/>
    <n v="0.315"/>
    <n v="2.18E-2"/>
    <m/>
    <m/>
    <m/>
    <m/>
    <m/>
    <x v="1"/>
    <m/>
    <m/>
    <m/>
    <m/>
    <m/>
    <m/>
    <m/>
    <m/>
    <m/>
    <m/>
    <n v="264.46511976123497"/>
    <m/>
    <n v="3.3E-3"/>
    <m/>
    <m/>
    <m/>
    <n v="565"/>
    <m/>
    <m/>
  </r>
  <r>
    <x v="800"/>
    <s v="Lincoln9192Irrig09"/>
    <x v="647"/>
    <m/>
    <m/>
    <m/>
    <m/>
    <n v="253.26"/>
    <n v="8.2500000000000004E-2"/>
    <n v="0.10685"/>
    <n v="0.10115"/>
    <n v="8.4199999999999997E-2"/>
    <n v="0.21290000000000001"/>
    <n v="0.26274999999999998"/>
    <n v="0.182"/>
    <n v="0.2339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0"/>
    <s v="Lincoln9192Irrig09"/>
    <x v="648"/>
    <m/>
    <m/>
    <m/>
    <m/>
    <m/>
    <m/>
    <m/>
    <m/>
    <m/>
    <m/>
    <m/>
    <m/>
    <m/>
    <m/>
    <m/>
    <m/>
    <m/>
    <n v="2184"/>
    <n v="1071.25"/>
    <n v="1.9550000000000001E-2"/>
    <n v="20.899625"/>
    <m/>
    <m/>
    <m/>
    <m/>
    <m/>
    <n v="806.78488023876503"/>
    <m/>
    <m/>
    <m/>
    <m/>
    <m/>
    <m/>
    <m/>
    <m/>
    <m/>
    <m/>
    <m/>
    <m/>
    <m/>
    <m/>
    <m/>
    <x v="1"/>
    <m/>
    <m/>
    <m/>
    <m/>
    <m/>
    <m/>
    <m/>
    <m/>
    <m/>
    <m/>
    <n v="264.46511976123497"/>
    <m/>
    <m/>
    <m/>
    <m/>
    <m/>
    <m/>
    <m/>
    <m/>
  </r>
  <r>
    <x v="800"/>
    <s v="Lincoln9192Irrig09"/>
    <x v="649"/>
    <m/>
    <m/>
    <s v="BattenSpring"/>
    <m/>
    <n v="256.05"/>
    <n v="0.1255"/>
    <n v="0.1013"/>
    <n v="9.8199999999999996E-2"/>
    <n v="8.1350000000000006E-2"/>
    <n v="0.20724999999999999"/>
    <n v="0.2596"/>
    <n v="0.17785000000000001"/>
    <n v="0.22919999999999999"/>
    <m/>
    <m/>
    <m/>
    <m/>
    <n v="2179.6248573955399"/>
    <m/>
    <m/>
    <m/>
    <m/>
    <n v="3.60154975E-2"/>
    <m/>
    <n v="21016.473696022102"/>
    <m/>
    <n v="756.91875585789899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801"/>
    <s v="Lincoln9192Irrig10"/>
    <x v="32"/>
    <m/>
    <m/>
    <m/>
    <m/>
    <n v="408.21"/>
    <n v="0.27800000000000002"/>
    <n v="0.26469999999999999"/>
    <n v="0.17344999999999999"/>
    <n v="0.24854999999999999"/>
    <n v="0.30980000000000002"/>
    <n v="0.2417"/>
    <n v="0.2427"/>
    <n v="0.2821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29"/>
    <m/>
    <m/>
    <m/>
    <m/>
    <n v="413.31"/>
    <n v="0.28299999999999997"/>
    <n v="0.26595000000000002"/>
    <n v="0.18179999999999999"/>
    <n v="0.23995"/>
    <n v="0.31469999999999998"/>
    <n v="0.2409"/>
    <n v="0.24925"/>
    <n v="0.290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23"/>
    <m/>
    <m/>
    <m/>
    <m/>
    <n v="442.8"/>
    <n v="0.32100000000000001"/>
    <n v="0.27245000000000003"/>
    <n v="0.21390000000000001"/>
    <n v="0.28470000000000001"/>
    <n v="0.31935000000000002"/>
    <n v="0.26229999999999998"/>
    <n v="0.24895"/>
    <n v="0.2913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24"/>
    <m/>
    <m/>
    <m/>
    <m/>
    <n v="439.04"/>
    <n v="0.30599999999999999"/>
    <n v="0.27184999999999998"/>
    <n v="0.21345"/>
    <n v="0.28415000000000001"/>
    <n v="0.31869999999999998"/>
    <n v="0.26179999999999998"/>
    <n v="0.24845"/>
    <n v="0.290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25"/>
    <m/>
    <m/>
    <m/>
    <m/>
    <m/>
    <m/>
    <m/>
    <m/>
    <m/>
    <m/>
    <m/>
    <m/>
    <m/>
    <m/>
    <m/>
    <m/>
    <m/>
    <n v="187.52500000000001"/>
    <m/>
    <m/>
    <m/>
    <m/>
    <m/>
    <m/>
    <m/>
    <m/>
    <m/>
    <m/>
    <m/>
    <m/>
    <m/>
    <m/>
    <m/>
    <m/>
    <m/>
    <n v="2.7386151339999998"/>
    <m/>
    <m/>
    <n v="117.387318404738"/>
    <m/>
    <m/>
    <n v="2.3329736E-2"/>
    <x v="1"/>
    <m/>
    <m/>
    <m/>
    <m/>
    <m/>
    <m/>
    <m/>
    <n v="192.5"/>
    <m/>
    <m/>
    <m/>
    <m/>
    <m/>
    <m/>
    <m/>
    <n v="70.137681595262293"/>
    <n v="627.5"/>
    <m/>
    <m/>
  </r>
  <r>
    <x v="801"/>
    <s v="Lincoln9192Irrig10"/>
    <x v="626"/>
    <m/>
    <m/>
    <m/>
    <m/>
    <n v="409.74"/>
    <n v="0.26600000000000001"/>
    <n v="0.25209999999999999"/>
    <n v="0.16985"/>
    <n v="0.24199999999999999"/>
    <n v="0.31785000000000002"/>
    <n v="0.25659999999999999"/>
    <n v="0.24970000000000001"/>
    <n v="0.294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27"/>
    <m/>
    <m/>
    <m/>
    <m/>
    <n v="416.13"/>
    <n v="0.27650000000000002"/>
    <n v="0.26300000000000001"/>
    <n v="0.17829999999999999"/>
    <n v="0.24825"/>
    <n v="0.31514999999999999"/>
    <n v="0.25559999999999999"/>
    <n v="0.24945000000000001"/>
    <n v="0.294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28"/>
    <m/>
    <m/>
    <m/>
    <m/>
    <m/>
    <m/>
    <m/>
    <m/>
    <m/>
    <m/>
    <m/>
    <m/>
    <m/>
    <m/>
    <m/>
    <m/>
    <m/>
    <n v="399"/>
    <m/>
    <m/>
    <m/>
    <m/>
    <m/>
    <m/>
    <m/>
    <m/>
    <m/>
    <m/>
    <m/>
    <m/>
    <m/>
    <m/>
    <m/>
    <m/>
    <m/>
    <n v="6.9698080850000004"/>
    <m/>
    <m/>
    <n v="230.061118480602"/>
    <m/>
    <m/>
    <n v="3.0295463000000002E-2"/>
    <x v="1"/>
    <m/>
    <m/>
    <m/>
    <m/>
    <m/>
    <m/>
    <m/>
    <n v="247.5"/>
    <m/>
    <m/>
    <m/>
    <m/>
    <m/>
    <m/>
    <m/>
    <n v="168.938881519398"/>
    <n v="830"/>
    <m/>
    <m/>
  </r>
  <r>
    <x v="801"/>
    <s v="Lincoln9192Irrig10"/>
    <x v="629"/>
    <m/>
    <m/>
    <m/>
    <m/>
    <n v="409.09"/>
    <n v="0.26450000000000001"/>
    <n v="0.26029999999999998"/>
    <n v="0.16450000000000001"/>
    <n v="0.23985000000000001"/>
    <n v="0.31780000000000003"/>
    <n v="0.25535000000000002"/>
    <n v="0.24565000000000001"/>
    <n v="0.297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30"/>
    <m/>
    <m/>
    <m/>
    <m/>
    <n v="399.83"/>
    <n v="0.26050000000000001"/>
    <n v="0.25159999999999999"/>
    <n v="0.15659999999999999"/>
    <n v="0.23219999999999999"/>
    <n v="0.31135000000000002"/>
    <n v="0.24829999999999999"/>
    <n v="0.24715000000000001"/>
    <n v="0.291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31"/>
    <m/>
    <m/>
    <m/>
    <m/>
    <m/>
    <m/>
    <m/>
    <m/>
    <m/>
    <m/>
    <m/>
    <m/>
    <m/>
    <m/>
    <m/>
    <m/>
    <m/>
    <n v="676.3"/>
    <m/>
    <m/>
    <m/>
    <m/>
    <m/>
    <m/>
    <m/>
    <m/>
    <m/>
    <m/>
    <m/>
    <m/>
    <m/>
    <m/>
    <m/>
    <m/>
    <m/>
    <n v="8.8118021330000005"/>
    <m/>
    <m/>
    <n v="326.24021874256101"/>
    <m/>
    <m/>
    <n v="2.7010164999999999E-2"/>
    <x v="1"/>
    <m/>
    <m/>
    <m/>
    <m/>
    <m/>
    <m/>
    <m/>
    <n v="270"/>
    <m/>
    <m/>
    <m/>
    <m/>
    <m/>
    <m/>
    <m/>
    <n v="350.059781257439"/>
    <n v="777.5"/>
    <m/>
    <m/>
  </r>
  <r>
    <x v="801"/>
    <s v="Lincoln9192Irrig10"/>
    <x v="632"/>
    <m/>
    <m/>
    <m/>
    <m/>
    <n v="404.63"/>
    <n v="0.27150000000000002"/>
    <n v="0.25969999999999999"/>
    <n v="0.16794999999999999"/>
    <n v="0.23805000000000001"/>
    <n v="0.31135000000000002"/>
    <n v="0.2414"/>
    <n v="0.24579999999999999"/>
    <n v="0.287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33"/>
    <m/>
    <m/>
    <m/>
    <m/>
    <n v="411.94"/>
    <n v="0.28949999999999998"/>
    <n v="0.26495000000000002"/>
    <n v="0.17695"/>
    <n v="0.25069999999999998"/>
    <n v="0.30880000000000002"/>
    <n v="0.23824999999999999"/>
    <n v="0.24254999999999999"/>
    <n v="0.287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246"/>
    <m/>
    <m/>
    <m/>
    <m/>
    <m/>
    <m/>
    <m/>
    <m/>
    <m/>
    <m/>
    <m/>
    <m/>
    <m/>
    <m/>
    <m/>
    <m/>
    <n v="24.593335"/>
    <n v="1088.4000000000001"/>
    <m/>
    <m/>
    <m/>
    <m/>
    <m/>
    <m/>
    <m/>
    <m/>
    <m/>
    <m/>
    <m/>
    <m/>
    <m/>
    <m/>
    <n v="4.9249999999999501"/>
    <m/>
    <m/>
    <n v="9.7764080030000002"/>
    <m/>
    <m/>
    <n v="384.40057761110398"/>
    <m/>
    <m/>
    <n v="2.5432864999999999E-2"/>
    <x v="1"/>
    <m/>
    <m/>
    <m/>
    <m/>
    <m/>
    <m/>
    <m/>
    <n v="237.5"/>
    <m/>
    <m/>
    <m/>
    <m/>
    <m/>
    <m/>
    <m/>
    <n v="699.07442238889598"/>
    <n v="787.5"/>
    <m/>
    <m/>
  </r>
  <r>
    <x v="801"/>
    <s v="Lincoln9192Irrig10"/>
    <x v="634"/>
    <m/>
    <m/>
    <m/>
    <m/>
    <n v="404.94"/>
    <n v="0.27500000000000002"/>
    <n v="0.26079999999999998"/>
    <n v="0.1736"/>
    <n v="0.24379999999999999"/>
    <n v="0.31019999999999998"/>
    <n v="0.23669999999999999"/>
    <n v="0.24104999999999999"/>
    <n v="0.2835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35"/>
    <m/>
    <m/>
    <m/>
    <m/>
    <n v="395.36"/>
    <n v="0.26400000000000001"/>
    <n v="0.25390000000000001"/>
    <n v="0.15720000000000001"/>
    <n v="0.23435"/>
    <n v="0.30840000000000001"/>
    <n v="0.23515"/>
    <n v="0.2404"/>
    <n v="0.283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36"/>
    <m/>
    <m/>
    <m/>
    <m/>
    <m/>
    <m/>
    <m/>
    <m/>
    <m/>
    <m/>
    <m/>
    <m/>
    <m/>
    <m/>
    <m/>
    <m/>
    <n v="17.0224207658224"/>
    <n v="1266.175"/>
    <n v="183.25"/>
    <n v="1.545E-2"/>
    <n v="2.8357800000000002"/>
    <m/>
    <m/>
    <m/>
    <m/>
    <m/>
    <m/>
    <m/>
    <m/>
    <m/>
    <n v="0.89500000000000002"/>
    <n v="3.8432500000000598E-2"/>
    <n v="4.30000000000007"/>
    <m/>
    <m/>
    <n v="7.1360000000000001"/>
    <n v="3.295E-2"/>
    <n v="8.9447701849872807"/>
    <n v="270.64600151400299"/>
    <m/>
    <m/>
    <n v="2.6366545000000002E-2"/>
    <x v="1"/>
    <m/>
    <m/>
    <m/>
    <m/>
    <m/>
    <m/>
    <m/>
    <n v="215"/>
    <m/>
    <m/>
    <n v="250.882114069718"/>
    <m/>
    <n v="6.7000000000000002E-3"/>
    <n v="5.4134592898561804"/>
    <m/>
    <n v="807.97899848599798"/>
    <n v="585"/>
    <m/>
    <m/>
  </r>
  <r>
    <x v="801"/>
    <s v="Lincoln9192Irrig10"/>
    <x v="637"/>
    <m/>
    <m/>
    <m/>
    <m/>
    <m/>
    <m/>
    <m/>
    <m/>
    <m/>
    <m/>
    <m/>
    <m/>
    <m/>
    <m/>
    <m/>
    <m/>
    <n v="23.896532254609198"/>
    <n v="1751.7750000000001"/>
    <n v="269.64999999999998"/>
    <n v="1.5800000000000002E-2"/>
    <n v="4.4542900000000003"/>
    <m/>
    <m/>
    <m/>
    <m/>
    <m/>
    <n v="53.433942965141"/>
    <m/>
    <m/>
    <m/>
    <n v="1.0049999999999999"/>
    <n v="8.7599999999998901E-2"/>
    <n v="8.7499999999998899"/>
    <m/>
    <m/>
    <n v="7.8070000000000004"/>
    <n v="3.0450000000000001E-2"/>
    <n v="10.752485306898"/>
    <n v="348.77740929298699"/>
    <m/>
    <m/>
    <n v="2.2383904E-2"/>
    <x v="1"/>
    <m/>
    <m/>
    <m/>
    <m/>
    <m/>
    <m/>
    <m/>
    <n v="212.5"/>
    <m/>
    <m/>
    <n v="250.882114069718"/>
    <m/>
    <n v="8.0000000000000002E-3"/>
    <n v="9.2205468636168106"/>
    <m/>
    <n v="1124.5975907070101"/>
    <n v="700"/>
    <m/>
    <m/>
  </r>
  <r>
    <x v="801"/>
    <s v="Lincoln9192Irrig10"/>
    <x v="638"/>
    <m/>
    <m/>
    <m/>
    <m/>
    <n v="397.01"/>
    <n v="0.26150000000000001"/>
    <n v="0.26415"/>
    <n v="0.17960000000000001"/>
    <n v="0.24410000000000001"/>
    <n v="0.30625000000000002"/>
    <n v="0.21834999999999999"/>
    <n v="0.23369999999999999"/>
    <n v="0.27739999999999998"/>
    <m/>
    <m/>
    <m/>
    <n v="26.100903977456401"/>
    <n v="1984.3"/>
    <n v="305.875"/>
    <n v="1.525E-2"/>
    <n v="4.6692499999999999"/>
    <m/>
    <m/>
    <m/>
    <m/>
    <m/>
    <n v="54.9928859302821"/>
    <m/>
    <m/>
    <m/>
    <n v="1.07"/>
    <n v="6.5805000000001002E-2"/>
    <n v="6.1500000000000901"/>
    <m/>
    <m/>
    <n v="6.282"/>
    <n v="3.2550000000000003E-2"/>
    <n v="10.1747722334964"/>
    <n v="312.64313444262899"/>
    <m/>
    <m/>
    <n v="2.0093197E-2"/>
    <x v="1"/>
    <m/>
    <m/>
    <m/>
    <m/>
    <m/>
    <m/>
    <m/>
    <n v="227.5"/>
    <m/>
    <m/>
    <n v="250.882114069718"/>
    <m/>
    <n v="8.4499999999999992E-3"/>
    <n v="11.393040907855999"/>
    <m/>
    <n v="1359.63186555737"/>
    <n v="672.5"/>
    <m/>
    <m/>
  </r>
  <r>
    <x v="801"/>
    <s v="Lincoln9192Irrig10"/>
    <x v="639"/>
    <m/>
    <m/>
    <m/>
    <m/>
    <n v="403.27"/>
    <n v="0.28349999999999997"/>
    <n v="0.26684999999999998"/>
    <n v="0.19120000000000001"/>
    <n v="0.25455"/>
    <n v="0.30430000000000001"/>
    <n v="0.21604999999999999"/>
    <n v="0.22770000000000001"/>
    <n v="0.2722"/>
    <m/>
    <m/>
    <m/>
    <n v="26.3597665274375"/>
    <n v="2140"/>
    <n v="387.1"/>
    <n v="1.6049999999999998E-2"/>
    <n v="6.2053599999999998"/>
    <m/>
    <m/>
    <m/>
    <m/>
    <m/>
    <n v="136.21788593028199"/>
    <m/>
    <m/>
    <m/>
    <n v="1.2050000000000001"/>
    <n v="0.10535"/>
    <n v="8.75"/>
    <m/>
    <m/>
    <n v="5.5709999999999997"/>
    <n v="3.2849999999999997E-2"/>
    <n v="9.14434861061258"/>
    <n v="279.12476643440402"/>
    <m/>
    <m/>
    <n v="1.9958817E-2"/>
    <x v="1"/>
    <m/>
    <m/>
    <m/>
    <m/>
    <m/>
    <m/>
    <m/>
    <n v="320"/>
    <m/>
    <m/>
    <n v="250.882114069718"/>
    <m/>
    <n v="7.4000000000000003E-3"/>
    <n v="10.8470447310448"/>
    <m/>
    <n v="1465.0252335656"/>
    <n v="620"/>
    <m/>
    <m/>
  </r>
  <r>
    <x v="801"/>
    <s v="Lincoln9192Irrig10"/>
    <x v="640"/>
    <m/>
    <m/>
    <m/>
    <m/>
    <m/>
    <m/>
    <m/>
    <m/>
    <m/>
    <m/>
    <m/>
    <m/>
    <m/>
    <m/>
    <m/>
    <m/>
    <n v="28.392232839861201"/>
    <n v="2301.6750000000002"/>
    <n v="484.25"/>
    <n v="1.6049999999999998E-2"/>
    <n v="7.7492999999999999"/>
    <m/>
    <m/>
    <m/>
    <m/>
    <m/>
    <n v="233.367885930282"/>
    <m/>
    <m/>
    <m/>
    <n v="1.105"/>
    <n v="8.9342500000000102E-2"/>
    <n v="8"/>
    <m/>
    <m/>
    <n v="7.4080000000000004"/>
    <n v="2.9399999999999999E-2"/>
    <n v="9.1832167590098699"/>
    <n v="311.78765125934501"/>
    <m/>
    <m/>
    <n v="2.3759761000000001E-2"/>
    <x v="1"/>
    <m/>
    <m/>
    <m/>
    <m/>
    <m/>
    <m/>
    <m/>
    <n v="320"/>
    <m/>
    <m/>
    <n v="250.882114069718"/>
    <m/>
    <n v="7.6E-3"/>
    <n v="11.380057963237901"/>
    <m/>
    <n v="1497.6373487406599"/>
    <n v="647.5"/>
    <m/>
    <m/>
  </r>
  <r>
    <x v="801"/>
    <s v="Lincoln9192Irrig10"/>
    <x v="641"/>
    <m/>
    <m/>
    <m/>
    <m/>
    <n v="404.16"/>
    <n v="0.26600000000000001"/>
    <n v="0.26840000000000003"/>
    <n v="0.19814999999999999"/>
    <n v="0.26135000000000003"/>
    <n v="0.30595"/>
    <n v="0.21840000000000001"/>
    <n v="0.22714999999999999"/>
    <n v="0.275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42"/>
    <m/>
    <m/>
    <m/>
    <m/>
    <m/>
    <m/>
    <m/>
    <m/>
    <m/>
    <m/>
    <m/>
    <m/>
    <m/>
    <m/>
    <m/>
    <m/>
    <n v="24.686860245266001"/>
    <n v="2140.4499999999998"/>
    <n v="474.75"/>
    <n v="1.5900000000000001E-2"/>
    <n v="7.5433500000000002"/>
    <m/>
    <m/>
    <m/>
    <m/>
    <m/>
    <n v="223.867885930282"/>
    <m/>
    <m/>
    <m/>
    <n v="1.44"/>
    <n v="9.2549999999999993E-2"/>
    <n v="6.5"/>
    <m/>
    <m/>
    <n v="5.734"/>
    <n v="2.9350000000000001E-2"/>
    <n v="8.0095700239424108"/>
    <n v="273.84656054952001"/>
    <m/>
    <m/>
    <n v="2.0938733000000001E-2"/>
    <x v="1"/>
    <m/>
    <m/>
    <m/>
    <m/>
    <m/>
    <m/>
    <m/>
    <m/>
    <m/>
    <m/>
    <n v="250.882114069718"/>
    <m/>
    <n v="6.4000000000000003E-3"/>
    <n v="8.8090228275155997"/>
    <m/>
    <n v="1385.35343945048"/>
    <n v="637.5"/>
    <m/>
    <m/>
  </r>
  <r>
    <x v="801"/>
    <s v="Lincoln9192Irrig10"/>
    <x v="643"/>
    <m/>
    <m/>
    <m/>
    <m/>
    <n v="350.27"/>
    <n v="0.19350000000000001"/>
    <n v="0.21245"/>
    <n v="0.12945000000000001"/>
    <n v="0.2145"/>
    <n v="0.29794999999999999"/>
    <n v="0.21235000000000001"/>
    <n v="0.22289999999999999"/>
    <n v="0.26824999999999999"/>
    <m/>
    <m/>
    <m/>
    <n v="30.0398100271826"/>
    <n v="2174.8249999999998"/>
    <n v="604.75"/>
    <n v="1.6899999999999998E-2"/>
    <n v="10.257524999999999"/>
    <m/>
    <m/>
    <m/>
    <m/>
    <m/>
    <n v="353.867885930282"/>
    <m/>
    <m/>
    <m/>
    <n v="1.2949999999999999"/>
    <n v="0.174400000000002"/>
    <n v="13.475000000000099"/>
    <m/>
    <m/>
    <n v="5.5759999999999996"/>
    <n v="3.0249999999999999E-2"/>
    <n v="7.7109320836113904"/>
    <n v="249.87107455679799"/>
    <m/>
    <m/>
    <n v="2.2315508000000001E-2"/>
    <x v="1"/>
    <m/>
    <m/>
    <m/>
    <m/>
    <m/>
    <m/>
    <m/>
    <m/>
    <m/>
    <m/>
    <n v="250.882114069718"/>
    <m/>
    <n v="8.3499999999999998E-3"/>
    <n v="11.8395434982487"/>
    <m/>
    <n v="1306.7289254432001"/>
    <n v="567.5"/>
    <m/>
    <m/>
  </r>
  <r>
    <x v="801"/>
    <s v="Lincoln9192Irrig10"/>
    <x v="644"/>
    <m/>
    <m/>
    <m/>
    <m/>
    <n v="312.66000000000003"/>
    <n v="0.14599999999999999"/>
    <n v="0.15725"/>
    <n v="9.375E-2"/>
    <n v="0.18970000000000001"/>
    <n v="0.29004999999999997"/>
    <n v="0.19805"/>
    <n v="0.22159999999999999"/>
    <n v="0.26690000000000003"/>
    <m/>
    <m/>
    <m/>
    <n v="17.8676433122513"/>
    <n v="2112"/>
    <n v="758.25"/>
    <n v="1.8599999999999998E-2"/>
    <n v="6.55185"/>
    <m/>
    <m/>
    <m/>
    <m/>
    <m/>
    <n v="507.367885930282"/>
    <m/>
    <m/>
    <m/>
    <n v="1.2350000000000001"/>
    <n v="0.19349000000000099"/>
    <n v="15.9000000000001"/>
    <m/>
    <m/>
    <n v="3.0489999999999999"/>
    <n v="2.8850000000000001E-2"/>
    <n v="4.3310396201710404"/>
    <n v="146.488435110924"/>
    <m/>
    <m/>
    <n v="2.0813930000000001E-2"/>
    <x v="1"/>
    <m/>
    <m/>
    <m/>
    <m/>
    <m/>
    <m/>
    <m/>
    <m/>
    <m/>
    <m/>
    <n v="250.882114069718"/>
    <m/>
    <n v="5.1000000000000004E-3"/>
    <n v="6.0615760940700101"/>
    <m/>
    <n v="1191.36156488908"/>
    <n v="520"/>
    <m/>
    <m/>
  </r>
  <r>
    <x v="801"/>
    <s v="Lincoln9192Irrig10"/>
    <x v="645"/>
    <m/>
    <m/>
    <m/>
    <m/>
    <n v="289.07"/>
    <n v="0.105"/>
    <n v="0.12575"/>
    <n v="7.8149999999999997E-2"/>
    <n v="0.17745"/>
    <n v="0.28615000000000002"/>
    <n v="0.18940000000000001"/>
    <n v="0.21959999999999999"/>
    <n v="0.26384999999999997"/>
    <m/>
    <m/>
    <m/>
    <n v="29.396660210718601"/>
    <n v="2391.8249999999998"/>
    <n v="1044.5"/>
    <n v="1.8149999999999999E-2"/>
    <n v="18.961200000000002"/>
    <m/>
    <m/>
    <m/>
    <m/>
    <m/>
    <n v="793.617885930282"/>
    <m/>
    <m/>
    <m/>
    <n v="1.28"/>
    <n v="0.22383999999999901"/>
    <n v="17.599999999999898"/>
    <m/>
    <m/>
    <n v="2.04"/>
    <n v="2.5999999999999999E-2"/>
    <n v="2.8512603528367699"/>
    <n v="104.907996212828"/>
    <m/>
    <m/>
    <n v="1.9445609999999999E-2"/>
    <x v="1"/>
    <m/>
    <m/>
    <m/>
    <m/>
    <m/>
    <m/>
    <m/>
    <m/>
    <m/>
    <m/>
    <n v="250.882114069718"/>
    <m/>
    <n v="5.1500000000000001E-3"/>
    <n v="6.2939955588729299"/>
    <m/>
    <n v="1224.8170037871701"/>
    <n v="587.5"/>
    <m/>
    <m/>
  </r>
  <r>
    <x v="801"/>
    <s v="Lincoln9192Irrig10"/>
    <x v="646"/>
    <m/>
    <m/>
    <m/>
    <m/>
    <m/>
    <m/>
    <m/>
    <m/>
    <m/>
    <m/>
    <m/>
    <m/>
    <m/>
    <m/>
    <m/>
    <m/>
    <n v="28.4411209278705"/>
    <n v="2747.95"/>
    <n v="1359.25"/>
    <n v="1.8200000000000001E-2"/>
    <n v="24.770824999999999"/>
    <m/>
    <m/>
    <m/>
    <m/>
    <m/>
    <n v="1108.36788593028"/>
    <m/>
    <m/>
    <m/>
    <m/>
    <m/>
    <n v="19.724999999999898"/>
    <m/>
    <m/>
    <n v="0.38300000000000001"/>
    <n v="3.6900000000000002E-2"/>
    <n v="0.46028105569540601"/>
    <n v="21.7372548602725"/>
    <m/>
    <m/>
    <n v="1.761952E-2"/>
    <x v="1"/>
    <m/>
    <m/>
    <m/>
    <m/>
    <m/>
    <m/>
    <m/>
    <m/>
    <m/>
    <m/>
    <n v="250.882114069718"/>
    <m/>
    <n v="3.0500000000000002E-3"/>
    <n v="4.1051487018012303"/>
    <m/>
    <n v="1347.2377451397299"/>
    <n v="617.5"/>
    <m/>
    <m/>
  </r>
  <r>
    <x v="801"/>
    <s v="Lincoln9192Irrig10"/>
    <x v="647"/>
    <m/>
    <m/>
    <m/>
    <m/>
    <n v="273.70999999999998"/>
    <n v="0.108"/>
    <n v="0.11075"/>
    <n v="6.9550000000000001E-2"/>
    <n v="0.16250000000000001"/>
    <n v="0.27095000000000002"/>
    <n v="0.1744"/>
    <n v="0.2122"/>
    <n v="0.2601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1"/>
    <s v="Lincoln9192Irrig10"/>
    <x v="648"/>
    <m/>
    <m/>
    <m/>
    <m/>
    <m/>
    <m/>
    <m/>
    <m/>
    <m/>
    <m/>
    <m/>
    <m/>
    <m/>
    <m/>
    <m/>
    <m/>
    <m/>
    <n v="2511.25"/>
    <n v="1281.75"/>
    <n v="1.9199999999999998E-2"/>
    <n v="24.470624999999998"/>
    <m/>
    <m/>
    <m/>
    <m/>
    <m/>
    <n v="1030.86788593028"/>
    <m/>
    <m/>
    <m/>
    <m/>
    <m/>
    <m/>
    <m/>
    <m/>
    <m/>
    <m/>
    <m/>
    <m/>
    <m/>
    <m/>
    <m/>
    <x v="1"/>
    <m/>
    <m/>
    <m/>
    <m/>
    <m/>
    <m/>
    <m/>
    <m/>
    <m/>
    <m/>
    <n v="250.882114069718"/>
    <m/>
    <m/>
    <m/>
    <m/>
    <m/>
    <m/>
    <m/>
    <m/>
  </r>
  <r>
    <x v="801"/>
    <s v="Lincoln9192Irrig10"/>
    <x v="649"/>
    <m/>
    <m/>
    <s v="BattenSpring"/>
    <m/>
    <n v="267.5"/>
    <n v="0.11700000000000001"/>
    <n v="0.1096"/>
    <n v="7.1400000000000005E-2"/>
    <n v="0.15959999999999999"/>
    <n v="0.26129999999999998"/>
    <n v="0.16445000000000001"/>
    <n v="0.2044"/>
    <n v="0.24975"/>
    <m/>
    <m/>
    <m/>
    <m/>
    <n v="2117.05108928149"/>
    <m/>
    <m/>
    <m/>
    <m/>
    <n v="3.7273174999999999E-2"/>
    <m/>
    <n v="21446.020499522099"/>
    <m/>
    <n v="799.36127513227495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802"/>
    <s v="Lincoln9192Irrig11"/>
    <x v="32"/>
    <m/>
    <m/>
    <m/>
    <m/>
    <n v="376.64"/>
    <n v="0.23749999999999999"/>
    <n v="0.2666"/>
    <n v="0.26340000000000002"/>
    <n v="0.23089999999999999"/>
    <n v="0.23805000000000001"/>
    <n v="0.2339"/>
    <n v="0.22814999999999999"/>
    <n v="0.184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29"/>
    <m/>
    <m/>
    <m/>
    <m/>
    <n v="370.24"/>
    <n v="0.2175"/>
    <n v="0.25385000000000002"/>
    <n v="0.26219999999999999"/>
    <n v="0.23094999999999999"/>
    <n v="0.23845"/>
    <n v="0.23255000000000001"/>
    <n v="0.22844999999999999"/>
    <n v="0.187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23"/>
    <m/>
    <m/>
    <m/>
    <m/>
    <n v="362.11"/>
    <n v="0.19950000000000001"/>
    <n v="0.24024999999999999"/>
    <n v="0.25705"/>
    <n v="0.22925000000000001"/>
    <n v="0.23685"/>
    <n v="0.23219999999999999"/>
    <n v="0.22735"/>
    <n v="0.18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24"/>
    <m/>
    <m/>
    <m/>
    <m/>
    <n v="357.65"/>
    <n v="0.18049999999999999"/>
    <n v="0.23974999999999999"/>
    <n v="0.25655"/>
    <n v="0.22875000000000001"/>
    <n v="0.2364"/>
    <n v="0.23169999999999999"/>
    <n v="0.22689999999999999"/>
    <n v="0.187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25"/>
    <m/>
    <m/>
    <m/>
    <m/>
    <m/>
    <m/>
    <m/>
    <m/>
    <m/>
    <m/>
    <m/>
    <m/>
    <m/>
    <m/>
    <m/>
    <m/>
    <m/>
    <n v="164.82499999999999"/>
    <m/>
    <m/>
    <m/>
    <m/>
    <m/>
    <m/>
    <m/>
    <m/>
    <m/>
    <m/>
    <m/>
    <m/>
    <m/>
    <m/>
    <m/>
    <m/>
    <m/>
    <n v="1.940871494"/>
    <m/>
    <m/>
    <n v="97.485823245300907"/>
    <m/>
    <m/>
    <n v="1.9909269E-2"/>
    <x v="1"/>
    <m/>
    <m/>
    <m/>
    <m/>
    <m/>
    <m/>
    <m/>
    <n v="215"/>
    <m/>
    <m/>
    <m/>
    <m/>
    <m/>
    <m/>
    <m/>
    <n v="67.339176754699196"/>
    <n v="615"/>
    <m/>
    <m/>
  </r>
  <r>
    <x v="802"/>
    <s v="Lincoln9192Irrig11"/>
    <x v="626"/>
    <m/>
    <m/>
    <m/>
    <m/>
    <n v="343.81"/>
    <n v="0.1575"/>
    <n v="0.21285000000000001"/>
    <n v="0.24940000000000001"/>
    <n v="0.2248"/>
    <n v="0.2296"/>
    <n v="0.23125000000000001"/>
    <n v="0.2286"/>
    <n v="0.185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27"/>
    <m/>
    <m/>
    <m/>
    <m/>
    <n v="331.59"/>
    <n v="0.14199999999999999"/>
    <n v="0.19864999999999999"/>
    <n v="0.24145"/>
    <n v="0.21515000000000001"/>
    <n v="0.22685"/>
    <n v="0.22739999999999999"/>
    <n v="0.22464999999999999"/>
    <n v="0.1817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28"/>
    <m/>
    <m/>
    <m/>
    <m/>
    <m/>
    <m/>
    <m/>
    <m/>
    <m/>
    <m/>
    <m/>
    <m/>
    <m/>
    <m/>
    <m/>
    <m/>
    <m/>
    <n v="395.75"/>
    <m/>
    <m/>
    <m/>
    <m/>
    <m/>
    <m/>
    <m/>
    <m/>
    <m/>
    <m/>
    <m/>
    <m/>
    <m/>
    <m/>
    <m/>
    <m/>
    <m/>
    <n v="4.558588233"/>
    <m/>
    <m/>
    <n v="185.31396326518001"/>
    <m/>
    <m/>
    <n v="2.4599269999999999E-2"/>
    <x v="1"/>
    <m/>
    <m/>
    <m/>
    <m/>
    <m/>
    <m/>
    <m/>
    <n v="302.5"/>
    <m/>
    <m/>
    <m/>
    <m/>
    <m/>
    <m/>
    <m/>
    <n v="210.43603673482099"/>
    <n v="777.5"/>
    <m/>
    <m/>
  </r>
  <r>
    <x v="802"/>
    <s v="Lincoln9192Irrig11"/>
    <x v="629"/>
    <m/>
    <m/>
    <m/>
    <m/>
    <n v="319.02"/>
    <n v="0.113"/>
    <n v="0.18315000000000001"/>
    <n v="0.23365"/>
    <n v="0.2102"/>
    <n v="0.22065000000000001"/>
    <n v="0.22789999999999999"/>
    <n v="0.2228"/>
    <n v="0.183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30"/>
    <m/>
    <m/>
    <m/>
    <m/>
    <n v="301.83999999999997"/>
    <n v="0.09"/>
    <n v="0.16475000000000001"/>
    <n v="0.21879999999999999"/>
    <n v="0.19205"/>
    <n v="0.2137"/>
    <n v="0.2213"/>
    <n v="0.22459999999999999"/>
    <n v="0.18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31"/>
    <m/>
    <m/>
    <m/>
    <m/>
    <m/>
    <m/>
    <m/>
    <m/>
    <m/>
    <m/>
    <m/>
    <m/>
    <m/>
    <m/>
    <m/>
    <m/>
    <m/>
    <n v="569.77499999999998"/>
    <m/>
    <m/>
    <m/>
    <m/>
    <m/>
    <m/>
    <m/>
    <m/>
    <m/>
    <m/>
    <m/>
    <m/>
    <m/>
    <m/>
    <m/>
    <m/>
    <m/>
    <n v="6.3142750369999998"/>
    <m/>
    <m/>
    <n v="244.63974036330501"/>
    <m/>
    <m/>
    <n v="2.5810504000000001E-2"/>
    <x v="1"/>
    <m/>
    <m/>
    <m/>
    <m/>
    <m/>
    <m/>
    <m/>
    <n v="270"/>
    <m/>
    <m/>
    <m/>
    <m/>
    <m/>
    <m/>
    <m/>
    <n v="325.13525963669503"/>
    <n v="680"/>
    <m/>
    <m/>
  </r>
  <r>
    <x v="802"/>
    <s v="Lincoln9192Irrig11"/>
    <x v="632"/>
    <m/>
    <m/>
    <m/>
    <m/>
    <n v="285.08"/>
    <n v="8.3000000000000004E-2"/>
    <n v="0.15079999999999999"/>
    <n v="0.20480000000000001"/>
    <n v="0.17244999999999999"/>
    <n v="0.19994999999999999"/>
    <n v="0.21124999999999999"/>
    <n v="0.22209999999999999"/>
    <n v="0.1810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33"/>
    <m/>
    <m/>
    <m/>
    <m/>
    <n v="276.10000000000002"/>
    <n v="8.0500000000000002E-2"/>
    <n v="0.1482"/>
    <n v="0.19755"/>
    <n v="0.15984999999999999"/>
    <n v="0.19225"/>
    <n v="0.20644999999999999"/>
    <n v="0.21904999999999999"/>
    <n v="0.1766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246"/>
    <m/>
    <m/>
    <m/>
    <m/>
    <m/>
    <m/>
    <m/>
    <m/>
    <m/>
    <m/>
    <m/>
    <m/>
    <m/>
    <m/>
    <m/>
    <m/>
    <n v="14.0964975"/>
    <n v="818.52499999999998"/>
    <m/>
    <m/>
    <m/>
    <m/>
    <m/>
    <m/>
    <m/>
    <m/>
    <m/>
    <m/>
    <m/>
    <m/>
    <m/>
    <m/>
    <n v="2.6499999999999799"/>
    <m/>
    <m/>
    <n v="4.8155442439999998"/>
    <m/>
    <m/>
    <n v="223.5951233472"/>
    <m/>
    <m/>
    <n v="2.1536893000000001E-2"/>
    <x v="1"/>
    <m/>
    <m/>
    <m/>
    <m/>
    <m/>
    <m/>
    <m/>
    <n v="240"/>
    <m/>
    <m/>
    <m/>
    <m/>
    <m/>
    <m/>
    <m/>
    <n v="592.2798766528"/>
    <n v="610"/>
    <m/>
    <m/>
  </r>
  <r>
    <x v="802"/>
    <s v="Lincoln9192Irrig11"/>
    <x v="634"/>
    <m/>
    <m/>
    <m/>
    <m/>
    <n v="266.85000000000002"/>
    <n v="8.6499999999999994E-2"/>
    <n v="0.14185"/>
    <n v="0.186"/>
    <n v="0.14495"/>
    <n v="0.18225"/>
    <n v="0.20075000000000001"/>
    <n v="0.21659999999999999"/>
    <n v="0.1753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35"/>
    <m/>
    <m/>
    <m/>
    <m/>
    <n v="257.66000000000003"/>
    <n v="8.6999999999999994E-2"/>
    <n v="0.13420000000000001"/>
    <n v="0.17255000000000001"/>
    <n v="0.13335"/>
    <n v="0.1729"/>
    <n v="0.1973"/>
    <n v="0.21654999999999999"/>
    <n v="0.1744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36"/>
    <m/>
    <m/>
    <m/>
    <m/>
    <m/>
    <m/>
    <m/>
    <m/>
    <m/>
    <m/>
    <m/>
    <m/>
    <m/>
    <m/>
    <m/>
    <m/>
    <n v="11.3885201698298"/>
    <n v="1024.25"/>
    <n v="179.2"/>
    <n v="1.635E-2"/>
    <n v="2.8824125"/>
    <m/>
    <m/>
    <m/>
    <m/>
    <m/>
    <n v="28.063647063962101"/>
    <m/>
    <m/>
    <m/>
    <n v="0.76"/>
    <n v="5.6065000000000302E-2"/>
    <n v="7.5250000000000297"/>
    <m/>
    <m/>
    <n v="3.6859999999999999"/>
    <n v="2.5100000000000001E-2"/>
    <n v="4.4498975643042202"/>
    <n v="179.87121594842301"/>
    <m/>
    <m/>
    <n v="2.0492439000000001E-2"/>
    <x v="1"/>
    <m/>
    <m/>
    <m/>
    <m/>
    <m/>
    <m/>
    <m/>
    <n v="235"/>
    <m/>
    <m/>
    <n v="153.72270587207601"/>
    <m/>
    <n v="6.2500000000000003E-3"/>
    <n v="4.1726706627921999"/>
    <m/>
    <n v="657.65378405157696"/>
    <n v="517.5"/>
    <m/>
    <m/>
  </r>
  <r>
    <x v="802"/>
    <s v="Lincoln9192Irrig11"/>
    <x v="637"/>
    <m/>
    <m/>
    <m/>
    <m/>
    <m/>
    <m/>
    <m/>
    <m/>
    <m/>
    <m/>
    <m/>
    <m/>
    <m/>
    <m/>
    <m/>
    <m/>
    <n v="12.1716289616"/>
    <n v="1055.425"/>
    <n v="201.4"/>
    <n v="1.52E-2"/>
    <n v="3.0240399999999998"/>
    <m/>
    <m/>
    <m/>
    <m/>
    <m/>
    <n v="47.677294127924299"/>
    <m/>
    <m/>
    <m/>
    <n v="0.98"/>
    <n v="7.5215000000000296E-2"/>
    <n v="7.6000000000000201"/>
    <m/>
    <m/>
    <n v="2.726"/>
    <n v="2.9049999999999999E-2"/>
    <n v="3.9952368672941398"/>
    <n v="137.55319016960601"/>
    <m/>
    <m/>
    <n v="1.9817787999999999E-2"/>
    <x v="1"/>
    <m/>
    <m/>
    <m/>
    <m/>
    <m/>
    <m/>
    <m/>
    <n v="232.5"/>
    <m/>
    <m/>
    <n v="153.72270587207601"/>
    <m/>
    <n v="7.4000000000000003E-3"/>
    <n v="5.13993847861828"/>
    <m/>
    <n v="708.871809830394"/>
    <n v="545"/>
    <m/>
    <m/>
  </r>
  <r>
    <x v="802"/>
    <s v="Lincoln9192Irrig11"/>
    <x v="638"/>
    <m/>
    <m/>
    <m/>
    <m/>
    <n v="239.19"/>
    <n v="7.7499999999999999E-2"/>
    <n v="0.12805"/>
    <n v="0.15945000000000001"/>
    <n v="0.1206"/>
    <n v="0.15390000000000001"/>
    <n v="0.18279999999999999"/>
    <n v="0.2059"/>
    <n v="0.16775000000000001"/>
    <m/>
    <m/>
    <m/>
    <n v="14.1097754588931"/>
    <n v="1266.675"/>
    <n v="264.52499999999998"/>
    <n v="1.8800000000000001E-2"/>
    <n v="4.9856550000000004"/>
    <m/>
    <m/>
    <m/>
    <m/>
    <m/>
    <n v="110.802294127924"/>
    <m/>
    <m/>
    <m/>
    <n v="0.85499999999999998"/>
    <n v="9.6357499999999999E-2"/>
    <n v="11"/>
    <m/>
    <m/>
    <n v="2.0659999999999998"/>
    <n v="2.76E-2"/>
    <n v="3.95688600815236"/>
    <n v="142.65443298720101"/>
    <m/>
    <m/>
    <n v="1.448255E-2"/>
    <x v="1"/>
    <m/>
    <m/>
    <m/>
    <m/>
    <m/>
    <m/>
    <m/>
    <n v="252.5"/>
    <m/>
    <m/>
    <n v="153.72270587207601"/>
    <m/>
    <n v="6.0499999999999998E-3"/>
    <n v="5.1066757846899602"/>
    <m/>
    <n v="848.49556701279903"/>
    <n v="492.5"/>
    <m/>
    <m/>
  </r>
  <r>
    <x v="802"/>
    <s v="Lincoln9192Irrig11"/>
    <x v="639"/>
    <m/>
    <m/>
    <m/>
    <m/>
    <n v="234.4"/>
    <n v="7.6999999999999999E-2"/>
    <n v="0.12554999999999999"/>
    <n v="0.157"/>
    <n v="0.11584999999999999"/>
    <n v="0.15129999999999999"/>
    <n v="0.17544999999999999"/>
    <n v="0.20405000000000001"/>
    <n v="0.1658"/>
    <m/>
    <m/>
    <m/>
    <n v="14.881637890802301"/>
    <n v="1387.15"/>
    <n v="331.5"/>
    <n v="1.865E-2"/>
    <n v="6.125775"/>
    <m/>
    <m/>
    <m/>
    <m/>
    <m/>
    <n v="177.77729412792399"/>
    <m/>
    <m/>
    <m/>
    <n v="1.0049999999999999"/>
    <n v="0.1821275"/>
    <n v="17.725000000000001"/>
    <m/>
    <m/>
    <n v="1.5840000000000001"/>
    <n v="2.8150000000000001E-2"/>
    <n v="2.8555474317171998"/>
    <n v="101.461021879903"/>
    <m/>
    <m/>
    <n v="1.5611907E-2"/>
    <x v="1"/>
    <m/>
    <m/>
    <m/>
    <m/>
    <m/>
    <m/>
    <m/>
    <n v="302.5"/>
    <m/>
    <m/>
    <n v="153.72270587207601"/>
    <m/>
    <n v="5.7499999999999999E-3"/>
    <n v="5.3873379124642202"/>
    <m/>
    <n v="936.46397812009695"/>
    <n v="530"/>
    <m/>
    <m/>
  </r>
  <r>
    <x v="802"/>
    <s v="Lincoln9192Irrig11"/>
    <x v="640"/>
    <m/>
    <m/>
    <m/>
    <m/>
    <m/>
    <m/>
    <m/>
    <m/>
    <m/>
    <m/>
    <m/>
    <m/>
    <m/>
    <m/>
    <m/>
    <m/>
    <n v="13.256577354986"/>
    <n v="1231.425"/>
    <n v="335"/>
    <n v="1.8100000000000002E-2"/>
    <n v="5.8407499999999999"/>
    <m/>
    <m/>
    <m/>
    <m/>
    <m/>
    <n v="181.27729412792399"/>
    <m/>
    <m/>
    <m/>
    <n v="0.98"/>
    <n v="0.1945125"/>
    <n v="19.475000000000001"/>
    <m/>
    <m/>
    <n v="0.96699999999999997"/>
    <n v="2.35E-2"/>
    <n v="1.3465033165913001"/>
    <n v="57.988813043066997"/>
    <m/>
    <m/>
    <n v="1.667563E-2"/>
    <x v="1"/>
    <m/>
    <m/>
    <m/>
    <m/>
    <m/>
    <m/>
    <m/>
    <n v="242.5"/>
    <m/>
    <m/>
    <n v="153.72270587207601"/>
    <m/>
    <n v="6.8999999999999999E-3"/>
    <n v="5.5637759553569799"/>
    <m/>
    <n v="818.96118695693303"/>
    <n v="465"/>
    <m/>
    <m/>
  </r>
  <r>
    <x v="802"/>
    <s v="Lincoln9192Irrig11"/>
    <x v="641"/>
    <m/>
    <m/>
    <m/>
    <m/>
    <n v="232.34"/>
    <n v="0.08"/>
    <n v="0.12545000000000001"/>
    <n v="0.15445"/>
    <n v="0.1147"/>
    <n v="0.14935000000000001"/>
    <n v="0.17355000000000001"/>
    <n v="0.2031"/>
    <n v="0.161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42"/>
    <m/>
    <m/>
    <m/>
    <m/>
    <m/>
    <m/>
    <m/>
    <m/>
    <m/>
    <m/>
    <m/>
    <m/>
    <m/>
    <m/>
    <m/>
    <m/>
    <n v="14.9786706662269"/>
    <n v="1455.9749999999999"/>
    <n v="456.75"/>
    <n v="1.89E-2"/>
    <n v="8.4749499999999998"/>
    <m/>
    <m/>
    <m/>
    <m/>
    <m/>
    <n v="303.02729412792399"/>
    <m/>
    <m/>
    <m/>
    <n v="1.1000000000000001"/>
    <n v="0.22068750000000001"/>
    <n v="19.875"/>
    <m/>
    <m/>
    <n v="0.58699999999999997"/>
    <n v="2.1999999999999999E-2"/>
    <n v="0.79064290409121396"/>
    <n v="35.364218645204602"/>
    <m/>
    <m/>
    <n v="1.6598697999999999E-2"/>
    <x v="1"/>
    <m/>
    <m/>
    <m/>
    <m/>
    <m/>
    <m/>
    <m/>
    <m/>
    <m/>
    <m/>
    <n v="153.72270587207601"/>
    <m/>
    <n v="5.0499999999999998E-3"/>
    <n v="4.5469145271629801"/>
    <m/>
    <n v="943.98578135479499"/>
    <n v="520"/>
    <m/>
    <m/>
  </r>
  <r>
    <x v="802"/>
    <s v="Lincoln9192Irrig11"/>
    <x v="643"/>
    <m/>
    <m/>
    <m/>
    <m/>
    <n v="230.8"/>
    <n v="8.2500000000000004E-2"/>
    <n v="0.12709999999999999"/>
    <n v="0.15434999999999999"/>
    <n v="0.11175"/>
    <n v="0.14424999999999999"/>
    <n v="0.1704"/>
    <n v="0.20094999999999999"/>
    <n v="0.16270000000000001"/>
    <m/>
    <m/>
    <m/>
    <n v="14.718635058202"/>
    <n v="1439.9"/>
    <n v="540.25"/>
    <n v="1.78E-2"/>
    <n v="9.0555249999999994"/>
    <m/>
    <m/>
    <m/>
    <m/>
    <m/>
    <n v="386.52729412792399"/>
    <m/>
    <m/>
    <m/>
    <n v="0.92"/>
    <n v="0.214669999999999"/>
    <n v="23.349999999999898"/>
    <m/>
    <m/>
    <n v="0.219"/>
    <n v="2.435E-2"/>
    <n v="0.38971193541972199"/>
    <n v="15.510236396629301"/>
    <m/>
    <m/>
    <n v="1.4119707E-2"/>
    <x v="1"/>
    <m/>
    <m/>
    <m/>
    <m/>
    <m/>
    <m/>
    <m/>
    <m/>
    <m/>
    <m/>
    <n v="153.72270587207601"/>
    <m/>
    <n v="5.0499999999999998E-3"/>
    <n v="4.3664249436973304"/>
    <m/>
    <n v="860.78976360337094"/>
    <n v="490"/>
    <m/>
    <m/>
  </r>
  <r>
    <x v="802"/>
    <s v="Lincoln9192Irrig11"/>
    <x v="644"/>
    <m/>
    <m/>
    <m/>
    <m/>
    <n v="230.32"/>
    <n v="8.3500000000000005E-2"/>
    <n v="0.12755"/>
    <n v="0.15725"/>
    <n v="0.11505"/>
    <n v="0.14185"/>
    <n v="0.17165"/>
    <n v="0.19744999999999999"/>
    <n v="0.1573"/>
    <m/>
    <m/>
    <m/>
    <m/>
    <n v="1572.5"/>
    <n v="704.75"/>
    <n v="2.23E-2"/>
    <n v="4.6495499999999996"/>
    <m/>
    <m/>
    <m/>
    <m/>
    <m/>
    <n v="551.02729412792405"/>
    <m/>
    <m/>
    <m/>
    <m/>
    <m/>
    <m/>
    <m/>
    <m/>
    <m/>
    <m/>
    <m/>
    <m/>
    <m/>
    <m/>
    <m/>
    <x v="1"/>
    <m/>
    <m/>
    <m/>
    <m/>
    <m/>
    <m/>
    <m/>
    <m/>
    <m/>
    <m/>
    <n v="153.72270587207601"/>
    <m/>
    <n v="0"/>
    <m/>
    <m/>
    <m/>
    <n v="570"/>
    <m/>
    <m/>
  </r>
  <r>
    <x v="802"/>
    <s v="Lincoln9192Irrig11"/>
    <x v="645"/>
    <m/>
    <m/>
    <m/>
    <m/>
    <n v="232.35"/>
    <n v="7.4499999999999997E-2"/>
    <n v="0.13159999999999999"/>
    <n v="0.16300000000000001"/>
    <n v="0.11774999999999999"/>
    <n v="0.14799999999999999"/>
    <n v="0.1719"/>
    <n v="0.2"/>
    <n v="0.15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153.72270587207601"/>
    <m/>
    <n v="0"/>
    <m/>
    <m/>
    <m/>
    <m/>
    <m/>
    <m/>
  </r>
  <r>
    <x v="802"/>
    <s v="Lincoln9192Irrig11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153.72270587207601"/>
    <m/>
    <n v="0"/>
    <m/>
    <m/>
    <m/>
    <m/>
    <m/>
    <m/>
  </r>
  <r>
    <x v="802"/>
    <s v="Lincoln9192Irrig11"/>
    <x v="647"/>
    <m/>
    <m/>
    <m/>
    <m/>
    <n v="234.69"/>
    <n v="7.7499999999999999E-2"/>
    <n v="0.13650000000000001"/>
    <n v="0.16569999999999999"/>
    <n v="0.11874999999999999"/>
    <n v="0.15060000000000001"/>
    <n v="0.17094999999999999"/>
    <n v="0.19775000000000001"/>
    <n v="0.155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2"/>
    <s v="Lincoln9192Irrig11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n v="153.72270587207601"/>
    <m/>
    <m/>
    <m/>
    <m/>
    <m/>
    <m/>
    <m/>
    <m/>
  </r>
  <r>
    <x v="802"/>
    <s v="Lincoln9192Irrig11"/>
    <x v="649"/>
    <m/>
    <m/>
    <s v="BattenSpring"/>
    <m/>
    <n v="237.51"/>
    <n v="9.4500000000000001E-2"/>
    <n v="0.14144999999999999"/>
    <n v="0.16545000000000001"/>
    <n v="0.12175"/>
    <n v="0.14965000000000001"/>
    <n v="0.16905000000000001"/>
    <n v="0.19405"/>
    <n v="0.15165000000000001"/>
    <m/>
    <m/>
    <m/>
    <m/>
    <n v="969.87855784618205"/>
    <m/>
    <m/>
    <m/>
    <m/>
    <n v="3.0903239999999998E-2"/>
    <m/>
    <n v="11657.4726462696"/>
    <m/>
    <n v="360.25367498110398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803"/>
    <s v="Lincoln9192Irrig12"/>
    <x v="32"/>
    <m/>
    <m/>
    <m/>
    <m/>
    <n v="419.97"/>
    <n v="0.27050000000000002"/>
    <n v="0.2762"/>
    <n v="0.28860000000000002"/>
    <n v="0.28270000000000001"/>
    <n v="0.27784999999999999"/>
    <n v="0.21345"/>
    <n v="0.22514999999999999"/>
    <n v="0.2654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29"/>
    <m/>
    <m/>
    <m/>
    <m/>
    <n v="409.96"/>
    <n v="0.255"/>
    <n v="0.25935000000000002"/>
    <n v="0.27975"/>
    <n v="0.28105000000000002"/>
    <n v="0.27660000000000001"/>
    <n v="0.21179999999999999"/>
    <n v="0.22140000000000001"/>
    <n v="0.2648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23"/>
    <m/>
    <m/>
    <m/>
    <m/>
    <n v="420.58"/>
    <n v="0.28549999999999998"/>
    <n v="0.27639999999999998"/>
    <n v="0.28484999999999999"/>
    <n v="0.28415000000000001"/>
    <n v="0.2752"/>
    <n v="0.21229999999999999"/>
    <n v="0.22334999999999999"/>
    <n v="0.2611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24"/>
    <m/>
    <m/>
    <m/>
    <m/>
    <n v="411.03"/>
    <n v="0.24149999999999999"/>
    <n v="0.27584999999999998"/>
    <n v="0.28425"/>
    <n v="0.28355000000000002"/>
    <n v="0.27465000000000001"/>
    <n v="0.21185000000000001"/>
    <n v="0.22289999999999999"/>
    <n v="0.260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25"/>
    <m/>
    <m/>
    <m/>
    <m/>
    <m/>
    <m/>
    <m/>
    <m/>
    <m/>
    <m/>
    <m/>
    <m/>
    <m/>
    <m/>
    <m/>
    <m/>
    <m/>
    <n v="263.75"/>
    <m/>
    <m/>
    <m/>
    <m/>
    <m/>
    <m/>
    <m/>
    <m/>
    <m/>
    <m/>
    <m/>
    <m/>
    <m/>
    <m/>
    <m/>
    <m/>
    <m/>
    <n v="3.7615751660000001"/>
    <m/>
    <m/>
    <n v="154.61772291820199"/>
    <m/>
    <m/>
    <n v="2.4328228E-2"/>
    <x v="1"/>
    <m/>
    <m/>
    <m/>
    <m/>
    <m/>
    <m/>
    <m/>
    <n v="265"/>
    <m/>
    <m/>
    <m/>
    <m/>
    <m/>
    <m/>
    <m/>
    <n v="109.13227708179799"/>
    <n v="867.5"/>
    <m/>
    <m/>
  </r>
  <r>
    <x v="803"/>
    <s v="Lincoln9192Irrig12"/>
    <x v="626"/>
    <m/>
    <m/>
    <m/>
    <m/>
    <n v="388.49"/>
    <n v="0.22"/>
    <n v="0.22770000000000001"/>
    <n v="0.25905"/>
    <n v="0.27424999999999999"/>
    <n v="0.2717"/>
    <n v="0.20860000000000001"/>
    <n v="0.21829999999999999"/>
    <n v="0.2628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27"/>
    <m/>
    <m/>
    <m/>
    <m/>
    <n v="367.85"/>
    <n v="0.18149999999999999"/>
    <n v="0.19539999999999999"/>
    <n v="0.24299999999999999"/>
    <n v="0.26840000000000003"/>
    <n v="0.27084999999999998"/>
    <n v="0.20285"/>
    <n v="0.2162"/>
    <n v="0.2610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28"/>
    <m/>
    <m/>
    <m/>
    <m/>
    <m/>
    <m/>
    <m/>
    <m/>
    <m/>
    <m/>
    <m/>
    <m/>
    <m/>
    <m/>
    <m/>
    <m/>
    <m/>
    <n v="450.5"/>
    <m/>
    <m/>
    <m/>
    <m/>
    <m/>
    <m/>
    <m/>
    <m/>
    <m/>
    <m/>
    <m/>
    <m/>
    <m/>
    <m/>
    <m/>
    <m/>
    <m/>
    <n v="6.4943299730000001"/>
    <m/>
    <m/>
    <n v="229.267301727957"/>
    <m/>
    <m/>
    <n v="2.8326455E-2"/>
    <x v="1"/>
    <m/>
    <m/>
    <m/>
    <m/>
    <m/>
    <m/>
    <m/>
    <n v="280"/>
    <m/>
    <m/>
    <m/>
    <m/>
    <m/>
    <m/>
    <m/>
    <n v="221.232698272043"/>
    <n v="822.5"/>
    <m/>
    <m/>
  </r>
  <r>
    <x v="803"/>
    <s v="Lincoln9192Irrig12"/>
    <x v="629"/>
    <m/>
    <m/>
    <m/>
    <m/>
    <n v="368.08"/>
    <n v="0.20949999999999999"/>
    <n v="0.19625000000000001"/>
    <n v="0.23419999999999999"/>
    <n v="0.26045000000000001"/>
    <n v="0.26340000000000002"/>
    <n v="0.1991"/>
    <n v="0.21545"/>
    <n v="0.2620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30"/>
    <m/>
    <m/>
    <m/>
    <m/>
    <n v="333.09"/>
    <n v="0.13550000000000001"/>
    <n v="0.15290000000000001"/>
    <n v="0.2051"/>
    <n v="0.24435000000000001"/>
    <n v="0.25864999999999999"/>
    <n v="0.19405"/>
    <n v="0.21415000000000001"/>
    <n v="0.2607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31"/>
    <m/>
    <m/>
    <m/>
    <m/>
    <m/>
    <m/>
    <m/>
    <m/>
    <m/>
    <m/>
    <m/>
    <m/>
    <m/>
    <m/>
    <m/>
    <m/>
    <m/>
    <n v="735.55"/>
    <m/>
    <m/>
    <m/>
    <m/>
    <m/>
    <m/>
    <m/>
    <m/>
    <m/>
    <m/>
    <m/>
    <m/>
    <m/>
    <m/>
    <m/>
    <m/>
    <m/>
    <n v="7.858399758"/>
    <m/>
    <m/>
    <n v="318.01085706819998"/>
    <m/>
    <m/>
    <n v="2.4711105000000001E-2"/>
    <x v="1"/>
    <m/>
    <m/>
    <m/>
    <m/>
    <m/>
    <m/>
    <m/>
    <n v="260"/>
    <m/>
    <m/>
    <m/>
    <m/>
    <m/>
    <m/>
    <m/>
    <n v="417.53914293179997"/>
    <n v="812.5"/>
    <m/>
    <m/>
  </r>
  <r>
    <x v="803"/>
    <s v="Lincoln9192Irrig12"/>
    <x v="632"/>
    <m/>
    <m/>
    <m/>
    <m/>
    <n v="353.84"/>
    <n v="0.22650000000000001"/>
    <n v="0.20155000000000001"/>
    <n v="0.2069"/>
    <n v="0.22850000000000001"/>
    <n v="0.24934999999999999"/>
    <n v="0.18504999999999999"/>
    <n v="0.21174999999999999"/>
    <n v="0.2596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33"/>
    <m/>
    <m/>
    <m/>
    <m/>
    <n v="332.95"/>
    <n v="0.17499999999999999"/>
    <n v="0.1691"/>
    <n v="0.20135"/>
    <n v="0.22635"/>
    <n v="0.24195"/>
    <n v="0.18295"/>
    <n v="0.21010000000000001"/>
    <n v="0.2579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246"/>
    <m/>
    <m/>
    <m/>
    <m/>
    <m/>
    <m/>
    <m/>
    <m/>
    <m/>
    <m/>
    <m/>
    <m/>
    <m/>
    <m/>
    <m/>
    <m/>
    <n v="22.850100000000001"/>
    <n v="1057.875"/>
    <m/>
    <m/>
    <m/>
    <m/>
    <m/>
    <m/>
    <m/>
    <m/>
    <m/>
    <m/>
    <m/>
    <m/>
    <m/>
    <m/>
    <n v="4.5500000000000096"/>
    <m/>
    <m/>
    <n v="7.5097736089999998"/>
    <m/>
    <m/>
    <n v="307.29312172359602"/>
    <m/>
    <m/>
    <n v="2.443847E-2"/>
    <x v="1"/>
    <m/>
    <m/>
    <m/>
    <m/>
    <m/>
    <m/>
    <m/>
    <n v="262.5"/>
    <m/>
    <m/>
    <m/>
    <m/>
    <m/>
    <m/>
    <m/>
    <n v="746.03187827640397"/>
    <n v="767.5"/>
    <m/>
    <m/>
  </r>
  <r>
    <x v="803"/>
    <s v="Lincoln9192Irrig12"/>
    <x v="634"/>
    <m/>
    <m/>
    <m/>
    <m/>
    <n v="337.12"/>
    <n v="0.2185"/>
    <n v="0.17599999999999999"/>
    <n v="0.19955000000000001"/>
    <n v="0.21854999999999999"/>
    <n v="0.23369999999999999"/>
    <n v="0.17674999999999999"/>
    <n v="0.20680000000000001"/>
    <n v="0.2557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35"/>
    <m/>
    <m/>
    <m/>
    <m/>
    <n v="303.13"/>
    <n v="0.13"/>
    <n v="0.13775000000000001"/>
    <n v="0.17745"/>
    <n v="0.20369999999999999"/>
    <n v="0.2298"/>
    <n v="0.1724"/>
    <n v="0.20524999999999999"/>
    <n v="0.259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36"/>
    <m/>
    <m/>
    <m/>
    <m/>
    <m/>
    <m/>
    <m/>
    <m/>
    <m/>
    <m/>
    <m/>
    <m/>
    <m/>
    <m/>
    <m/>
    <m/>
    <n v="19.660931713991999"/>
    <n v="1591.55"/>
    <n v="242.4"/>
    <n v="1.6049999999999998E-2"/>
    <n v="3.9292349999999998"/>
    <m/>
    <m/>
    <m/>
    <m/>
    <m/>
    <n v="8.6195908742622898"/>
    <m/>
    <m/>
    <m/>
    <n v="0.78"/>
    <n v="4.8562499999999897E-2"/>
    <n v="6.375"/>
    <m/>
    <m/>
    <n v="6.6340000000000003"/>
    <n v="2.8250000000000001E-2"/>
    <n v="8.5167721857279197"/>
    <n v="302.36570811990703"/>
    <m/>
    <m/>
    <n v="2.1940319E-2"/>
    <x v="1"/>
    <m/>
    <m/>
    <m/>
    <m/>
    <m/>
    <m/>
    <m/>
    <n v="277.5"/>
    <m/>
    <m/>
    <n v="251.860818251475"/>
    <m/>
    <n v="7.1000000000000004E-3"/>
    <n v="7.4302750070197803"/>
    <m/>
    <n v="1040.40929188009"/>
    <n v="675"/>
    <m/>
    <m/>
  </r>
  <r>
    <x v="803"/>
    <s v="Lincoln9192Irrig12"/>
    <x v="637"/>
    <m/>
    <m/>
    <m/>
    <m/>
    <m/>
    <m/>
    <m/>
    <m/>
    <m/>
    <m/>
    <m/>
    <m/>
    <m/>
    <m/>
    <m/>
    <m/>
    <n v="12.835404670820401"/>
    <n v="1047.2249999999999"/>
    <n v="169.2"/>
    <n v="1.7649999999999999E-2"/>
    <n v="2.8691475"/>
    <m/>
    <m/>
    <m/>
    <m/>
    <m/>
    <m/>
    <m/>
    <m/>
    <m/>
    <n v="0.88"/>
    <n v="4.8464999999999703E-2"/>
    <n v="5.4749999999999703"/>
    <m/>
    <m/>
    <n v="3.8220000000000001"/>
    <n v="2.8750000000000001E-2"/>
    <n v="4.90586270262685"/>
    <n v="170.82620579833801"/>
    <m/>
    <m/>
    <n v="2.2373615999999999E-2"/>
    <x v="1"/>
    <m/>
    <m/>
    <m/>
    <m/>
    <m/>
    <m/>
    <m/>
    <n v="147.5"/>
    <m/>
    <m/>
    <n v="251.860818251475"/>
    <m/>
    <n v="7.7000000000000002E-3"/>
    <n v="5.1146772957834603"/>
    <m/>
    <n v="701.72379420166203"/>
    <n v="417.5"/>
    <m/>
    <m/>
  </r>
  <r>
    <x v="803"/>
    <s v="Lincoln9192Irrig12"/>
    <x v="638"/>
    <m/>
    <m/>
    <m/>
    <m/>
    <n v="284.45"/>
    <n v="0.1295"/>
    <n v="0.14149999999999999"/>
    <n v="0.16225000000000001"/>
    <n v="0.18154999999999999"/>
    <n v="0.20280000000000001"/>
    <n v="0.15795000000000001"/>
    <n v="0.19334999999999999"/>
    <n v="0.25335000000000002"/>
    <m/>
    <m/>
    <m/>
    <n v="21.998952064326801"/>
    <n v="1591.6"/>
    <n v="285.7"/>
    <n v="1.7149999999999999E-2"/>
    <n v="4.8892550000000004"/>
    <m/>
    <m/>
    <m/>
    <m/>
    <m/>
    <n v="33.839181748524602"/>
    <m/>
    <m/>
    <m/>
    <n v="0.93"/>
    <n v="8.8814999999999603E-2"/>
    <n v="9.5499999999999492"/>
    <m/>
    <m/>
    <n v="5.4770000000000003"/>
    <n v="3.5299999999999998E-2"/>
    <n v="8.6399284262295701"/>
    <n v="243.07079647891101"/>
    <m/>
    <m/>
    <n v="2.2532529999999999E-2"/>
    <x v="1"/>
    <m/>
    <m/>
    <m/>
    <m/>
    <m/>
    <m/>
    <m/>
    <n v="237.5"/>
    <m/>
    <m/>
    <n v="251.860818251475"/>
    <m/>
    <n v="8.6E-3"/>
    <n v="9.0896324146093601"/>
    <m/>
    <n v="1053.27920352109"/>
    <n v="590"/>
    <m/>
    <m/>
  </r>
  <r>
    <x v="803"/>
    <s v="Lincoln9192Irrig12"/>
    <x v="639"/>
    <m/>
    <m/>
    <m/>
    <m/>
    <n v="313.88"/>
    <n v="0.24299999999999999"/>
    <n v="0.19105"/>
    <n v="0.16880000000000001"/>
    <n v="0.1774"/>
    <n v="0.19875000000000001"/>
    <n v="0.15375"/>
    <n v="0.1867"/>
    <n v="0.24995000000000001"/>
    <m/>
    <m/>
    <m/>
    <n v="24.769048044042201"/>
    <n v="2155.3000000000002"/>
    <n v="453.75"/>
    <n v="1.49E-2"/>
    <n v="6.7838750000000001"/>
    <m/>
    <m/>
    <m/>
    <m/>
    <m/>
    <n v="201.889181748525"/>
    <m/>
    <m/>
    <m/>
    <n v="1.18"/>
    <n v="0.112015"/>
    <n v="9.5"/>
    <m/>
    <m/>
    <n v="5.04"/>
    <n v="3.3300000000000003E-2"/>
    <n v="8.6834134806942203"/>
    <n v="260.68403456950603"/>
    <m/>
    <m/>
    <n v="1.933375E-2"/>
    <x v="1"/>
    <m/>
    <m/>
    <m/>
    <m/>
    <m/>
    <m/>
    <m/>
    <n v="277.5"/>
    <m/>
    <m/>
    <n v="251.860818251475"/>
    <m/>
    <n v="6.3E-3"/>
    <n v="9.0632774785883896"/>
    <m/>
    <n v="1431.36596543049"/>
    <n v="627.5"/>
    <m/>
    <m/>
  </r>
  <r>
    <x v="803"/>
    <s v="Lincoln9192Irrig12"/>
    <x v="640"/>
    <m/>
    <m/>
    <m/>
    <m/>
    <m/>
    <m/>
    <m/>
    <m/>
    <m/>
    <m/>
    <m/>
    <m/>
    <m/>
    <m/>
    <m/>
    <m/>
    <n v="27.133976771718299"/>
    <n v="2204.6999999999998"/>
    <n v="536.5"/>
    <n v="1.8550000000000001E-2"/>
    <n v="10.000825000000001"/>
    <m/>
    <m/>
    <m/>
    <m/>
    <m/>
    <n v="284.639181748525"/>
    <m/>
    <m/>
    <m/>
    <n v="0.99"/>
    <n v="9.4710000000001404E-2"/>
    <n v="9.47500000000014"/>
    <m/>
    <m/>
    <n v="5.5179999999999998"/>
    <n v="3.125E-2"/>
    <n v="7.6213673957170602"/>
    <n v="244.09763632229499"/>
    <m/>
    <m/>
    <n v="2.2605707999999999E-2"/>
    <x v="1"/>
    <m/>
    <m/>
    <m/>
    <m/>
    <m/>
    <m/>
    <m/>
    <n v="262.5"/>
    <m/>
    <m/>
    <n v="251.860818251475"/>
    <m/>
    <n v="6.7000000000000002E-3"/>
    <n v="9.4663964911736702"/>
    <m/>
    <n v="1414.6273636777"/>
    <n v="632.5"/>
    <m/>
    <m/>
  </r>
  <r>
    <x v="803"/>
    <s v="Lincoln9192Irrig12"/>
    <x v="641"/>
    <m/>
    <m/>
    <m/>
    <m/>
    <n v="291.39999999999998"/>
    <n v="0.17349999999999999"/>
    <n v="0.15534999999999999"/>
    <n v="0.16675000000000001"/>
    <n v="0.17915"/>
    <n v="0.19614999999999999"/>
    <n v="0.15295"/>
    <n v="0.1842"/>
    <n v="0.248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42"/>
    <m/>
    <m/>
    <m/>
    <m/>
    <m/>
    <m/>
    <m/>
    <m/>
    <m/>
    <m/>
    <m/>
    <m/>
    <m/>
    <m/>
    <m/>
    <m/>
    <n v="20.648135825136201"/>
    <n v="1912.625"/>
    <n v="496.5"/>
    <n v="1.7049999999999999E-2"/>
    <n v="8.4359999999999999"/>
    <m/>
    <m/>
    <m/>
    <m/>
    <m/>
    <n v="244.639181748525"/>
    <m/>
    <m/>
    <m/>
    <n v="1.2849999999999999"/>
    <n v="9.9582499999999005E-2"/>
    <n v="7.69999999999993"/>
    <m/>
    <m/>
    <n v="4.2629999999999999"/>
    <n v="2.86E-2"/>
    <n v="6.0984551601310999"/>
    <n v="213.32931909875199"/>
    <m/>
    <m/>
    <n v="1.9983188999999998E-2"/>
    <x v="1"/>
    <m/>
    <m/>
    <m/>
    <m/>
    <m/>
    <m/>
    <m/>
    <m/>
    <m/>
    <m/>
    <n v="251.860818251475"/>
    <m/>
    <n v="4.7999999999999996E-3"/>
    <n v="5.7364592683259898"/>
    <m/>
    <n v="1195.09568090125"/>
    <n v="587.5"/>
    <m/>
    <m/>
  </r>
  <r>
    <x v="803"/>
    <s v="Lincoln9192Irrig12"/>
    <x v="643"/>
    <m/>
    <m/>
    <m/>
    <m/>
    <n v="289.02999999999997"/>
    <n v="0.1835"/>
    <n v="0.16305"/>
    <n v="0.16064999999999999"/>
    <n v="0.17194999999999999"/>
    <n v="0.18959999999999999"/>
    <n v="0.14935000000000001"/>
    <n v="0.17985000000000001"/>
    <n v="0.2472"/>
    <m/>
    <m/>
    <m/>
    <n v="25.336018030041298"/>
    <n v="2238.625"/>
    <n v="714"/>
    <n v="1.7649999999999999E-2"/>
    <n v="12.600300000000001"/>
    <m/>
    <m/>
    <m/>
    <m/>
    <m/>
    <n v="462.139181748525"/>
    <m/>
    <m/>
    <m/>
    <n v="1.18"/>
    <n v="0.112695"/>
    <n v="9.375"/>
    <m/>
    <m/>
    <n v="3.617"/>
    <n v="2.46E-2"/>
    <n v="4.5591140334706397"/>
    <n v="186.00461523755499"/>
    <m/>
    <m/>
    <n v="1.9445753999999999E-2"/>
    <x v="1"/>
    <m/>
    <m/>
    <m/>
    <m/>
    <m/>
    <m/>
    <m/>
    <m/>
    <m/>
    <m/>
    <n v="251.860818251475"/>
    <m/>
    <n v="5.7499999999999999E-3"/>
    <n v="7.6820619226627596"/>
    <m/>
    <n v="1329.2453847624499"/>
    <n v="577.5"/>
    <m/>
    <m/>
  </r>
  <r>
    <x v="803"/>
    <s v="Lincoln9192Irrig12"/>
    <x v="644"/>
    <m/>
    <m/>
    <m/>
    <m/>
    <n v="260.49"/>
    <n v="0.1055"/>
    <n v="0.13195000000000001"/>
    <n v="0.151"/>
    <n v="0.16275000000000001"/>
    <n v="0.1837"/>
    <n v="0.14545"/>
    <n v="0.17865"/>
    <n v="0.24345"/>
    <m/>
    <m/>
    <m/>
    <n v="31.775401864366899"/>
    <n v="2452.4"/>
    <n v="989.5"/>
    <n v="2.1299999999999999E-2"/>
    <n v="21.07855"/>
    <m/>
    <m/>
    <m/>
    <m/>
    <m/>
    <n v="737.63918174852495"/>
    <m/>
    <m/>
    <m/>
    <n v="0.995"/>
    <n v="0.25478250000000002"/>
    <n v="25.5"/>
    <m/>
    <m/>
    <n v="2.2789999999999999"/>
    <n v="2.92E-2"/>
    <n v="3.2904635242963698"/>
    <n v="113.192337975204"/>
    <m/>
    <m/>
    <n v="2.0133872000000001E-2"/>
    <x v="1"/>
    <m/>
    <m/>
    <m/>
    <m/>
    <m/>
    <m/>
    <m/>
    <m/>
    <m/>
    <m/>
    <n v="251.860818251475"/>
    <m/>
    <n v="4.7499999999999999E-3"/>
    <n v="6.3078600846113204"/>
    <m/>
    <n v="1324.2076620247999"/>
    <n v="582.5"/>
    <m/>
    <m/>
  </r>
  <r>
    <x v="803"/>
    <s v="Lincoln9192Irrig12"/>
    <x v="645"/>
    <m/>
    <m/>
    <m/>
    <m/>
    <n v="297.04000000000002"/>
    <n v="0.22500000000000001"/>
    <n v="0.19989999999999999"/>
    <n v="0.15705"/>
    <n v="0.16250000000000001"/>
    <n v="0.17765"/>
    <n v="0.14674999999999999"/>
    <n v="0.17465"/>
    <n v="0.2417"/>
    <m/>
    <m/>
    <m/>
    <n v="27.046963427661101"/>
    <n v="2308.2750000000001"/>
    <n v="1061"/>
    <n v="1.925E-2"/>
    <n v="20.734300000000001"/>
    <m/>
    <m/>
    <m/>
    <m/>
    <m/>
    <n v="809.13918174852495"/>
    <m/>
    <m/>
    <m/>
    <n v="1.0449999999999999"/>
    <n v="0.228580000000001"/>
    <n v="21.775000000000102"/>
    <m/>
    <m/>
    <n v="0.40899999999999997"/>
    <n v="2.4799999999999999E-2"/>
    <n v="0.56812065645545995"/>
    <n v="22.739332589196898"/>
    <m/>
    <m/>
    <n v="1.7986456000000001E-2"/>
    <x v="1"/>
    <m/>
    <m/>
    <m/>
    <m/>
    <m/>
    <m/>
    <m/>
    <m/>
    <m/>
    <m/>
    <n v="251.860818251475"/>
    <m/>
    <n v="3.3999999999999998E-3"/>
    <n v="4.1117335822286103"/>
    <m/>
    <n v="1202.7606674107999"/>
    <n v="512.5"/>
    <m/>
    <m/>
  </r>
  <r>
    <x v="803"/>
    <s v="Lincoln9192Irrig12"/>
    <x v="646"/>
    <m/>
    <m/>
    <m/>
    <m/>
    <m/>
    <m/>
    <m/>
    <m/>
    <m/>
    <m/>
    <m/>
    <m/>
    <m/>
    <m/>
    <m/>
    <m/>
    <n v="27.553221117511502"/>
    <n v="2427.6750000000002"/>
    <n v="1208.5"/>
    <n v="2.01E-2"/>
    <n v="24.290849999999999"/>
    <m/>
    <m/>
    <m/>
    <m/>
    <m/>
    <n v="956.63918174852495"/>
    <m/>
    <m/>
    <m/>
    <m/>
    <m/>
    <n v="20.599999999999898"/>
    <m/>
    <m/>
    <n v="0.377"/>
    <n v="1.6799999999999999E-2"/>
    <n v="0.347981361843545"/>
    <n v="20.637593636276801"/>
    <m/>
    <m/>
    <n v="1.8267634000000001E-2"/>
    <x v="1"/>
    <m/>
    <m/>
    <m/>
    <m/>
    <m/>
    <m/>
    <m/>
    <m/>
    <m/>
    <m/>
    <n v="251.860818251475"/>
    <m/>
    <n v="3.0500000000000002E-3"/>
    <n v="3.5944551217387102"/>
    <m/>
    <n v="1177.9374063637199"/>
    <n v="712.5"/>
    <m/>
    <m/>
  </r>
  <r>
    <x v="803"/>
    <s v="Lincoln9192Irrig12"/>
    <x v="647"/>
    <m/>
    <m/>
    <m/>
    <m/>
    <n v="278.67"/>
    <n v="0.16"/>
    <n v="0.17330000000000001"/>
    <n v="0.16175"/>
    <n v="0.16339999999999999"/>
    <n v="0.18035000000000001"/>
    <n v="0.14530000000000001"/>
    <n v="0.17030000000000001"/>
    <n v="0.2389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3"/>
    <s v="Lincoln9192Irrig12"/>
    <x v="648"/>
    <m/>
    <m/>
    <m/>
    <m/>
    <m/>
    <m/>
    <m/>
    <m/>
    <m/>
    <m/>
    <m/>
    <m/>
    <m/>
    <m/>
    <m/>
    <m/>
    <m/>
    <n v="2466"/>
    <n v="1254.75"/>
    <n v="2.1950000000000001E-2"/>
    <n v="27.562075"/>
    <m/>
    <m/>
    <m/>
    <m/>
    <m/>
    <n v="1002.8891817485199"/>
    <m/>
    <m/>
    <m/>
    <m/>
    <m/>
    <m/>
    <m/>
    <m/>
    <m/>
    <m/>
    <m/>
    <m/>
    <m/>
    <m/>
    <m/>
    <x v="1"/>
    <m/>
    <m/>
    <m/>
    <m/>
    <m/>
    <m/>
    <m/>
    <m/>
    <m/>
    <m/>
    <n v="251.860818251475"/>
    <m/>
    <m/>
    <m/>
    <m/>
    <m/>
    <m/>
    <m/>
    <m/>
  </r>
  <r>
    <x v="803"/>
    <s v="Lincoln9192Irrig12"/>
    <x v="649"/>
    <m/>
    <m/>
    <s v="BattenSpring"/>
    <m/>
    <n v="272.73"/>
    <n v="0.14349999999999999"/>
    <n v="0.16195000000000001"/>
    <n v="0.16305"/>
    <n v="0.16635"/>
    <n v="0.18054999999999999"/>
    <n v="0.14735000000000001"/>
    <n v="0.16905000000000001"/>
    <n v="0.23185"/>
    <m/>
    <m/>
    <m/>
    <m/>
    <n v="1962.8623815778601"/>
    <m/>
    <m/>
    <m/>
    <m/>
    <n v="3.7564357499999999E-2"/>
    <m/>
    <n v="19640.433828204801"/>
    <m/>
    <n v="737.780277777778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</r>
  <r>
    <x v="804"/>
    <s v="Lincoln9192Irrig13"/>
    <x v="32"/>
    <m/>
    <m/>
    <m/>
    <m/>
    <n v="463.84"/>
    <n v="0.2515"/>
    <n v="0.30580000000000002"/>
    <n v="0.2792"/>
    <n v="0.29915000000000003"/>
    <n v="0.29935"/>
    <n v="0.26674999999999999"/>
    <n v="0.31919999999999998"/>
    <n v="0.2982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29"/>
    <m/>
    <m/>
    <m/>
    <m/>
    <n v="462.89"/>
    <n v="0.26100000000000001"/>
    <n v="0.30435000000000001"/>
    <n v="0.2762"/>
    <n v="0.29815000000000003"/>
    <n v="0.30014999999999997"/>
    <n v="0.2641"/>
    <n v="0.31724999999999998"/>
    <n v="0.293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23"/>
    <m/>
    <m/>
    <m/>
    <m/>
    <n v="464.96"/>
    <n v="0.28000000000000003"/>
    <n v="0.30259999999999998"/>
    <n v="0.27500000000000002"/>
    <n v="0.29749999999999999"/>
    <n v="0.29930000000000001"/>
    <n v="0.26050000000000001"/>
    <n v="0.31419999999999998"/>
    <n v="0.295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24"/>
    <m/>
    <m/>
    <m/>
    <m/>
    <n v="463.42"/>
    <n v="0.27650000000000002"/>
    <n v="0.30199999999999999"/>
    <n v="0.27445000000000003"/>
    <n v="0.2969"/>
    <n v="0.29870000000000002"/>
    <n v="0.25990000000000002"/>
    <n v="0.31359999999999999"/>
    <n v="0.29504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26"/>
    <m/>
    <m/>
    <m/>
    <m/>
    <n v="442.3"/>
    <n v="0.23749999999999999"/>
    <n v="0.28334999999999999"/>
    <n v="0.26229999999999998"/>
    <n v="0.28789999999999999"/>
    <n v="0.28965000000000002"/>
    <n v="0.24840000000000001"/>
    <n v="0.31059999999999999"/>
    <n v="0.291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27"/>
    <m/>
    <m/>
    <m/>
    <m/>
    <n v="437.4"/>
    <n v="0.22850000000000001"/>
    <n v="0.27975"/>
    <n v="0.26055"/>
    <n v="0.28705000000000003"/>
    <n v="0.29025000000000001"/>
    <n v="0.246"/>
    <n v="0.30709999999999998"/>
    <n v="0.2878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29"/>
    <m/>
    <m/>
    <m/>
    <m/>
    <n v="426.27"/>
    <n v="0.21299999999999999"/>
    <n v="0.26074999999999998"/>
    <n v="0.25369999999999998"/>
    <n v="0.28455000000000003"/>
    <n v="0.2863"/>
    <n v="0.24260000000000001"/>
    <n v="0.30475000000000002"/>
    <n v="0.285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0"/>
    <m/>
    <m/>
    <m/>
    <m/>
    <n v="406.67"/>
    <n v="0.1895"/>
    <n v="0.23769999999999999"/>
    <n v="0.23069999999999999"/>
    <n v="0.27495000000000003"/>
    <n v="0.27710000000000001"/>
    <n v="0.2364"/>
    <n v="0.30185000000000001"/>
    <n v="0.2851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2"/>
    <m/>
    <m/>
    <m/>
    <m/>
    <n v="397.2"/>
    <n v="0.16950000000000001"/>
    <n v="0.23685"/>
    <n v="0.21884999999999999"/>
    <n v="0.26445000000000002"/>
    <n v="0.27725"/>
    <n v="0.23135"/>
    <n v="0.30404999999999999"/>
    <n v="0.2837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3"/>
    <m/>
    <m/>
    <m/>
    <m/>
    <n v="432.21"/>
    <n v="0.308"/>
    <n v="0.26405000000000001"/>
    <n v="0.22425"/>
    <n v="0.26665"/>
    <n v="0.27994999999999998"/>
    <n v="0.2334"/>
    <n v="0.30309999999999998"/>
    <n v="0.2816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4"/>
    <m/>
    <m/>
    <m/>
    <m/>
    <n v="417.12"/>
    <n v="0.28000000000000003"/>
    <n v="0.25319999999999998"/>
    <n v="0.21879999999999999"/>
    <n v="0.2581"/>
    <n v="0.27160000000000001"/>
    <n v="0.22595000000000001"/>
    <n v="0.29875000000000002"/>
    <n v="0.279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5"/>
    <m/>
    <m/>
    <m/>
    <m/>
    <n v="383.78"/>
    <n v="0.17899999999999999"/>
    <n v="0.22045000000000001"/>
    <n v="0.20455000000000001"/>
    <n v="0.24575"/>
    <n v="0.26319999999999999"/>
    <n v="0.22370000000000001"/>
    <n v="0.29885"/>
    <n v="0.283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8"/>
    <m/>
    <m/>
    <m/>
    <m/>
    <n v="390.35"/>
    <n v="0.2535"/>
    <n v="0.24199999999999999"/>
    <n v="0.21129999999999999"/>
    <n v="0.23565"/>
    <n v="0.23880000000000001"/>
    <n v="0.21010000000000001"/>
    <n v="0.28670000000000001"/>
    <n v="0.273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39"/>
    <m/>
    <m/>
    <m/>
    <m/>
    <n v="377.41"/>
    <n v="0.20899999999999999"/>
    <n v="0.23955000000000001"/>
    <n v="0.21304999999999999"/>
    <n v="0.23580000000000001"/>
    <n v="0.23305000000000001"/>
    <n v="0.2041"/>
    <n v="0.27950000000000003"/>
    <n v="0.273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1"/>
    <m/>
    <m/>
    <m/>
    <m/>
    <n v="367.7"/>
    <n v="0.183"/>
    <n v="0.2341"/>
    <n v="0.20669999999999999"/>
    <n v="0.22925000000000001"/>
    <n v="0.2331"/>
    <n v="0.20444999999999999"/>
    <n v="0.2782"/>
    <n v="0.2697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3"/>
    <m/>
    <m/>
    <m/>
    <m/>
    <n v="354.52"/>
    <n v="0.16450000000000001"/>
    <n v="0.22459999999999999"/>
    <n v="0.20324999999999999"/>
    <n v="0.21704999999999999"/>
    <n v="0.22059999999999999"/>
    <n v="0.20150000000000001"/>
    <n v="0.27415"/>
    <n v="0.266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4"/>
    <m/>
    <m/>
    <m/>
    <m/>
    <n v="392.63"/>
    <n v="0.33"/>
    <n v="0.24224999999999999"/>
    <n v="0.20745"/>
    <n v="0.2172"/>
    <n v="0.21790000000000001"/>
    <n v="0.20175000000000001"/>
    <n v="0.27250000000000002"/>
    <n v="0.2741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5"/>
    <m/>
    <m/>
    <m/>
    <m/>
    <n v="358.37"/>
    <n v="0.188"/>
    <n v="0.22925000000000001"/>
    <n v="0.20300000000000001"/>
    <n v="0.21440000000000001"/>
    <n v="0.21529999999999999"/>
    <n v="0.2031"/>
    <n v="0.27184999999999998"/>
    <n v="0.2669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7"/>
    <m/>
    <m/>
    <m/>
    <m/>
    <n v="347.24"/>
    <n v="0.156"/>
    <n v="0.23055"/>
    <n v="0.2024"/>
    <n v="0.21195"/>
    <n v="0.21104999999999999"/>
    <n v="0.19819999999999999"/>
    <n v="0.26669999999999999"/>
    <n v="0.2593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4"/>
    <s v="Lincoln9192Irrig13"/>
    <x v="649"/>
    <m/>
    <m/>
    <m/>
    <m/>
    <n v="330.76"/>
    <n v="0.16200000000000001"/>
    <n v="0.1958"/>
    <n v="0.18675"/>
    <n v="0.20219999999999999"/>
    <n v="0.19894999999999999"/>
    <n v="0.19234999999999999"/>
    <n v="0.26064999999999999"/>
    <n v="0.255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32"/>
    <m/>
    <m/>
    <m/>
    <m/>
    <n v="450.67"/>
    <n v="0.23050000000000001"/>
    <n v="0.30795"/>
    <n v="0.28620000000000001"/>
    <n v="0.30435000000000001"/>
    <n v="0.28420000000000001"/>
    <n v="0.31069999999999998"/>
    <n v="0.26879999999999998"/>
    <n v="0.2606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29"/>
    <m/>
    <m/>
    <m/>
    <m/>
    <n v="449.08"/>
    <n v="0.24"/>
    <n v="0.3049"/>
    <n v="0.27925"/>
    <n v="0.30375000000000002"/>
    <n v="0.28284999999999999"/>
    <n v="0.31069999999999998"/>
    <n v="0.26505000000000001"/>
    <n v="0.2589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23"/>
    <m/>
    <m/>
    <m/>
    <m/>
    <n v="448.53"/>
    <n v="0.2505"/>
    <n v="0.30325000000000002"/>
    <n v="0.28220000000000001"/>
    <n v="0.30359999999999998"/>
    <n v="0.27905000000000002"/>
    <n v="0.30559999999999998"/>
    <n v="0.2616"/>
    <n v="0.256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24"/>
    <m/>
    <m/>
    <m/>
    <m/>
    <n v="447.93"/>
    <n v="0.2515"/>
    <n v="0.30264999999999997"/>
    <n v="0.28165000000000001"/>
    <n v="0.30299999999999999"/>
    <n v="0.27844999999999998"/>
    <n v="0.30495"/>
    <n v="0.2611"/>
    <n v="0.2563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26"/>
    <m/>
    <m/>
    <m/>
    <m/>
    <n v="428.25"/>
    <n v="0.20799999999999999"/>
    <n v="0.28594999999999998"/>
    <n v="0.27705000000000002"/>
    <n v="0.29504999999999998"/>
    <n v="0.26989999999999997"/>
    <n v="0.30014999999999997"/>
    <n v="0.24934999999999999"/>
    <n v="0.255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27"/>
    <m/>
    <m/>
    <m/>
    <m/>
    <n v="421.65"/>
    <n v="0.20499999999999999"/>
    <n v="0.27905000000000002"/>
    <n v="0.2707"/>
    <n v="0.29944999999999999"/>
    <n v="0.26369999999999999"/>
    <n v="0.29449999999999998"/>
    <n v="0.24299999999999999"/>
    <n v="0.252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29"/>
    <m/>
    <m/>
    <m/>
    <m/>
    <n v="409.64"/>
    <n v="0.17899999999999999"/>
    <n v="0.25874999999999998"/>
    <n v="0.26745000000000002"/>
    <n v="0.29315000000000002"/>
    <n v="0.26090000000000002"/>
    <n v="0.29525000000000001"/>
    <n v="0.2392"/>
    <n v="0.254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0"/>
    <m/>
    <m/>
    <m/>
    <m/>
    <n v="391.06"/>
    <n v="0.14949999999999999"/>
    <n v="0.23280000000000001"/>
    <n v="0.25369999999999998"/>
    <n v="0.28820000000000001"/>
    <n v="0.25840000000000002"/>
    <n v="0.28970000000000001"/>
    <n v="0.23325000000000001"/>
    <n v="0.2497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2"/>
    <m/>
    <m/>
    <m/>
    <m/>
    <n v="383.73"/>
    <n v="0.155"/>
    <n v="0.2303"/>
    <n v="0.24825"/>
    <n v="0.28499999999999998"/>
    <n v="0.24784999999999999"/>
    <n v="0.28510000000000002"/>
    <n v="0.22314999999999999"/>
    <n v="0.24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3"/>
    <m/>
    <m/>
    <m/>
    <m/>
    <n v="418.62"/>
    <n v="0.29699999999999999"/>
    <n v="0.26079999999999998"/>
    <n v="0.249"/>
    <n v="0.28410000000000002"/>
    <n v="0.25395000000000001"/>
    <n v="0.28770000000000001"/>
    <n v="0.21640000000000001"/>
    <n v="0.2441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4"/>
    <m/>
    <m/>
    <m/>
    <m/>
    <n v="401.55"/>
    <n v="0.25950000000000001"/>
    <n v="0.25214999999999999"/>
    <n v="0.24790000000000001"/>
    <n v="0.27839999999999998"/>
    <n v="0.23924999999999999"/>
    <n v="0.28025"/>
    <n v="0.21115"/>
    <n v="0.239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5"/>
    <m/>
    <m/>
    <m/>
    <m/>
    <n v="368.97"/>
    <n v="0.14699999999999999"/>
    <n v="0.22894999999999999"/>
    <n v="0.2397"/>
    <n v="0.27150000000000002"/>
    <n v="0.23955000000000001"/>
    <n v="0.2722"/>
    <n v="0.20710000000000001"/>
    <n v="0.2388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8"/>
    <m/>
    <m/>
    <m/>
    <m/>
    <n v="367.92"/>
    <n v="0.21199999999999999"/>
    <n v="0.23530000000000001"/>
    <n v="0.23769999999999999"/>
    <n v="0.25829999999999997"/>
    <n v="0.22105"/>
    <n v="0.25290000000000001"/>
    <n v="0.18920000000000001"/>
    <n v="0.2331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39"/>
    <m/>
    <m/>
    <m/>
    <m/>
    <n v="356.61"/>
    <n v="0.18"/>
    <n v="0.23805000000000001"/>
    <n v="0.23899999999999999"/>
    <n v="0.25330000000000003"/>
    <n v="0.21535000000000001"/>
    <n v="0.24595"/>
    <n v="0.18415000000000001"/>
    <n v="0.2272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1"/>
    <m/>
    <m/>
    <m/>
    <m/>
    <n v="355.56"/>
    <n v="0.18"/>
    <n v="0.23774999999999999"/>
    <n v="0.24060000000000001"/>
    <n v="0.25814999999999999"/>
    <n v="0.21579999999999999"/>
    <n v="0.24015"/>
    <n v="0.18135000000000001"/>
    <n v="0.22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3"/>
    <m/>
    <m/>
    <m/>
    <m/>
    <n v="342.12"/>
    <n v="0.16200000000000001"/>
    <n v="0.22239999999999999"/>
    <n v="0.23044999999999999"/>
    <n v="0.24975"/>
    <n v="0.21035000000000001"/>
    <n v="0.23930000000000001"/>
    <n v="0.17385"/>
    <n v="0.2225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4"/>
    <m/>
    <m/>
    <m/>
    <m/>
    <n v="375.41"/>
    <n v="0.317"/>
    <n v="0.24415000000000001"/>
    <n v="0.2356"/>
    <n v="0.25185000000000002"/>
    <n v="0.20455000000000001"/>
    <n v="0.22900000000000001"/>
    <n v="0.17480000000000001"/>
    <n v="0.220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5"/>
    <m/>
    <m/>
    <m/>
    <m/>
    <n v="354.21"/>
    <n v="0.217"/>
    <n v="0.2455"/>
    <n v="0.23555000000000001"/>
    <n v="0.24615000000000001"/>
    <n v="0.2087"/>
    <n v="0.2276"/>
    <n v="0.17215"/>
    <n v="0.2184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7"/>
    <m/>
    <m/>
    <m/>
    <m/>
    <n v="342.89"/>
    <n v="0.185"/>
    <n v="0.24525"/>
    <n v="0.23549999999999999"/>
    <n v="0.24274999999999999"/>
    <n v="0.2"/>
    <n v="0.222"/>
    <n v="0.16830000000000001"/>
    <n v="0.21565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5"/>
    <s v="Lincoln9192Irrig14"/>
    <x v="649"/>
    <m/>
    <m/>
    <m/>
    <m/>
    <n v="323.10000000000002"/>
    <n v="0.17349999999999999"/>
    <n v="0.2157"/>
    <n v="0.22545000000000001"/>
    <n v="0.22305"/>
    <n v="0.19284999999999999"/>
    <n v="0.20860000000000001"/>
    <n v="0.16495000000000001"/>
    <n v="0.2114"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6"/>
    <s v="Lonzee04"/>
    <x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0"/>
    <m/>
    <m/>
    <m/>
    <m/>
    <m/>
    <m/>
    <m/>
    <m/>
    <m/>
    <m/>
    <m/>
    <m/>
  </r>
  <r>
    <x v="806"/>
    <s v="Lonzee04"/>
    <x v="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0"/>
    <m/>
    <m/>
    <m/>
    <m/>
    <m/>
    <m/>
    <m/>
    <m/>
    <m/>
    <m/>
    <m/>
    <m/>
  </r>
  <r>
    <x v="806"/>
    <s v="Lonzee04"/>
    <x v="652"/>
    <m/>
    <m/>
    <m/>
    <m/>
    <m/>
    <m/>
    <m/>
    <m/>
    <m/>
    <m/>
    <m/>
    <m/>
    <m/>
    <m/>
    <m/>
    <m/>
    <m/>
    <n v="41.257399999999997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6"/>
    <s v="Lonzee04"/>
    <x v="653"/>
    <m/>
    <m/>
    <m/>
    <m/>
    <m/>
    <m/>
    <m/>
    <m/>
    <m/>
    <m/>
    <m/>
    <m/>
    <m/>
    <m/>
    <m/>
    <m/>
    <m/>
    <n v="100.196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6"/>
    <s v="Lonzee04"/>
    <x v="654"/>
    <m/>
    <m/>
    <m/>
    <m/>
    <m/>
    <m/>
    <m/>
    <m/>
    <m/>
    <m/>
    <m/>
    <m/>
    <m/>
    <m/>
    <m/>
    <m/>
    <m/>
    <n v="235.756"/>
    <m/>
    <m/>
    <m/>
    <m/>
    <m/>
    <m/>
    <m/>
    <m/>
    <m/>
    <m/>
    <m/>
    <m/>
    <m/>
    <m/>
    <n v="17.681699999999999"/>
    <m/>
    <m/>
    <m/>
    <m/>
    <m/>
    <n v="70.726900000000001"/>
    <m/>
    <m/>
    <m/>
    <x v="1"/>
    <m/>
    <m/>
    <m/>
    <m/>
    <m/>
    <m/>
    <m/>
    <m/>
    <m/>
    <m/>
    <m/>
    <m/>
    <m/>
    <m/>
    <m/>
    <n v="76.620800000000003"/>
    <m/>
    <m/>
    <m/>
  </r>
  <r>
    <x v="806"/>
    <s v="Lonzee04"/>
    <x v="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"/>
    <m/>
    <m/>
    <m/>
    <m/>
    <m/>
    <m/>
    <m/>
    <m/>
    <m/>
    <m/>
    <m/>
    <m/>
  </r>
  <r>
    <x v="806"/>
    <s v="Lonzee04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806"/>
    <s v="Lonzee04"/>
    <x v="657"/>
    <m/>
    <m/>
    <m/>
    <m/>
    <m/>
    <m/>
    <m/>
    <m/>
    <m/>
    <m/>
    <m/>
    <m/>
    <m/>
    <m/>
    <m/>
    <m/>
    <m/>
    <n v="259.33199999999999"/>
    <m/>
    <m/>
    <m/>
    <m/>
    <m/>
    <m/>
    <m/>
    <m/>
    <m/>
    <m/>
    <m/>
    <m/>
    <m/>
    <m/>
    <n v="11.787800000000001"/>
    <m/>
    <m/>
    <m/>
    <m/>
    <m/>
    <n v="123.77200000000001"/>
    <m/>
    <m/>
    <m/>
    <x v="1"/>
    <m/>
    <m/>
    <m/>
    <m/>
    <m/>
    <m/>
    <m/>
    <m/>
    <m/>
    <m/>
    <m/>
    <m/>
    <m/>
    <m/>
    <m/>
    <n v="141.45400000000001"/>
    <m/>
    <m/>
    <m/>
  </r>
  <r>
    <x v="806"/>
    <s v="Lonzee04"/>
    <x v="658"/>
    <m/>
    <m/>
    <m/>
    <m/>
    <m/>
    <m/>
    <m/>
    <m/>
    <m/>
    <m/>
    <m/>
    <m/>
    <m/>
    <m/>
    <m/>
    <m/>
    <m/>
    <n v="394.892"/>
    <m/>
    <m/>
    <m/>
    <m/>
    <m/>
    <m/>
    <m/>
    <m/>
    <m/>
    <m/>
    <m/>
    <m/>
    <m/>
    <m/>
    <n v="17.681699999999999"/>
    <m/>
    <m/>
    <m/>
    <m/>
    <m/>
    <n v="159.136"/>
    <m/>
    <m/>
    <m/>
    <x v="1"/>
    <m/>
    <m/>
    <m/>
    <m/>
    <m/>
    <m/>
    <m/>
    <m/>
    <m/>
    <m/>
    <m/>
    <m/>
    <m/>
    <m/>
    <m/>
    <n v="200.393"/>
    <m/>
    <m/>
    <m/>
  </r>
  <r>
    <x v="806"/>
    <s v="Lonzee04"/>
    <x v="659"/>
    <m/>
    <m/>
    <m/>
    <m/>
    <m/>
    <m/>
    <m/>
    <m/>
    <m/>
    <m/>
    <m/>
    <m/>
    <m/>
    <m/>
    <m/>
    <m/>
    <m/>
    <n v="506.87599999999998"/>
    <m/>
    <m/>
    <m/>
    <m/>
    <m/>
    <m/>
    <m/>
    <m/>
    <m/>
    <m/>
    <m/>
    <m/>
    <m/>
    <m/>
    <n v="11.787800000000001"/>
    <m/>
    <m/>
    <m/>
    <m/>
    <m/>
    <n v="153.24199999999999"/>
    <m/>
    <m/>
    <m/>
    <x v="1"/>
    <m/>
    <m/>
    <m/>
    <m/>
    <m/>
    <m/>
    <m/>
    <m/>
    <m/>
    <m/>
    <m/>
    <m/>
    <m/>
    <m/>
    <m/>
    <n v="300.589"/>
    <m/>
    <m/>
    <m/>
  </r>
  <r>
    <x v="806"/>
    <s v="Lonzee04"/>
    <x v="660"/>
    <m/>
    <m/>
    <m/>
    <m/>
    <m/>
    <m/>
    <m/>
    <m/>
    <m/>
    <m/>
    <m/>
    <m/>
    <m/>
    <m/>
    <m/>
    <m/>
    <m/>
    <n v="666.01199999999994"/>
    <m/>
    <m/>
    <m/>
    <m/>
    <m/>
    <m/>
    <m/>
    <m/>
    <m/>
    <m/>
    <m/>
    <m/>
    <m/>
    <m/>
    <n v="41.257399999999997"/>
    <m/>
    <m/>
    <m/>
    <m/>
    <m/>
    <n v="218.07499999999999"/>
    <m/>
    <m/>
    <m/>
    <x v="1"/>
    <m/>
    <m/>
    <m/>
    <m/>
    <m/>
    <m/>
    <m/>
    <m/>
    <m/>
    <m/>
    <m/>
    <m/>
    <m/>
    <m/>
    <m/>
    <n v="412.57400000000001"/>
    <m/>
    <m/>
    <m/>
  </r>
  <r>
    <x v="806"/>
    <s v="Lonzee04"/>
    <x v="661"/>
    <m/>
    <m/>
    <m/>
    <m/>
    <m/>
    <m/>
    <m/>
    <m/>
    <m/>
    <m/>
    <m/>
    <m/>
    <m/>
    <m/>
    <m/>
    <m/>
    <m/>
    <n v="854.61699999999996"/>
    <m/>
    <m/>
    <m/>
    <m/>
    <m/>
    <m/>
    <m/>
    <m/>
    <m/>
    <m/>
    <m/>
    <m/>
    <m/>
    <m/>
    <n v="47.151299999999999"/>
    <m/>
    <m/>
    <m/>
    <m/>
    <m/>
    <n v="194.499"/>
    <m/>
    <m/>
    <m/>
    <x v="1"/>
    <m/>
    <m/>
    <m/>
    <m/>
    <m/>
    <m/>
    <m/>
    <m/>
    <m/>
    <m/>
    <m/>
    <m/>
    <m/>
    <m/>
    <m/>
    <n v="618.86099999999999"/>
    <m/>
    <m/>
    <m/>
  </r>
  <r>
    <x v="806"/>
    <s v="Lonzee04"/>
    <x v="662"/>
    <m/>
    <m/>
    <m/>
    <m/>
    <m/>
    <m/>
    <m/>
    <m/>
    <m/>
    <m/>
    <m/>
    <m/>
    <m/>
    <m/>
    <m/>
    <m/>
    <m/>
    <n v="1113.95"/>
    <m/>
    <m/>
    <m/>
    <m/>
    <m/>
    <m/>
    <m/>
    <m/>
    <m/>
    <m/>
    <m/>
    <m/>
    <m/>
    <m/>
    <n v="53.045200000000001"/>
    <m/>
    <m/>
    <m/>
    <m/>
    <m/>
    <n v="153.24199999999999"/>
    <m/>
    <m/>
    <m/>
    <x v="1"/>
    <m/>
    <m/>
    <m/>
    <m/>
    <m/>
    <m/>
    <n v="39"/>
    <m/>
    <m/>
    <m/>
    <m/>
    <m/>
    <m/>
    <m/>
    <m/>
    <n v="548.13400000000001"/>
    <m/>
    <m/>
    <m/>
  </r>
  <r>
    <x v="806"/>
    <s v="Lonzee04"/>
    <x v="663"/>
    <m/>
    <m/>
    <m/>
    <m/>
    <m/>
    <m/>
    <m/>
    <m/>
    <m/>
    <m/>
    <m/>
    <m/>
    <m/>
    <m/>
    <m/>
    <m/>
    <m/>
    <n v="1119.8399999999999"/>
    <n v="91.690700000000007"/>
    <m/>
    <m/>
    <m/>
    <m/>
    <m/>
    <m/>
    <m/>
    <m/>
    <m/>
    <m/>
    <m/>
    <m/>
    <m/>
    <n v="82.514700000000005"/>
    <m/>
    <m/>
    <m/>
    <m/>
    <m/>
    <n v="159.136"/>
    <m/>
    <m/>
    <m/>
    <x v="1"/>
    <m/>
    <m/>
    <m/>
    <m/>
    <m/>
    <m/>
    <m/>
    <m/>
    <m/>
    <m/>
    <m/>
    <m/>
    <m/>
    <m/>
    <m/>
    <n v="719.05700000000002"/>
    <m/>
    <m/>
    <m/>
  </r>
  <r>
    <x v="806"/>
    <s v="Lonzee04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0"/>
    <m/>
    <m/>
    <m/>
    <m/>
    <m/>
    <m/>
    <m/>
    <m/>
    <m/>
    <m/>
    <m/>
    <m/>
  </r>
  <r>
    <x v="806"/>
    <s v="Lonzee04"/>
    <x v="665"/>
    <m/>
    <m/>
    <m/>
    <m/>
    <m/>
    <m/>
    <m/>
    <m/>
    <m/>
    <m/>
    <m/>
    <m/>
    <m/>
    <m/>
    <m/>
    <m/>
    <m/>
    <n v="1408.64"/>
    <n v="162.55500000000001"/>
    <m/>
    <m/>
    <m/>
    <m/>
    <m/>
    <m/>
    <m/>
    <m/>
    <m/>
    <m/>
    <m/>
    <m/>
    <m/>
    <n v="100.196"/>
    <m/>
    <m/>
    <m/>
    <m/>
    <m/>
    <n v="165.029"/>
    <m/>
    <m/>
    <m/>
    <x v="1"/>
    <m/>
    <m/>
    <m/>
    <m/>
    <m/>
    <m/>
    <m/>
    <m/>
    <m/>
    <m/>
    <m/>
    <m/>
    <m/>
    <m/>
    <m/>
    <n v="795.678"/>
    <m/>
    <m/>
    <m/>
  </r>
  <r>
    <x v="806"/>
    <s v="Lonzee04"/>
    <x v="666"/>
    <m/>
    <m/>
    <m/>
    <m/>
    <m/>
    <m/>
    <m/>
    <m/>
    <m/>
    <m/>
    <m/>
    <m/>
    <m/>
    <m/>
    <m/>
    <m/>
    <m/>
    <n v="1532.42"/>
    <n v="215.74199999999999"/>
    <m/>
    <m/>
    <m/>
    <m/>
    <m/>
    <m/>
    <m/>
    <m/>
    <m/>
    <m/>
    <m/>
    <m/>
    <m/>
    <n v="123.77200000000001"/>
    <m/>
    <m/>
    <m/>
    <m/>
    <m/>
    <n v="135.56"/>
    <m/>
    <m/>
    <m/>
    <x v="1"/>
    <m/>
    <m/>
    <m/>
    <m/>
    <m/>
    <m/>
    <m/>
    <m/>
    <m/>
    <m/>
    <m/>
    <m/>
    <m/>
    <m/>
    <m/>
    <n v="760.31399999999996"/>
    <m/>
    <m/>
    <m/>
  </r>
  <r>
    <x v="806"/>
    <s v="Lonzee04"/>
    <x v="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806"/>
    <s v="Lonzee04"/>
    <x v="668"/>
    <m/>
    <m/>
    <m/>
    <m/>
    <m/>
    <m/>
    <m/>
    <m/>
    <m/>
    <m/>
    <m/>
    <m/>
    <m/>
    <m/>
    <m/>
    <m/>
    <m/>
    <n v="1732.81"/>
    <n v="380.73200000000003"/>
    <m/>
    <m/>
    <m/>
    <m/>
    <m/>
    <m/>
    <m/>
    <m/>
    <m/>
    <m/>
    <m/>
    <m/>
    <m/>
    <n v="153.24199999999999"/>
    <m/>
    <m/>
    <m/>
    <m/>
    <m/>
    <n v="88.408600000000007"/>
    <m/>
    <m/>
    <m/>
    <x v="1"/>
    <m/>
    <m/>
    <m/>
    <m/>
    <m/>
    <m/>
    <m/>
    <m/>
    <m/>
    <m/>
    <m/>
    <m/>
    <m/>
    <m/>
    <m/>
    <n v="736.73900000000003"/>
    <m/>
    <m/>
    <m/>
  </r>
  <r>
    <x v="806"/>
    <s v="Lonzee04"/>
    <x v="669"/>
    <m/>
    <m/>
    <m/>
    <m/>
    <m/>
    <m/>
    <m/>
    <m/>
    <m/>
    <m/>
    <m/>
    <m/>
    <m/>
    <m/>
    <m/>
    <m/>
    <m/>
    <n v="2056.9699999999998"/>
    <n v="728.04300000000001"/>
    <m/>
    <m/>
    <m/>
    <m/>
    <m/>
    <m/>
    <m/>
    <m/>
    <m/>
    <m/>
    <m/>
    <m/>
    <m/>
    <n v="153.24199999999999"/>
    <m/>
    <m/>
    <m/>
    <m/>
    <m/>
    <n v="88.408600000000007"/>
    <m/>
    <m/>
    <m/>
    <x v="1"/>
    <m/>
    <m/>
    <m/>
    <m/>
    <m/>
    <m/>
    <m/>
    <m/>
    <m/>
    <m/>
    <m/>
    <m/>
    <m/>
    <m/>
    <m/>
    <n v="583.49699999999996"/>
    <m/>
    <m/>
    <m/>
  </r>
  <r>
    <x v="806"/>
    <s v="Lonzee04"/>
    <x v="670"/>
    <m/>
    <m/>
    <m/>
    <m/>
    <m/>
    <m/>
    <m/>
    <m/>
    <m/>
    <m/>
    <m/>
    <m/>
    <m/>
    <m/>
    <m/>
    <m/>
    <m/>
    <n v="2068.7600000000002"/>
    <n v="940.07600000000002"/>
    <m/>
    <m/>
    <m/>
    <m/>
    <m/>
    <m/>
    <m/>
    <m/>
    <m/>
    <m/>
    <m/>
    <m/>
    <m/>
    <n v="170.923"/>
    <m/>
    <m/>
    <m/>
    <m/>
    <m/>
    <n v="41.257399999999997"/>
    <m/>
    <m/>
    <m/>
    <x v="1"/>
    <m/>
    <m/>
    <m/>
    <m/>
    <m/>
    <m/>
    <n v="70"/>
    <m/>
    <m/>
    <m/>
    <m/>
    <m/>
    <m/>
    <m/>
    <m/>
    <n v="559.92100000000005"/>
    <m/>
    <m/>
    <m/>
  </r>
  <r>
    <x v="806"/>
    <s v="Lonzee04"/>
    <x v="671"/>
    <m/>
    <m/>
    <m/>
    <m/>
    <m/>
    <m/>
    <m/>
    <m/>
    <m/>
    <m/>
    <m/>
    <m/>
    <m/>
    <m/>
    <m/>
    <m/>
    <m/>
    <n v="2068.7600000000002"/>
    <n v="1052.0999999999999"/>
    <m/>
    <m/>
    <m/>
    <m/>
    <m/>
    <m/>
    <m/>
    <m/>
    <m/>
    <m/>
    <m/>
    <m/>
    <m/>
    <n v="229.86199999999999"/>
    <m/>
    <m/>
    <m/>
    <m/>
    <m/>
    <n v="0"/>
    <m/>
    <m/>
    <m/>
    <x v="1"/>
    <m/>
    <m/>
    <m/>
    <m/>
    <m/>
    <m/>
    <m/>
    <m/>
    <m/>
    <m/>
    <m/>
    <m/>
    <m/>
    <m/>
    <m/>
    <n v="506.87599999999998"/>
    <m/>
    <m/>
    <m/>
  </r>
  <r>
    <x v="806"/>
    <s v="Lonzee04"/>
    <x v="672"/>
    <m/>
    <m/>
    <m/>
    <m/>
    <m/>
    <m/>
    <m/>
    <m/>
    <m/>
    <m/>
    <m/>
    <m/>
    <m/>
    <m/>
    <m/>
    <m/>
    <m/>
    <n v="2186.64"/>
    <n v="1152.3699999999999"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6"/>
    <s v="Lonzee04"/>
    <x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"/>
    <m/>
    <m/>
    <m/>
    <m/>
    <m/>
    <m/>
    <m/>
    <m/>
    <m/>
    <m/>
    <m/>
    <m/>
  </r>
  <r>
    <x v="806"/>
    <s v="Lonzee04"/>
    <x v="674"/>
    <m/>
    <m/>
    <m/>
    <m/>
    <m/>
    <m/>
    <m/>
    <m/>
    <m/>
    <m/>
    <m/>
    <m/>
    <m/>
    <m/>
    <m/>
    <m/>
    <m/>
    <n v="1998.04"/>
    <n v="1082.04"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806"/>
    <s v="Lonzee04"/>
    <x v="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90"/>
    <m/>
    <m/>
    <m/>
    <m/>
    <m/>
    <m/>
    <m/>
    <m/>
    <m/>
    <m/>
    <m/>
    <m/>
  </r>
  <r>
    <x v="806"/>
    <s v="Lonzee04"/>
    <x v="676"/>
    <m/>
    <m/>
    <m/>
    <m/>
    <m/>
    <m/>
    <m/>
    <m/>
    <m/>
    <m/>
    <m/>
    <m/>
    <m/>
    <m/>
    <m/>
    <m/>
    <m/>
    <n v="1962.67"/>
    <n v="1064.6199999999999"/>
    <m/>
    <m/>
    <m/>
    <m/>
    <m/>
    <m/>
    <m/>
    <n v="890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464"/>
    <m/>
    <m/>
  </r>
  <r>
    <x v="807"/>
    <s v="Lonzee06"/>
    <x v="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0"/>
    <m/>
    <m/>
    <m/>
    <m/>
    <m/>
    <m/>
    <m/>
    <m/>
    <m/>
    <m/>
    <m/>
    <m/>
  </r>
  <r>
    <x v="807"/>
    <s v="Lonzee06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0"/>
    <m/>
    <m/>
    <m/>
    <m/>
    <m/>
    <m/>
    <m/>
    <m/>
    <m/>
    <m/>
    <m/>
    <m/>
  </r>
  <r>
    <x v="807"/>
    <s v="Lonzee06"/>
    <x v="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4"/>
    <m/>
    <m/>
    <m/>
    <m/>
    <m/>
    <m/>
    <m/>
    <m/>
    <m/>
    <m/>
    <m/>
    <m/>
  </r>
  <r>
    <x v="807"/>
    <s v="Lonzee06"/>
    <x v="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807"/>
    <s v="Lonzee06"/>
    <x v="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807"/>
    <s v="Lonzee06"/>
    <x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0"/>
    <m/>
    <m/>
    <m/>
    <m/>
    <m/>
    <m/>
    <m/>
    <m/>
    <m/>
    <m/>
    <m/>
    <m/>
  </r>
  <r>
    <x v="807"/>
    <s v="Lonzee06"/>
    <x v="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807"/>
    <s v="Lonzee06"/>
    <x v="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807"/>
    <s v="Lonzee06"/>
    <x v="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"/>
    <m/>
    <m/>
    <m/>
    <m/>
    <m/>
    <m/>
    <m/>
    <m/>
    <m/>
    <m/>
    <m/>
    <m/>
  </r>
  <r>
    <x v="807"/>
    <s v="Lonzee06"/>
    <x v="686"/>
    <m/>
    <m/>
    <m/>
    <m/>
    <m/>
    <m/>
    <m/>
    <m/>
    <m/>
    <m/>
    <m/>
    <m/>
    <m/>
    <m/>
    <m/>
    <m/>
    <m/>
    <m/>
    <m/>
    <m/>
    <m/>
    <m/>
    <m/>
    <m/>
    <m/>
    <m/>
    <n v="750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464"/>
    <m/>
    <m/>
  </r>
  <r>
    <x v="808"/>
    <s v="Lonzee08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0"/>
    <m/>
    <m/>
    <m/>
    <m/>
    <m/>
    <m/>
    <m/>
    <m/>
    <m/>
    <m/>
    <m/>
    <m/>
  </r>
  <r>
    <x v="808"/>
    <s v="Lonzee08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0"/>
    <m/>
    <m/>
    <m/>
    <m/>
    <m/>
    <m/>
    <m/>
    <m/>
    <m/>
    <m/>
    <m/>
    <m/>
  </r>
  <r>
    <x v="808"/>
    <s v="Lonzee08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20"/>
    <m/>
    <m/>
    <m/>
    <m/>
    <m/>
    <m/>
    <m/>
    <m/>
    <m/>
    <m/>
    <m/>
    <m/>
  </r>
  <r>
    <x v="808"/>
    <s v="Lonzee08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m/>
    <m/>
  </r>
  <r>
    <x v="808"/>
    <s v="Lonzee08"/>
    <x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0"/>
    <m/>
    <m/>
    <m/>
    <m/>
    <m/>
    <m/>
    <m/>
    <m/>
    <m/>
    <m/>
    <m/>
    <m/>
  </r>
  <r>
    <x v="808"/>
    <s v="Lonzee08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0"/>
    <m/>
    <m/>
    <m/>
    <m/>
    <m/>
    <m/>
    <m/>
    <m/>
    <m/>
    <m/>
    <m/>
    <m/>
  </r>
  <r>
    <x v="808"/>
    <s v="Lonzee08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808"/>
    <s v="Lonzee08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808"/>
    <s v="Lonzee08"/>
    <x v="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9"/>
    <m/>
    <m/>
    <m/>
    <m/>
    <m/>
    <m/>
    <m/>
    <m/>
    <m/>
    <m/>
    <m/>
    <m/>
  </r>
  <r>
    <x v="808"/>
    <s v="Lonzee08"/>
    <x v="695"/>
    <m/>
    <m/>
    <m/>
    <m/>
    <m/>
    <m/>
    <m/>
    <m/>
    <m/>
    <m/>
    <m/>
    <m/>
    <m/>
    <m/>
    <m/>
    <m/>
    <m/>
    <m/>
    <m/>
    <m/>
    <m/>
    <m/>
    <m/>
    <m/>
    <m/>
    <m/>
    <n v="910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426"/>
    <m/>
    <m/>
  </r>
  <r>
    <x v="809"/>
    <s v="Mer73NRate0WaterDry"/>
    <x v="0"/>
    <m/>
    <m/>
    <m/>
    <m/>
    <m/>
    <m/>
    <m/>
    <m/>
    <m/>
    <m/>
    <m/>
    <m/>
    <m/>
    <m/>
    <m/>
    <m/>
    <m/>
    <m/>
    <m/>
    <m/>
    <m/>
    <m/>
    <n v="32.700000000000003"/>
    <m/>
    <n v="6984"/>
    <m/>
    <n v="24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0"/>
    <s v="Mer73NRate15Water150"/>
    <x v="0"/>
    <m/>
    <m/>
    <m/>
    <m/>
    <m/>
    <m/>
    <m/>
    <m/>
    <m/>
    <m/>
    <m/>
    <m/>
    <m/>
    <m/>
    <m/>
    <m/>
    <m/>
    <m/>
    <m/>
    <m/>
    <m/>
    <m/>
    <n v="37"/>
    <m/>
    <n v="11360"/>
    <m/>
    <n v="40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1"/>
    <s v="Mer73NRate15Water40"/>
    <x v="0"/>
    <m/>
    <m/>
    <m/>
    <m/>
    <m/>
    <m/>
    <m/>
    <m/>
    <m/>
    <m/>
    <m/>
    <m/>
    <m/>
    <m/>
    <m/>
    <m/>
    <m/>
    <m/>
    <m/>
    <m/>
    <m/>
    <m/>
    <n v="32"/>
    <m/>
    <n v="10804"/>
    <m/>
    <n v="31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2"/>
    <s v="Mer73NRate15WaterDry"/>
    <x v="0"/>
    <m/>
    <m/>
    <m/>
    <m/>
    <m/>
    <m/>
    <m/>
    <m/>
    <m/>
    <m/>
    <m/>
    <m/>
    <m/>
    <m/>
    <m/>
    <m/>
    <m/>
    <n v="715"/>
    <m/>
    <m/>
    <m/>
    <m/>
    <n v="34.5"/>
    <m/>
    <n v="7980"/>
    <m/>
    <n v="26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3"/>
    <s v="Mer86NRate15WaterDry"/>
    <x v="0"/>
    <m/>
    <m/>
    <m/>
    <m/>
    <m/>
    <m/>
    <m/>
    <m/>
    <m/>
    <m/>
    <m/>
    <m/>
    <m/>
    <m/>
    <m/>
    <m/>
    <m/>
    <n v="482"/>
    <m/>
    <m/>
    <m/>
    <m/>
    <n v="37.9"/>
    <m/>
    <n v="5046"/>
    <m/>
    <n v="19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4"/>
    <s v="Mer86NRate15WaterWet"/>
    <x v="0"/>
    <m/>
    <m/>
    <m/>
    <m/>
    <m/>
    <m/>
    <m/>
    <m/>
    <m/>
    <m/>
    <m/>
    <m/>
    <m/>
    <m/>
    <m/>
    <m/>
    <m/>
    <n v="502"/>
    <m/>
    <m/>
    <m/>
    <m/>
    <n v="41.4"/>
    <m/>
    <n v="4615"/>
    <m/>
    <n v="19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5"/>
    <s v="Mer86NRate60WaterDry"/>
    <x v="0"/>
    <m/>
    <m/>
    <m/>
    <m/>
    <m/>
    <m/>
    <m/>
    <m/>
    <m/>
    <m/>
    <m/>
    <m/>
    <m/>
    <m/>
    <m/>
    <m/>
    <m/>
    <n v="593"/>
    <m/>
    <m/>
    <m/>
    <m/>
    <n v="37.6"/>
    <m/>
    <n v="5907"/>
    <m/>
    <n v="23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6"/>
    <s v="Mer86NRate60WaterWet"/>
    <x v="0"/>
    <m/>
    <m/>
    <m/>
    <m/>
    <m/>
    <m/>
    <m/>
    <m/>
    <m/>
    <m/>
    <m/>
    <m/>
    <m/>
    <m/>
    <m/>
    <m/>
    <m/>
    <n v="735"/>
    <m/>
    <m/>
    <m/>
    <m/>
    <n v="41.6"/>
    <m/>
    <n v="6303"/>
    <m/>
    <n v="26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17"/>
    <s v="Miles1996CvBataviaTOS11-May"/>
    <x v="0"/>
    <d v="1996-05-1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6"/>
    <m/>
    <m/>
    <m/>
    <m/>
    <m/>
    <m/>
    <m/>
    <m/>
    <m/>
    <m/>
    <m/>
    <m/>
    <m/>
    <m/>
    <m/>
  </r>
  <r>
    <x v="818"/>
    <s v="Miles1996CvBataviaTOS16-Jul"/>
    <x v="0"/>
    <d v="1996-07-1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1"/>
    <m/>
    <m/>
    <m/>
    <m/>
    <m/>
    <m/>
    <m/>
    <m/>
    <m/>
    <m/>
    <m/>
    <m/>
    <m/>
    <m/>
    <m/>
  </r>
  <r>
    <x v="819"/>
    <s v="Miles1996CvBataviaTOS18-Apr"/>
    <x v="0"/>
    <d v="1996-04-18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1"/>
    <m/>
    <m/>
    <m/>
    <m/>
    <m/>
    <m/>
    <m/>
    <m/>
    <m/>
    <m/>
    <m/>
    <m/>
    <m/>
    <m/>
    <m/>
  </r>
  <r>
    <x v="820"/>
    <s v="Miles1996CvBataviaTOS1-Jun"/>
    <x v="0"/>
    <d v="1996-06-0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3"/>
    <m/>
    <m/>
    <m/>
    <m/>
    <m/>
    <m/>
    <m/>
    <m/>
    <m/>
    <m/>
    <m/>
    <m/>
    <m/>
    <m/>
    <m/>
  </r>
  <r>
    <x v="821"/>
    <s v="Miles1996CvBataviaTOS21-Jun"/>
    <x v="0"/>
    <d v="1996-06-2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2"/>
    <m/>
    <m/>
    <m/>
    <m/>
    <m/>
    <m/>
    <m/>
    <m/>
    <m/>
    <m/>
    <m/>
    <m/>
    <m/>
    <m/>
    <m/>
  </r>
  <r>
    <x v="822"/>
    <s v="Miles1996CvCunninghamTOS11-May"/>
    <x v="0"/>
    <d v="1996-05-1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3"/>
    <m/>
    <m/>
    <m/>
    <m/>
    <m/>
    <m/>
    <m/>
    <m/>
    <m/>
    <m/>
    <m/>
    <m/>
    <m/>
    <m/>
    <m/>
  </r>
  <r>
    <x v="823"/>
    <s v="Miles1996CvCunninghamTOS16-Jul"/>
    <x v="0"/>
    <d v="1996-07-1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8"/>
    <m/>
    <m/>
    <m/>
    <m/>
    <m/>
    <m/>
    <m/>
    <m/>
    <m/>
    <m/>
    <m/>
    <m/>
    <m/>
    <m/>
    <m/>
  </r>
  <r>
    <x v="824"/>
    <s v="Miles1996CvCunninghamTOS18-Apr"/>
    <x v="0"/>
    <d v="1996-04-18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4"/>
    <m/>
    <m/>
    <m/>
    <m/>
    <m/>
    <m/>
    <m/>
    <m/>
    <m/>
    <m/>
    <m/>
    <m/>
    <m/>
    <m/>
    <m/>
  </r>
  <r>
    <x v="825"/>
    <s v="Miles1996CvCunninghamTOS1-Jun"/>
    <x v="0"/>
    <d v="1996-06-0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5"/>
    <m/>
    <m/>
    <m/>
    <m/>
    <m/>
    <m/>
    <m/>
    <m/>
    <m/>
    <m/>
    <m/>
    <m/>
    <m/>
    <m/>
    <m/>
  </r>
  <r>
    <x v="826"/>
    <s v="Miles1996CvCunninghamTOS21-Jun"/>
    <x v="0"/>
    <d v="1996-06-21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0"/>
    <m/>
    <m/>
    <m/>
    <m/>
    <m/>
    <m/>
    <m/>
    <m/>
    <m/>
    <m/>
    <m/>
    <m/>
    <m/>
    <m/>
    <m/>
  </r>
  <r>
    <x v="827"/>
    <s v="Miles1996CvHartogTOS11-May"/>
    <x v="0"/>
    <d v="1996-05-1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9"/>
    <m/>
    <m/>
    <m/>
    <m/>
    <m/>
    <m/>
    <m/>
    <m/>
    <m/>
    <m/>
    <m/>
    <m/>
    <m/>
    <m/>
    <m/>
  </r>
  <r>
    <x v="828"/>
    <s v="Miles1996CvHartogTOS16-Jul"/>
    <x v="0"/>
    <d v="1996-07-1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3"/>
    <m/>
    <m/>
    <m/>
    <m/>
    <m/>
    <m/>
    <m/>
    <m/>
    <m/>
    <m/>
    <m/>
    <m/>
    <m/>
    <m/>
    <m/>
  </r>
  <r>
    <x v="829"/>
    <s v="Miles1996CvHartogTOS18-Apr"/>
    <x v="0"/>
    <d v="1996-04-18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69"/>
    <m/>
    <m/>
    <m/>
    <m/>
    <m/>
    <m/>
    <m/>
    <m/>
    <m/>
    <m/>
    <m/>
    <m/>
    <m/>
    <m/>
    <m/>
  </r>
  <r>
    <x v="830"/>
    <s v="Miles1996CvHartogTOS1-Jun"/>
    <x v="0"/>
    <d v="1996-06-0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831"/>
    <s v="Miles1996CvHartogTOS21-Jun"/>
    <x v="0"/>
    <d v="1996-06-2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4"/>
    <m/>
    <m/>
    <m/>
    <m/>
    <m/>
    <m/>
    <m/>
    <m/>
    <m/>
    <m/>
    <m/>
    <m/>
    <m/>
    <m/>
    <m/>
  </r>
  <r>
    <x v="832"/>
    <s v="Miles1996CvJanzTOS11-May"/>
    <x v="0"/>
    <d v="1996-05-1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1"/>
    <m/>
    <m/>
    <m/>
    <m/>
    <m/>
    <m/>
    <m/>
    <m/>
    <m/>
    <m/>
    <m/>
    <m/>
    <m/>
    <m/>
    <m/>
  </r>
  <r>
    <x v="833"/>
    <s v="Miles1996CvJanzTOS16-Jul"/>
    <x v="0"/>
    <d v="1996-07-1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76"/>
    <m/>
    <m/>
    <m/>
    <m/>
    <m/>
    <m/>
    <m/>
    <m/>
    <m/>
    <m/>
    <m/>
    <m/>
    <m/>
    <m/>
    <m/>
  </r>
  <r>
    <x v="834"/>
    <s v="Miles1996CvJanzTOS18-Apr"/>
    <x v="0"/>
    <d v="1996-04-18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1"/>
    <m/>
    <m/>
    <m/>
    <m/>
    <m/>
    <m/>
    <m/>
    <m/>
    <m/>
    <m/>
    <m/>
    <m/>
    <m/>
    <m/>
    <m/>
  </r>
  <r>
    <x v="835"/>
    <s v="Miles1996CvJanzTOS1-Jun"/>
    <x v="0"/>
    <d v="1996-06-0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0"/>
    <m/>
    <m/>
    <m/>
    <m/>
    <m/>
    <m/>
    <m/>
    <m/>
    <m/>
    <m/>
    <m/>
    <m/>
    <m/>
    <m/>
    <m/>
  </r>
  <r>
    <x v="836"/>
    <s v="Miles1996CvJanzTOS21-Jun"/>
    <x v="0"/>
    <d v="1996-06-21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5"/>
    <m/>
    <m/>
    <m/>
    <m/>
    <m/>
    <m/>
    <m/>
    <m/>
    <m/>
    <m/>
    <m/>
    <m/>
    <m/>
    <m/>
    <m/>
  </r>
  <r>
    <x v="837"/>
    <s v="Miles1996CvSunbriTOS11-May"/>
    <x v="0"/>
    <d v="1996-05-1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0"/>
    <m/>
    <m/>
    <m/>
    <m/>
    <m/>
    <m/>
    <m/>
    <m/>
    <m/>
    <m/>
    <m/>
    <m/>
    <m/>
    <m/>
    <m/>
  </r>
  <r>
    <x v="838"/>
    <s v="Miles1996CvSunbriTOS16-Jul"/>
    <x v="0"/>
    <d v="1996-07-1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1"/>
    <m/>
    <m/>
    <m/>
    <m/>
    <m/>
    <m/>
    <m/>
    <m/>
    <m/>
    <m/>
    <m/>
    <m/>
    <m/>
    <m/>
    <m/>
  </r>
  <r>
    <x v="839"/>
    <s v="Miles1996CvSunbriTOS18-Apr"/>
    <x v="0"/>
    <d v="1996-04-18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7"/>
    <m/>
    <m/>
    <m/>
    <m/>
    <m/>
    <m/>
    <m/>
    <m/>
    <m/>
    <m/>
    <m/>
    <m/>
    <m/>
    <m/>
    <m/>
  </r>
  <r>
    <x v="840"/>
    <s v="Miles1996CvSunbriTOS1-Jun"/>
    <x v="0"/>
    <d v="1996-06-0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1"/>
    <m/>
    <m/>
    <m/>
    <m/>
    <m/>
    <m/>
    <m/>
    <m/>
    <m/>
    <m/>
    <m/>
    <m/>
    <m/>
    <m/>
    <m/>
  </r>
  <r>
    <x v="841"/>
    <s v="Miles1996CvSunbriTOS21-Jun"/>
    <x v="0"/>
    <d v="1996-06-2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9"/>
    <m/>
    <m/>
    <m/>
    <m/>
    <m/>
    <m/>
    <m/>
    <m/>
    <m/>
    <m/>
    <m/>
    <m/>
    <m/>
    <m/>
    <m/>
  </r>
  <r>
    <x v="842"/>
    <s v="Miles1996CvSunecaTOS11-May"/>
    <x v="0"/>
    <d v="1996-05-1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02"/>
    <m/>
    <m/>
    <m/>
    <m/>
    <m/>
    <m/>
    <m/>
    <m/>
    <m/>
    <m/>
    <m/>
    <m/>
    <m/>
    <m/>
    <m/>
  </r>
  <r>
    <x v="843"/>
    <s v="Miles1996CvSunecaTOS16-Jul"/>
    <x v="0"/>
    <d v="1996-07-1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1"/>
    <m/>
    <m/>
    <m/>
    <m/>
    <m/>
    <m/>
    <m/>
    <m/>
    <m/>
    <m/>
    <m/>
    <m/>
    <m/>
    <m/>
    <m/>
  </r>
  <r>
    <x v="844"/>
    <s v="Miles1996CvSunecaTOS18-Apr"/>
    <x v="0"/>
    <d v="1996-04-18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3"/>
    <m/>
    <m/>
    <m/>
    <m/>
    <m/>
    <m/>
    <m/>
    <m/>
    <m/>
    <m/>
    <m/>
    <m/>
    <m/>
    <m/>
    <m/>
  </r>
  <r>
    <x v="845"/>
    <s v="Miles1996CvSunecaTOS1-Jun"/>
    <x v="0"/>
    <d v="1996-06-0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0"/>
    <m/>
    <m/>
    <m/>
    <m/>
    <m/>
    <m/>
    <m/>
    <m/>
    <m/>
    <m/>
    <m/>
    <m/>
    <m/>
    <m/>
    <m/>
  </r>
  <r>
    <x v="846"/>
    <s v="Miles1996CvSunecaTOS21-Jun"/>
    <x v="0"/>
    <d v="1996-06-2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7"/>
    <m/>
    <m/>
    <m/>
    <m/>
    <m/>
    <m/>
    <m/>
    <m/>
    <m/>
    <m/>
    <m/>
    <m/>
    <m/>
    <m/>
    <m/>
  </r>
  <r>
    <x v="847"/>
    <s v="Minnipa2012CvAxeTOS25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7"/>
    <m/>
    <n v="100"/>
    <n v="140"/>
    <m/>
    <m/>
    <m/>
    <m/>
    <m/>
    <m/>
    <m/>
    <m/>
    <m/>
    <m/>
    <m/>
    <m/>
    <m/>
  </r>
  <r>
    <x v="848"/>
    <s v="Minnipa2012CvAxeTOS25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5"/>
    <m/>
    <n v="104"/>
    <n v="143"/>
    <m/>
    <m/>
    <m/>
    <m/>
    <m/>
    <m/>
    <m/>
    <m/>
    <m/>
    <m/>
    <m/>
    <m/>
    <m/>
  </r>
  <r>
    <x v="849"/>
    <s v="Minnipa2012CvAxeTOS8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0"/>
    <m/>
    <n v="100"/>
    <n v="137"/>
    <m/>
    <m/>
    <m/>
    <m/>
    <m/>
    <m/>
    <m/>
    <m/>
    <m/>
    <m/>
    <m/>
    <m/>
    <m/>
  </r>
  <r>
    <x v="850"/>
    <s v="Minnipa2012CvGregoryTOS25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4"/>
    <m/>
    <n v="100"/>
    <n v="140"/>
    <m/>
    <m/>
    <m/>
    <m/>
    <m/>
    <m/>
    <m/>
    <m/>
    <m/>
    <m/>
    <m/>
    <m/>
    <m/>
  </r>
  <r>
    <x v="851"/>
    <s v="Minnipa2012CvGregoryTOS25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2"/>
    <m/>
    <n v="114"/>
    <n v="151"/>
    <m/>
    <m/>
    <m/>
    <m/>
    <m/>
    <m/>
    <m/>
    <m/>
    <m/>
    <m/>
    <m/>
    <m/>
    <m/>
  </r>
  <r>
    <x v="852"/>
    <s v="Minnipa2012CvGregoryTOS8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0"/>
    <m/>
    <n v="104"/>
    <n v="157"/>
    <m/>
    <m/>
    <m/>
    <m/>
    <m/>
    <m/>
    <m/>
    <m/>
    <m/>
    <m/>
    <m/>
    <m/>
    <m/>
  </r>
  <r>
    <x v="853"/>
    <s v="Minnipa2012CvJanzTOS25-Jun"/>
    <x v="69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4"/>
    <m/>
  </r>
  <r>
    <x v="853"/>
    <s v="Minnipa2012CvJanzTOS25-Jun"/>
    <x v="697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55"/>
    <m/>
  </r>
  <r>
    <x v="853"/>
    <s v="Minnipa2012CvJanzTOS25-Jun"/>
    <x v="69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8499999999999996"/>
    <m/>
  </r>
  <r>
    <x v="853"/>
    <s v="Minnipa2012CvJanzTOS25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6"/>
    <m/>
    <n v="100"/>
    <n v="140"/>
    <m/>
    <m/>
    <m/>
    <m/>
    <m/>
    <m/>
    <m/>
    <m/>
    <m/>
    <m/>
    <m/>
    <m/>
    <m/>
  </r>
  <r>
    <x v="854"/>
    <s v="Minnipa2012CvJanzTOS25-May"/>
    <x v="69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5"/>
    <m/>
  </r>
  <r>
    <x v="854"/>
    <s v="Minnipa2012CvJanzTOS25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4"/>
    <m/>
    <n v="113"/>
    <n v="151"/>
    <m/>
    <m/>
    <m/>
    <m/>
    <m/>
    <m/>
    <m/>
    <m/>
    <m/>
    <m/>
    <m/>
    <m/>
    <m/>
  </r>
  <r>
    <x v="855"/>
    <s v="Minnipa2012CvJanzTOS8-Jun"/>
    <x v="69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"/>
    <m/>
  </r>
  <r>
    <x v="855"/>
    <s v="Minnipa2012CvJanzTOS8-Jun"/>
    <x v="70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"/>
    <m/>
  </r>
  <r>
    <x v="855"/>
    <s v="Minnipa2012CvJanzTOS8-Jun"/>
    <x v="69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2"/>
    <m/>
  </r>
  <r>
    <x v="855"/>
    <s v="Minnipa2012CvJanzTOS8-Jun"/>
    <x v="697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9"/>
    <m/>
  </r>
  <r>
    <x v="855"/>
    <s v="Minnipa2012CvJanzTOS8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1"/>
    <m/>
    <n v="104"/>
    <n v="157"/>
    <m/>
    <m/>
    <m/>
    <m/>
    <m/>
    <m/>
    <m/>
    <m/>
    <m/>
    <m/>
    <m/>
    <m/>
    <m/>
  </r>
  <r>
    <x v="856"/>
    <s v="Moree1996CvBataviaTOS16-May"/>
    <x v="0"/>
    <d v="1996-05-1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2"/>
    <m/>
    <m/>
    <m/>
    <m/>
    <m/>
    <m/>
    <m/>
    <m/>
    <m/>
    <m/>
    <m/>
    <m/>
    <m/>
    <m/>
    <m/>
  </r>
  <r>
    <x v="857"/>
    <s v="Moree1996CvBataviaTOS18-Jul"/>
    <x v="0"/>
    <d v="1996-07-18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858"/>
    <s v="Moree1996CvBataviaTOS7-May"/>
    <x v="0"/>
    <d v="1996-05-07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4"/>
    <m/>
    <m/>
    <m/>
    <m/>
    <m/>
    <m/>
    <m/>
    <m/>
    <m/>
    <m/>
    <m/>
    <m/>
    <m/>
    <m/>
    <m/>
  </r>
  <r>
    <x v="859"/>
    <s v="Moree1996CvCunninghamTOS16-May"/>
    <x v="0"/>
    <d v="1996-05-16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2"/>
    <m/>
    <m/>
    <m/>
    <m/>
    <m/>
    <m/>
    <m/>
    <m/>
    <m/>
    <m/>
    <m/>
    <m/>
    <m/>
    <m/>
    <m/>
  </r>
  <r>
    <x v="860"/>
    <s v="Moree1996CvCunninghamTOS18-Jul"/>
    <x v="0"/>
    <d v="1996-07-18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861"/>
    <s v="Moree1996CvCunninghamTOS7-May"/>
    <x v="0"/>
    <d v="1996-05-07T00:00:00"/>
    <m/>
    <s v="Cunningh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7"/>
    <m/>
    <m/>
    <m/>
    <m/>
    <m/>
    <m/>
    <m/>
    <m/>
    <m/>
    <m/>
    <m/>
    <m/>
    <m/>
    <m/>
    <m/>
  </r>
  <r>
    <x v="862"/>
    <s v="Moree1996CvHartogTOS16-May"/>
    <x v="0"/>
    <d v="1996-05-1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2"/>
    <m/>
    <m/>
    <m/>
    <m/>
    <m/>
    <m/>
    <m/>
    <m/>
    <m/>
    <m/>
    <m/>
    <m/>
    <m/>
    <m/>
    <m/>
  </r>
  <r>
    <x v="863"/>
    <s v="Moree1996CvHartogTOS18-Jul"/>
    <x v="0"/>
    <d v="1996-07-18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4"/>
    <m/>
    <m/>
    <m/>
    <m/>
    <m/>
    <m/>
    <m/>
    <m/>
    <m/>
    <m/>
    <m/>
    <m/>
    <m/>
    <m/>
    <m/>
  </r>
  <r>
    <x v="864"/>
    <s v="Moree1996CvHartogTOS7-May"/>
    <x v="0"/>
    <d v="1996-05-07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8"/>
    <m/>
    <m/>
    <m/>
    <m/>
    <m/>
    <m/>
    <m/>
    <m/>
    <m/>
    <m/>
    <m/>
    <m/>
    <m/>
    <m/>
    <m/>
  </r>
  <r>
    <x v="865"/>
    <s v="Moree1996CvJanzTOS16-May"/>
    <x v="0"/>
    <d v="1996-05-16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15"/>
    <m/>
    <m/>
    <m/>
    <m/>
    <m/>
    <m/>
    <m/>
    <m/>
    <m/>
    <m/>
    <m/>
    <m/>
    <m/>
    <m/>
    <m/>
  </r>
  <r>
    <x v="866"/>
    <s v="Moree1996CvJanzTOS18-Jul"/>
    <x v="0"/>
    <d v="1996-07-18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867"/>
    <s v="Moree1996CvJanzTOS7-May"/>
    <x v="0"/>
    <d v="1996-05-07T00:00:00"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4"/>
    <m/>
    <m/>
    <m/>
    <m/>
    <m/>
    <m/>
    <m/>
    <m/>
    <m/>
    <m/>
    <m/>
    <m/>
    <m/>
    <m/>
    <m/>
  </r>
  <r>
    <x v="868"/>
    <s v="Moree1996CvSunbriTOS16-May"/>
    <x v="0"/>
    <d v="1996-05-1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31"/>
    <m/>
    <m/>
    <m/>
    <m/>
    <m/>
    <m/>
    <m/>
    <m/>
    <m/>
    <m/>
    <m/>
    <m/>
    <m/>
    <m/>
    <m/>
  </r>
  <r>
    <x v="869"/>
    <s v="Moree1996CvSunbriTOS18-Jul"/>
    <x v="0"/>
    <d v="1996-07-18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98"/>
    <m/>
    <m/>
    <m/>
    <m/>
    <m/>
    <m/>
    <m/>
    <m/>
    <m/>
    <m/>
    <m/>
    <m/>
    <m/>
    <m/>
    <m/>
  </r>
  <r>
    <x v="870"/>
    <s v="Moree1996CvSunbriTOS7-May"/>
    <x v="0"/>
    <d v="1996-05-07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38"/>
    <m/>
    <m/>
    <m/>
    <m/>
    <m/>
    <m/>
    <m/>
    <m/>
    <m/>
    <m/>
    <m/>
    <m/>
    <m/>
    <m/>
    <m/>
  </r>
  <r>
    <x v="871"/>
    <s v="Moree1996CvSunecaTOS16-May"/>
    <x v="0"/>
    <d v="1996-05-1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26"/>
    <m/>
    <m/>
    <m/>
    <m/>
    <m/>
    <m/>
    <m/>
    <m/>
    <m/>
    <m/>
    <m/>
    <m/>
    <m/>
    <m/>
    <m/>
  </r>
  <r>
    <x v="872"/>
    <s v="Moree1996CvSunecaTOS18-Jul"/>
    <x v="0"/>
    <d v="1996-07-18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88"/>
    <m/>
    <m/>
    <m/>
    <m/>
    <m/>
    <m/>
    <m/>
    <m/>
    <m/>
    <m/>
    <m/>
    <m/>
    <m/>
    <m/>
    <m/>
  </r>
  <r>
    <x v="873"/>
    <s v="Moree1996CvSunecaTOS7-May"/>
    <x v="0"/>
    <d v="1996-05-07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n v="133"/>
    <m/>
    <m/>
    <m/>
    <m/>
    <m/>
    <m/>
    <m/>
    <m/>
    <m/>
    <m/>
    <m/>
    <m/>
    <m/>
    <m/>
    <m/>
  </r>
  <r>
    <x v="874"/>
    <s v="MouseRemoval0.00Date2002-09-10"/>
    <x v="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0"/>
    <m/>
    <m/>
    <m/>
    <m/>
    <m/>
    <m/>
    <m/>
    <m/>
    <m/>
    <m/>
    <m/>
    <m/>
  </r>
  <r>
    <x v="874"/>
    <s v="MouseRemoval0.00Date2002-09-10"/>
    <x v="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0"/>
    <m/>
    <m/>
    <m/>
    <m/>
    <m/>
    <m/>
    <m/>
    <m/>
    <m/>
    <m/>
    <m/>
    <m/>
  </r>
  <r>
    <x v="874"/>
    <s v="MouseRemoval0.00Date2002-09-10"/>
    <x v="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n v="879"/>
    <m/>
    <m/>
  </r>
  <r>
    <x v="874"/>
    <s v="MouseRemoval0.00Date2002-09-10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874"/>
    <s v="MouseRemoval0.00Date2002-09-10"/>
    <x v="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1164"/>
    <m/>
    <m/>
  </r>
  <r>
    <x v="874"/>
    <s v="MouseRemoval0.00Date2002-09-10"/>
    <x v="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n v="793"/>
    <m/>
    <m/>
  </r>
  <r>
    <x v="874"/>
    <s v="MouseRemoval0.00Date2002-09-10"/>
    <x v="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6"/>
    <m/>
    <m/>
    <m/>
    <m/>
    <m/>
    <m/>
    <m/>
    <m/>
    <m/>
    <m/>
    <m/>
    <m/>
  </r>
  <r>
    <x v="874"/>
    <s v="MouseRemoval0.00Date2002-09-10"/>
    <x v="0"/>
    <m/>
    <m/>
    <m/>
    <m/>
    <m/>
    <m/>
    <m/>
    <m/>
    <m/>
    <m/>
    <m/>
    <m/>
    <m/>
    <m/>
    <m/>
    <m/>
    <m/>
    <m/>
    <m/>
    <m/>
    <m/>
    <m/>
    <m/>
    <m/>
    <m/>
    <m/>
    <n v="412.1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75"/>
    <s v="MouseRemoval0.05Date2002-09-10"/>
    <x v="0"/>
    <m/>
    <m/>
    <m/>
    <m/>
    <m/>
    <m/>
    <m/>
    <m/>
    <m/>
    <m/>
    <m/>
    <m/>
    <m/>
    <m/>
    <m/>
    <m/>
    <m/>
    <m/>
    <m/>
    <m/>
    <m/>
    <m/>
    <m/>
    <m/>
    <m/>
    <m/>
    <n v="413.2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76"/>
    <s v="MouseRemoval0.05Date2002-10-11"/>
    <x v="0"/>
    <m/>
    <m/>
    <m/>
    <m/>
    <m/>
    <m/>
    <m/>
    <m/>
    <m/>
    <m/>
    <m/>
    <m/>
    <m/>
    <m/>
    <m/>
    <m/>
    <m/>
    <m/>
    <m/>
    <m/>
    <m/>
    <m/>
    <m/>
    <m/>
    <m/>
    <m/>
    <n v="428.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77"/>
    <s v="MouseRemoval0.05Date2002-10-31"/>
    <x v="0"/>
    <m/>
    <m/>
    <m/>
    <m/>
    <m/>
    <m/>
    <m/>
    <m/>
    <m/>
    <m/>
    <m/>
    <m/>
    <m/>
    <m/>
    <m/>
    <m/>
    <m/>
    <m/>
    <m/>
    <m/>
    <m/>
    <m/>
    <m/>
    <m/>
    <m/>
    <m/>
    <n v="483.6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78"/>
    <s v="MouseRemoval0.05Date2002-12-13"/>
    <x v="0"/>
    <m/>
    <m/>
    <m/>
    <m/>
    <m/>
    <m/>
    <m/>
    <m/>
    <m/>
    <m/>
    <m/>
    <m/>
    <m/>
    <m/>
    <m/>
    <m/>
    <m/>
    <m/>
    <m/>
    <m/>
    <m/>
    <m/>
    <m/>
    <m/>
    <m/>
    <m/>
    <n v="443.5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79"/>
    <s v="MouseRemoval0.10Date2002-09-10"/>
    <x v="0"/>
    <m/>
    <m/>
    <m/>
    <m/>
    <m/>
    <m/>
    <m/>
    <m/>
    <m/>
    <m/>
    <m/>
    <m/>
    <m/>
    <m/>
    <m/>
    <m/>
    <m/>
    <m/>
    <m/>
    <m/>
    <m/>
    <m/>
    <m/>
    <m/>
    <m/>
    <m/>
    <n v="394.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0"/>
    <s v="MouseRemoval0.10Date2002-10-11"/>
    <x v="0"/>
    <m/>
    <m/>
    <m/>
    <m/>
    <m/>
    <m/>
    <m/>
    <m/>
    <m/>
    <m/>
    <m/>
    <m/>
    <m/>
    <m/>
    <m/>
    <m/>
    <m/>
    <m/>
    <m/>
    <m/>
    <m/>
    <m/>
    <m/>
    <m/>
    <m/>
    <m/>
    <n v="425.7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1"/>
    <s v="MouseRemoval0.10Date2002-10-31"/>
    <x v="0"/>
    <m/>
    <m/>
    <m/>
    <m/>
    <m/>
    <m/>
    <m/>
    <m/>
    <m/>
    <m/>
    <m/>
    <m/>
    <m/>
    <m/>
    <m/>
    <m/>
    <m/>
    <m/>
    <m/>
    <m/>
    <m/>
    <m/>
    <m/>
    <m/>
    <m/>
    <m/>
    <n v="407.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2"/>
    <s v="MouseRemoval0.10Date2002-12-13"/>
    <x v="0"/>
    <m/>
    <m/>
    <m/>
    <m/>
    <m/>
    <m/>
    <m/>
    <m/>
    <m/>
    <m/>
    <m/>
    <m/>
    <m/>
    <m/>
    <m/>
    <m/>
    <m/>
    <m/>
    <m/>
    <m/>
    <m/>
    <m/>
    <m/>
    <m/>
    <m/>
    <m/>
    <n v="348.2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3"/>
    <s v="MouseRemoval0.25Date2002-09-10"/>
    <x v="0"/>
    <m/>
    <m/>
    <m/>
    <m/>
    <m/>
    <m/>
    <m/>
    <m/>
    <m/>
    <m/>
    <m/>
    <m/>
    <m/>
    <m/>
    <m/>
    <m/>
    <m/>
    <m/>
    <m/>
    <m/>
    <m/>
    <m/>
    <m/>
    <m/>
    <m/>
    <m/>
    <n v="478.4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4"/>
    <s v="MouseRemoval0.25Date2002-10-11"/>
    <x v="0"/>
    <m/>
    <m/>
    <m/>
    <m/>
    <m/>
    <m/>
    <m/>
    <m/>
    <m/>
    <m/>
    <m/>
    <m/>
    <m/>
    <m/>
    <m/>
    <m/>
    <m/>
    <m/>
    <m/>
    <m/>
    <m/>
    <m/>
    <m/>
    <m/>
    <m/>
    <m/>
    <n v="355.8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5"/>
    <s v="MouseRemoval0.25Date2002-10-31"/>
    <x v="0"/>
    <m/>
    <m/>
    <m/>
    <m/>
    <m/>
    <m/>
    <m/>
    <m/>
    <m/>
    <m/>
    <m/>
    <m/>
    <m/>
    <m/>
    <m/>
    <m/>
    <m/>
    <m/>
    <m/>
    <m/>
    <m/>
    <m/>
    <m/>
    <m/>
    <m/>
    <m/>
    <n v="331.7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6"/>
    <s v="MouseRemoval0.25Date2002-12-13"/>
    <x v="0"/>
    <m/>
    <m/>
    <m/>
    <m/>
    <m/>
    <m/>
    <m/>
    <m/>
    <m/>
    <m/>
    <m/>
    <m/>
    <m/>
    <m/>
    <m/>
    <m/>
    <m/>
    <m/>
    <m/>
    <m/>
    <m/>
    <m/>
    <m/>
    <m/>
    <m/>
    <m/>
    <n v="291.2099999999999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7"/>
    <s v="MouseRemoval0.50Date2002-09-10"/>
    <x v="0"/>
    <m/>
    <m/>
    <m/>
    <m/>
    <m/>
    <m/>
    <m/>
    <m/>
    <m/>
    <m/>
    <m/>
    <m/>
    <m/>
    <m/>
    <m/>
    <m/>
    <m/>
    <m/>
    <m/>
    <m/>
    <m/>
    <m/>
    <m/>
    <m/>
    <m/>
    <m/>
    <n v="398.0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8"/>
    <s v="MouseRemoval0.50Date2002-10-11"/>
    <x v="0"/>
    <m/>
    <m/>
    <m/>
    <m/>
    <m/>
    <m/>
    <m/>
    <m/>
    <m/>
    <m/>
    <m/>
    <m/>
    <m/>
    <m/>
    <m/>
    <m/>
    <m/>
    <m/>
    <m/>
    <m/>
    <m/>
    <m/>
    <m/>
    <m/>
    <m/>
    <m/>
    <n v="361.5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89"/>
    <s v="MouseRemoval0.50Date2002-10-31"/>
    <x v="0"/>
    <m/>
    <m/>
    <m/>
    <m/>
    <m/>
    <m/>
    <m/>
    <m/>
    <m/>
    <m/>
    <m/>
    <m/>
    <m/>
    <m/>
    <m/>
    <m/>
    <m/>
    <m/>
    <m/>
    <m/>
    <m/>
    <m/>
    <m/>
    <m/>
    <m/>
    <m/>
    <n v="270.5299999999999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90"/>
    <s v="MouseRemoval0.50Date2002-12-13"/>
    <x v="0"/>
    <m/>
    <m/>
    <m/>
    <m/>
    <m/>
    <m/>
    <m/>
    <m/>
    <m/>
    <m/>
    <m/>
    <m/>
    <m/>
    <m/>
    <m/>
    <m/>
    <m/>
    <m/>
    <m/>
    <m/>
    <m/>
    <m/>
    <m/>
    <m/>
    <m/>
    <m/>
    <n v="186.7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891"/>
    <s v="Nagwee2012CvGregoryTOS17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0"/>
    <m/>
    <n v="121"/>
    <n v="155"/>
    <m/>
    <m/>
    <m/>
    <m/>
    <m/>
    <m/>
    <m/>
    <m/>
    <m/>
    <m/>
    <m/>
    <m/>
    <m/>
  </r>
  <r>
    <x v="892"/>
    <s v="Nagwee2012CvGregoryTOS23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97"/>
    <n v="131"/>
    <m/>
    <m/>
    <m/>
    <m/>
    <m/>
    <m/>
    <m/>
    <m/>
    <m/>
    <m/>
    <m/>
    <m/>
    <m/>
  </r>
  <r>
    <x v="893"/>
    <s v="Nagwee2012CvGregoryTOS31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8"/>
    <n v="152"/>
    <m/>
    <m/>
    <m/>
    <m/>
    <m/>
    <m/>
    <m/>
    <m/>
    <m/>
    <m/>
    <m/>
    <m/>
    <m/>
  </r>
  <r>
    <x v="894"/>
    <s v="Nagwee2012CvJanzTOS17-May"/>
    <x v="70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65"/>
    <m/>
  </r>
  <r>
    <x v="894"/>
    <s v="Nagwee2012CvJanzTOS17-May"/>
    <x v="70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55"/>
    <m/>
  </r>
  <r>
    <x v="894"/>
    <s v="Nagwee2012CvJanzTOS17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7"/>
    <m/>
    <n v="121"/>
    <n v="166"/>
    <m/>
    <m/>
    <m/>
    <m/>
    <m/>
    <m/>
    <m/>
    <m/>
    <m/>
    <m/>
    <m/>
    <m/>
    <m/>
  </r>
  <r>
    <x v="895"/>
    <s v="Nagwee2012CvJanzTOS23-Jun"/>
    <x v="71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7"/>
    <m/>
  </r>
  <r>
    <x v="895"/>
    <s v="Nagwee2012CvJanzTOS23-Jun"/>
    <x v="711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0999999999999996"/>
    <m/>
  </r>
  <r>
    <x v="895"/>
    <s v="Nagwee2012CvJanzTOS23-Jun"/>
    <x v="69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8"/>
    <m/>
  </r>
  <r>
    <x v="895"/>
    <s v="Nagwee2012CvJanzTOS23-Jun"/>
    <x v="71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7"/>
    <m/>
  </r>
  <r>
    <x v="895"/>
    <s v="Nagwee2012CvJanzTOS23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96"/>
    <n v="133"/>
    <m/>
    <m/>
    <m/>
    <m/>
    <m/>
    <m/>
    <m/>
    <m/>
    <m/>
    <m/>
    <m/>
    <m/>
    <m/>
  </r>
  <r>
    <x v="896"/>
    <s v="Nagwee2012CvJanzTOS31-May"/>
    <x v="708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7"/>
    <m/>
  </r>
  <r>
    <x v="896"/>
    <s v="Nagwee2012CvJanzTOS31-May"/>
    <x v="709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7"/>
    <m/>
  </r>
  <r>
    <x v="896"/>
    <s v="Nagwee2012CvJanzTOS31-May"/>
    <x v="71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95"/>
    <m/>
  </r>
  <r>
    <x v="896"/>
    <s v="Nagwee2012CvJanzTOS31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07"/>
    <n v="152"/>
    <m/>
    <m/>
    <m/>
    <m/>
    <m/>
    <m/>
    <m/>
    <m/>
    <m/>
    <m/>
    <m/>
    <m/>
    <m/>
  </r>
  <r>
    <x v="897"/>
    <s v="Nagwee2012CvLangTOS17-May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7"/>
    <m/>
    <n v="118"/>
    <n v="166"/>
    <m/>
    <m/>
    <m/>
    <m/>
    <m/>
    <m/>
    <m/>
    <m/>
    <m/>
    <m/>
    <m/>
    <m/>
    <m/>
  </r>
  <r>
    <x v="898"/>
    <s v="Nagwee2012CvLangTOS23-Jun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94"/>
    <n v="131"/>
    <m/>
    <m/>
    <m/>
    <m/>
    <m/>
    <m/>
    <m/>
    <m/>
    <m/>
    <m/>
    <m/>
    <m/>
    <m/>
  </r>
  <r>
    <x v="899"/>
    <s v="Nagwee2012CvLangTOS31-May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3"/>
    <m/>
    <n v="110"/>
    <n v="152"/>
    <m/>
    <m/>
    <m/>
    <m/>
    <m/>
    <m/>
    <m/>
    <m/>
    <m/>
    <m/>
    <m/>
    <m/>
    <m/>
  </r>
  <r>
    <x v="900"/>
    <s v="Nangwee2012CultJanzTOS1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7"/>
    <m/>
    <n v="120"/>
    <n v="166"/>
    <m/>
    <m/>
    <m/>
    <m/>
    <m/>
    <m/>
    <m/>
    <m/>
    <m/>
    <m/>
    <m/>
    <m/>
    <m/>
  </r>
  <r>
    <x v="901"/>
    <s v="Nangwee2012CultJanzTOS2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9"/>
    <m/>
    <n v="110"/>
    <n v="152"/>
    <m/>
    <m/>
    <m/>
    <m/>
    <m/>
    <m/>
    <m/>
    <m/>
    <m/>
    <m/>
    <m/>
    <m/>
    <m/>
  </r>
  <r>
    <x v="902"/>
    <s v="Nangwee2012CultJanzTOS3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96"/>
    <n v="133"/>
    <m/>
    <m/>
    <m/>
    <m/>
    <m/>
    <m/>
    <m/>
    <m/>
    <m/>
    <m/>
    <m/>
    <m/>
    <m/>
  </r>
  <r>
    <x v="903"/>
    <s v="Nangwee2012CultLangTOS1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7"/>
    <m/>
    <n v="119"/>
    <n v="166"/>
    <m/>
    <m/>
    <m/>
    <m/>
    <m/>
    <m/>
    <m/>
    <m/>
    <m/>
    <m/>
    <m/>
    <m/>
    <m/>
  </r>
  <r>
    <x v="904"/>
    <s v="Nangwee2012CultLangTOS2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3"/>
    <m/>
    <n v="110"/>
    <n v="152"/>
    <m/>
    <m/>
    <m/>
    <m/>
    <m/>
    <m/>
    <m/>
    <m/>
    <m/>
    <m/>
    <m/>
    <m/>
    <m/>
  </r>
  <r>
    <x v="905"/>
    <s v="Nangwee2012CultLangTOS3"/>
    <x v="0"/>
    <m/>
    <m/>
    <s v="La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87"/>
    <m/>
    <n v="94"/>
    <n v="132"/>
    <m/>
    <m/>
    <m/>
    <m/>
    <m/>
    <m/>
    <m/>
    <m/>
    <m/>
    <m/>
    <m/>
    <m/>
    <m/>
  </r>
  <r>
    <x v="906"/>
    <s v="Tamworth1992CvBataviaTOS10-May"/>
    <x v="0"/>
    <d v="1992-05-10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4"/>
    <m/>
    <m/>
    <m/>
    <m/>
    <m/>
    <m/>
    <m/>
    <m/>
    <m/>
    <m/>
    <m/>
    <m/>
    <m/>
    <m/>
  </r>
  <r>
    <x v="907"/>
    <s v="Tamworth1992CvBataviaTOS12-Jul"/>
    <x v="0"/>
    <d v="1992-07-12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5"/>
    <m/>
    <m/>
    <m/>
    <m/>
    <m/>
    <m/>
    <m/>
    <m/>
    <m/>
    <m/>
    <m/>
    <m/>
    <m/>
    <m/>
  </r>
  <r>
    <x v="908"/>
    <s v="Tamworth1992CvBataviaTOS14-Jun"/>
    <x v="0"/>
    <d v="1992-06-14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2"/>
    <m/>
    <m/>
    <m/>
    <m/>
    <m/>
    <m/>
    <m/>
    <m/>
    <m/>
    <m/>
    <m/>
    <m/>
    <m/>
    <m/>
  </r>
  <r>
    <x v="909"/>
    <s v="Tamworth1992CvBataviaTOS17-May"/>
    <x v="0"/>
    <d v="1992-05-17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6"/>
    <m/>
    <m/>
    <m/>
    <m/>
    <m/>
    <m/>
    <m/>
    <m/>
    <m/>
    <m/>
    <m/>
    <m/>
    <m/>
    <m/>
  </r>
  <r>
    <x v="910"/>
    <s v="Tamworth1992CvBataviaTOS19-Apr"/>
    <x v="0"/>
    <d v="1992-04-19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6"/>
    <m/>
    <m/>
    <m/>
    <m/>
    <m/>
    <m/>
    <m/>
    <m/>
    <m/>
    <m/>
    <m/>
    <m/>
    <m/>
    <m/>
  </r>
  <r>
    <x v="911"/>
    <s v="Tamworth1992CvBataviaTOS19-Jul"/>
    <x v="0"/>
    <d v="1992-07-19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1"/>
    <m/>
    <m/>
    <m/>
    <m/>
    <m/>
    <m/>
    <m/>
    <m/>
    <m/>
    <m/>
    <m/>
    <m/>
    <m/>
    <m/>
  </r>
  <r>
    <x v="912"/>
    <s v="Tamworth1992CvBataviaTOS21-Jun"/>
    <x v="0"/>
    <d v="1992-06-2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m/>
    <m/>
    <m/>
    <m/>
    <m/>
    <m/>
    <m/>
    <m/>
    <m/>
    <m/>
    <m/>
    <m/>
    <m/>
    <m/>
  </r>
  <r>
    <x v="913"/>
    <s v="Tamworth1992CvBataviaTOS24-May"/>
    <x v="0"/>
    <d v="1992-05-24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5"/>
    <m/>
    <m/>
    <m/>
    <m/>
    <m/>
    <m/>
    <m/>
    <m/>
    <m/>
    <m/>
    <m/>
    <m/>
    <m/>
    <m/>
  </r>
  <r>
    <x v="914"/>
    <s v="Tamworth1992CvBataviaTOS26-Apr"/>
    <x v="0"/>
    <d v="1992-04-2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5"/>
    <m/>
    <m/>
    <m/>
    <m/>
    <m/>
    <m/>
    <m/>
    <m/>
    <m/>
    <m/>
    <m/>
    <m/>
    <m/>
    <m/>
  </r>
  <r>
    <x v="915"/>
    <s v="Tamworth1992CvBataviaTOS26-Jul"/>
    <x v="0"/>
    <d v="1992-07-26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8"/>
    <m/>
    <m/>
    <m/>
    <m/>
    <m/>
    <m/>
    <m/>
    <m/>
    <m/>
    <m/>
    <m/>
    <m/>
    <m/>
    <m/>
  </r>
  <r>
    <x v="916"/>
    <s v="Tamworth1992CvBataviaTOS28-Jun"/>
    <x v="0"/>
    <d v="1992-06-28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4"/>
    <m/>
    <m/>
    <m/>
    <m/>
    <m/>
    <m/>
    <m/>
    <m/>
    <m/>
    <m/>
    <m/>
    <m/>
    <m/>
    <m/>
  </r>
  <r>
    <x v="917"/>
    <s v="Tamworth1992CvBataviaTOS31-May"/>
    <x v="0"/>
    <d v="1992-05-31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2"/>
    <m/>
    <m/>
    <m/>
    <m/>
    <m/>
    <m/>
    <m/>
    <m/>
    <m/>
    <m/>
    <m/>
    <m/>
    <m/>
    <m/>
  </r>
  <r>
    <x v="918"/>
    <s v="Tamworth1992CvBataviaTOS3-May"/>
    <x v="0"/>
    <d v="1992-05-03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4"/>
    <m/>
    <m/>
    <m/>
    <m/>
    <m/>
    <m/>
    <m/>
    <m/>
    <m/>
    <m/>
    <m/>
    <m/>
    <m/>
    <m/>
  </r>
  <r>
    <x v="919"/>
    <s v="Tamworth1992CvBataviaTOS5-Jul"/>
    <x v="0"/>
    <d v="1992-07-05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0"/>
    <m/>
    <m/>
    <m/>
    <m/>
    <m/>
    <m/>
    <m/>
    <m/>
    <m/>
    <m/>
    <m/>
    <m/>
    <m/>
    <m/>
  </r>
  <r>
    <x v="920"/>
    <s v="Tamworth1992CvBataviaTOS7-Jun"/>
    <x v="0"/>
    <d v="1992-06-07T00:00:00"/>
    <m/>
    <s v="Batav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8"/>
    <m/>
    <m/>
    <m/>
    <m/>
    <m/>
    <m/>
    <m/>
    <m/>
    <m/>
    <m/>
    <m/>
    <m/>
    <m/>
    <m/>
  </r>
  <r>
    <x v="921"/>
    <s v="Tamworth1992CvHartogTOS10-May"/>
    <x v="0"/>
    <d v="1992-05-10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9"/>
    <m/>
    <m/>
    <m/>
    <m/>
    <m/>
    <m/>
    <m/>
    <m/>
    <m/>
    <m/>
    <m/>
    <m/>
    <m/>
    <m/>
  </r>
  <r>
    <x v="922"/>
    <s v="Tamworth1992CvHartogTOS12-Jul"/>
    <x v="0"/>
    <d v="1992-07-12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8"/>
    <m/>
    <m/>
    <m/>
    <m/>
    <m/>
    <m/>
    <m/>
    <m/>
    <m/>
    <m/>
    <m/>
    <m/>
    <m/>
    <m/>
  </r>
  <r>
    <x v="923"/>
    <s v="Tamworth1992CvHartogTOS14-Jun"/>
    <x v="0"/>
    <d v="1992-06-14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0"/>
    <m/>
    <m/>
    <m/>
    <m/>
    <m/>
    <m/>
    <m/>
    <m/>
    <m/>
    <m/>
    <m/>
    <m/>
    <m/>
    <m/>
  </r>
  <r>
    <x v="924"/>
    <s v="Tamworth1992CvHartogTOS17-May"/>
    <x v="0"/>
    <d v="1992-05-17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1"/>
    <m/>
    <m/>
    <m/>
    <m/>
    <m/>
    <m/>
    <m/>
    <m/>
    <m/>
    <m/>
    <m/>
    <m/>
    <m/>
    <m/>
  </r>
  <r>
    <x v="925"/>
    <s v="Tamworth1992CvHartogTOS19-Apr"/>
    <x v="0"/>
    <d v="1992-04-19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2"/>
    <m/>
    <m/>
    <m/>
    <m/>
    <m/>
    <m/>
    <m/>
    <m/>
    <m/>
    <m/>
    <m/>
    <m/>
    <m/>
    <m/>
  </r>
  <r>
    <x v="926"/>
    <s v="Tamworth1992CvHartogTOS19-Jul"/>
    <x v="0"/>
    <d v="1992-07-19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2"/>
    <m/>
    <m/>
    <m/>
    <m/>
    <m/>
    <m/>
    <m/>
    <m/>
    <m/>
    <m/>
    <m/>
    <m/>
    <m/>
    <m/>
  </r>
  <r>
    <x v="927"/>
    <s v="Tamworth1992CvHartogTOS21-Jun"/>
    <x v="0"/>
    <d v="1992-06-2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2"/>
    <m/>
    <m/>
    <m/>
    <m/>
    <m/>
    <m/>
    <m/>
    <m/>
    <m/>
    <m/>
    <m/>
    <m/>
    <m/>
    <m/>
  </r>
  <r>
    <x v="928"/>
    <s v="Tamworth1992CvHartogTOS24-May"/>
    <x v="0"/>
    <d v="1992-05-24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0"/>
    <m/>
    <m/>
    <m/>
    <m/>
    <m/>
    <m/>
    <m/>
    <m/>
    <m/>
    <m/>
    <m/>
    <m/>
    <m/>
    <m/>
  </r>
  <r>
    <x v="929"/>
    <s v="Tamworth1992CvHartogTOS26-Apr"/>
    <x v="0"/>
    <d v="1992-04-2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5"/>
    <m/>
    <m/>
    <m/>
    <m/>
    <m/>
    <m/>
    <m/>
    <m/>
    <m/>
    <m/>
    <m/>
    <m/>
    <m/>
    <m/>
  </r>
  <r>
    <x v="930"/>
    <s v="Tamworth1992CvHartogTOS26-Jul"/>
    <x v="0"/>
    <d v="1992-07-26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87"/>
    <m/>
    <m/>
    <m/>
    <m/>
    <m/>
    <m/>
    <m/>
    <m/>
    <m/>
    <m/>
    <m/>
    <m/>
    <m/>
    <m/>
  </r>
  <r>
    <x v="931"/>
    <s v="Tamworth1992CvHartogTOS28-Jun"/>
    <x v="0"/>
    <d v="1992-06-28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9"/>
    <m/>
    <m/>
    <m/>
    <m/>
    <m/>
    <m/>
    <m/>
    <m/>
    <m/>
    <m/>
    <m/>
    <m/>
    <m/>
    <m/>
  </r>
  <r>
    <x v="932"/>
    <s v="Tamworth1992CvHartogTOS31-May"/>
    <x v="0"/>
    <d v="1992-05-31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8"/>
    <m/>
    <m/>
    <m/>
    <m/>
    <m/>
    <m/>
    <m/>
    <m/>
    <m/>
    <m/>
    <m/>
    <m/>
    <m/>
    <m/>
  </r>
  <r>
    <x v="933"/>
    <s v="Tamworth1992CvHartogTOS3-May"/>
    <x v="0"/>
    <d v="1992-05-03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7"/>
    <m/>
    <m/>
    <m/>
    <m/>
    <m/>
    <m/>
    <m/>
    <m/>
    <m/>
    <m/>
    <m/>
    <m/>
    <m/>
    <m/>
  </r>
  <r>
    <x v="934"/>
    <s v="Tamworth1992CvHartogTOS5-Jul"/>
    <x v="0"/>
    <d v="1992-07-05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5"/>
    <m/>
    <m/>
    <m/>
    <m/>
    <m/>
    <m/>
    <m/>
    <m/>
    <m/>
    <m/>
    <m/>
    <m/>
    <m/>
    <m/>
  </r>
  <r>
    <x v="935"/>
    <s v="Tamworth1992CvHartogTOS7-Jun"/>
    <x v="0"/>
    <d v="1992-06-07T00:00:00"/>
    <m/>
    <s v="Hart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3"/>
    <m/>
    <m/>
    <m/>
    <m/>
    <m/>
    <m/>
    <m/>
    <m/>
    <m/>
    <m/>
    <m/>
    <m/>
    <m/>
    <m/>
  </r>
  <r>
    <x v="936"/>
    <s v="Tamworth1992CvSunbriTOS10-May"/>
    <x v="0"/>
    <d v="1992-05-10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5"/>
    <m/>
    <m/>
    <m/>
    <m/>
    <m/>
    <m/>
    <m/>
    <m/>
    <m/>
    <m/>
    <m/>
    <m/>
    <m/>
    <m/>
  </r>
  <r>
    <x v="937"/>
    <s v="Tamworth1992CvSunbriTOS12-Jul"/>
    <x v="0"/>
    <d v="1992-07-12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5"/>
    <m/>
    <m/>
    <m/>
    <m/>
    <m/>
    <m/>
    <m/>
    <m/>
    <m/>
    <m/>
    <m/>
    <m/>
    <m/>
    <m/>
  </r>
  <r>
    <x v="938"/>
    <s v="Tamworth1992CvSunbriTOS14-Jun"/>
    <x v="0"/>
    <d v="1992-06-14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5"/>
    <m/>
    <m/>
    <m/>
    <m/>
    <m/>
    <m/>
    <m/>
    <m/>
    <m/>
    <m/>
    <m/>
    <m/>
    <m/>
    <m/>
  </r>
  <r>
    <x v="939"/>
    <s v="Tamworth1992CvSunbriTOS17-May"/>
    <x v="0"/>
    <d v="1992-05-17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6"/>
    <m/>
    <m/>
    <m/>
    <m/>
    <m/>
    <m/>
    <m/>
    <m/>
    <m/>
    <m/>
    <m/>
    <m/>
    <m/>
    <m/>
  </r>
  <r>
    <x v="940"/>
    <s v="Tamworth1992CvSunbriTOS19-Apr"/>
    <x v="0"/>
    <d v="1992-04-19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5"/>
    <m/>
    <m/>
    <m/>
    <m/>
    <m/>
    <m/>
    <m/>
    <m/>
    <m/>
    <m/>
    <m/>
    <m/>
    <m/>
    <m/>
  </r>
  <r>
    <x v="941"/>
    <s v="Tamworth1992CvSunbriTOS19-Jul"/>
    <x v="0"/>
    <d v="1992-07-19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0"/>
    <m/>
    <m/>
    <m/>
    <m/>
    <m/>
    <m/>
    <m/>
    <m/>
    <m/>
    <m/>
    <m/>
    <m/>
    <m/>
    <m/>
  </r>
  <r>
    <x v="942"/>
    <s v="Tamworth1992CvSunbriTOS21-Jun"/>
    <x v="0"/>
    <d v="1992-06-2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3"/>
    <m/>
    <m/>
    <m/>
    <m/>
    <m/>
    <m/>
    <m/>
    <m/>
    <m/>
    <m/>
    <m/>
    <m/>
    <m/>
    <m/>
  </r>
  <r>
    <x v="943"/>
    <s v="Tamworth1992CvSunbriTOS24-May"/>
    <x v="0"/>
    <d v="1992-05-24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5"/>
    <m/>
    <m/>
    <m/>
    <m/>
    <m/>
    <m/>
    <m/>
    <m/>
    <m/>
    <m/>
    <m/>
    <m/>
    <m/>
    <m/>
  </r>
  <r>
    <x v="944"/>
    <s v="Tamworth1992CvSunbriTOS26-Apr"/>
    <x v="0"/>
    <d v="1992-04-2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5"/>
    <m/>
    <m/>
    <m/>
    <m/>
    <m/>
    <m/>
    <m/>
    <m/>
    <m/>
    <m/>
    <m/>
    <m/>
    <m/>
    <m/>
  </r>
  <r>
    <x v="945"/>
    <s v="Tamworth1992CvSunbriTOS26-Jul"/>
    <x v="0"/>
    <d v="1992-07-26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9"/>
    <m/>
    <m/>
    <m/>
    <m/>
    <m/>
    <m/>
    <m/>
    <m/>
    <m/>
    <m/>
    <m/>
    <m/>
    <m/>
    <m/>
  </r>
  <r>
    <x v="946"/>
    <s v="Tamworth1992CvSunbriTOS28-Jun"/>
    <x v="0"/>
    <d v="1992-06-28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1"/>
    <m/>
    <m/>
    <m/>
    <m/>
    <m/>
    <m/>
    <m/>
    <m/>
    <m/>
    <m/>
    <m/>
    <m/>
    <m/>
    <m/>
  </r>
  <r>
    <x v="947"/>
    <s v="Tamworth1992CvSunbriTOS31-May"/>
    <x v="0"/>
    <d v="1992-05-31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0"/>
    <m/>
    <m/>
    <m/>
    <m/>
    <m/>
    <m/>
    <m/>
    <m/>
    <m/>
    <m/>
    <m/>
    <m/>
    <m/>
    <m/>
  </r>
  <r>
    <x v="948"/>
    <s v="Tamworth1992CvSunbriTOS3-May"/>
    <x v="0"/>
    <d v="1992-05-03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5"/>
    <m/>
    <m/>
    <m/>
    <m/>
    <m/>
    <m/>
    <m/>
    <m/>
    <m/>
    <m/>
    <m/>
    <m/>
    <m/>
    <m/>
  </r>
  <r>
    <x v="949"/>
    <s v="Tamworth1992CvSunbriTOS5-Jul"/>
    <x v="0"/>
    <d v="1992-07-05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8"/>
    <m/>
    <m/>
    <m/>
    <m/>
    <m/>
    <m/>
    <m/>
    <m/>
    <m/>
    <m/>
    <m/>
    <m/>
    <m/>
    <m/>
  </r>
  <r>
    <x v="950"/>
    <s v="Tamworth1992CvSunbriTOS7-Jun"/>
    <x v="0"/>
    <d v="1992-06-07T00:00:00"/>
    <m/>
    <s v="Sunbr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5"/>
    <m/>
    <m/>
    <m/>
    <m/>
    <m/>
    <m/>
    <m/>
    <m/>
    <m/>
    <m/>
    <m/>
    <m/>
    <m/>
    <m/>
  </r>
  <r>
    <x v="951"/>
    <s v="Tamworth1992CvSuncoTOS10-May"/>
    <x v="0"/>
    <d v="1992-05-10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0"/>
    <m/>
    <m/>
    <m/>
    <m/>
    <m/>
    <m/>
    <m/>
    <m/>
    <m/>
    <m/>
    <m/>
    <m/>
    <m/>
    <m/>
  </r>
  <r>
    <x v="952"/>
    <s v="Tamworth1992CvSuncoTOS12-Jul"/>
    <x v="0"/>
    <d v="1992-07-12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4"/>
    <m/>
    <m/>
    <m/>
    <m/>
    <m/>
    <m/>
    <m/>
    <m/>
    <m/>
    <m/>
    <m/>
    <m/>
    <m/>
    <m/>
  </r>
  <r>
    <x v="953"/>
    <s v="Tamworth1992CvSuncoTOS14-Jun"/>
    <x v="0"/>
    <d v="1992-06-14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5"/>
    <m/>
    <m/>
    <m/>
    <m/>
    <m/>
    <m/>
    <m/>
    <m/>
    <m/>
    <m/>
    <m/>
    <m/>
    <m/>
    <m/>
  </r>
  <r>
    <x v="954"/>
    <s v="Tamworth1992CvSuncoTOS17-May"/>
    <x v="0"/>
    <d v="1992-05-17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0"/>
    <m/>
    <m/>
    <m/>
    <m/>
    <m/>
    <m/>
    <m/>
    <m/>
    <m/>
    <m/>
    <m/>
    <m/>
    <m/>
    <m/>
  </r>
  <r>
    <x v="955"/>
    <s v="Tamworth1992CvSuncoTOS19-Apr"/>
    <x v="0"/>
    <d v="1992-04-19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5"/>
    <m/>
    <m/>
    <m/>
    <m/>
    <m/>
    <m/>
    <m/>
    <m/>
    <m/>
    <m/>
    <m/>
    <m/>
    <m/>
    <m/>
  </r>
  <r>
    <x v="956"/>
    <s v="Tamworth1992CvSuncoTOS19-Jul"/>
    <x v="0"/>
    <d v="1992-07-19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7"/>
    <m/>
    <m/>
    <m/>
    <m/>
    <m/>
    <m/>
    <m/>
    <m/>
    <m/>
    <m/>
    <m/>
    <m/>
    <m/>
    <m/>
  </r>
  <r>
    <x v="957"/>
    <s v="Tamworth1992CvSuncoTOS21-Jun"/>
    <x v="0"/>
    <d v="1992-06-21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9"/>
    <m/>
    <m/>
    <m/>
    <m/>
    <m/>
    <m/>
    <m/>
    <m/>
    <m/>
    <m/>
    <m/>
    <m/>
    <m/>
    <m/>
  </r>
  <r>
    <x v="958"/>
    <s v="Tamworth1992CvSuncoTOS24-May"/>
    <x v="0"/>
    <d v="1992-05-24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8"/>
    <m/>
    <m/>
    <m/>
    <m/>
    <m/>
    <m/>
    <m/>
    <m/>
    <m/>
    <m/>
    <m/>
    <m/>
    <m/>
    <m/>
  </r>
  <r>
    <x v="959"/>
    <s v="Tamworth1992CvSuncoTOS26-Apr"/>
    <x v="0"/>
    <d v="1992-04-26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2"/>
    <m/>
    <m/>
    <m/>
    <m/>
    <m/>
    <m/>
    <m/>
    <m/>
    <m/>
    <m/>
    <m/>
    <m/>
    <m/>
    <m/>
  </r>
  <r>
    <x v="960"/>
    <s v="Tamworth1992CvSuncoTOS26-Jul"/>
    <x v="0"/>
    <d v="1992-07-26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3"/>
    <m/>
    <m/>
    <m/>
    <m/>
    <m/>
    <m/>
    <m/>
    <m/>
    <m/>
    <m/>
    <m/>
    <m/>
    <m/>
    <m/>
  </r>
  <r>
    <x v="961"/>
    <s v="Tamworth1992CvSuncoTOS28-Jun"/>
    <x v="0"/>
    <d v="1992-06-28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5"/>
    <m/>
    <m/>
    <m/>
    <m/>
    <m/>
    <m/>
    <m/>
    <m/>
    <m/>
    <m/>
    <m/>
    <m/>
    <m/>
    <m/>
  </r>
  <r>
    <x v="962"/>
    <s v="Tamworth1992CvSuncoTOS31-May"/>
    <x v="0"/>
    <d v="1992-05-31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2"/>
    <m/>
    <m/>
    <m/>
    <m/>
    <m/>
    <m/>
    <m/>
    <m/>
    <m/>
    <m/>
    <m/>
    <m/>
    <m/>
    <m/>
  </r>
  <r>
    <x v="963"/>
    <s v="Tamworth1992CvSuncoTOS3-May"/>
    <x v="0"/>
    <d v="1992-05-03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5"/>
    <m/>
    <m/>
    <m/>
    <m/>
    <m/>
    <m/>
    <m/>
    <m/>
    <m/>
    <m/>
    <m/>
    <m/>
    <m/>
    <m/>
  </r>
  <r>
    <x v="964"/>
    <s v="Tamworth1992CvSuncoTOS5-Jul"/>
    <x v="0"/>
    <d v="1992-07-05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8"/>
    <m/>
    <m/>
    <m/>
    <m/>
    <m/>
    <m/>
    <m/>
    <m/>
    <m/>
    <m/>
    <m/>
    <m/>
    <m/>
    <m/>
  </r>
  <r>
    <x v="965"/>
    <s v="Tamworth1992CvSuncoTOS7-Jun"/>
    <x v="0"/>
    <d v="1992-06-07T00:00:00"/>
    <m/>
    <s v="Sunc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8"/>
    <m/>
    <m/>
    <m/>
    <m/>
    <m/>
    <m/>
    <m/>
    <m/>
    <m/>
    <m/>
    <m/>
    <m/>
    <m/>
    <m/>
  </r>
  <r>
    <x v="966"/>
    <s v="Tamworth1992CvSunecaTOS10-May"/>
    <x v="0"/>
    <d v="1992-05-10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3"/>
    <m/>
    <m/>
    <m/>
    <m/>
    <m/>
    <m/>
    <m/>
    <m/>
    <m/>
    <m/>
    <m/>
    <m/>
    <m/>
    <m/>
  </r>
  <r>
    <x v="967"/>
    <s v="Tamworth1992CvSunecaTOS12-Jul"/>
    <x v="0"/>
    <d v="1992-07-12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5"/>
    <m/>
    <m/>
    <m/>
    <m/>
    <m/>
    <m/>
    <m/>
    <m/>
    <m/>
    <m/>
    <m/>
    <m/>
    <m/>
    <m/>
  </r>
  <r>
    <x v="968"/>
    <s v="Tamworth1992CvSunecaTOS14-Jun"/>
    <x v="0"/>
    <d v="1992-06-14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3"/>
    <m/>
    <m/>
    <m/>
    <m/>
    <m/>
    <m/>
    <m/>
    <m/>
    <m/>
    <m/>
    <m/>
    <m/>
    <m/>
    <m/>
  </r>
  <r>
    <x v="969"/>
    <s v="Tamworth1992CvSunecaTOS17-May"/>
    <x v="0"/>
    <d v="1992-05-17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0"/>
    <m/>
    <m/>
    <m/>
    <m/>
    <m/>
    <m/>
    <m/>
    <m/>
    <m/>
    <m/>
    <m/>
    <m/>
    <m/>
    <m/>
  </r>
  <r>
    <x v="970"/>
    <s v="Tamworth1992CvSunecaTOS19-Apr"/>
    <x v="0"/>
    <d v="1992-04-19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7"/>
    <m/>
    <m/>
    <m/>
    <m/>
    <m/>
    <m/>
    <m/>
    <m/>
    <m/>
    <m/>
    <m/>
    <m/>
    <m/>
    <m/>
  </r>
  <r>
    <x v="971"/>
    <s v="Tamworth1992CvSunecaTOS19-Jul"/>
    <x v="0"/>
    <d v="1992-07-19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0"/>
    <m/>
    <m/>
    <m/>
    <m/>
    <m/>
    <m/>
    <m/>
    <m/>
    <m/>
    <m/>
    <m/>
    <m/>
    <m/>
    <m/>
  </r>
  <r>
    <x v="972"/>
    <s v="Tamworth1992CvSunecaTOS21-Jun"/>
    <x v="0"/>
    <d v="1992-06-2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8"/>
    <m/>
    <m/>
    <m/>
    <m/>
    <m/>
    <m/>
    <m/>
    <m/>
    <m/>
    <m/>
    <m/>
    <m/>
    <m/>
    <m/>
  </r>
  <r>
    <x v="973"/>
    <s v="Tamworth1992CvSunecaTOS24-May"/>
    <x v="0"/>
    <d v="1992-05-24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7"/>
    <m/>
    <m/>
    <m/>
    <m/>
    <m/>
    <m/>
    <m/>
    <m/>
    <m/>
    <m/>
    <m/>
    <m/>
    <m/>
    <m/>
  </r>
  <r>
    <x v="974"/>
    <s v="Tamworth1992CvSunecaTOS26-Apr"/>
    <x v="0"/>
    <d v="1992-04-2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6"/>
    <m/>
    <m/>
    <m/>
    <m/>
    <m/>
    <m/>
    <m/>
    <m/>
    <m/>
    <m/>
    <m/>
    <m/>
    <m/>
    <m/>
  </r>
  <r>
    <x v="975"/>
    <s v="Tamworth1992CvSunecaTOS26-Jul"/>
    <x v="0"/>
    <d v="1992-07-26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5"/>
    <m/>
    <m/>
    <m/>
    <m/>
    <m/>
    <m/>
    <m/>
    <m/>
    <m/>
    <m/>
    <m/>
    <m/>
    <m/>
    <m/>
  </r>
  <r>
    <x v="976"/>
    <s v="Tamworth1992CvSunecaTOS28-Jun"/>
    <x v="0"/>
    <d v="1992-06-28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4"/>
    <m/>
    <m/>
    <m/>
    <m/>
    <m/>
    <m/>
    <m/>
    <m/>
    <m/>
    <m/>
    <m/>
    <m/>
    <m/>
    <m/>
  </r>
  <r>
    <x v="977"/>
    <s v="Tamworth1992CvSunecaTOS31-May"/>
    <x v="0"/>
    <d v="1992-05-31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2"/>
    <m/>
    <m/>
    <m/>
    <m/>
    <m/>
    <m/>
    <m/>
    <m/>
    <m/>
    <m/>
    <m/>
    <m/>
    <m/>
    <m/>
  </r>
  <r>
    <x v="978"/>
    <s v="Tamworth1992CvSunecaTOS3-May"/>
    <x v="0"/>
    <d v="1992-05-03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44"/>
    <m/>
    <m/>
    <m/>
    <m/>
    <m/>
    <m/>
    <m/>
    <m/>
    <m/>
    <m/>
    <m/>
    <m/>
    <m/>
    <m/>
  </r>
  <r>
    <x v="979"/>
    <s v="Tamworth1992CvSunecaTOS5-Jul"/>
    <x v="0"/>
    <d v="1992-07-05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9"/>
    <m/>
    <m/>
    <m/>
    <m/>
    <m/>
    <m/>
    <m/>
    <m/>
    <m/>
    <m/>
    <m/>
    <m/>
    <m/>
    <m/>
  </r>
  <r>
    <x v="980"/>
    <s v="Tamworth1992CvSunecaTOS7-Jun"/>
    <x v="0"/>
    <d v="1992-06-07T00:00:00"/>
    <m/>
    <s v="Sunec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8"/>
    <m/>
    <m/>
    <m/>
    <m/>
    <m/>
    <m/>
    <m/>
    <m/>
    <m/>
    <m/>
    <m/>
    <m/>
    <m/>
    <m/>
  </r>
  <r>
    <x v="981"/>
    <s v="Tarlee2011TOS1CvAxe"/>
    <x v="713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981"/>
    <s v="Tarlee2011TOS1CvAxe"/>
    <x v="19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7"/>
    <m/>
  </r>
  <r>
    <x v="981"/>
    <s v="Tarlee2011TOS1CvAxe"/>
    <x v="714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2"/>
    <m/>
  </r>
  <r>
    <x v="981"/>
    <s v="Tarlee2011TOS1CvAxe"/>
    <x v="71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1"/>
    <m/>
  </r>
  <r>
    <x v="981"/>
    <s v="Tarlee2011TOS1CvAxe"/>
    <x v="71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1"/>
    <s v="Tarlee2011TOS1CvAxe"/>
    <x v="71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"/>
    <m/>
    <m/>
    <m/>
    <m/>
    <m/>
    <m/>
    <m/>
    <m/>
    <m/>
    <m/>
    <m/>
    <m/>
  </r>
  <r>
    <x v="981"/>
    <s v="Tarlee2011TOS1CvAxe"/>
    <x v="71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981"/>
    <s v="Tarlee2011TOS1CvAxe"/>
    <x v="23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981"/>
    <s v="Tarlee2011TOS1CvAxe"/>
    <x v="71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981"/>
    <s v="Tarlee2011TOS1CvAxe"/>
    <x v="24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982"/>
    <s v="Tarlee2011TOS1CvBolac"/>
    <x v="713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982"/>
    <s v="Tarlee2011TOS1CvBolac"/>
    <x v="19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6"/>
    <m/>
  </r>
  <r>
    <x v="982"/>
    <s v="Tarlee2011TOS1CvBolac"/>
    <x v="714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2"/>
    <m/>
  </r>
  <r>
    <x v="982"/>
    <s v="Tarlee2011TOS1CvBolac"/>
    <x v="71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1"/>
    <m/>
  </r>
  <r>
    <x v="982"/>
    <s v="Tarlee2011TOS1CvBolac"/>
    <x v="71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2"/>
    <s v="Tarlee2011TOS1CvBolac"/>
    <x v="71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982"/>
    <s v="Tarlee2011TOS1CvBolac"/>
    <x v="71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"/>
    <m/>
    <m/>
    <m/>
    <m/>
    <m/>
    <m/>
    <m/>
    <m/>
    <m/>
    <m/>
    <m/>
    <m/>
  </r>
  <r>
    <x v="982"/>
    <s v="Tarlee2011TOS1CvBolac"/>
    <x v="23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2"/>
    <m/>
    <m/>
    <m/>
    <m/>
    <m/>
    <m/>
    <m/>
    <m/>
    <m/>
    <m/>
    <m/>
    <m/>
  </r>
  <r>
    <x v="982"/>
    <s v="Tarlee2011TOS1CvBolac"/>
    <x v="71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982"/>
    <s v="Tarlee2011TOS1CvBolac"/>
    <x v="24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"/>
    <m/>
    <m/>
    <m/>
    <m/>
    <m/>
    <m/>
    <m/>
    <m/>
    <m/>
    <m/>
    <m/>
    <m/>
  </r>
  <r>
    <x v="983"/>
    <s v="Tarlee2011TOS1CvDerrimut"/>
    <x v="713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983"/>
    <s v="Tarlee2011TOS1CvDerrimut"/>
    <x v="19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6"/>
    <m/>
  </r>
  <r>
    <x v="983"/>
    <s v="Tarlee2011TOS1CvDerrimut"/>
    <x v="714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8"/>
    <m/>
  </r>
  <r>
    <x v="983"/>
    <s v="Tarlee2011TOS1CvDerrimut"/>
    <x v="71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3"/>
    <m/>
  </r>
  <r>
    <x v="983"/>
    <s v="Tarlee2011TOS1CvDerrimut"/>
    <x v="71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3"/>
    <s v="Tarlee2011TOS1CvDerrimut"/>
    <x v="71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3"/>
    <s v="Tarlee2011TOS1CvDerrimut"/>
    <x v="71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m/>
    <m/>
  </r>
  <r>
    <x v="983"/>
    <s v="Tarlee2011TOS1CvDerrimut"/>
    <x v="23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7"/>
    <m/>
    <m/>
    <m/>
    <m/>
    <m/>
    <m/>
    <m/>
    <m/>
    <m/>
    <m/>
    <m/>
    <m/>
  </r>
  <r>
    <x v="983"/>
    <s v="Tarlee2011TOS1CvDerrimut"/>
    <x v="71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83"/>
    <s v="Tarlee2011TOS1CvDerrimut"/>
    <x v="24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984"/>
    <s v="Tarlee2011TOS1CvEaglehawk"/>
    <x v="713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6"/>
    <m/>
  </r>
  <r>
    <x v="984"/>
    <s v="Tarlee2011TOS1CvEaglehawk"/>
    <x v="19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5"/>
    <m/>
  </r>
  <r>
    <x v="984"/>
    <s v="Tarlee2011TOS1CvEaglehawk"/>
    <x v="714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"/>
    <m/>
  </r>
  <r>
    <x v="984"/>
    <s v="Tarlee2011TOS1CvEaglehawk"/>
    <x v="71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3"/>
    <m/>
    <m/>
    <m/>
    <m/>
    <m/>
    <m/>
    <m/>
    <m/>
    <m/>
    <m/>
    <n v="7.7"/>
    <m/>
  </r>
  <r>
    <x v="984"/>
    <s v="Tarlee2011TOS1CvEaglehawk"/>
    <x v="71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984"/>
    <s v="Tarlee2011TOS1CvEaglehawk"/>
    <x v="71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984"/>
    <s v="Tarlee2011TOS1CvEaglehawk"/>
    <x v="71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3"/>
    <m/>
    <m/>
    <m/>
    <m/>
    <m/>
    <m/>
    <m/>
    <m/>
    <m/>
    <m/>
    <m/>
    <m/>
  </r>
  <r>
    <x v="984"/>
    <s v="Tarlee2011TOS1CvEaglehawk"/>
    <x v="23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"/>
    <m/>
    <m/>
    <m/>
    <m/>
    <m/>
    <m/>
    <m/>
    <m/>
    <m/>
    <m/>
    <m/>
    <m/>
  </r>
  <r>
    <x v="984"/>
    <s v="Tarlee2011TOS1CvEaglehawk"/>
    <x v="71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984"/>
    <s v="Tarlee2011TOS1CvEaglehawk"/>
    <x v="24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3"/>
    <m/>
    <m/>
    <m/>
    <m/>
    <m/>
    <m/>
    <m/>
    <m/>
    <m/>
    <m/>
    <m/>
    <m/>
  </r>
  <r>
    <x v="985"/>
    <s v="Tarlee2011TOS1CvGregory"/>
    <x v="713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5999999999999996"/>
    <m/>
  </r>
  <r>
    <x v="985"/>
    <s v="Tarlee2011TOS1CvGregory"/>
    <x v="19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6"/>
    <m/>
  </r>
  <r>
    <x v="985"/>
    <s v="Tarlee2011TOS1CvGregory"/>
    <x v="714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4"/>
    <m/>
  </r>
  <r>
    <x v="985"/>
    <s v="Tarlee2011TOS1CvGregory"/>
    <x v="71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2"/>
    <m/>
  </r>
  <r>
    <x v="985"/>
    <s v="Tarlee2011TOS1CvGregory"/>
    <x v="71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5"/>
    <s v="Tarlee2011TOS1CvGregory"/>
    <x v="71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5"/>
    <s v="Tarlee2011TOS1CvGregory"/>
    <x v="71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985"/>
    <s v="Tarlee2011TOS1CvGregory"/>
    <x v="23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985"/>
    <s v="Tarlee2011TOS1CvGregory"/>
    <x v="71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9"/>
    <m/>
    <m/>
    <m/>
    <m/>
    <m/>
    <m/>
    <m/>
    <m/>
    <m/>
    <m/>
    <m/>
    <m/>
  </r>
  <r>
    <x v="985"/>
    <s v="Tarlee2011TOS1CvGregory"/>
    <x v="24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986"/>
    <s v="Tarlee2011TOS1CvLincoln"/>
    <x v="713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986"/>
    <s v="Tarlee2011TOS1CvLincoln"/>
    <x v="19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5"/>
    <m/>
  </r>
  <r>
    <x v="986"/>
    <s v="Tarlee2011TOS1CvLincoln"/>
    <x v="714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7"/>
    <m/>
    <m/>
    <m/>
    <m/>
    <m/>
    <m/>
    <m/>
    <m/>
    <m/>
    <m/>
    <n v="6.5"/>
    <m/>
  </r>
  <r>
    <x v="986"/>
    <s v="Tarlee2011TOS1CvLincoln"/>
    <x v="71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n v="7.1"/>
    <m/>
  </r>
  <r>
    <x v="986"/>
    <s v="Tarlee2011TOS1CvLincoln"/>
    <x v="71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6"/>
    <s v="Tarlee2011TOS1CvLincoln"/>
    <x v="71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6"/>
    <s v="Tarlee2011TOS1CvLincoln"/>
    <x v="71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986"/>
    <s v="Tarlee2011TOS1CvLincoln"/>
    <x v="23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986"/>
    <s v="Tarlee2011TOS1CvLincoln"/>
    <x v="71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0"/>
    <m/>
    <m/>
    <m/>
    <m/>
    <m/>
    <m/>
    <m/>
    <m/>
    <m/>
    <m/>
    <m/>
    <m/>
  </r>
  <r>
    <x v="986"/>
    <s v="Tarlee2011TOS1CvLincoln"/>
    <x v="24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987"/>
    <s v="Tarlee2011TOS1CvMace"/>
    <x v="713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987"/>
    <s v="Tarlee2011TOS1CvMace"/>
    <x v="19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5"/>
    <m/>
  </r>
  <r>
    <x v="987"/>
    <s v="Tarlee2011TOS1CvMace"/>
    <x v="714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.6"/>
    <m/>
  </r>
  <r>
    <x v="987"/>
    <s v="Tarlee2011TOS1CvMace"/>
    <x v="71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n v="7.1"/>
    <m/>
  </r>
  <r>
    <x v="987"/>
    <s v="Tarlee2011TOS1CvMace"/>
    <x v="71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7"/>
    <s v="Tarlee2011TOS1CvMace"/>
    <x v="71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3"/>
    <m/>
    <m/>
    <m/>
    <m/>
    <m/>
    <m/>
    <m/>
    <m/>
    <m/>
    <m/>
    <m/>
    <m/>
  </r>
  <r>
    <x v="987"/>
    <s v="Tarlee2011TOS1CvMace"/>
    <x v="71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9"/>
    <m/>
    <m/>
    <m/>
    <m/>
    <m/>
    <m/>
    <m/>
    <m/>
    <m/>
    <m/>
    <m/>
    <m/>
  </r>
  <r>
    <x v="987"/>
    <s v="Tarlee2011TOS1CvMace"/>
    <x v="23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987"/>
    <s v="Tarlee2011TOS1CvMace"/>
    <x v="71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87"/>
    <s v="Tarlee2011TOS1CvMace"/>
    <x v="24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7"/>
    <m/>
    <m/>
    <m/>
    <m/>
    <m/>
    <m/>
    <m/>
    <m/>
    <m/>
    <m/>
    <m/>
    <m/>
  </r>
  <r>
    <x v="988"/>
    <s v="Tarlee2011TOS1CvScout"/>
    <x v="713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988"/>
    <s v="Tarlee2011TOS1CvScout"/>
    <x v="19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5.5"/>
    <m/>
  </r>
  <r>
    <x v="988"/>
    <s v="Tarlee2011TOS1CvScout"/>
    <x v="714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6"/>
    <m/>
  </r>
  <r>
    <x v="988"/>
    <s v="Tarlee2011TOS1CvScout"/>
    <x v="71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7.5"/>
    <m/>
  </r>
  <r>
    <x v="988"/>
    <s v="Tarlee2011TOS1CvScout"/>
    <x v="71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88"/>
    <s v="Tarlee2011TOS1CvScout"/>
    <x v="71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8"/>
    <s v="Tarlee2011TOS1CvScout"/>
    <x v="71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3"/>
    <m/>
    <m/>
    <m/>
    <m/>
    <m/>
    <m/>
    <m/>
    <m/>
    <m/>
    <m/>
    <m/>
    <m/>
  </r>
  <r>
    <x v="988"/>
    <s v="Tarlee2011TOS1CvScout"/>
    <x v="23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0"/>
    <m/>
    <m/>
    <m/>
    <m/>
    <m/>
    <m/>
    <m/>
    <m/>
    <m/>
    <m/>
    <m/>
    <m/>
  </r>
  <r>
    <x v="988"/>
    <s v="Tarlee2011TOS1CvScout"/>
    <x v="71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88"/>
    <s v="Tarlee2011TOS1CvScout"/>
    <x v="24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85"/>
    <m/>
    <m/>
    <m/>
    <m/>
    <m/>
    <m/>
    <m/>
    <m/>
    <m/>
    <m/>
    <m/>
    <m/>
  </r>
  <r>
    <x v="989"/>
    <s v="Tarlee2011TOS2CvAxe"/>
    <x v="715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7"/>
    <m/>
  </r>
  <r>
    <x v="989"/>
    <s v="Tarlee2011TOS2CvAxe"/>
    <x v="716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7"/>
    <m/>
  </r>
  <r>
    <x v="989"/>
    <s v="Tarlee2011TOS2CvAxe"/>
    <x v="71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0"/>
    <m/>
    <m/>
    <m/>
    <m/>
    <m/>
    <m/>
    <m/>
    <m/>
    <m/>
    <m/>
    <n v="5.7"/>
    <m/>
  </r>
  <r>
    <x v="989"/>
    <s v="Tarlee2011TOS2CvAxe"/>
    <x v="718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6"/>
    <m/>
  </r>
  <r>
    <x v="989"/>
    <s v="Tarlee2011TOS2CvAxe"/>
    <x v="237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89"/>
    <s v="Tarlee2011TOS2CvAxe"/>
    <x v="719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5"/>
    <m/>
    <m/>
    <m/>
    <m/>
    <m/>
    <m/>
    <m/>
    <m/>
    <m/>
    <m/>
    <m/>
    <m/>
  </r>
  <r>
    <x v="989"/>
    <s v="Tarlee2011TOS2CvAxe"/>
    <x v="240"/>
    <m/>
    <m/>
    <s v="Ax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5"/>
    <m/>
    <m/>
    <m/>
    <m/>
    <m/>
    <m/>
    <m/>
    <m/>
    <m/>
    <m/>
    <m/>
    <m/>
  </r>
  <r>
    <x v="990"/>
    <s v="Tarlee2011TOS2CvBolac"/>
    <x v="715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2999999999999998"/>
    <m/>
  </r>
  <r>
    <x v="990"/>
    <s v="Tarlee2011TOS2CvBolac"/>
    <x v="716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990"/>
    <s v="Tarlee2011TOS2CvBolac"/>
    <x v="71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2"/>
    <m/>
  </r>
  <r>
    <x v="990"/>
    <s v="Tarlee2011TOS2CvBolac"/>
    <x v="718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6.1"/>
    <m/>
  </r>
  <r>
    <x v="990"/>
    <s v="Tarlee2011TOS2CvBolac"/>
    <x v="237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90"/>
    <s v="Tarlee2011TOS2CvBolac"/>
    <x v="719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49"/>
    <m/>
    <m/>
    <m/>
    <m/>
    <m/>
    <m/>
    <m/>
    <m/>
    <m/>
    <m/>
    <m/>
    <m/>
  </r>
  <r>
    <x v="990"/>
    <s v="Tarlee2011TOS2CvBolac"/>
    <x v="240"/>
    <m/>
    <m/>
    <s v="Bola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991"/>
    <s v="Tarlee2011TOS2CvDerrimut"/>
    <x v="715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6"/>
    <m/>
  </r>
  <r>
    <x v="991"/>
    <s v="Tarlee2011TOS2CvDerrimut"/>
    <x v="716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991"/>
    <s v="Tarlee2011TOS2CvDerrimut"/>
    <x v="71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0999999999999996"/>
    <m/>
  </r>
  <r>
    <x v="991"/>
    <s v="Tarlee2011TOS2CvDerrimut"/>
    <x v="718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6"/>
    <m/>
  </r>
  <r>
    <x v="991"/>
    <s v="Tarlee2011TOS2CvDerrimut"/>
    <x v="237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91"/>
    <s v="Tarlee2011TOS2CvDerrimut"/>
    <x v="719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m/>
    <m/>
  </r>
  <r>
    <x v="991"/>
    <s v="Tarlee2011TOS2CvDerrimut"/>
    <x v="240"/>
    <m/>
    <m/>
    <s v="Derrim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92"/>
    <s v="Tarlee2011TOS2CvEaglehawk"/>
    <x v="715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6"/>
    <m/>
  </r>
  <r>
    <x v="992"/>
    <s v="Tarlee2011TOS2CvEaglehawk"/>
    <x v="716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992"/>
    <s v="Tarlee2011TOS2CvEaglehawk"/>
    <x v="71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992"/>
    <s v="Tarlee2011TOS2CvEaglehawk"/>
    <x v="718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6.1"/>
    <m/>
  </r>
  <r>
    <x v="992"/>
    <s v="Tarlee2011TOS2CvEaglehawk"/>
    <x v="237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992"/>
    <s v="Tarlee2011TOS2CvEaglehawk"/>
    <x v="719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92"/>
    <s v="Tarlee2011TOS2CvEaglehawk"/>
    <x v="240"/>
    <m/>
    <m/>
    <s v="Eaglehaw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1"/>
    <m/>
    <m/>
    <m/>
    <m/>
    <m/>
    <m/>
    <m/>
    <m/>
    <m/>
    <m/>
    <m/>
    <m/>
  </r>
  <r>
    <x v="993"/>
    <s v="Tarlee2011TOS2CvGregory"/>
    <x v="715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9"/>
    <m/>
  </r>
  <r>
    <x v="993"/>
    <s v="Tarlee2011TOS2CvGregory"/>
    <x v="716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7"/>
    <m/>
  </r>
  <r>
    <x v="993"/>
    <s v="Tarlee2011TOS2CvGregory"/>
    <x v="71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2"/>
    <m/>
  </r>
  <r>
    <x v="993"/>
    <s v="Tarlee2011TOS2CvGregory"/>
    <x v="718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7"/>
    <m/>
    <m/>
    <m/>
    <m/>
    <m/>
    <m/>
    <m/>
    <m/>
    <m/>
    <m/>
    <n v="6.6"/>
    <m/>
  </r>
  <r>
    <x v="993"/>
    <s v="Tarlee2011TOS2CvGregory"/>
    <x v="237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2"/>
    <m/>
    <m/>
    <m/>
    <m/>
    <m/>
    <m/>
    <m/>
    <m/>
    <m/>
    <m/>
    <m/>
    <m/>
  </r>
  <r>
    <x v="993"/>
    <s v="Tarlee2011TOS2CvGregory"/>
    <x v="719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1"/>
    <m/>
    <m/>
    <m/>
    <m/>
    <m/>
    <m/>
    <m/>
    <m/>
    <m/>
    <m/>
    <m/>
    <m/>
  </r>
  <r>
    <x v="993"/>
    <s v="Tarlee2011TOS2CvGregory"/>
    <x v="24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2"/>
    <m/>
    <m/>
    <m/>
    <m/>
    <m/>
    <m/>
    <m/>
    <m/>
    <m/>
    <m/>
    <m/>
    <m/>
  </r>
  <r>
    <x v="994"/>
    <s v="Tarlee2011TOS2CvLincoln"/>
    <x v="715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5"/>
    <m/>
  </r>
  <r>
    <x v="994"/>
    <s v="Tarlee2011TOS2CvLincoln"/>
    <x v="716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4"/>
    <m/>
  </r>
  <r>
    <x v="994"/>
    <s v="Tarlee2011TOS2CvLincoln"/>
    <x v="71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4.9000000000000004"/>
    <m/>
  </r>
  <r>
    <x v="994"/>
    <s v="Tarlee2011TOS2CvLincoln"/>
    <x v="718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6"/>
    <m/>
    <m/>
    <m/>
    <m/>
    <m/>
    <m/>
    <m/>
    <m/>
    <m/>
    <m/>
    <n v="6.1"/>
    <m/>
  </r>
  <r>
    <x v="994"/>
    <s v="Tarlee2011TOS2CvLincoln"/>
    <x v="237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994"/>
    <s v="Tarlee2011TOS2CvLincoln"/>
    <x v="719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7"/>
    <m/>
    <m/>
    <m/>
    <m/>
    <m/>
    <m/>
    <m/>
    <m/>
    <m/>
    <m/>
    <m/>
    <m/>
  </r>
  <r>
    <x v="994"/>
    <s v="Tarlee2011TOS2CvLincoln"/>
    <x v="240"/>
    <m/>
    <m/>
    <s v="Lincol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95"/>
    <s v="Tarlee2011TOS2CvMace"/>
    <x v="715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7"/>
    <m/>
  </r>
  <r>
    <x v="995"/>
    <s v="Tarlee2011TOS2CvMace"/>
    <x v="716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5"/>
    <m/>
  </r>
  <r>
    <x v="995"/>
    <s v="Tarlee2011TOS2CvMace"/>
    <x v="71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3"/>
    <m/>
  </r>
  <r>
    <x v="995"/>
    <s v="Tarlee2011TOS2CvMace"/>
    <x v="718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7"/>
    <m/>
    <m/>
    <m/>
    <m/>
    <m/>
    <m/>
    <m/>
    <m/>
    <m/>
    <m/>
    <n v="6.6"/>
    <m/>
  </r>
  <r>
    <x v="995"/>
    <s v="Tarlee2011TOS2CvMace"/>
    <x v="237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9"/>
    <m/>
    <m/>
    <m/>
    <m/>
    <m/>
    <m/>
    <m/>
    <m/>
    <m/>
    <m/>
    <m/>
    <m/>
  </r>
  <r>
    <x v="995"/>
    <s v="Tarlee2011TOS2CvMace"/>
    <x v="719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61"/>
    <m/>
    <m/>
    <m/>
    <m/>
    <m/>
    <m/>
    <m/>
    <m/>
    <m/>
    <m/>
    <m/>
    <m/>
  </r>
  <r>
    <x v="995"/>
    <s v="Tarlee2011TOS2CvMace"/>
    <x v="240"/>
    <m/>
    <m/>
    <s v="M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96"/>
    <s v="Tarlee2011TOS2CvScout"/>
    <x v="715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3"/>
    <m/>
    <m/>
    <m/>
    <m/>
    <m/>
    <m/>
    <m/>
    <m/>
    <m/>
    <m/>
    <n v="2.7"/>
    <m/>
  </r>
  <r>
    <x v="996"/>
    <s v="Tarlee2011TOS2CvScout"/>
    <x v="716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4"/>
    <m/>
    <m/>
    <m/>
    <m/>
    <m/>
    <m/>
    <m/>
    <m/>
    <m/>
    <m/>
    <n v="3.8"/>
    <m/>
  </r>
  <r>
    <x v="996"/>
    <s v="Tarlee2011TOS2CvScout"/>
    <x v="71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5"/>
    <m/>
    <m/>
    <m/>
    <m/>
    <m/>
    <m/>
    <m/>
    <m/>
    <m/>
    <m/>
    <n v="5.0999999999999996"/>
    <m/>
  </r>
  <r>
    <x v="996"/>
    <s v="Tarlee2011TOS2CvScout"/>
    <x v="718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17"/>
    <m/>
    <m/>
    <m/>
    <m/>
    <m/>
    <m/>
    <m/>
    <m/>
    <m/>
    <m/>
    <n v="6.4"/>
    <m/>
  </r>
  <r>
    <x v="996"/>
    <s v="Tarlee2011TOS2CvScout"/>
    <x v="237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7"/>
    <m/>
    <m/>
    <m/>
    <m/>
    <m/>
    <m/>
    <m/>
    <m/>
    <m/>
    <m/>
    <m/>
    <m/>
  </r>
  <r>
    <x v="996"/>
    <s v="Tarlee2011TOS2CvScout"/>
    <x v="719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9"/>
    <m/>
    <m/>
    <m/>
    <m/>
    <m/>
    <m/>
    <m/>
    <m/>
    <m/>
    <m/>
    <m/>
    <m/>
  </r>
  <r>
    <x v="996"/>
    <s v="Tarlee2011TOS2CvScout"/>
    <x v="240"/>
    <m/>
    <m/>
    <s v="Scou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73"/>
    <m/>
    <m/>
    <m/>
    <m/>
    <m/>
    <m/>
    <m/>
    <m/>
    <m/>
    <m/>
    <m/>
    <m/>
  </r>
  <r>
    <x v="997"/>
    <s v="Temora2012CvAxeTOS23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5"/>
    <m/>
    <n v="136"/>
    <m/>
    <m/>
    <m/>
    <m/>
    <m/>
    <m/>
    <m/>
    <m/>
    <m/>
    <m/>
    <m/>
    <m/>
    <m/>
    <m/>
  </r>
  <r>
    <x v="998"/>
    <s v="Temora2012CvAxeTOS25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6"/>
    <m/>
    <n v="118"/>
    <m/>
    <m/>
    <m/>
    <m/>
    <m/>
    <m/>
    <m/>
    <m/>
    <m/>
    <m/>
    <m/>
    <m/>
    <m/>
    <m/>
  </r>
  <r>
    <x v="999"/>
    <s v="Temora2012CvAxeTOS5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14"/>
    <m/>
    <n v="154"/>
    <n v="195"/>
    <m/>
    <m/>
    <m/>
    <m/>
    <m/>
    <m/>
    <m/>
    <m/>
    <m/>
    <m/>
    <m/>
    <m/>
    <m/>
  </r>
  <r>
    <x v="1000"/>
    <s v="Temora2012CvGregoryTOS23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7"/>
    <m/>
    <n v="143"/>
    <m/>
    <m/>
    <m/>
    <m/>
    <m/>
    <m/>
    <m/>
    <m/>
    <m/>
    <m/>
    <m/>
    <m/>
    <m/>
    <m/>
  </r>
  <r>
    <x v="1001"/>
    <s v="Temora2012CvGregoryTOS25-Jun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5"/>
    <m/>
    <n v="119"/>
    <m/>
    <m/>
    <m/>
    <m/>
    <m/>
    <m/>
    <m/>
    <m/>
    <m/>
    <m/>
    <m/>
    <m/>
    <m/>
    <m/>
  </r>
  <r>
    <x v="1002"/>
    <s v="Temora2012CvGregoryTOS5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1"/>
    <m/>
    <n v="155"/>
    <n v="195"/>
    <m/>
    <m/>
    <m/>
    <m/>
    <m/>
    <m/>
    <m/>
    <m/>
    <m/>
    <m/>
    <m/>
    <m/>
    <m/>
  </r>
  <r>
    <x v="1003"/>
    <s v="Temora2012CvJanzTOS23-May"/>
    <x v="72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4"/>
    <m/>
  </r>
  <r>
    <x v="1003"/>
    <s v="Temora2012CvJanzTOS23-May"/>
    <x v="721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55"/>
    <m/>
  </r>
  <r>
    <x v="1003"/>
    <s v="Temora2012CvJanzTOS23-May"/>
    <x v="72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45"/>
    <m/>
  </r>
  <r>
    <x v="1003"/>
    <s v="Temora2012CvJanzTOS23-May"/>
    <x v="723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5.85"/>
    <m/>
  </r>
  <r>
    <x v="1003"/>
    <s v="Temora2012CvJanzTOS23-May"/>
    <x v="724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15"/>
    <m/>
  </r>
  <r>
    <x v="1003"/>
    <s v="Temora2012CvJanzTOS23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25"/>
    <m/>
    <n v="143"/>
    <m/>
    <m/>
    <m/>
    <m/>
    <m/>
    <m/>
    <m/>
    <m/>
    <m/>
    <m/>
    <m/>
    <m/>
    <m/>
    <m/>
  </r>
  <r>
    <x v="1004"/>
    <s v="Temora2012CvJanzTOS25-Jun"/>
    <x v="721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1.05"/>
    <m/>
  </r>
  <r>
    <x v="1004"/>
    <s v="Temora2012CvJanzTOS25-Jun"/>
    <x v="72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"/>
    <m/>
  </r>
  <r>
    <x v="1004"/>
    <s v="Temora2012CvJanzTOS25-Jun"/>
    <x v="723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2.4500000000000002"/>
    <m/>
  </r>
  <r>
    <x v="1004"/>
    <s v="Temora2012CvJanzTOS25-Jun"/>
    <x v="724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3.6"/>
    <m/>
  </r>
  <r>
    <x v="1004"/>
    <s v="Temora2012CvJanzTOS25-Jun"/>
    <x v="71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2"/>
    <m/>
  </r>
  <r>
    <x v="1004"/>
    <s v="Temora2012CvJanzTOS25-Jun"/>
    <x v="725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9000000000000004"/>
    <m/>
  </r>
  <r>
    <x v="1004"/>
    <s v="Temora2012CvJanzTOS25-Jun"/>
    <x v="726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35"/>
    <m/>
  </r>
  <r>
    <x v="1004"/>
    <s v="Temora2012CvJanzTOS25-Jun"/>
    <x v="727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25"/>
    <m/>
  </r>
  <r>
    <x v="1004"/>
    <s v="Temora2012CvJanzTOS25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04"/>
    <m/>
    <n v="119"/>
    <m/>
    <m/>
    <m/>
    <m/>
    <m/>
    <m/>
    <m/>
    <m/>
    <m/>
    <m/>
    <m/>
    <m/>
    <m/>
    <m/>
  </r>
  <r>
    <x v="1005"/>
    <s v="Temora2012CvJanzTOS5-May"/>
    <x v="72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4.45"/>
    <m/>
  </r>
  <r>
    <x v="1005"/>
    <s v="Temora2012CvJanzTOS5-May"/>
    <x v="721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4"/>
    <m/>
  </r>
  <r>
    <x v="1005"/>
    <s v="Temora2012CvJanzTOS5-May"/>
    <x v="722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.15"/>
    <m/>
  </r>
  <r>
    <x v="1005"/>
    <s v="Temora2012CvJanzTOS5-May"/>
    <x v="723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n v="6"/>
    <m/>
  </r>
  <r>
    <x v="1005"/>
    <s v="Temora2012CvJanzTOS5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131"/>
    <m/>
    <n v="155"/>
    <m/>
    <m/>
    <m/>
    <m/>
    <m/>
    <m/>
    <m/>
    <m/>
    <m/>
    <m/>
    <m/>
    <m/>
    <m/>
    <m/>
  </r>
  <r>
    <x v="1006"/>
    <s v="Wagga1991N0"/>
    <x v="728"/>
    <m/>
    <m/>
    <s v="Matong"/>
    <m/>
    <m/>
    <m/>
    <m/>
    <m/>
    <m/>
    <m/>
    <m/>
    <m/>
    <m/>
    <m/>
    <m/>
    <m/>
    <n v="5.8"/>
    <n v="218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549"/>
    <m/>
    <m/>
  </r>
  <r>
    <x v="1006"/>
    <s v="Wagga1991N0"/>
    <x v="631"/>
    <m/>
    <m/>
    <s v="Matong"/>
    <m/>
    <m/>
    <m/>
    <m/>
    <m/>
    <m/>
    <m/>
    <m/>
    <m/>
    <m/>
    <m/>
    <m/>
    <m/>
    <n v="8.35"/>
    <n v="984"/>
    <m/>
    <m/>
    <m/>
    <m/>
    <m/>
    <m/>
    <m/>
    <m/>
    <m/>
    <m/>
    <m/>
    <m/>
    <m/>
    <m/>
    <m/>
    <m/>
    <m/>
    <m/>
    <m/>
    <m/>
    <m/>
    <n v="10"/>
    <n v="196"/>
    <m/>
    <x v="2"/>
    <m/>
    <m/>
    <m/>
    <m/>
    <m/>
    <m/>
    <m/>
    <m/>
    <m/>
    <n v="22.6"/>
    <n v="172"/>
    <m/>
    <m/>
    <m/>
    <n v="181.5"/>
    <n v="617"/>
    <n v="377"/>
    <m/>
    <m/>
  </r>
  <r>
    <x v="1006"/>
    <s v="Wagga1991N0"/>
    <x v="729"/>
    <m/>
    <m/>
    <s v="Matong"/>
    <m/>
    <m/>
    <m/>
    <m/>
    <m/>
    <m/>
    <m/>
    <m/>
    <m/>
    <m/>
    <m/>
    <m/>
    <m/>
    <n v="7.63"/>
    <n v="1086"/>
    <m/>
    <m/>
    <m/>
    <n v="1.5504812834224599E-2"/>
    <n v="2.8549618320610686E-2"/>
    <n v="5.7988"/>
    <n v="13100"/>
    <n v="8.8000000000000007"/>
    <n v="374"/>
    <m/>
    <m/>
    <m/>
    <m/>
    <m/>
    <m/>
    <m/>
    <m/>
    <m/>
    <m/>
    <m/>
    <m/>
    <m/>
    <n v="118"/>
    <m/>
    <x v="0"/>
    <m/>
    <m/>
    <m/>
    <m/>
    <m/>
    <m/>
    <m/>
    <m/>
    <m/>
    <m/>
    <n v="164"/>
    <m/>
    <m/>
    <m/>
    <m/>
    <n v="423"/>
    <n v="372"/>
    <m/>
    <m/>
  </r>
  <r>
    <x v="1007"/>
    <s v="Wagga1991N120"/>
    <x v="728"/>
    <m/>
    <m/>
    <s v="Matong"/>
    <m/>
    <m/>
    <m/>
    <m/>
    <m/>
    <m/>
    <m/>
    <m/>
    <m/>
    <m/>
    <m/>
    <m/>
    <m/>
    <n v="10.46"/>
    <n v="316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691"/>
    <m/>
    <m/>
  </r>
  <r>
    <x v="1007"/>
    <s v="Wagga1991N120"/>
    <x v="631"/>
    <m/>
    <m/>
    <s v="Matong"/>
    <m/>
    <m/>
    <m/>
    <m/>
    <m/>
    <m/>
    <m/>
    <m/>
    <m/>
    <m/>
    <m/>
    <m/>
    <m/>
    <n v="14.14"/>
    <n v="1092"/>
    <m/>
    <m/>
    <m/>
    <m/>
    <m/>
    <m/>
    <m/>
    <m/>
    <m/>
    <m/>
    <m/>
    <m/>
    <m/>
    <m/>
    <m/>
    <m/>
    <m/>
    <m/>
    <m/>
    <m/>
    <m/>
    <n v="11.9"/>
    <n v="275"/>
    <m/>
    <x v="1"/>
    <m/>
    <m/>
    <m/>
    <m/>
    <m/>
    <m/>
    <m/>
    <m/>
    <m/>
    <n v="29.3"/>
    <n v="212"/>
    <m/>
    <m/>
    <m/>
    <n v="110.1"/>
    <n v="604"/>
    <n v="416"/>
    <m/>
    <m/>
  </r>
  <r>
    <x v="1007"/>
    <s v="Wagga1991N120"/>
    <x v="729"/>
    <m/>
    <m/>
    <s v="Matong"/>
    <m/>
    <m/>
    <m/>
    <m/>
    <m/>
    <m/>
    <m/>
    <m/>
    <m/>
    <m/>
    <m/>
    <m/>
    <m/>
    <n v="13.62"/>
    <n v="1163"/>
    <m/>
    <m/>
    <m/>
    <n v="2.6990853658536585E-2"/>
    <n v="2.081218274111675E-2"/>
    <n v="8.8529999999999998"/>
    <n v="15760"/>
    <n v="15.5"/>
    <n v="328"/>
    <m/>
    <m/>
    <m/>
    <m/>
    <m/>
    <m/>
    <m/>
    <m/>
    <m/>
    <m/>
    <m/>
    <m/>
    <m/>
    <n v="162"/>
    <m/>
    <x v="0"/>
    <m/>
    <m/>
    <m/>
    <m/>
    <m/>
    <m/>
    <m/>
    <m/>
    <m/>
    <m/>
    <n v="190"/>
    <m/>
    <m/>
    <m/>
    <m/>
    <n v="474"/>
    <n v="376"/>
    <m/>
    <m/>
  </r>
  <r>
    <x v="1008"/>
    <s v="Wagga1991N160"/>
    <x v="728"/>
    <m/>
    <m/>
    <s v="Mato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08"/>
    <s v="Wagga1991N160"/>
    <x v="631"/>
    <m/>
    <m/>
    <s v="Mato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08"/>
    <s v="Wagga1991N160"/>
    <x v="729"/>
    <m/>
    <m/>
    <s v="Matong"/>
    <m/>
    <m/>
    <m/>
    <m/>
    <m/>
    <m/>
    <m/>
    <m/>
    <m/>
    <m/>
    <m/>
    <m/>
    <m/>
    <n v="13.68"/>
    <n v="1132"/>
    <m/>
    <m/>
    <m/>
    <n v="2.9970318021201415E-2"/>
    <n v="1.7490729295426454E-2"/>
    <n v="8.4816000000000003"/>
    <n v="16180"/>
    <n v="17"/>
    <n v="283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389"/>
    <m/>
    <m/>
  </r>
  <r>
    <x v="1009"/>
    <s v="Wagga1991N200"/>
    <x v="728"/>
    <m/>
    <m/>
    <s v="Mato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09"/>
    <s v="Wagga1991N200"/>
    <x v="631"/>
    <m/>
    <m/>
    <s v="Matong"/>
    <m/>
    <m/>
    <m/>
    <m/>
    <m/>
    <m/>
    <m/>
    <m/>
    <m/>
    <m/>
    <m/>
    <m/>
    <m/>
    <n v="16.420000000000002"/>
    <n v="1097"/>
    <m/>
    <m/>
    <m/>
    <m/>
    <m/>
    <m/>
    <m/>
    <m/>
    <m/>
    <m/>
    <m/>
    <m/>
    <m/>
    <m/>
    <m/>
    <m/>
    <m/>
    <m/>
    <m/>
    <m/>
    <m/>
    <n v="11.6"/>
    <n v="311"/>
    <m/>
    <x v="1"/>
    <m/>
    <m/>
    <m/>
    <m/>
    <m/>
    <m/>
    <m/>
    <m/>
    <m/>
    <n v="28.8"/>
    <n v="205"/>
    <m/>
    <m/>
    <m/>
    <n v="82.4"/>
    <n v="581"/>
    <n v="420"/>
    <m/>
    <m/>
  </r>
  <r>
    <x v="1009"/>
    <s v="Wagga1991N200"/>
    <x v="729"/>
    <m/>
    <m/>
    <s v="Matong"/>
    <m/>
    <m/>
    <m/>
    <m/>
    <m/>
    <m/>
    <m/>
    <m/>
    <m/>
    <m/>
    <m/>
    <m/>
    <m/>
    <n v="15.5"/>
    <n v="1106"/>
    <m/>
    <m/>
    <m/>
    <n v="3.110915492957746E-2"/>
    <n v="1.7596034696406443E-2"/>
    <n v="8.8349999999999991"/>
    <n v="16140"/>
    <n v="17.8"/>
    <n v="284"/>
    <m/>
    <m/>
    <m/>
    <m/>
    <m/>
    <m/>
    <m/>
    <m/>
    <m/>
    <m/>
    <m/>
    <m/>
    <m/>
    <n v="159"/>
    <m/>
    <x v="0"/>
    <m/>
    <m/>
    <m/>
    <m/>
    <m/>
    <m/>
    <m/>
    <m/>
    <m/>
    <m/>
    <n v="186"/>
    <m/>
    <m/>
    <m/>
    <m/>
    <n v="468"/>
    <n v="379"/>
    <m/>
    <m/>
  </r>
  <r>
    <x v="1010"/>
    <s v="Wagga1991N40"/>
    <x v="728"/>
    <m/>
    <m/>
    <s v="Matong"/>
    <m/>
    <m/>
    <m/>
    <m/>
    <m/>
    <m/>
    <m/>
    <m/>
    <m/>
    <m/>
    <m/>
    <m/>
    <m/>
    <n v="7.74"/>
    <n v="286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607"/>
    <m/>
    <m/>
  </r>
  <r>
    <x v="1010"/>
    <s v="Wagga1991N40"/>
    <x v="631"/>
    <m/>
    <m/>
    <s v="Mato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10"/>
    <s v="Wagga1991N40"/>
    <x v="729"/>
    <m/>
    <m/>
    <s v="Matong"/>
    <m/>
    <m/>
    <m/>
    <m/>
    <m/>
    <m/>
    <m/>
    <m/>
    <m/>
    <m/>
    <m/>
    <m/>
    <m/>
    <n v="10.01"/>
    <n v="1158"/>
    <m/>
    <m/>
    <m/>
    <n v="2.0512295081967214E-2"/>
    <n v="2.4367509986684421E-2"/>
    <n v="7.5075000000000003"/>
    <n v="15020"/>
    <n v="11.7"/>
    <n v="366"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n v="380"/>
    <m/>
    <m/>
  </r>
  <r>
    <x v="1011"/>
    <s v="Wagga1991N80"/>
    <x v="728"/>
    <m/>
    <m/>
    <s v="Matong"/>
    <m/>
    <m/>
    <m/>
    <m/>
    <m/>
    <m/>
    <m/>
    <m/>
    <m/>
    <m/>
    <m/>
    <m/>
    <m/>
    <n v="8.9600000000000009"/>
    <n v="291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n v="618"/>
    <m/>
    <m/>
  </r>
  <r>
    <x v="1011"/>
    <s v="Wagga1991N80"/>
    <x v="631"/>
    <m/>
    <m/>
    <s v="Matong"/>
    <m/>
    <m/>
    <m/>
    <m/>
    <m/>
    <m/>
    <m/>
    <m/>
    <m/>
    <m/>
    <m/>
    <m/>
    <m/>
    <n v="12.45"/>
    <n v="1075"/>
    <m/>
    <m/>
    <m/>
    <m/>
    <m/>
    <m/>
    <m/>
    <m/>
    <m/>
    <m/>
    <m/>
    <m/>
    <m/>
    <m/>
    <m/>
    <m/>
    <m/>
    <m/>
    <m/>
    <m/>
    <m/>
    <n v="11.6"/>
    <n v="258"/>
    <m/>
    <x v="1"/>
    <m/>
    <m/>
    <m/>
    <m/>
    <m/>
    <m/>
    <m/>
    <m/>
    <m/>
    <n v="28.5"/>
    <n v="204"/>
    <m/>
    <m/>
    <m/>
    <n v="126.4"/>
    <n v="614"/>
    <n v="421"/>
    <m/>
    <m/>
  </r>
  <r>
    <x v="1011"/>
    <s v="Wagga1991N80"/>
    <x v="729"/>
    <m/>
    <m/>
    <s v="Matong"/>
    <m/>
    <m/>
    <m/>
    <m/>
    <m/>
    <m/>
    <m/>
    <m/>
    <m/>
    <m/>
    <m/>
    <m/>
    <m/>
    <n v="11.57"/>
    <n v="1148"/>
    <m/>
    <m/>
    <m/>
    <n v="2.3140000000000001E-2"/>
    <n v="2.2087067861715749E-2"/>
    <n v="7.9832999999999998"/>
    <n v="15620"/>
    <n v="13.1"/>
    <n v="345"/>
    <m/>
    <m/>
    <m/>
    <m/>
    <m/>
    <m/>
    <m/>
    <m/>
    <m/>
    <m/>
    <m/>
    <m/>
    <m/>
    <n v="140"/>
    <m/>
    <x v="0"/>
    <m/>
    <m/>
    <m/>
    <m/>
    <m/>
    <m/>
    <m/>
    <m/>
    <m/>
    <m/>
    <n v="188"/>
    <m/>
    <m/>
    <m/>
    <m/>
    <n v="465"/>
    <n v="382"/>
    <m/>
    <m/>
  </r>
  <r>
    <x v="1012"/>
    <s v="Wagga2013CvGregoryWaterDry"/>
    <x v="485"/>
    <m/>
    <m/>
    <s v="Gregory"/>
    <m/>
    <m/>
    <m/>
    <m/>
    <m/>
    <m/>
    <m/>
    <m/>
    <m/>
    <m/>
    <m/>
    <m/>
    <m/>
    <m/>
    <n v="554"/>
    <m/>
    <m/>
    <m/>
    <m/>
    <n v="24.066144987450201"/>
    <m/>
    <n v="6773"/>
    <n v="11.9"/>
    <n v="16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3"/>
    <s v="Wagga2013CvGregoryWaterWet"/>
    <x v="485"/>
    <m/>
    <m/>
    <s v="Gregory"/>
    <m/>
    <m/>
    <m/>
    <m/>
    <m/>
    <m/>
    <m/>
    <m/>
    <m/>
    <m/>
    <m/>
    <m/>
    <m/>
    <m/>
    <n v="994"/>
    <m/>
    <m/>
    <m/>
    <m/>
    <n v="37.451262056228202"/>
    <m/>
    <n v="9746"/>
    <n v="6.9"/>
    <n v="36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4"/>
    <s v="Wagga2013CvLivingstonWaterDry"/>
    <x v="485"/>
    <m/>
    <m/>
    <s v="Livingston"/>
    <m/>
    <m/>
    <m/>
    <m/>
    <m/>
    <m/>
    <m/>
    <m/>
    <m/>
    <m/>
    <m/>
    <m/>
    <m/>
    <m/>
    <n v="610"/>
    <m/>
    <m/>
    <m/>
    <m/>
    <n v="27.167235494880501"/>
    <m/>
    <n v="7325"/>
    <n v="8.6999999999999993"/>
    <n v="19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5"/>
    <s v="Wagga2013CvLivingstonWaterWet"/>
    <x v="485"/>
    <m/>
    <m/>
    <s v="Livingston"/>
    <m/>
    <m/>
    <m/>
    <m/>
    <m/>
    <m/>
    <m/>
    <m/>
    <m/>
    <m/>
    <m/>
    <m/>
    <m/>
    <m/>
    <n v="787"/>
    <m/>
    <m/>
    <m/>
    <m/>
    <n v="34.2661336379212"/>
    <m/>
    <n v="8755"/>
    <n v="7.5"/>
    <n v="30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6"/>
    <s v="Wagga2014CvGregoryWaterDry"/>
    <x v="730"/>
    <m/>
    <m/>
    <s v="Gregory"/>
    <m/>
    <m/>
    <m/>
    <m/>
    <m/>
    <m/>
    <m/>
    <m/>
    <m/>
    <m/>
    <m/>
    <m/>
    <m/>
    <m/>
    <n v="1437"/>
    <m/>
    <m/>
    <m/>
    <m/>
    <n v="34.589800443458998"/>
    <m/>
    <n v="13530"/>
    <n v="8.6999999999999993"/>
    <n v="46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7"/>
    <s v="Wagga2014CvGregoryWaterWet"/>
    <x v="730"/>
    <m/>
    <m/>
    <s v="Gregory"/>
    <m/>
    <m/>
    <m/>
    <m/>
    <m/>
    <m/>
    <m/>
    <m/>
    <m/>
    <m/>
    <m/>
    <m/>
    <m/>
    <m/>
    <n v="1784"/>
    <m/>
    <m/>
    <m/>
    <m/>
    <n v="39.907038512616197"/>
    <m/>
    <n v="15060"/>
    <n v="7.6"/>
    <n v="60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8"/>
    <s v="Wagga2014CvLivingstonWaterDry"/>
    <x v="730"/>
    <m/>
    <m/>
    <s v="Livingston"/>
    <m/>
    <m/>
    <m/>
    <m/>
    <m/>
    <m/>
    <m/>
    <m/>
    <m/>
    <m/>
    <m/>
    <m/>
    <m/>
    <m/>
    <n v="1392"/>
    <m/>
    <m/>
    <m/>
    <m/>
    <n v="35.587489433643299"/>
    <m/>
    <n v="11830"/>
    <n v="10.3"/>
    <n v="42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19"/>
    <s v="Wagga2014CvLivingstonWaterWet"/>
    <x v="730"/>
    <m/>
    <m/>
    <s v="Livingston"/>
    <m/>
    <m/>
    <m/>
    <m/>
    <m/>
    <m/>
    <m/>
    <m/>
    <m/>
    <m/>
    <m/>
    <m/>
    <m/>
    <m/>
    <n v="1408"/>
    <m/>
    <m/>
    <m/>
    <m/>
    <n v="37.192118226601004"/>
    <m/>
    <n v="12180"/>
    <n v="7.5"/>
    <n v="453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20"/>
    <s v="Walpeup2011CvAxeTOS1-Jul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99"/>
    <n v="137"/>
    <m/>
    <m/>
    <m/>
    <m/>
    <m/>
    <m/>
    <m/>
    <m/>
    <m/>
    <m/>
    <m/>
    <m/>
    <m/>
  </r>
  <r>
    <x v="1021"/>
    <s v="Walpeup2011CvAxeTOS29-Apr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1"/>
    <n v="185"/>
    <m/>
    <m/>
    <m/>
    <m/>
    <m/>
    <m/>
    <m/>
    <m/>
    <m/>
    <m/>
    <m/>
    <m/>
    <m/>
  </r>
  <r>
    <x v="1022"/>
    <s v="Walpeup2011CvAxeTOS31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4"/>
    <n v="153"/>
    <m/>
    <m/>
    <m/>
    <m/>
    <m/>
    <m/>
    <m/>
    <m/>
    <m/>
    <m/>
    <m/>
    <m/>
    <m/>
  </r>
  <r>
    <x v="1023"/>
    <s v="Walpeup2011CvGregoryTOS1-Jul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8"/>
    <n v="137"/>
    <m/>
    <m/>
    <m/>
    <m/>
    <m/>
    <m/>
    <m/>
    <m/>
    <m/>
    <m/>
    <m/>
    <m/>
    <m/>
  </r>
  <r>
    <x v="1024"/>
    <s v="Walpeup2011CvGregoryTOS29-Apr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36"/>
    <n v="185"/>
    <m/>
    <m/>
    <m/>
    <m/>
    <m/>
    <m/>
    <m/>
    <m/>
    <m/>
    <m/>
    <m/>
    <m/>
    <m/>
  </r>
  <r>
    <x v="1025"/>
    <s v="Walpeup2011CvGregoryTOS31-May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2"/>
    <n v="168"/>
    <m/>
    <m/>
    <m/>
    <m/>
    <m/>
    <m/>
    <m/>
    <m/>
    <m/>
    <m/>
    <m/>
    <m/>
    <m/>
  </r>
  <r>
    <x v="1026"/>
    <s v="Walpeup2011CvJanzTOS1-Jul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06"/>
    <n v="137"/>
    <m/>
    <m/>
    <m/>
    <m/>
    <m/>
    <m/>
    <m/>
    <m/>
    <m/>
    <m/>
    <m/>
    <m/>
    <m/>
  </r>
  <r>
    <x v="1027"/>
    <s v="Walpeup2011CvJanzTOS29-Apr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8"/>
    <n v="185"/>
    <m/>
    <m/>
    <m/>
    <m/>
    <m/>
    <m/>
    <m/>
    <m/>
    <m/>
    <m/>
    <m/>
    <m/>
    <m/>
  </r>
  <r>
    <x v="1028"/>
    <s v="Walpeup2011CvJanzTOS31-May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2"/>
    <n v="168"/>
    <m/>
    <m/>
    <m/>
    <m/>
    <m/>
    <m/>
    <m/>
    <m/>
    <m/>
    <m/>
    <m/>
    <m/>
    <m/>
  </r>
  <r>
    <x v="1029"/>
    <s v="Walpeup2011CvYitpiTOS1-Jul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12"/>
    <n v="140"/>
    <m/>
    <m/>
    <m/>
    <m/>
    <m/>
    <m/>
    <m/>
    <m/>
    <m/>
    <m/>
    <m/>
    <m/>
    <m/>
  </r>
  <r>
    <x v="1030"/>
    <s v="Walpeup2011CvYitpiTOS29-Apr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9"/>
    <n v="185"/>
    <m/>
    <m/>
    <m/>
    <m/>
    <m/>
    <m/>
    <m/>
    <m/>
    <m/>
    <m/>
    <m/>
    <m/>
    <m/>
  </r>
  <r>
    <x v="1031"/>
    <s v="Walpeup2011CvYitpiTOS31-May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27"/>
    <n v="168"/>
    <m/>
    <m/>
    <m/>
    <m/>
    <m/>
    <m/>
    <m/>
    <m/>
    <m/>
    <m/>
    <m/>
    <m/>
    <m/>
  </r>
  <r>
    <x v="1032"/>
    <s v="Walpeup2012CvGregoryTOS18-Jul"/>
    <x v="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5"/>
    <m/>
    <n v="98"/>
    <m/>
    <m/>
    <m/>
    <m/>
    <m/>
    <m/>
    <m/>
    <m/>
    <m/>
    <m/>
    <m/>
    <m/>
    <m/>
    <m/>
  </r>
  <r>
    <x v="1033"/>
    <s v="Walpeup2012CvGregoryTOS27-Apr"/>
    <x v="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5"/>
    <n v="184"/>
    <m/>
    <m/>
    <m/>
    <m/>
    <m/>
    <m/>
    <m/>
    <m/>
    <m/>
    <m/>
    <m/>
    <m/>
    <m/>
  </r>
  <r>
    <x v="1034"/>
    <s v="Walpeup2012CvGregoryTOS4-Jun"/>
    <x v="0"/>
    <m/>
    <m/>
    <s v="Grego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8"/>
    <m/>
    <n v="126"/>
    <n v="150"/>
    <m/>
    <m/>
    <m/>
    <m/>
    <m/>
    <m/>
    <m/>
    <m/>
    <m/>
    <m/>
    <m/>
    <m/>
    <m/>
  </r>
  <r>
    <x v="1035"/>
    <s v="Walpeup2012CvJanzTOS18-Jul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3"/>
    <m/>
    <n v="97"/>
    <m/>
    <m/>
    <m/>
    <m/>
    <m/>
    <m/>
    <m/>
    <m/>
    <m/>
    <m/>
    <m/>
    <m/>
    <m/>
    <m/>
  </r>
  <r>
    <x v="1036"/>
    <s v="Walpeup2012CvJanzTOS27-Apr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1"/>
    <n v="184"/>
    <m/>
    <m/>
    <m/>
    <m/>
    <m/>
    <m/>
    <m/>
    <m/>
    <m/>
    <m/>
    <m/>
    <m/>
    <m/>
  </r>
  <r>
    <x v="1037"/>
    <s v="Walpeup2012CvJanzTOS4-Jun"/>
    <x v="0"/>
    <m/>
    <m/>
    <s v="Jan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8"/>
    <m/>
    <n v="124"/>
    <n v="150"/>
    <m/>
    <m/>
    <m/>
    <m/>
    <m/>
    <m/>
    <m/>
    <m/>
    <m/>
    <m/>
    <m/>
    <m/>
    <m/>
  </r>
  <r>
    <x v="1038"/>
    <s v="Walpeup2012CvYitpiTOS18-Jul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70"/>
    <m/>
    <n v="97"/>
    <m/>
    <m/>
    <m/>
    <m/>
    <m/>
    <m/>
    <m/>
    <m/>
    <m/>
    <m/>
    <m/>
    <m/>
    <m/>
    <m/>
  </r>
  <r>
    <x v="1039"/>
    <s v="Walpeup2012CvYitpiTOS27-Apr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n v="151"/>
    <n v="184"/>
    <m/>
    <m/>
    <m/>
    <m/>
    <m/>
    <m/>
    <m/>
    <m/>
    <m/>
    <m/>
    <m/>
    <m/>
    <m/>
  </r>
  <r>
    <x v="1040"/>
    <s v="Walpeup2012CvYitpiTOS4-Jun"/>
    <x v="0"/>
    <m/>
    <m/>
    <s v="Yitp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n v="98"/>
    <m/>
    <n v="124"/>
    <n v="150"/>
    <m/>
    <m/>
    <m/>
    <m/>
    <m/>
    <m/>
    <m/>
    <m/>
    <m/>
    <m/>
    <m/>
    <m/>
    <m/>
  </r>
  <r>
    <x v="1041"/>
    <s v="Wheat_Beverley90_Early"/>
    <x v="0"/>
    <m/>
    <m/>
    <m/>
    <m/>
    <m/>
    <m/>
    <m/>
    <m/>
    <m/>
    <m/>
    <m/>
    <m/>
    <m/>
    <m/>
    <m/>
    <m/>
    <m/>
    <n v="641.5"/>
    <m/>
    <m/>
    <m/>
    <n v="2.1000000000000001E-2"/>
    <n v="34.700000000000003"/>
    <n v="5.4"/>
    <n v="7384.5"/>
    <n v="12.2"/>
    <n v="254.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2"/>
    <s v="Wheat_Beverley90_Late"/>
    <x v="0"/>
    <m/>
    <m/>
    <m/>
    <m/>
    <m/>
    <m/>
    <m/>
    <m/>
    <m/>
    <m/>
    <m/>
    <m/>
    <m/>
    <m/>
    <m/>
    <m/>
    <m/>
    <n v="521.70000000000005"/>
    <m/>
    <m/>
    <m/>
    <n v="2.4E-2"/>
    <n v="36.299999999999997"/>
    <n v="4.9000000000000004"/>
    <n v="5706.2"/>
    <n v="13.5"/>
    <n v="207.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3"/>
    <s v="Wheat_Beverley90_n15"/>
    <x v="0"/>
    <m/>
    <m/>
    <m/>
    <m/>
    <m/>
    <m/>
    <m/>
    <m/>
    <m/>
    <m/>
    <m/>
    <m/>
    <m/>
    <m/>
    <m/>
    <m/>
    <n v="5"/>
    <n v="624"/>
    <m/>
    <m/>
    <m/>
    <n v="1.7999999999999999E-2"/>
    <n v="30.4"/>
    <n v="3.5"/>
    <n v="5734"/>
    <n v="10.1"/>
    <n v="19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4"/>
    <s v="Wheat_Beverley90_n30"/>
    <x v="0"/>
    <m/>
    <m/>
    <m/>
    <m/>
    <m/>
    <m/>
    <m/>
    <m/>
    <m/>
    <m/>
    <m/>
    <m/>
    <m/>
    <m/>
    <m/>
    <m/>
    <n v="6.3"/>
    <n v="690"/>
    <m/>
    <m/>
    <m/>
    <n v="0.02"/>
    <n v="30.5"/>
    <n v="4.5"/>
    <n v="6474"/>
    <n v="11.5"/>
    <n v="224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5"/>
    <s v="Wheat_Beverley90_n60"/>
    <x v="0"/>
    <m/>
    <m/>
    <m/>
    <m/>
    <m/>
    <m/>
    <m/>
    <m/>
    <m/>
    <m/>
    <m/>
    <m/>
    <m/>
    <m/>
    <m/>
    <m/>
    <n v="7.5"/>
    <n v="735"/>
    <m/>
    <m/>
    <m/>
    <n v="2.3E-2"/>
    <n v="25.6"/>
    <n v="5.4"/>
    <n v="9196"/>
    <n v="13.1"/>
    <n v="23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6"/>
    <s v="Wheat_Corrigin_10mmBasal"/>
    <x v="0"/>
    <m/>
    <m/>
    <m/>
    <m/>
    <m/>
    <m/>
    <m/>
    <m/>
    <m/>
    <m/>
    <m/>
    <m/>
    <m/>
    <m/>
    <m/>
    <m/>
    <m/>
    <m/>
    <m/>
    <m/>
    <m/>
    <n v="1.66E-2"/>
    <m/>
    <n v="5.2789999999999999"/>
    <m/>
    <n v="9.5"/>
    <n v="31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7"/>
    <s v="Wheat_Corrigin_10mmBasalTopDress"/>
    <x v="0"/>
    <m/>
    <m/>
    <m/>
    <m/>
    <m/>
    <m/>
    <m/>
    <m/>
    <m/>
    <m/>
    <m/>
    <m/>
    <m/>
    <m/>
    <m/>
    <m/>
    <m/>
    <m/>
    <m/>
    <m/>
    <m/>
    <n v="1.7299999999999999E-2"/>
    <m/>
    <n v="5.9169999999999998"/>
    <m/>
    <n v="9.9"/>
    <n v="34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8"/>
    <s v="Wheat_Corrigin_40mmBasal"/>
    <x v="0"/>
    <m/>
    <m/>
    <m/>
    <m/>
    <m/>
    <m/>
    <m/>
    <m/>
    <m/>
    <m/>
    <m/>
    <m/>
    <m/>
    <m/>
    <m/>
    <m/>
    <m/>
    <m/>
    <m/>
    <m/>
    <m/>
    <n v="1.49E-2"/>
    <m/>
    <n v="4.1870000000000003"/>
    <m/>
    <n v="8.6"/>
    <n v="28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49"/>
    <s v="Wheat_Corrigin_40mmBasalTopDress"/>
    <x v="0"/>
    <m/>
    <m/>
    <m/>
    <m/>
    <m/>
    <m/>
    <m/>
    <m/>
    <m/>
    <m/>
    <m/>
    <m/>
    <m/>
    <m/>
    <m/>
    <m/>
    <m/>
    <m/>
    <m/>
    <m/>
    <m/>
    <n v="2.06E-2"/>
    <m/>
    <n v="6.7569999999999997"/>
    <m/>
    <n v="11.8"/>
    <n v="32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0"/>
    <s v="Wheat_Corrigin_DryBasal"/>
    <x v="0"/>
    <m/>
    <m/>
    <m/>
    <m/>
    <m/>
    <m/>
    <m/>
    <m/>
    <m/>
    <m/>
    <m/>
    <m/>
    <m/>
    <m/>
    <m/>
    <m/>
    <m/>
    <m/>
    <m/>
    <m/>
    <m/>
    <n v="1.7600000000000001E-2"/>
    <m/>
    <n v="4.0129999999999999"/>
    <m/>
    <n v="10.1"/>
    <n v="22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1"/>
    <s v="Wheat_Corrigin_DryBasalTopDress"/>
    <x v="0"/>
    <m/>
    <m/>
    <m/>
    <m/>
    <m/>
    <m/>
    <m/>
    <m/>
    <m/>
    <m/>
    <m/>
    <m/>
    <m/>
    <m/>
    <m/>
    <m/>
    <m/>
    <m/>
    <m/>
    <m/>
    <m/>
    <n v="1.7600000000000001E-2"/>
    <m/>
    <n v="4.2060000000000004"/>
    <m/>
    <n v="10.1"/>
    <n v="239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2"/>
    <s v="Wheat_Moora94_N0"/>
    <x v="0"/>
    <m/>
    <m/>
    <m/>
    <m/>
    <m/>
    <m/>
    <m/>
    <m/>
    <m/>
    <m/>
    <m/>
    <m/>
    <m/>
    <m/>
    <m/>
    <m/>
    <m/>
    <m/>
    <m/>
    <m/>
    <m/>
    <n v="1.84E-2"/>
    <m/>
    <n v="2.99"/>
    <m/>
    <n v="10.5"/>
    <n v="16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3"/>
    <s v="Wheat_Moora94_N50"/>
    <x v="0"/>
    <m/>
    <m/>
    <m/>
    <m/>
    <m/>
    <m/>
    <m/>
    <m/>
    <m/>
    <m/>
    <m/>
    <m/>
    <m/>
    <m/>
    <m/>
    <m/>
    <m/>
    <m/>
    <m/>
    <m/>
    <m/>
    <n v="2.0400000000000001E-2"/>
    <m/>
    <n v="4.55"/>
    <m/>
    <n v="11.6"/>
    <n v="22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4"/>
    <s v="Wheat_Moora95_N0"/>
    <x v="0"/>
    <m/>
    <m/>
    <m/>
    <m/>
    <m/>
    <m/>
    <m/>
    <m/>
    <m/>
    <m/>
    <m/>
    <m/>
    <m/>
    <m/>
    <m/>
    <m/>
    <n v="3.7"/>
    <n v="388"/>
    <m/>
    <m/>
    <m/>
    <n v="1.66E-2"/>
    <n v="38.5"/>
    <n v="2.66"/>
    <n v="4155"/>
    <n v="9.5"/>
    <n v="16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5"/>
    <s v="Wheat_Moora95_N80"/>
    <x v="0"/>
    <m/>
    <m/>
    <m/>
    <m/>
    <m/>
    <m/>
    <m/>
    <m/>
    <m/>
    <m/>
    <m/>
    <m/>
    <m/>
    <m/>
    <m/>
    <m/>
    <m/>
    <m/>
    <m/>
    <m/>
    <m/>
    <n v="1.8200000000000001E-2"/>
    <n v="32.1"/>
    <n v="3.82"/>
    <n v="6542.2"/>
    <n v="10.4"/>
    <n v="21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6"/>
    <s v="Wheat_Wongan83_Single"/>
    <x v="0"/>
    <m/>
    <m/>
    <m/>
    <m/>
    <m/>
    <m/>
    <m/>
    <m/>
    <m/>
    <m/>
    <m/>
    <m/>
    <m/>
    <m/>
    <m/>
    <m/>
    <m/>
    <n v="773.7"/>
    <m/>
    <m/>
    <m/>
    <m/>
    <m/>
    <m/>
    <n v="9857"/>
    <m/>
    <n v="322.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7"/>
    <s v="Wheat_Wongan84_N000"/>
    <x v="0"/>
    <m/>
    <m/>
    <m/>
    <m/>
    <m/>
    <m/>
    <m/>
    <m/>
    <m/>
    <m/>
    <m/>
    <m/>
    <m/>
    <m/>
    <m/>
    <m/>
    <m/>
    <m/>
    <m/>
    <m/>
    <m/>
    <n v="1.9400000000000001E-2"/>
    <n v="34.299999999999997"/>
    <n v="3.3"/>
    <n v="4956.2"/>
    <n v="11.1"/>
    <n v="17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8"/>
    <s v="Wheat_Wongan84_N050"/>
    <x v="0"/>
    <m/>
    <m/>
    <m/>
    <m/>
    <m/>
    <m/>
    <m/>
    <m/>
    <m/>
    <m/>
    <m/>
    <m/>
    <m/>
    <m/>
    <m/>
    <m/>
    <m/>
    <m/>
    <m/>
    <m/>
    <m/>
    <n v="1.9199999999999998E-2"/>
    <n v="32.799999999999997"/>
    <n v="4.8"/>
    <n v="7621.9"/>
    <n v="11"/>
    <n v="25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59"/>
    <s v="Wheat_Wongan84_N300"/>
    <x v="0"/>
    <m/>
    <m/>
    <m/>
    <m/>
    <m/>
    <m/>
    <m/>
    <m/>
    <m/>
    <m/>
    <m/>
    <m/>
    <m/>
    <m/>
    <m/>
    <m/>
    <m/>
    <m/>
    <m/>
    <m/>
    <m/>
    <n v="2.35E-2"/>
    <n v="31.7"/>
    <n v="5.4"/>
    <n v="7255.5"/>
    <n v="13.4"/>
    <n v="23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0"/>
    <s v="Wheat_Wongan84_N325"/>
    <x v="0"/>
    <m/>
    <m/>
    <m/>
    <m/>
    <m/>
    <m/>
    <m/>
    <m/>
    <m/>
    <m/>
    <m/>
    <m/>
    <m/>
    <m/>
    <m/>
    <m/>
    <m/>
    <m/>
    <m/>
    <m/>
    <m/>
    <n v="2.4199999999999999E-2"/>
    <n v="31.6"/>
    <n v="6.3"/>
    <n v="8227.7999999999993"/>
    <n v="13.8"/>
    <n v="26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1"/>
    <s v="Wongan83SoilRippedN0"/>
    <x v="731"/>
    <m/>
    <m/>
    <m/>
    <m/>
    <m/>
    <m/>
    <m/>
    <m/>
    <m/>
    <m/>
    <m/>
    <m/>
    <m/>
    <m/>
    <m/>
    <m/>
    <m/>
    <n v="4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1"/>
    <s v="Wongan83SoilRippedN0"/>
    <x v="732"/>
    <m/>
    <m/>
    <m/>
    <m/>
    <m/>
    <m/>
    <m/>
    <m/>
    <m/>
    <m/>
    <m/>
    <m/>
    <m/>
    <m/>
    <m/>
    <m/>
    <m/>
    <n v="48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1"/>
    <s v="Wongan83SoilRippedN0"/>
    <x v="733"/>
    <m/>
    <m/>
    <m/>
    <m/>
    <m/>
    <m/>
    <m/>
    <m/>
    <m/>
    <m/>
    <m/>
    <m/>
    <m/>
    <m/>
    <m/>
    <m/>
    <m/>
    <n v="590"/>
    <m/>
    <m/>
    <m/>
    <n v="2.06E-2"/>
    <n v="27.7"/>
    <n v="6.1"/>
    <n v="8221.1"/>
    <n v="11.7"/>
    <n v="296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2"/>
    <s v="Wongan83SoilRippedN10"/>
    <x v="731"/>
    <m/>
    <m/>
    <m/>
    <m/>
    <m/>
    <m/>
    <m/>
    <m/>
    <m/>
    <m/>
    <m/>
    <m/>
    <m/>
    <m/>
    <m/>
    <m/>
    <m/>
    <n v="6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2"/>
    <s v="Wongan83SoilRippedN10"/>
    <x v="732"/>
    <m/>
    <m/>
    <m/>
    <m/>
    <m/>
    <m/>
    <m/>
    <m/>
    <m/>
    <m/>
    <m/>
    <m/>
    <m/>
    <m/>
    <m/>
    <m/>
    <m/>
    <n v="59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2"/>
    <s v="Wongan83SoilRippedN10"/>
    <x v="733"/>
    <m/>
    <m/>
    <m/>
    <m/>
    <m/>
    <m/>
    <m/>
    <m/>
    <m/>
    <m/>
    <m/>
    <m/>
    <m/>
    <m/>
    <m/>
    <m/>
    <m/>
    <n v="580"/>
    <m/>
    <m/>
    <m/>
    <n v="2.0400000000000001E-2"/>
    <n v="30.9"/>
    <n v="5.7"/>
    <n v="8114.9"/>
    <n v="11.6"/>
    <n v="28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3"/>
    <s v="Wongan83SoilRippedN100"/>
    <x v="731"/>
    <m/>
    <m/>
    <m/>
    <m/>
    <m/>
    <m/>
    <m/>
    <m/>
    <m/>
    <m/>
    <m/>
    <m/>
    <m/>
    <m/>
    <m/>
    <m/>
    <m/>
    <n v="20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3"/>
    <s v="Wongan83SoilRippedN100"/>
    <x v="732"/>
    <m/>
    <m/>
    <m/>
    <m/>
    <m/>
    <m/>
    <m/>
    <m/>
    <m/>
    <m/>
    <m/>
    <m/>
    <m/>
    <m/>
    <m/>
    <m/>
    <m/>
    <n v="87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3"/>
    <s v="Wongan83SoilRippedN100"/>
    <x v="733"/>
    <m/>
    <m/>
    <m/>
    <m/>
    <m/>
    <m/>
    <m/>
    <m/>
    <m/>
    <m/>
    <m/>
    <m/>
    <m/>
    <m/>
    <m/>
    <m/>
    <m/>
    <n v="820"/>
    <m/>
    <m/>
    <m/>
    <n v="2.52E-2"/>
    <n v="22.7"/>
    <n v="8"/>
    <n v="10786.68"/>
    <n v="14.3"/>
    <n v="31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4"/>
    <s v="Wongan83SoilRippedN25"/>
    <x v="731"/>
    <m/>
    <m/>
    <m/>
    <m/>
    <m/>
    <m/>
    <m/>
    <m/>
    <m/>
    <m/>
    <m/>
    <m/>
    <m/>
    <m/>
    <m/>
    <m/>
    <m/>
    <n v="11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4"/>
    <s v="Wongan83SoilRippedN25"/>
    <x v="732"/>
    <m/>
    <m/>
    <m/>
    <m/>
    <m/>
    <m/>
    <m/>
    <m/>
    <m/>
    <m/>
    <m/>
    <m/>
    <m/>
    <m/>
    <m/>
    <m/>
    <m/>
    <n v="67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4"/>
    <s v="Wongan83SoilRippedN25"/>
    <x v="733"/>
    <m/>
    <m/>
    <m/>
    <m/>
    <m/>
    <m/>
    <m/>
    <m/>
    <m/>
    <m/>
    <m/>
    <m/>
    <m/>
    <m/>
    <m/>
    <m/>
    <m/>
    <n v="730"/>
    <m/>
    <m/>
    <m/>
    <n v="1.83E-2"/>
    <n v="21.7"/>
    <n v="6"/>
    <n v="11694.5"/>
    <n v="10.4"/>
    <n v="32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5"/>
    <s v="Wongan83SoilRippedN50"/>
    <x v="731"/>
    <m/>
    <m/>
    <m/>
    <m/>
    <m/>
    <m/>
    <m/>
    <m/>
    <m/>
    <m/>
    <m/>
    <m/>
    <m/>
    <m/>
    <m/>
    <m/>
    <m/>
    <n v="12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5"/>
    <s v="Wongan83SoilRippedN50"/>
    <x v="732"/>
    <m/>
    <m/>
    <m/>
    <m/>
    <m/>
    <m/>
    <m/>
    <m/>
    <m/>
    <m/>
    <m/>
    <m/>
    <m/>
    <m/>
    <m/>
    <m/>
    <m/>
    <n v="82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5"/>
    <s v="Wongan83SoilRippedN50"/>
    <x v="733"/>
    <m/>
    <m/>
    <m/>
    <m/>
    <m/>
    <m/>
    <m/>
    <m/>
    <m/>
    <m/>
    <m/>
    <m/>
    <m/>
    <m/>
    <m/>
    <m/>
    <m/>
    <n v="750"/>
    <m/>
    <m/>
    <m/>
    <n v="2.1399999999999999E-2"/>
    <n v="24.5"/>
    <n v="7.1"/>
    <n v="10901.3"/>
    <n v="12.2"/>
    <n v="33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6"/>
    <s v="Wongan83SoilUnrippedN0"/>
    <x v="731"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6"/>
    <s v="Wongan83SoilUnrippedN0"/>
    <x v="732"/>
    <m/>
    <m/>
    <m/>
    <m/>
    <m/>
    <m/>
    <m/>
    <m/>
    <m/>
    <m/>
    <m/>
    <m/>
    <m/>
    <m/>
    <m/>
    <m/>
    <m/>
    <n v="23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6"/>
    <s v="Wongan83SoilUnrippedN0"/>
    <x v="733"/>
    <m/>
    <m/>
    <m/>
    <m/>
    <m/>
    <m/>
    <m/>
    <m/>
    <m/>
    <m/>
    <m/>
    <m/>
    <m/>
    <m/>
    <m/>
    <m/>
    <m/>
    <n v="240"/>
    <m/>
    <m/>
    <m/>
    <n v="1.67E-2"/>
    <n v="26.6"/>
    <n v="2"/>
    <n v="3717.8"/>
    <n v="9.5"/>
    <n v="120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7"/>
    <s v="Wongan83SoilUnrippedN10"/>
    <x v="731"/>
    <m/>
    <m/>
    <m/>
    <m/>
    <m/>
    <m/>
    <m/>
    <m/>
    <m/>
    <m/>
    <m/>
    <m/>
    <m/>
    <m/>
    <m/>
    <m/>
    <m/>
    <n v="3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7"/>
    <s v="Wongan83SoilUnrippedN10"/>
    <x v="732"/>
    <m/>
    <m/>
    <m/>
    <m/>
    <m/>
    <m/>
    <m/>
    <m/>
    <m/>
    <m/>
    <m/>
    <m/>
    <m/>
    <m/>
    <m/>
    <m/>
    <m/>
    <n v="36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7"/>
    <s v="Wongan83SoilUnrippedN10"/>
    <x v="733"/>
    <m/>
    <m/>
    <m/>
    <m/>
    <m/>
    <m/>
    <m/>
    <m/>
    <m/>
    <m/>
    <m/>
    <m/>
    <m/>
    <m/>
    <m/>
    <m/>
    <m/>
    <n v="320"/>
    <m/>
    <m/>
    <m/>
    <n v="1.7399999999999999E-2"/>
    <n v="27.2"/>
    <n v="2.9"/>
    <n v="5286.9"/>
    <n v="9.8000000000000007"/>
    <n v="167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8"/>
    <s v="Wongan83SoilUnrippedN100"/>
    <x v="731"/>
    <m/>
    <m/>
    <m/>
    <m/>
    <m/>
    <m/>
    <m/>
    <m/>
    <m/>
    <m/>
    <m/>
    <m/>
    <m/>
    <m/>
    <m/>
    <m/>
    <m/>
    <n v="10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8"/>
    <s v="Wongan83SoilUnrippedN100"/>
    <x v="732"/>
    <m/>
    <m/>
    <m/>
    <m/>
    <m/>
    <m/>
    <m/>
    <m/>
    <m/>
    <m/>
    <m/>
    <m/>
    <m/>
    <m/>
    <m/>
    <m/>
    <m/>
    <n v="64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8"/>
    <s v="Wongan83SoilUnrippedN100"/>
    <x v="733"/>
    <m/>
    <m/>
    <m/>
    <m/>
    <m/>
    <m/>
    <m/>
    <m/>
    <m/>
    <m/>
    <m/>
    <m/>
    <m/>
    <m/>
    <m/>
    <m/>
    <m/>
    <n v="600"/>
    <m/>
    <m/>
    <m/>
    <n v="1.8800000000000001E-2"/>
    <n v="27"/>
    <n v="6.1"/>
    <n v="8349.2999999999993"/>
    <n v="10.6"/>
    <n v="32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69"/>
    <s v="Wongan83SoilUnrippedN25"/>
    <x v="731"/>
    <m/>
    <m/>
    <m/>
    <m/>
    <m/>
    <m/>
    <m/>
    <m/>
    <m/>
    <m/>
    <m/>
    <m/>
    <m/>
    <m/>
    <m/>
    <m/>
    <m/>
    <n v="5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9"/>
    <s v="Wongan83SoilUnrippedN25"/>
    <x v="732"/>
    <m/>
    <m/>
    <m/>
    <m/>
    <m/>
    <m/>
    <m/>
    <m/>
    <m/>
    <m/>
    <m/>
    <m/>
    <m/>
    <m/>
    <m/>
    <m/>
    <m/>
    <n v="44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69"/>
    <s v="Wongan83SoilUnrippedN25"/>
    <x v="733"/>
    <m/>
    <m/>
    <m/>
    <m/>
    <m/>
    <m/>
    <m/>
    <m/>
    <m/>
    <m/>
    <m/>
    <m/>
    <m/>
    <m/>
    <m/>
    <m/>
    <m/>
    <n v="390"/>
    <m/>
    <m/>
    <m/>
    <n v="1.83E-2"/>
    <n v="28.5"/>
    <n v="3.7"/>
    <n v="6170.5"/>
    <n v="10.4"/>
    <n v="202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70"/>
    <s v="Wongan83SoilUnrippedN50"/>
    <x v="731"/>
    <m/>
    <m/>
    <m/>
    <m/>
    <m/>
    <m/>
    <m/>
    <m/>
    <m/>
    <m/>
    <m/>
    <m/>
    <m/>
    <m/>
    <m/>
    <m/>
    <m/>
    <n v="65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0"/>
    <s v="Wongan83SoilUnrippedN50"/>
    <x v="732"/>
    <m/>
    <m/>
    <m/>
    <m/>
    <m/>
    <m/>
    <m/>
    <m/>
    <m/>
    <m/>
    <m/>
    <m/>
    <m/>
    <m/>
    <m/>
    <m/>
    <m/>
    <n v="470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0"/>
    <s v="Wongan83SoilUnrippedN50"/>
    <x v="733"/>
    <m/>
    <m/>
    <m/>
    <m/>
    <m/>
    <m/>
    <m/>
    <m/>
    <m/>
    <m/>
    <m/>
    <m/>
    <m/>
    <m/>
    <m/>
    <m/>
    <m/>
    <n v="520"/>
    <m/>
    <m/>
    <m/>
    <n v="1.8700000000000001E-2"/>
    <n v="27.5"/>
    <n v="4.7"/>
    <n v="7501"/>
    <n v="10.6"/>
    <n v="251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71"/>
    <s v="YarrabahCreek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1"/>
    <m/>
    <m/>
    <m/>
    <m/>
    <n v="904.78270880573803"/>
    <m/>
    <n v="0.46336650178340999"/>
    <n v="0.52871179953828895"/>
    <n v="0.54485817589700702"/>
    <n v="0.52897094450766602"/>
    <n v="0.51462622600062802"/>
    <n v="0.54345742022487398"/>
    <n v="0.50275464008076498"/>
    <n v="0.46624444147805399"/>
    <n v="0.43092339451799899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0"/>
    <m/>
    <m/>
    <m/>
    <m/>
    <n v="897.75645123572303"/>
    <m/>
    <n v="0.44612710192039101"/>
    <n v="0.52952518366686097"/>
    <n v="0.53790888791554603"/>
    <n v="0.52759201630554997"/>
    <n v="0.50656632179201799"/>
    <n v="0.53834621822054296"/>
    <n v="0.50228573792617603"/>
    <n v="0.46664457708616203"/>
    <n v="0.43378621134536599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1"/>
    <m/>
    <m/>
    <m/>
    <n v="0.67387271575670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2"/>
    <m/>
    <m/>
    <m/>
    <n v="1.03516473081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3"/>
    <m/>
    <m/>
    <m/>
    <n v="1.72691370779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4"/>
    <m/>
    <m/>
    <m/>
    <n v="1.35865720903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5"/>
    <m/>
    <m/>
    <m/>
    <n v="1.30144485913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6"/>
    <m/>
    <m/>
    <m/>
    <n v="1.5454640980371701"/>
    <n v="936.55537238603995"/>
    <m/>
    <n v="0.51599831768576498"/>
    <n v="0.54256720218397203"/>
    <n v="0.55037263864340802"/>
    <n v="0.53493614691175795"/>
    <n v="0.52054159650691501"/>
    <n v="0.55307697682190504"/>
    <n v="0.54361362746165698"/>
    <n v="0.48395772090924"/>
    <n v="0.43771263480557798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7"/>
    <m/>
    <m/>
    <m/>
    <n v="1.6451911048274599"/>
    <m/>
    <m/>
    <m/>
    <m/>
    <m/>
    <m/>
    <m/>
    <m/>
    <m/>
    <m/>
    <m/>
    <m/>
    <m/>
    <n v="9.5756172839506206"/>
    <m/>
    <m/>
    <m/>
    <m/>
    <m/>
    <m/>
    <m/>
    <m/>
    <m/>
    <m/>
    <m/>
    <m/>
    <m/>
    <m/>
    <m/>
    <m/>
    <m/>
    <n v="0.14380216049382699"/>
    <m/>
    <m/>
    <m/>
    <m/>
    <m/>
    <m/>
    <x v="1"/>
    <m/>
    <m/>
    <m/>
    <m/>
    <m/>
    <m/>
    <n v="22"/>
    <m/>
    <m/>
    <m/>
    <m/>
    <m/>
    <m/>
    <m/>
    <m/>
    <m/>
    <m/>
    <m/>
    <m/>
  </r>
  <r>
    <x v="1071"/>
    <s v="YarrabahCreek"/>
    <x v="778"/>
    <m/>
    <m/>
    <m/>
    <n v="1.50736162055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79"/>
    <m/>
    <m/>
    <m/>
    <n v="1.5218428191501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0"/>
    <m/>
    <m/>
    <m/>
    <n v="1.518829739374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1"/>
    <m/>
    <m/>
    <m/>
    <n v="2.226845452265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2"/>
    <m/>
    <m/>
    <m/>
    <n v="1.81269896667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3"/>
    <m/>
    <m/>
    <m/>
    <n v="1.787074818988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3"/>
    <m/>
    <m/>
    <m/>
    <n v="1.739786949343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4"/>
    <m/>
    <m/>
    <m/>
    <n v="2.780330554054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5"/>
    <m/>
    <m/>
    <m/>
    <n v="1.709117074491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6"/>
    <m/>
    <m/>
    <m/>
    <n v="1.45355744823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7"/>
    <m/>
    <m/>
    <m/>
    <n v="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8"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799"/>
    <m/>
    <m/>
    <m/>
    <n v="1.82509483242702"/>
    <m/>
    <m/>
    <m/>
    <m/>
    <m/>
    <m/>
    <m/>
    <m/>
    <m/>
    <m/>
    <m/>
    <m/>
    <m/>
    <n v="76.3888888888889"/>
    <m/>
    <m/>
    <m/>
    <m/>
    <m/>
    <m/>
    <m/>
    <m/>
    <m/>
    <m/>
    <m/>
    <m/>
    <m/>
    <m/>
    <m/>
    <m/>
    <m/>
    <n v="0.95409122776148103"/>
    <m/>
    <m/>
    <m/>
    <m/>
    <m/>
    <m/>
    <x v="1"/>
    <m/>
    <m/>
    <m/>
    <m/>
    <m/>
    <m/>
    <n v="28"/>
    <m/>
    <m/>
    <m/>
    <m/>
    <m/>
    <m/>
    <m/>
    <m/>
    <m/>
    <m/>
    <m/>
    <m/>
  </r>
  <r>
    <x v="1071"/>
    <s v="YarrabahCreek"/>
    <x v="800"/>
    <m/>
    <m/>
    <m/>
    <n v="1.86652498294983"/>
    <n v="917.08209705901197"/>
    <m/>
    <n v="0.51961580866143997"/>
    <n v="0.54321630929966003"/>
    <n v="0.550913907041642"/>
    <n v="0.53011666279275704"/>
    <n v="0.52735824922219199"/>
    <n v="0.54973183641163303"/>
    <n v="0.48035779706697601"/>
    <n v="0.45473452662424901"/>
    <n v="0.42936538817450898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1"/>
    <m/>
    <m/>
    <m/>
    <n v="1.83405740144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2"/>
    <m/>
    <m/>
    <m/>
    <n v="1.490572151206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3"/>
    <m/>
    <m/>
    <m/>
    <n v="1.4909744978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4"/>
    <m/>
    <m/>
    <m/>
    <n v="2.06711132957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5"/>
    <m/>
    <m/>
    <m/>
    <n v="1.2566132018213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6"/>
    <m/>
    <m/>
    <m/>
    <n v="1.7094057615957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7"/>
    <m/>
    <m/>
    <m/>
    <n v="2.664578156842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8"/>
    <m/>
    <m/>
    <m/>
    <n v="3.5702415711162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09"/>
    <m/>
    <m/>
    <m/>
    <n v="2.972668445378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0"/>
    <m/>
    <m/>
    <m/>
    <n v="2.373413690020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1"/>
    <m/>
    <m/>
    <m/>
    <n v="2.1442586720252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2"/>
    <m/>
    <m/>
    <m/>
    <n v="2.52018319769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3"/>
    <m/>
    <m/>
    <m/>
    <n v="3.00475390979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4"/>
    <m/>
    <m/>
    <m/>
    <n v="1.5146214134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5"/>
    <m/>
    <m/>
    <m/>
    <n v="1.6647636697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6"/>
    <m/>
    <m/>
    <m/>
    <n v="2.8776337478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7"/>
    <m/>
    <m/>
    <m/>
    <n v="3.4369111795743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8"/>
    <m/>
    <m/>
    <m/>
    <n v="3.0697670805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19"/>
    <m/>
    <m/>
    <m/>
    <n v="3.323152722472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0"/>
    <m/>
    <m/>
    <m/>
    <n v="3.8254505886744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1"/>
    <m/>
    <m/>
    <m/>
    <n v="2.2336273120770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2"/>
    <m/>
    <m/>
    <m/>
    <n v="4.0816190660025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3"/>
    <m/>
    <m/>
    <m/>
    <n v="4.5272845029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4"/>
    <m/>
    <m/>
    <m/>
    <n v="4.9449854076067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5"/>
    <m/>
    <m/>
    <m/>
    <n v="4.530941259044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6"/>
    <m/>
    <m/>
    <m/>
    <n v="4.0624717261318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7"/>
    <m/>
    <m/>
    <m/>
    <n v="3.9883141046808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8"/>
    <m/>
    <m/>
    <m/>
    <n v="5.1259350005618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29"/>
    <m/>
    <m/>
    <m/>
    <n v="4.96537616874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0"/>
    <m/>
    <m/>
    <m/>
    <n v="3.9893942292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1"/>
    <m/>
    <m/>
    <m/>
    <n v="4.989017142411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2"/>
    <m/>
    <m/>
    <m/>
    <n v="5.332750164130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3"/>
    <m/>
    <m/>
    <m/>
    <n v="4.2028824887406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4"/>
    <m/>
    <m/>
    <m/>
    <n v="4.7231995393102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5"/>
    <m/>
    <m/>
    <m/>
    <n v="4.76230095322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6"/>
    <m/>
    <m/>
    <m/>
    <n v="4.8671582089148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7"/>
    <m/>
    <m/>
    <m/>
    <n v="5.533129565011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8"/>
    <m/>
    <m/>
    <m/>
    <n v="4.970074240777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39"/>
    <m/>
    <m/>
    <m/>
    <n v="3.9117315750168502"/>
    <n v="781.24223856149899"/>
    <m/>
    <n v="0.34382444998586298"/>
    <n v="0.37584514094051202"/>
    <n v="0.42134658847522399"/>
    <n v="0.43958124768398699"/>
    <n v="0.46439152101895298"/>
    <n v="0.51203355913485604"/>
    <n v="0.473761748466976"/>
    <n v="0.45440500422598201"/>
    <n v="0.42102193287514"/>
    <m/>
    <m/>
    <n v="608.66319444444503"/>
    <m/>
    <m/>
    <m/>
    <m/>
    <m/>
    <m/>
    <m/>
    <m/>
    <m/>
    <m/>
    <m/>
    <m/>
    <m/>
    <m/>
    <m/>
    <m/>
    <m/>
    <n v="5.6411081976358597"/>
    <m/>
    <m/>
    <m/>
    <m/>
    <m/>
    <m/>
    <x v="1"/>
    <m/>
    <m/>
    <m/>
    <m/>
    <m/>
    <m/>
    <n v="49"/>
    <m/>
    <m/>
    <m/>
    <m/>
    <m/>
    <m/>
    <m/>
    <m/>
    <m/>
    <m/>
    <m/>
    <m/>
  </r>
  <r>
    <x v="1071"/>
    <s v="YarrabahCreek"/>
    <x v="840"/>
    <m/>
    <m/>
    <m/>
    <n v="4.729246397784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1"/>
    <m/>
    <m/>
    <m/>
    <n v="5.3700764090767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2"/>
    <m/>
    <m/>
    <m/>
    <n v="5.283989179561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3"/>
    <m/>
    <m/>
    <m/>
    <n v="6.12277617696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4"/>
    <m/>
    <m/>
    <m/>
    <n v="4.9929489396676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5"/>
    <m/>
    <m/>
    <m/>
    <n v="4.801089028734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6"/>
    <m/>
    <m/>
    <m/>
    <n v="4.908693309225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7"/>
    <m/>
    <m/>
    <m/>
    <n v="4.6242454715352102"/>
    <n v="760.95883640208899"/>
    <m/>
    <n v="0.33764096723288201"/>
    <n v="0.35624176126266299"/>
    <n v="0.39474561362548399"/>
    <n v="0.41791669295525202"/>
    <n v="0.44869264649829299"/>
    <n v="0.50706232309325305"/>
    <n v="0.47096823033137603"/>
    <n v="0.449906703801701"/>
    <n v="0.42161924320953897"/>
    <m/>
    <m/>
    <n v="809.05478395061698"/>
    <m/>
    <m/>
    <m/>
    <m/>
    <m/>
    <m/>
    <m/>
    <m/>
    <m/>
    <m/>
    <m/>
    <m/>
    <m/>
    <m/>
    <m/>
    <m/>
    <m/>
    <n v="5.0373054346986104"/>
    <m/>
    <m/>
    <m/>
    <m/>
    <m/>
    <m/>
    <x v="1"/>
    <m/>
    <m/>
    <m/>
    <m/>
    <m/>
    <m/>
    <n v="60"/>
    <m/>
    <m/>
    <m/>
    <m/>
    <m/>
    <m/>
    <m/>
    <m/>
    <m/>
    <m/>
    <m/>
    <m/>
  </r>
  <r>
    <x v="1071"/>
    <s v="YarrabahCreek"/>
    <x v="848"/>
    <m/>
    <m/>
    <m/>
    <n v="0.65535460649241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49"/>
    <m/>
    <m/>
    <m/>
    <n v="5.6335351539497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0"/>
    <m/>
    <m/>
    <m/>
    <n v="5.364566878264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1"/>
    <m/>
    <m/>
    <m/>
    <n v="3.09542763403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2"/>
    <m/>
    <m/>
    <m/>
    <n v="5.258369840585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3"/>
    <m/>
    <m/>
    <m/>
    <n v="4.9889788166546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4"/>
    <m/>
    <m/>
    <m/>
    <n v="4.749233372633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5"/>
    <m/>
    <m/>
    <m/>
    <n v="4.939223209993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6"/>
    <m/>
    <m/>
    <m/>
    <n v="4.9073716488642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7"/>
    <m/>
    <m/>
    <m/>
    <n v="4.6431264699206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8"/>
    <m/>
    <m/>
    <m/>
    <n v="4.85845574757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59"/>
    <m/>
    <m/>
    <m/>
    <n v="5.267379246927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0"/>
    <m/>
    <m/>
    <m/>
    <n v="5.529182633391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1"/>
    <m/>
    <m/>
    <m/>
    <n v="1.181822619874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2"/>
    <m/>
    <m/>
    <m/>
    <n v="4.273916881687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3"/>
    <m/>
    <m/>
    <m/>
    <n v="3.348691817972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4"/>
    <m/>
    <m/>
    <m/>
    <n v="4.8372266776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5"/>
    <m/>
    <m/>
    <m/>
    <n v="5.5894745627217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6"/>
    <m/>
    <m/>
    <m/>
    <n v="5.776428214980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7"/>
    <m/>
    <m/>
    <m/>
    <n v="5.3468617643403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8"/>
    <m/>
    <m/>
    <m/>
    <n v="5.019232346190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69"/>
    <m/>
    <m/>
    <m/>
    <n v="5.0566908502672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0"/>
    <m/>
    <m/>
    <m/>
    <n v="5.916578033642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1"/>
    <m/>
    <m/>
    <m/>
    <n v="4.9195071965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2"/>
    <m/>
    <m/>
    <m/>
    <n v="5.0780584105475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3"/>
    <m/>
    <m/>
    <m/>
    <n v="4.7547340060910104"/>
    <n v="672.26132498316497"/>
    <m/>
    <n v="0.27391534189002797"/>
    <n v="0.29179351070458698"/>
    <n v="0.32172120887333"/>
    <n v="0.34464302424277399"/>
    <n v="0.381217062177231"/>
    <n v="0.44286482501949997"/>
    <n v="0.43931877262460101"/>
    <n v="0.44232547651572401"/>
    <n v="0.423507402868052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4"/>
    <m/>
    <m/>
    <m/>
    <n v="4.102980719591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5"/>
    <m/>
    <m/>
    <m/>
    <n v="4.004255981102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6"/>
    <m/>
    <m/>
    <m/>
    <n v="4.72687328539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7"/>
    <m/>
    <m/>
    <m/>
    <n v="1.49445520849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8"/>
    <m/>
    <m/>
    <m/>
    <n v="5.4214635564543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79"/>
    <m/>
    <m/>
    <m/>
    <n v="3.707292684462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0"/>
    <m/>
    <m/>
    <m/>
    <n v="4.9976405377161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1"/>
    <m/>
    <m/>
    <m/>
    <n v="4.1851789034118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2"/>
    <m/>
    <m/>
    <m/>
    <n v="5.8206170833082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3"/>
    <m/>
    <m/>
    <m/>
    <n v="1.755884672000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4"/>
    <m/>
    <m/>
    <m/>
    <n v="5.30456441780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5"/>
    <m/>
    <m/>
    <m/>
    <n v="5.2865995190472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6"/>
    <m/>
    <m/>
    <m/>
    <n v="3.735545198503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7"/>
    <m/>
    <m/>
    <m/>
    <n v="2.57345781903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8"/>
    <m/>
    <m/>
    <m/>
    <n v="2.55526953371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89"/>
    <m/>
    <m/>
    <m/>
    <n v="3.2516344635922398"/>
    <n v="687.68728594656204"/>
    <m/>
    <n v="0.341877498984483"/>
    <n v="0.307417672714701"/>
    <n v="0.32245484202390301"/>
    <n v="0.34060554711649099"/>
    <n v="0.37865568982417802"/>
    <n v="0.439023494453126"/>
    <n v="0.43520393076437602"/>
    <n v="0.44342822444943802"/>
    <n v="0.42976952940211399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0"/>
    <m/>
    <m/>
    <m/>
    <n v="3.72791079905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1"/>
    <m/>
    <m/>
    <m/>
    <n v="3.3259424892734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2"/>
    <m/>
    <m/>
    <m/>
    <n v="3.4544516920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3"/>
    <m/>
    <m/>
    <m/>
    <n v="1.83567502446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4"/>
    <m/>
    <m/>
    <m/>
    <n v="1.2172382285402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5"/>
    <m/>
    <m/>
    <m/>
    <n v="2.5890187901638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6"/>
    <m/>
    <m/>
    <m/>
    <n v="4.277065278902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7"/>
    <m/>
    <m/>
    <m/>
    <n v="3.49681112952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8"/>
    <m/>
    <m/>
    <m/>
    <n v="4.1637312196171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899"/>
    <m/>
    <m/>
    <m/>
    <n v="4.744217382293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900"/>
    <m/>
    <m/>
    <m/>
    <n v="3.72767430514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901"/>
    <m/>
    <m/>
    <m/>
    <n v="4.067786287006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1"/>
    <s v="YarrabahCreek"/>
    <x v="902"/>
    <m/>
    <m/>
    <m/>
    <n v="5.3014063520062997"/>
    <m/>
    <m/>
    <m/>
    <m/>
    <m/>
    <m/>
    <m/>
    <m/>
    <m/>
    <m/>
    <m/>
    <m/>
    <m/>
    <n v="1469.52932098765"/>
    <m/>
    <m/>
    <m/>
    <m/>
    <n v="3.8199999999999998E-2"/>
    <m/>
    <n v="18869.109947643978"/>
    <m/>
    <n v="720.8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71"/>
    <s v="YarrabahCreek"/>
    <x v="903"/>
    <m/>
    <m/>
    <m/>
    <m/>
    <n v="724.00029456307595"/>
    <m/>
    <n v="0.43116573657706098"/>
    <n v="0.36661783595799602"/>
    <n v="0.34921838875901701"/>
    <n v="0.35659408138284898"/>
    <n v="0.38457441496299799"/>
    <n v="0.44137710614422598"/>
    <n v="0.43300305927935301"/>
    <n v="0.43591572858981598"/>
    <n v="0.42153512116206499"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4"/>
    <m/>
    <m/>
    <m/>
    <m/>
    <n v="474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5"/>
    <m/>
    <m/>
    <m/>
    <m/>
    <n v="515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6"/>
    <m/>
    <m/>
    <m/>
    <m/>
    <n v="490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7"/>
    <m/>
    <m/>
    <m/>
    <m/>
    <n v="474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8"/>
    <m/>
    <m/>
    <m/>
    <m/>
    <n v="442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09"/>
    <m/>
    <m/>
    <m/>
    <m/>
    <n v="421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0"/>
    <m/>
    <m/>
    <m/>
    <m/>
    <n v="4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1"/>
    <m/>
    <m/>
    <m/>
    <m/>
    <n v="429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2"/>
    <m/>
    <m/>
    <m/>
    <m/>
    <m/>
    <m/>
    <m/>
    <m/>
    <m/>
    <m/>
    <m/>
    <m/>
    <m/>
    <m/>
    <m/>
    <m/>
    <m/>
    <n v="57.62"/>
    <m/>
    <m/>
    <m/>
    <m/>
    <m/>
    <m/>
    <m/>
    <m/>
    <m/>
    <m/>
    <m/>
    <m/>
    <m/>
    <m/>
    <m/>
    <m/>
    <m/>
    <n v="0.34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3"/>
    <m/>
    <m/>
    <m/>
    <m/>
    <n v="432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1072"/>
    <s v="Yucheng02"/>
    <x v="915"/>
    <m/>
    <m/>
    <m/>
    <m/>
    <n v="392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6"/>
    <m/>
    <m/>
    <m/>
    <m/>
    <m/>
    <m/>
    <m/>
    <m/>
    <m/>
    <m/>
    <m/>
    <m/>
    <m/>
    <m/>
    <m/>
    <m/>
    <m/>
    <n v="86.63"/>
    <m/>
    <m/>
    <m/>
    <m/>
    <m/>
    <m/>
    <m/>
    <m/>
    <m/>
    <m/>
    <m/>
    <m/>
    <m/>
    <m/>
    <m/>
    <m/>
    <m/>
    <n v="0.46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7"/>
    <m/>
    <m/>
    <m/>
    <m/>
    <n v="48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8"/>
    <m/>
    <m/>
    <m/>
    <m/>
    <m/>
    <m/>
    <m/>
    <m/>
    <m/>
    <m/>
    <m/>
    <m/>
    <m/>
    <m/>
    <m/>
    <m/>
    <m/>
    <n v="225.99"/>
    <m/>
    <m/>
    <m/>
    <m/>
    <m/>
    <m/>
    <m/>
    <m/>
    <m/>
    <m/>
    <m/>
    <m/>
    <m/>
    <m/>
    <m/>
    <m/>
    <m/>
    <n v="0.84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19"/>
    <m/>
    <m/>
    <m/>
    <m/>
    <n v="466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0"/>
    <m/>
    <m/>
    <m/>
    <m/>
    <m/>
    <m/>
    <m/>
    <m/>
    <m/>
    <m/>
    <m/>
    <m/>
    <m/>
    <m/>
    <m/>
    <m/>
    <m/>
    <n v="312.01"/>
    <m/>
    <m/>
    <m/>
    <m/>
    <m/>
    <m/>
    <m/>
    <m/>
    <m/>
    <m/>
    <m/>
    <m/>
    <m/>
    <m/>
    <m/>
    <m/>
    <m/>
    <n v="1.45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1"/>
    <m/>
    <m/>
    <m/>
    <m/>
    <n v="454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2"/>
    <m/>
    <m/>
    <m/>
    <m/>
    <m/>
    <m/>
    <m/>
    <m/>
    <m/>
    <m/>
    <m/>
    <m/>
    <m/>
    <m/>
    <m/>
    <m/>
    <m/>
    <n v="416.98"/>
    <m/>
    <m/>
    <m/>
    <m/>
    <m/>
    <m/>
    <m/>
    <m/>
    <m/>
    <m/>
    <m/>
    <m/>
    <m/>
    <m/>
    <m/>
    <m/>
    <m/>
    <n v="2.65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3"/>
    <m/>
    <m/>
    <m/>
    <m/>
    <n v="444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89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5"/>
    <m/>
    <m/>
    <m/>
    <m/>
    <n v="530.32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6"/>
    <m/>
    <m/>
    <m/>
    <m/>
    <n v="511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7"/>
    <m/>
    <m/>
    <m/>
    <m/>
    <m/>
    <m/>
    <m/>
    <m/>
    <m/>
    <m/>
    <m/>
    <m/>
    <m/>
    <m/>
    <m/>
    <m/>
    <m/>
    <n v="546.79"/>
    <m/>
    <m/>
    <m/>
    <m/>
    <m/>
    <m/>
    <m/>
    <m/>
    <m/>
    <m/>
    <m/>
    <m/>
    <m/>
    <m/>
    <m/>
    <m/>
    <m/>
    <n v="5.21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8"/>
    <m/>
    <m/>
    <m/>
    <m/>
    <n v="503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55"/>
    <m/>
    <m/>
    <m/>
    <m/>
    <m/>
    <m/>
    <m/>
    <m/>
    <m/>
    <m/>
    <m/>
    <m/>
  </r>
  <r>
    <x v="1072"/>
    <s v="Yucheng02"/>
    <x v="930"/>
    <m/>
    <m/>
    <m/>
    <m/>
    <n v="49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2"/>
    <m/>
    <m/>
    <m/>
    <m/>
    <n v="476.83"/>
    <m/>
    <m/>
    <m/>
    <m/>
    <m/>
    <m/>
    <m/>
    <m/>
    <m/>
    <m/>
    <m/>
    <m/>
    <n v="797.05"/>
    <m/>
    <m/>
    <m/>
    <m/>
    <m/>
    <m/>
    <m/>
    <m/>
    <m/>
    <m/>
    <m/>
    <m/>
    <m/>
    <m/>
    <m/>
    <m/>
    <m/>
    <n v="4.8899999999999997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3"/>
    <m/>
    <m/>
    <m/>
    <m/>
    <n v="45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4"/>
    <m/>
    <m/>
    <m/>
    <m/>
    <n v="452.7"/>
    <m/>
    <m/>
    <m/>
    <m/>
    <m/>
    <m/>
    <m/>
    <m/>
    <m/>
    <m/>
    <m/>
    <m/>
    <n v="1128.73"/>
    <m/>
    <m/>
    <m/>
    <m/>
    <m/>
    <m/>
    <m/>
    <m/>
    <m/>
    <m/>
    <m/>
    <m/>
    <m/>
    <m/>
    <m/>
    <m/>
    <m/>
    <n v="3.35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5"/>
    <m/>
    <m/>
    <m/>
    <m/>
    <n v="5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6"/>
    <m/>
    <m/>
    <m/>
    <m/>
    <n v="472.22"/>
    <m/>
    <m/>
    <m/>
    <m/>
    <m/>
    <m/>
    <m/>
    <m/>
    <m/>
    <m/>
    <m/>
    <m/>
    <n v="1279.8"/>
    <m/>
    <m/>
    <m/>
    <m/>
    <m/>
    <m/>
    <m/>
    <m/>
    <m/>
    <m/>
    <m/>
    <m/>
    <m/>
    <m/>
    <m/>
    <m/>
    <m/>
    <n v="2.5099999999999998"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7"/>
    <m/>
    <m/>
    <m/>
    <m/>
    <n v="46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38"/>
    <m/>
    <m/>
    <m/>
    <m/>
    <m/>
    <m/>
    <m/>
    <m/>
    <m/>
    <m/>
    <m/>
    <m/>
    <m/>
    <m/>
    <m/>
    <m/>
    <m/>
    <n v="922.8"/>
    <m/>
    <m/>
    <m/>
    <m/>
    <m/>
    <m/>
    <m/>
    <m/>
    <n v="526.05999999999995"/>
    <m/>
    <m/>
    <m/>
    <m/>
    <m/>
    <m/>
    <m/>
    <m/>
    <n v="0.78"/>
    <m/>
    <m/>
    <m/>
    <m/>
    <m/>
    <m/>
    <x v="0"/>
    <m/>
    <m/>
    <m/>
    <m/>
    <m/>
    <m/>
    <n v="90"/>
    <m/>
    <m/>
    <m/>
    <m/>
    <m/>
    <m/>
    <m/>
    <m/>
    <m/>
    <m/>
    <m/>
    <m/>
  </r>
  <r>
    <x v="1072"/>
    <s v="Yucheng02"/>
    <x v="939"/>
    <m/>
    <m/>
    <m/>
    <m/>
    <n v="417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2"/>
    <s v="Yucheng02"/>
    <x v="940"/>
    <m/>
    <m/>
    <m/>
    <m/>
    <n v="43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1"/>
    <m/>
    <m/>
    <m/>
    <m/>
    <n v="417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2"/>
    <m/>
    <m/>
    <m/>
    <m/>
    <n v="429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3"/>
    <m/>
    <m/>
    <m/>
    <m/>
    <n v="426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4"/>
    <m/>
    <m/>
    <m/>
    <m/>
    <n v="435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5"/>
    <m/>
    <m/>
    <m/>
    <m/>
    <n v="419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6"/>
    <m/>
    <m/>
    <m/>
    <m/>
    <n v="422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7"/>
    <m/>
    <m/>
    <m/>
    <m/>
    <n v="43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8"/>
    <m/>
    <m/>
    <m/>
    <m/>
    <n v="451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49"/>
    <m/>
    <m/>
    <m/>
    <m/>
    <n v="45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0"/>
    <m/>
    <m/>
    <m/>
    <m/>
    <n v="47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1"/>
    <m/>
    <m/>
    <m/>
    <m/>
    <n v="4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2"/>
    <m/>
    <m/>
    <m/>
    <m/>
    <n v="45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3"/>
    <m/>
    <m/>
    <m/>
    <m/>
    <n v="433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4"/>
    <m/>
    <m/>
    <m/>
    <m/>
    <n v="440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5"/>
    <m/>
    <m/>
    <m/>
    <m/>
    <n v="44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6"/>
    <m/>
    <m/>
    <m/>
    <m/>
    <n v="454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7"/>
    <m/>
    <m/>
    <m/>
    <m/>
    <n v="466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8"/>
    <m/>
    <m/>
    <m/>
    <m/>
    <n v="445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59"/>
    <m/>
    <m/>
    <m/>
    <m/>
    <n v="45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0"/>
    <m/>
    <m/>
    <m/>
    <m/>
    <n v="457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1"/>
    <m/>
    <m/>
    <m/>
    <m/>
    <n v="445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2"/>
    <m/>
    <m/>
    <m/>
    <m/>
    <n v="48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3"/>
    <m/>
    <m/>
    <m/>
    <m/>
    <n v="56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4"/>
    <m/>
    <m/>
    <m/>
    <m/>
    <n v="547.9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5"/>
    <m/>
    <m/>
    <m/>
    <m/>
    <n v="531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6"/>
    <m/>
    <m/>
    <m/>
    <m/>
    <n v="505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7"/>
    <m/>
    <m/>
    <m/>
    <m/>
    <n v="51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8"/>
    <m/>
    <m/>
    <m/>
    <m/>
    <n v="5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69"/>
    <m/>
    <m/>
    <m/>
    <m/>
    <n v="514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0"/>
    <m/>
    <m/>
    <m/>
    <m/>
    <n v="520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1"/>
    <m/>
    <m/>
    <m/>
    <m/>
    <n v="505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2"/>
    <m/>
    <m/>
    <m/>
    <m/>
    <n v="522.91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3"/>
    <m/>
    <m/>
    <m/>
    <m/>
    <n v="529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4"/>
    <m/>
    <m/>
    <m/>
    <m/>
    <n v="515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5"/>
    <m/>
    <m/>
    <m/>
    <m/>
    <n v="48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6"/>
    <m/>
    <m/>
    <m/>
    <m/>
    <n v="48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7"/>
    <m/>
    <m/>
    <m/>
    <m/>
    <n v="48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8"/>
    <m/>
    <m/>
    <m/>
    <m/>
    <n v="48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79"/>
    <m/>
    <m/>
    <m/>
    <m/>
    <n v="487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0"/>
    <m/>
    <m/>
    <m/>
    <m/>
    <n v="49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1"/>
    <m/>
    <m/>
    <m/>
    <m/>
    <n v="502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2"/>
    <m/>
    <m/>
    <m/>
    <m/>
    <n v="49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3"/>
    <m/>
    <m/>
    <m/>
    <m/>
    <n v="49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4"/>
    <m/>
    <m/>
    <m/>
    <m/>
    <n v="517.30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5"/>
    <m/>
    <m/>
    <m/>
    <m/>
    <n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6"/>
    <m/>
    <m/>
    <m/>
    <m/>
    <n v="483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7"/>
    <m/>
    <m/>
    <m/>
    <m/>
    <n v="486.24"/>
    <m/>
    <m/>
    <m/>
    <m/>
    <m/>
    <m/>
    <m/>
    <m/>
    <m/>
    <m/>
    <m/>
    <m/>
    <n v="57.25"/>
    <m/>
    <m/>
    <m/>
    <m/>
    <m/>
    <m/>
    <m/>
    <m/>
    <m/>
    <m/>
    <m/>
    <m/>
    <m/>
    <m/>
    <m/>
    <m/>
    <m/>
    <n v="0.55000000000000004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88"/>
    <m/>
    <m/>
    <m/>
    <m/>
    <n v="491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1073"/>
    <s v="Yucheng03"/>
    <x v="989"/>
    <m/>
    <m/>
    <m/>
    <m/>
    <m/>
    <m/>
    <m/>
    <m/>
    <m/>
    <m/>
    <m/>
    <m/>
    <m/>
    <m/>
    <m/>
    <m/>
    <m/>
    <n v="93.29"/>
    <m/>
    <m/>
    <m/>
    <m/>
    <m/>
    <m/>
    <m/>
    <m/>
    <m/>
    <m/>
    <m/>
    <m/>
    <m/>
    <m/>
    <m/>
    <m/>
    <m/>
    <n v="1.0900000000000001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0"/>
    <m/>
    <m/>
    <m/>
    <m/>
    <n v="568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1"/>
    <m/>
    <m/>
    <m/>
    <m/>
    <n v="523.87"/>
    <m/>
    <m/>
    <m/>
    <m/>
    <m/>
    <m/>
    <m/>
    <m/>
    <m/>
    <m/>
    <m/>
    <m/>
    <n v="151.34"/>
    <m/>
    <m/>
    <m/>
    <m/>
    <m/>
    <m/>
    <m/>
    <m/>
    <m/>
    <m/>
    <m/>
    <m/>
    <m/>
    <m/>
    <m/>
    <m/>
    <m/>
    <n v="1.7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2"/>
    <m/>
    <m/>
    <m/>
    <m/>
    <n v="496.61"/>
    <m/>
    <m/>
    <m/>
    <m/>
    <m/>
    <m/>
    <m/>
    <m/>
    <m/>
    <m/>
    <m/>
    <m/>
    <n v="140.99"/>
    <m/>
    <m/>
    <m/>
    <m/>
    <m/>
    <m/>
    <m/>
    <m/>
    <m/>
    <m/>
    <m/>
    <m/>
    <m/>
    <m/>
    <m/>
    <m/>
    <m/>
    <n v="1.69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3"/>
    <m/>
    <m/>
    <m/>
    <m/>
    <n v="51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4"/>
    <m/>
    <m/>
    <m/>
    <m/>
    <m/>
    <m/>
    <m/>
    <m/>
    <m/>
    <m/>
    <m/>
    <m/>
    <m/>
    <m/>
    <m/>
    <m/>
    <m/>
    <n v="296.70999999999998"/>
    <m/>
    <m/>
    <m/>
    <m/>
    <m/>
    <m/>
    <m/>
    <m/>
    <m/>
    <m/>
    <m/>
    <m/>
    <m/>
    <m/>
    <m/>
    <m/>
    <m/>
    <n v="3.49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5"/>
    <m/>
    <m/>
    <m/>
    <m/>
    <n v="487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6"/>
    <m/>
    <m/>
    <m/>
    <m/>
    <m/>
    <m/>
    <m/>
    <m/>
    <m/>
    <m/>
    <m/>
    <m/>
    <m/>
    <m/>
    <m/>
    <m/>
    <m/>
    <n v="500.95"/>
    <m/>
    <m/>
    <m/>
    <m/>
    <m/>
    <m/>
    <m/>
    <m/>
    <m/>
    <m/>
    <m/>
    <m/>
    <m/>
    <m/>
    <m/>
    <m/>
    <m/>
    <n v="4.99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7"/>
    <m/>
    <m/>
    <m/>
    <m/>
    <n v="477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8"/>
    <m/>
    <m/>
    <m/>
    <m/>
    <n v="452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999"/>
    <m/>
    <m/>
    <m/>
    <m/>
    <m/>
    <m/>
    <m/>
    <m/>
    <m/>
    <m/>
    <m/>
    <m/>
    <m/>
    <m/>
    <m/>
    <m/>
    <m/>
    <n v="539.75"/>
    <m/>
    <m/>
    <m/>
    <m/>
    <m/>
    <m/>
    <m/>
    <m/>
    <m/>
    <m/>
    <m/>
    <m/>
    <m/>
    <m/>
    <m/>
    <m/>
    <m/>
    <n v="6.9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0"/>
    <m/>
    <m/>
    <m/>
    <m/>
    <n v="54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1"/>
    <m/>
    <m/>
    <m/>
    <m/>
    <m/>
    <m/>
    <m/>
    <m/>
    <m/>
    <m/>
    <m/>
    <m/>
    <m/>
    <m/>
    <m/>
    <m/>
    <m/>
    <n v="758"/>
    <m/>
    <m/>
    <m/>
    <m/>
    <m/>
    <m/>
    <m/>
    <m/>
    <m/>
    <m/>
    <m/>
    <m/>
    <m/>
    <m/>
    <m/>
    <m/>
    <m/>
    <n v="6.41"/>
    <m/>
    <m/>
    <m/>
    <m/>
    <m/>
    <m/>
    <x v="1"/>
    <m/>
    <m/>
    <m/>
    <m/>
    <m/>
    <m/>
    <n v="55"/>
    <m/>
    <m/>
    <m/>
    <m/>
    <m/>
    <m/>
    <m/>
    <m/>
    <m/>
    <m/>
    <m/>
    <m/>
  </r>
  <r>
    <x v="1073"/>
    <s v="Yucheng03"/>
    <x v="1002"/>
    <m/>
    <m/>
    <m/>
    <m/>
    <n v="486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3"/>
    <m/>
    <m/>
    <m/>
    <m/>
    <n v="480"/>
    <m/>
    <m/>
    <m/>
    <m/>
    <m/>
    <m/>
    <m/>
    <m/>
    <m/>
    <m/>
    <m/>
    <m/>
    <n v="896.59"/>
    <m/>
    <m/>
    <m/>
    <m/>
    <m/>
    <m/>
    <m/>
    <m/>
    <m/>
    <m/>
    <m/>
    <m/>
    <m/>
    <m/>
    <m/>
    <m/>
    <m/>
    <n v="5.47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4"/>
    <m/>
    <m/>
    <m/>
    <m/>
    <n v="477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5"/>
    <m/>
    <m/>
    <m/>
    <m/>
    <m/>
    <m/>
    <m/>
    <m/>
    <m/>
    <m/>
    <m/>
    <m/>
    <m/>
    <m/>
    <m/>
    <m/>
    <m/>
    <n v="1194.78"/>
    <m/>
    <m/>
    <m/>
    <m/>
    <m/>
    <m/>
    <m/>
    <m/>
    <m/>
    <m/>
    <m/>
    <m/>
    <m/>
    <m/>
    <m/>
    <m/>
    <m/>
    <n v="5.15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6"/>
    <m/>
    <m/>
    <m/>
    <m/>
    <n v="44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7"/>
    <m/>
    <m/>
    <m/>
    <m/>
    <n v="46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8"/>
    <m/>
    <m/>
    <m/>
    <m/>
    <m/>
    <m/>
    <m/>
    <m/>
    <m/>
    <m/>
    <m/>
    <m/>
    <m/>
    <m/>
    <m/>
    <m/>
    <m/>
    <n v="1302.02"/>
    <m/>
    <m/>
    <m/>
    <m/>
    <m/>
    <m/>
    <m/>
    <m/>
    <m/>
    <m/>
    <m/>
    <m/>
    <m/>
    <m/>
    <m/>
    <m/>
    <m/>
    <n v="3.79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09"/>
    <m/>
    <m/>
    <m/>
    <m/>
    <n v="45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10"/>
    <m/>
    <m/>
    <m/>
    <m/>
    <m/>
    <m/>
    <m/>
    <m/>
    <m/>
    <m/>
    <m/>
    <m/>
    <m/>
    <m/>
    <m/>
    <m/>
    <m/>
    <n v="1100.03"/>
    <m/>
    <m/>
    <m/>
    <m/>
    <m/>
    <m/>
    <m/>
    <m/>
    <m/>
    <m/>
    <m/>
    <m/>
    <m/>
    <m/>
    <m/>
    <m/>
    <m/>
    <n v="2.86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11"/>
    <m/>
    <m/>
    <m/>
    <m/>
    <n v="4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12"/>
    <m/>
    <m/>
    <m/>
    <m/>
    <n v="420.85"/>
    <m/>
    <m/>
    <m/>
    <m/>
    <m/>
    <m/>
    <m/>
    <m/>
    <m/>
    <m/>
    <m/>
    <m/>
    <n v="1581.04"/>
    <m/>
    <m/>
    <m/>
    <m/>
    <m/>
    <m/>
    <m/>
    <m/>
    <m/>
    <m/>
    <m/>
    <m/>
    <m/>
    <m/>
    <m/>
    <m/>
    <m/>
    <n v="1.97"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13"/>
    <m/>
    <m/>
    <m/>
    <m/>
    <n v="40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3"/>
    <s v="Yucheng03"/>
    <x v="1014"/>
    <m/>
    <m/>
    <m/>
    <m/>
    <m/>
    <m/>
    <m/>
    <m/>
    <m/>
    <m/>
    <m/>
    <m/>
    <m/>
    <m/>
    <m/>
    <m/>
    <m/>
    <n v="1638.43"/>
    <m/>
    <m/>
    <m/>
    <m/>
    <m/>
    <m/>
    <m/>
    <m/>
    <n v="523.53"/>
    <m/>
    <m/>
    <m/>
    <m/>
    <m/>
    <m/>
    <m/>
    <m/>
    <n v="0.38"/>
    <m/>
    <m/>
    <m/>
    <m/>
    <m/>
    <m/>
    <x v="0"/>
    <m/>
    <m/>
    <m/>
    <m/>
    <m/>
    <m/>
    <n v="90"/>
    <m/>
    <m/>
    <m/>
    <m/>
    <m/>
    <m/>
    <m/>
    <m/>
    <m/>
    <m/>
    <m/>
    <m/>
  </r>
  <r>
    <x v="1073"/>
    <s v="Yucheng03"/>
    <x v="1015"/>
    <m/>
    <m/>
    <m/>
    <m/>
    <n v="413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16"/>
    <m/>
    <m/>
    <m/>
    <m/>
    <n v="39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17"/>
    <m/>
    <m/>
    <m/>
    <m/>
    <n v="467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18"/>
    <m/>
    <m/>
    <m/>
    <m/>
    <n v="553.54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19"/>
    <m/>
    <m/>
    <m/>
    <m/>
    <n v="575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0"/>
    <m/>
    <m/>
    <m/>
    <m/>
    <n v="564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1"/>
    <m/>
    <m/>
    <m/>
    <m/>
    <n v="531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2"/>
    <m/>
    <m/>
    <m/>
    <m/>
    <n v="616.32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3"/>
    <m/>
    <m/>
    <m/>
    <m/>
    <n v="60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4"/>
    <m/>
    <m/>
    <m/>
    <m/>
    <n v="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5"/>
    <m/>
    <m/>
    <m/>
    <m/>
    <n v="599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6"/>
    <m/>
    <m/>
    <m/>
    <m/>
    <n v="57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7"/>
    <m/>
    <m/>
    <m/>
    <m/>
    <n v="60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8"/>
    <m/>
    <m/>
    <m/>
    <m/>
    <n v="575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29"/>
    <m/>
    <m/>
    <m/>
    <m/>
    <n v="575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0"/>
    <m/>
    <m/>
    <m/>
    <m/>
    <n v="542.2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1"/>
    <m/>
    <m/>
    <m/>
    <m/>
    <n v="55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2"/>
    <m/>
    <m/>
    <m/>
    <m/>
    <n v="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3"/>
    <m/>
    <m/>
    <m/>
    <m/>
    <n v="528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4"/>
    <m/>
    <m/>
    <m/>
    <m/>
    <n v="517.9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5"/>
    <m/>
    <m/>
    <m/>
    <m/>
    <n v="501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6"/>
    <m/>
    <m/>
    <m/>
    <m/>
    <n v="498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7"/>
    <m/>
    <m/>
    <m/>
    <m/>
    <n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8"/>
    <m/>
    <m/>
    <m/>
    <m/>
    <n v="503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39"/>
    <m/>
    <m/>
    <m/>
    <m/>
    <n v="500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0"/>
    <m/>
    <m/>
    <m/>
    <m/>
    <n v="521.92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1"/>
    <m/>
    <m/>
    <m/>
    <m/>
    <n v="48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2"/>
    <m/>
    <m/>
    <m/>
    <m/>
    <n v="50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3"/>
    <m/>
    <m/>
    <m/>
    <m/>
    <n v="501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4"/>
    <m/>
    <m/>
    <m/>
    <m/>
    <n v="509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5"/>
    <m/>
    <m/>
    <m/>
    <m/>
    <n v="501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6"/>
    <m/>
    <m/>
    <m/>
    <m/>
    <n v="50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7"/>
    <m/>
    <m/>
    <m/>
    <m/>
    <n v="50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8"/>
    <m/>
    <m/>
    <m/>
    <m/>
    <m/>
    <m/>
    <m/>
    <m/>
    <m/>
    <m/>
    <m/>
    <m/>
    <m/>
    <m/>
    <m/>
    <m/>
    <m/>
    <n v="90.97"/>
    <m/>
    <m/>
    <m/>
    <m/>
    <m/>
    <m/>
    <m/>
    <m/>
    <m/>
    <m/>
    <m/>
    <m/>
    <m/>
    <m/>
    <m/>
    <m/>
    <m/>
    <n v="0.43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49"/>
    <m/>
    <m/>
    <m/>
    <m/>
    <n v="512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0"/>
    <m/>
    <m/>
    <m/>
    <m/>
    <n v="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1"/>
    <m/>
    <m/>
    <m/>
    <m/>
    <n v="506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2"/>
    <m/>
    <m/>
    <m/>
    <m/>
    <m/>
    <m/>
    <m/>
    <m/>
    <m/>
    <m/>
    <m/>
    <m/>
    <m/>
    <m/>
    <m/>
    <m/>
    <m/>
    <n v="104.09"/>
    <m/>
    <m/>
    <m/>
    <m/>
    <m/>
    <m/>
    <m/>
    <m/>
    <m/>
    <m/>
    <m/>
    <m/>
    <m/>
    <m/>
    <m/>
    <m/>
    <m/>
    <n v="0.48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3"/>
    <m/>
    <m/>
    <m/>
    <m/>
    <n v="505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4"/>
    <m/>
    <m/>
    <m/>
    <m/>
    <n v="49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5"/>
    <m/>
    <m/>
    <m/>
    <m/>
    <n v="499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6"/>
    <m/>
    <m/>
    <m/>
    <m/>
    <n v="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7"/>
    <m/>
    <m/>
    <m/>
    <m/>
    <m/>
    <m/>
    <m/>
    <m/>
    <m/>
    <m/>
    <m/>
    <m/>
    <m/>
    <m/>
    <m/>
    <m/>
    <m/>
    <n v="150.13"/>
    <m/>
    <m/>
    <m/>
    <m/>
    <m/>
    <m/>
    <m/>
    <m/>
    <m/>
    <m/>
    <m/>
    <m/>
    <m/>
    <m/>
    <m/>
    <m/>
    <m/>
    <n v="1.05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8"/>
    <m/>
    <m/>
    <m/>
    <m/>
    <n v="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59"/>
    <m/>
    <m/>
    <m/>
    <m/>
    <m/>
    <m/>
    <m/>
    <m/>
    <m/>
    <m/>
    <m/>
    <m/>
    <m/>
    <m/>
    <m/>
    <m/>
    <m/>
    <n v="188.15"/>
    <m/>
    <m/>
    <m/>
    <m/>
    <m/>
    <m/>
    <m/>
    <m/>
    <m/>
    <m/>
    <m/>
    <m/>
    <m/>
    <m/>
    <m/>
    <m/>
    <m/>
    <n v="1.56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0"/>
    <m/>
    <m/>
    <m/>
    <m/>
    <n v="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n v="31"/>
    <m/>
    <m/>
    <m/>
    <m/>
    <m/>
    <m/>
    <m/>
    <m/>
    <m/>
    <m/>
    <m/>
    <m/>
  </r>
  <r>
    <x v="1074"/>
    <s v="Yucheng04"/>
    <x v="1061"/>
    <m/>
    <m/>
    <m/>
    <m/>
    <m/>
    <m/>
    <m/>
    <m/>
    <m/>
    <m/>
    <m/>
    <m/>
    <m/>
    <m/>
    <m/>
    <m/>
    <m/>
    <n v="236.97"/>
    <m/>
    <m/>
    <m/>
    <m/>
    <m/>
    <m/>
    <m/>
    <m/>
    <m/>
    <m/>
    <m/>
    <m/>
    <m/>
    <m/>
    <m/>
    <m/>
    <m/>
    <n v="1.89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2"/>
    <m/>
    <m/>
    <m/>
    <m/>
    <n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54"/>
    <m/>
    <m/>
    <m/>
    <m/>
    <n v="522"/>
    <m/>
    <m/>
    <m/>
    <m/>
    <m/>
    <m/>
    <m/>
    <m/>
    <m/>
    <m/>
    <m/>
    <m/>
    <n v="408"/>
    <m/>
    <m/>
    <m/>
    <m/>
    <m/>
    <m/>
    <m/>
    <m/>
    <m/>
    <m/>
    <m/>
    <m/>
    <m/>
    <m/>
    <m/>
    <m/>
    <m/>
    <n v="4.46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56"/>
    <m/>
    <m/>
    <m/>
    <m/>
    <n v="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3"/>
    <m/>
    <m/>
    <m/>
    <m/>
    <n v="502"/>
    <m/>
    <m/>
    <m/>
    <m/>
    <m/>
    <m/>
    <m/>
    <m/>
    <m/>
    <m/>
    <m/>
    <m/>
    <n v="373.73"/>
    <m/>
    <m/>
    <m/>
    <m/>
    <m/>
    <m/>
    <m/>
    <m/>
    <m/>
    <m/>
    <m/>
    <m/>
    <m/>
    <m/>
    <m/>
    <m/>
    <m/>
    <n v="5.0199999999999996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4"/>
    <m/>
    <m/>
    <m/>
    <m/>
    <n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59"/>
    <m/>
    <m/>
    <m/>
    <m/>
    <n v="454"/>
    <m/>
    <m/>
    <m/>
    <m/>
    <m/>
    <m/>
    <m/>
    <m/>
    <m/>
    <m/>
    <m/>
    <m/>
    <n v="819.46"/>
    <m/>
    <m/>
    <m/>
    <m/>
    <m/>
    <m/>
    <m/>
    <m/>
    <m/>
    <m/>
    <m/>
    <m/>
    <m/>
    <m/>
    <m/>
    <m/>
    <m/>
    <n v="5.51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5"/>
    <m/>
    <m/>
    <m/>
    <m/>
    <n v="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6"/>
    <m/>
    <m/>
    <m/>
    <m/>
    <m/>
    <m/>
    <m/>
    <m/>
    <m/>
    <m/>
    <m/>
    <m/>
    <m/>
    <m/>
    <m/>
    <m/>
    <m/>
    <n v="1322.84"/>
    <m/>
    <m/>
    <m/>
    <m/>
    <m/>
    <m/>
    <m/>
    <m/>
    <m/>
    <m/>
    <m/>
    <m/>
    <m/>
    <m/>
    <m/>
    <m/>
    <m/>
    <n v="5.68"/>
    <m/>
    <m/>
    <m/>
    <m/>
    <m/>
    <m/>
    <x v="1"/>
    <m/>
    <m/>
    <m/>
    <m/>
    <m/>
    <m/>
    <n v="55"/>
    <m/>
    <m/>
    <m/>
    <m/>
    <m/>
    <m/>
    <m/>
    <m/>
    <m/>
    <m/>
    <m/>
    <m/>
  </r>
  <r>
    <x v="1074"/>
    <s v="Yucheng04"/>
    <x v="1067"/>
    <m/>
    <m/>
    <m/>
    <m/>
    <n v="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8"/>
    <m/>
    <m/>
    <m/>
    <m/>
    <n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62"/>
    <m/>
    <m/>
    <m/>
    <m/>
    <m/>
    <m/>
    <m/>
    <m/>
    <m/>
    <m/>
    <m/>
    <m/>
    <m/>
    <m/>
    <m/>
    <m/>
    <m/>
    <n v="986.53"/>
    <m/>
    <m/>
    <m/>
    <m/>
    <m/>
    <m/>
    <m/>
    <m/>
    <m/>
    <m/>
    <m/>
    <m/>
    <m/>
    <m/>
    <m/>
    <m/>
    <m/>
    <n v="4.7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69"/>
    <m/>
    <m/>
    <m/>
    <m/>
    <n v="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0"/>
    <m/>
    <m/>
    <m/>
    <m/>
    <n v="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1"/>
    <m/>
    <m/>
    <m/>
    <m/>
    <m/>
    <m/>
    <m/>
    <m/>
    <m/>
    <m/>
    <m/>
    <m/>
    <m/>
    <m/>
    <m/>
    <m/>
    <m/>
    <n v="1662.99"/>
    <m/>
    <m/>
    <m/>
    <m/>
    <m/>
    <m/>
    <m/>
    <m/>
    <m/>
    <m/>
    <m/>
    <m/>
    <m/>
    <m/>
    <m/>
    <m/>
    <m/>
    <n v="2.36"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2"/>
    <m/>
    <m/>
    <m/>
    <m/>
    <n v="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3"/>
    <m/>
    <m/>
    <m/>
    <m/>
    <n v="408.05"/>
    <m/>
    <m/>
    <m/>
    <m/>
    <m/>
    <m/>
    <m/>
    <m/>
    <m/>
    <m/>
    <m/>
    <m/>
    <n v="1478.89"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4"/>
    <m/>
    <m/>
    <m/>
    <m/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5"/>
    <m/>
    <m/>
    <m/>
    <m/>
    <m/>
    <m/>
    <m/>
    <m/>
    <m/>
    <m/>
    <m/>
    <m/>
    <m/>
    <m/>
    <m/>
    <m/>
    <m/>
    <m/>
    <m/>
    <m/>
    <m/>
    <m/>
    <m/>
    <m/>
    <m/>
    <m/>
    <n v="516.92999999999995"/>
    <m/>
    <m/>
    <m/>
    <m/>
    <m/>
    <m/>
    <m/>
    <m/>
    <m/>
    <m/>
    <m/>
    <m/>
    <m/>
    <m/>
    <m/>
    <x v="0"/>
    <m/>
    <m/>
    <m/>
    <m/>
    <m/>
    <m/>
    <n v="90"/>
    <m/>
    <m/>
    <m/>
    <m/>
    <m/>
    <m/>
    <m/>
    <m/>
    <m/>
    <m/>
    <m/>
    <m/>
  </r>
  <r>
    <x v="1074"/>
    <s v="Yucheng04"/>
    <x v="1076"/>
    <m/>
    <m/>
    <m/>
    <m/>
    <n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668"/>
    <m/>
    <m/>
    <m/>
    <m/>
    <n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4"/>
    <s v="Yucheng04"/>
    <x v="1077"/>
    <m/>
    <m/>
    <m/>
    <m/>
    <n v="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6.4481290753675298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10.97501880970694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03.47187873697794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35.9599061988299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02.56964920671751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59.03352932017526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60.9778158926276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1"/>
    <s v="Lincoln2014IrrigFull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38.225860340098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.918727506358100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91.933449453948924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08.03531483749256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10.7310231136763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80.0930900667825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80.34894391466753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98.9395673036213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4"/>
    <s v="Lincoln2014IrrigNil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09.948657459387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4.033030566290384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13.7747781551747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68.46599136919411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45.4680276704246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99.36200228309616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04.4218383229406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37.76961281666843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5"/>
    <s v="Lincoln2014IrrigVeryEarly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89.58695127934402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.5697898153104624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97.0858176525284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78.97892120256603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26.65111484764483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95.3339100354588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45.6077297804606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427.4341555424223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0"/>
    <s v="Lincoln2014IrrigEarly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26.1212095666669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5.138880769744822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04.85606371962292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80.68705231770454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32.5273352428188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92.25474892697588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41.02300087254861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530.23660973935489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3"/>
    <s v="Lincoln2014IrrigMiddle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30.3650049131014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33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.5003810485986406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4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95.394952692475542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195.06002055293141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66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03.2500646377674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42.89295561401497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75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338.30499061918943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80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522.06305378932598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782"/>
    <s v="Lincoln2014IrrigLate"/>
    <x v="492"/>
    <m/>
    <m/>
    <s v="Wakanui"/>
    <m/>
    <m/>
    <m/>
    <m/>
    <m/>
    <m/>
    <m/>
    <m/>
    <m/>
    <m/>
    <m/>
    <m/>
    <m/>
    <m/>
    <m/>
    <m/>
    <m/>
    <m/>
    <m/>
    <m/>
    <m/>
    <m/>
    <m/>
    <m/>
    <m/>
    <m/>
    <m/>
    <m/>
    <m/>
    <n v="255.28936022324675"/>
    <m/>
    <m/>
    <m/>
    <m/>
    <m/>
    <m/>
    <m/>
    <m/>
    <m/>
    <x v="1"/>
    <m/>
    <m/>
    <m/>
    <m/>
    <m/>
    <m/>
    <m/>
    <m/>
    <m/>
    <m/>
    <m/>
    <m/>
    <m/>
    <m/>
    <m/>
    <m/>
    <m/>
    <m/>
    <m/>
  </r>
  <r>
    <x v="1075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4ED38-3B49-4F77-9C2E-38CE8835408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gridDropZones="1" multipleFieldFilters="0">
  <location ref="A3:E5207" firstHeaderRow="1" firstDataRow="2" firstDataCol="2" rowPageCount="1" colPageCount="1"/>
  <pivotFields count="68">
    <pivotField axis="axisRow" compact="0" outline="0" showAll="0" defaultSubtotal="0">
      <items count="10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h="1" x="1075"/>
      </items>
    </pivotField>
    <pivotField compact="0" outline="0" showAll="0"/>
    <pivotField axis="axisRow" compact="0" outline="0" showAll="0">
      <items count="1079">
        <item x="279"/>
        <item x="323"/>
        <item x="280"/>
        <item x="324"/>
        <item x="281"/>
        <item x="325"/>
        <item x="326"/>
        <item x="282"/>
        <item x="327"/>
        <item x="283"/>
        <item x="314"/>
        <item x="269"/>
        <item x="328"/>
        <item x="284"/>
        <item x="285"/>
        <item x="329"/>
        <item x="315"/>
        <item x="270"/>
        <item x="286"/>
        <item x="330"/>
        <item x="316"/>
        <item x="271"/>
        <item x="317"/>
        <item x="272"/>
        <item x="287"/>
        <item x="331"/>
        <item x="318"/>
        <item x="273"/>
        <item x="333"/>
        <item x="292"/>
        <item x="332"/>
        <item x="288"/>
        <item x="289"/>
        <item x="293"/>
        <item x="274"/>
        <item x="319"/>
        <item x="334"/>
        <item x="335"/>
        <item x="275"/>
        <item x="320"/>
        <item x="290"/>
        <item x="294"/>
        <item x="321"/>
        <item x="336"/>
        <item x="291"/>
        <item x="276"/>
        <item x="295"/>
        <item x="308"/>
        <item x="262"/>
        <item x="296"/>
        <item x="337"/>
        <item x="277"/>
        <item x="322"/>
        <item x="309"/>
        <item x="263"/>
        <item x="731"/>
        <item x="278"/>
        <item x="297"/>
        <item x="338"/>
        <item x="339"/>
        <item x="298"/>
        <item x="310"/>
        <item x="264"/>
        <item x="299"/>
        <item x="265"/>
        <item x="311"/>
        <item x="340"/>
        <item x="300"/>
        <item x="266"/>
        <item x="312"/>
        <item x="301"/>
        <item x="341"/>
        <item x="267"/>
        <item x="313"/>
        <item x="302"/>
        <item x="342"/>
        <item x="732"/>
        <item x="268"/>
        <item x="343"/>
        <item x="303"/>
        <item x="344"/>
        <item x="304"/>
        <item x="305"/>
        <item x="345"/>
        <item x="306"/>
        <item x="307"/>
        <item x="733"/>
        <item x="22"/>
        <item x="23"/>
        <item x="24"/>
        <item x="25"/>
        <item x="26"/>
        <item x="728"/>
        <item x="27"/>
        <item x="28"/>
        <item x="32"/>
        <item x="33"/>
        <item x="29"/>
        <item x="623"/>
        <item x="624"/>
        <item x="625"/>
        <item x="34"/>
        <item x="35"/>
        <item x="626"/>
        <item x="30"/>
        <item x="36"/>
        <item x="627"/>
        <item x="628"/>
        <item x="629"/>
        <item x="31"/>
        <item x="630"/>
        <item x="631"/>
        <item x="37"/>
        <item x="632"/>
        <item x="38"/>
        <item x="633"/>
        <item x="246"/>
        <item x="634"/>
        <item x="39"/>
        <item x="635"/>
        <item x="636"/>
        <item x="637"/>
        <item x="729"/>
        <item x="638"/>
        <item x="639"/>
        <item x="640"/>
        <item x="641"/>
        <item x="642"/>
        <item x="247"/>
        <item x="643"/>
        <item x="644"/>
        <item x="645"/>
        <item x="646"/>
        <item x="647"/>
        <item x="648"/>
        <item x="649"/>
        <item x="378"/>
        <item x="40"/>
        <item x="41"/>
        <item x="42"/>
        <item x="43"/>
        <item x="357"/>
        <item x="44"/>
        <item x="380"/>
        <item x="45"/>
        <item x="381"/>
        <item x="382"/>
        <item x="46"/>
        <item x="371"/>
        <item x="372"/>
        <item x="358"/>
        <item x="47"/>
        <item x="373"/>
        <item x="359"/>
        <item x="374"/>
        <item x="48"/>
        <item x="360"/>
        <item x="375"/>
        <item x="376"/>
        <item x="361"/>
        <item x="362"/>
        <item x="379"/>
        <item x="363"/>
        <item x="364"/>
        <item x="365"/>
        <item x="366"/>
        <item x="49"/>
        <item x="102"/>
        <item x="367"/>
        <item x="368"/>
        <item x="50"/>
        <item x="112"/>
        <item x="369"/>
        <item x="377"/>
        <item x="51"/>
        <item x="52"/>
        <item x="370"/>
        <item x="53"/>
        <item x="54"/>
        <item x="55"/>
        <item x="56"/>
        <item x="57"/>
        <item x="103"/>
        <item x="58"/>
        <item x="59"/>
        <item x="60"/>
        <item x="113"/>
        <item x="61"/>
        <item x="62"/>
        <item x="63"/>
        <item x="64"/>
        <item x="109"/>
        <item x="65"/>
        <item x="66"/>
        <item x="67"/>
        <item x="104"/>
        <item x="68"/>
        <item x="69"/>
        <item x="70"/>
        <item x="71"/>
        <item x="72"/>
        <item x="73"/>
        <item x="105"/>
        <item x="74"/>
        <item x="75"/>
        <item x="76"/>
        <item x="106"/>
        <item x="77"/>
        <item x="107"/>
        <item x="78"/>
        <item x="79"/>
        <item x="80"/>
        <item x="108"/>
        <item x="81"/>
        <item x="82"/>
        <item x="83"/>
        <item x="84"/>
        <item x="85"/>
        <item x="86"/>
        <item x="110"/>
        <item x="87"/>
        <item x="88"/>
        <item x="89"/>
        <item x="90"/>
        <item x="91"/>
        <item x="92"/>
        <item x="93"/>
        <item x="111"/>
        <item x="94"/>
        <item x="95"/>
        <item x="96"/>
        <item x="97"/>
        <item x="98"/>
        <item x="99"/>
        <item x="100"/>
        <item x="101"/>
        <item x="174"/>
        <item x="114"/>
        <item x="115"/>
        <item x="116"/>
        <item x="189"/>
        <item x="117"/>
        <item x="118"/>
        <item x="119"/>
        <item x="120"/>
        <item x="121"/>
        <item x="122"/>
        <item x="123"/>
        <item x="124"/>
        <item x="125"/>
        <item x="190"/>
        <item x="126"/>
        <item x="127"/>
        <item x="128"/>
        <item x="129"/>
        <item x="130"/>
        <item x="131"/>
        <item x="132"/>
        <item x="133"/>
        <item x="175"/>
        <item x="134"/>
        <item x="135"/>
        <item x="136"/>
        <item x="191"/>
        <item x="176"/>
        <item x="137"/>
        <item x="138"/>
        <item x="139"/>
        <item x="186"/>
        <item x="140"/>
        <item x="177"/>
        <item x="141"/>
        <item x="142"/>
        <item x="178"/>
        <item x="143"/>
        <item x="144"/>
        <item x="145"/>
        <item x="146"/>
        <item x="147"/>
        <item x="148"/>
        <item x="149"/>
        <item x="150"/>
        <item x="187"/>
        <item x="151"/>
        <item x="152"/>
        <item x="153"/>
        <item x="179"/>
        <item x="154"/>
        <item x="155"/>
        <item x="180"/>
        <item x="156"/>
        <item x="157"/>
        <item x="158"/>
        <item x="181"/>
        <item x="159"/>
        <item x="188"/>
        <item x="160"/>
        <item x="182"/>
        <item x="161"/>
        <item x="162"/>
        <item x="163"/>
        <item x="164"/>
        <item x="165"/>
        <item x="166"/>
        <item x="183"/>
        <item x="167"/>
        <item x="168"/>
        <item x="169"/>
        <item x="170"/>
        <item x="171"/>
        <item x="172"/>
        <item x="184"/>
        <item x="173"/>
        <item x="185"/>
        <item x="6"/>
        <item x="7"/>
        <item x="8"/>
        <item x="9"/>
        <item x="10"/>
        <item x="11"/>
        <item x="1"/>
        <item x="12"/>
        <item x="13"/>
        <item x="14"/>
        <item x="15"/>
        <item x="2"/>
        <item x="16"/>
        <item x="17"/>
        <item x="18"/>
        <item x="3"/>
        <item x="4"/>
        <item x="19"/>
        <item x="20"/>
        <item x="21"/>
        <item x="5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701"/>
        <item x="702"/>
        <item x="703"/>
        <item x="704"/>
        <item x="705"/>
        <item x="706"/>
        <item x="707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65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651"/>
        <item x="1055"/>
        <item x="652"/>
        <item x="1056"/>
        <item x="1057"/>
        <item x="1058"/>
        <item x="1059"/>
        <item x="1060"/>
        <item x="653"/>
        <item x="1061"/>
        <item x="1062"/>
        <item x="654"/>
        <item x="655"/>
        <item x="656"/>
        <item x="657"/>
        <item x="1063"/>
        <item x="658"/>
        <item x="1064"/>
        <item x="659"/>
        <item x="1065"/>
        <item x="660"/>
        <item x="1066"/>
        <item x="1067"/>
        <item x="661"/>
        <item x="1068"/>
        <item x="662"/>
        <item x="1069"/>
        <item x="1070"/>
        <item x="663"/>
        <item x="1071"/>
        <item x="1072"/>
        <item x="664"/>
        <item x="665"/>
        <item x="1073"/>
        <item x="1074"/>
        <item x="1075"/>
        <item x="666"/>
        <item x="1076"/>
        <item x="667"/>
        <item x="668"/>
        <item x="1077"/>
        <item x="669"/>
        <item x="670"/>
        <item x="671"/>
        <item x="672"/>
        <item x="673"/>
        <item x="674"/>
        <item x="675"/>
        <item x="67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4"/>
        <item x="692"/>
        <item x="693"/>
        <item x="215"/>
        <item x="221"/>
        <item x="694"/>
        <item x="222"/>
        <item x="216"/>
        <item x="695"/>
        <item x="217"/>
        <item x="218"/>
        <item x="219"/>
        <item x="223"/>
        <item x="220"/>
        <item x="224"/>
        <item x="225"/>
        <item x="226"/>
        <item x="349"/>
        <item x="350"/>
        <item x="351"/>
        <item x="35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192"/>
        <item x="193"/>
        <item x="227"/>
        <item x="194"/>
        <item x="228"/>
        <item x="195"/>
        <item x="229"/>
        <item x="713"/>
        <item x="196"/>
        <item x="230"/>
        <item x="243"/>
        <item x="197"/>
        <item x="347"/>
        <item x="231"/>
        <item x="714"/>
        <item x="348"/>
        <item x="198"/>
        <item x="241"/>
        <item x="232"/>
        <item x="242"/>
        <item x="199"/>
        <item x="715"/>
        <item x="233"/>
        <item x="200"/>
        <item x="234"/>
        <item x="716"/>
        <item x="201"/>
        <item x="244"/>
        <item x="235"/>
        <item x="717"/>
        <item x="202"/>
        <item x="212"/>
        <item x="236"/>
        <item x="203"/>
        <item x="718"/>
        <item x="204"/>
        <item x="205"/>
        <item x="237"/>
        <item x="206"/>
        <item x="238"/>
        <item x="719"/>
        <item x="207"/>
        <item x="239"/>
        <item x="208"/>
        <item x="245"/>
        <item x="240"/>
        <item x="209"/>
        <item x="210"/>
        <item x="346"/>
        <item x="211"/>
        <item x="213"/>
        <item x="353"/>
        <item x="354"/>
        <item x="355"/>
        <item x="720"/>
        <item x="708"/>
        <item x="699"/>
        <item x="356"/>
        <item x="721"/>
        <item x="709"/>
        <item x="700"/>
        <item x="696"/>
        <item x="722"/>
        <item x="710"/>
        <item x="723"/>
        <item x="697"/>
        <item x="711"/>
        <item x="724"/>
        <item x="698"/>
        <item x="712"/>
        <item x="725"/>
        <item x="726"/>
        <item x="727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730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3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t="default"/>
      </items>
    </pivotField>
  </pivotFields>
  <rowFields count="2">
    <field x="0"/>
    <field x="2"/>
  </rowFields>
  <rowItems count="5203">
    <i>
      <x/>
      <x v="1077"/>
    </i>
    <i>
      <x v="1"/>
      <x v="1077"/>
    </i>
    <i>
      <x v="2"/>
      <x v="1077"/>
    </i>
    <i>
      <x v="3"/>
      <x v="1077"/>
    </i>
    <i>
      <x v="4"/>
      <x v="1077"/>
    </i>
    <i>
      <x v="5"/>
      <x v="1077"/>
    </i>
    <i>
      <x v="6"/>
      <x v="1077"/>
    </i>
    <i>
      <x v="7"/>
      <x v="1077"/>
    </i>
    <i>
      <x v="8"/>
      <x v="1077"/>
    </i>
    <i>
      <x v="9"/>
      <x v="1077"/>
    </i>
    <i>
      <x v="10"/>
      <x v="1077"/>
    </i>
    <i>
      <x v="11"/>
      <x v="1077"/>
    </i>
    <i>
      <x v="12"/>
      <x v="320"/>
    </i>
    <i r="1">
      <x v="325"/>
    </i>
    <i r="1">
      <x v="329"/>
    </i>
    <i r="1">
      <x v="330"/>
    </i>
    <i r="1">
      <x v="334"/>
    </i>
    <i>
      <x v="13"/>
      <x v="320"/>
    </i>
    <i r="1">
      <x v="325"/>
    </i>
    <i r="1">
      <x v="329"/>
    </i>
    <i r="1">
      <x v="330"/>
    </i>
    <i r="1">
      <x v="334"/>
    </i>
    <i>
      <x v="14"/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>
      <x v="15"/>
      <x v="320"/>
    </i>
    <i r="1">
      <x v="325"/>
    </i>
    <i r="1">
      <x v="329"/>
    </i>
    <i r="1">
      <x v="330"/>
    </i>
    <i r="1">
      <x v="334"/>
    </i>
    <i>
      <x v="16"/>
      <x v="320"/>
    </i>
    <i r="1">
      <x v="325"/>
    </i>
    <i r="1">
      <x v="329"/>
    </i>
    <i r="1">
      <x v="334"/>
    </i>
    <i>
      <x v="17"/>
      <x v="320"/>
    </i>
    <i r="1">
      <x v="325"/>
    </i>
    <i r="1">
      <x v="329"/>
    </i>
    <i r="1">
      <x v="334"/>
    </i>
    <i>
      <x v="18"/>
      <x v="320"/>
    </i>
    <i r="1">
      <x v="325"/>
    </i>
    <i r="1">
      <x v="329"/>
    </i>
    <i r="1">
      <x v="334"/>
    </i>
    <i>
      <x v="19"/>
      <x v="320"/>
    </i>
    <i r="1">
      <x v="325"/>
    </i>
    <i r="1">
      <x v="329"/>
    </i>
    <i r="1">
      <x v="334"/>
    </i>
    <i>
      <x v="20"/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7"/>
    </i>
    <i r="1">
      <x v="104"/>
    </i>
    <i r="1">
      <x v="109"/>
    </i>
    <i>
      <x v="21"/>
      <x v="95"/>
    </i>
    <i r="1">
      <x v="96"/>
    </i>
    <i r="1">
      <x v="101"/>
    </i>
    <i r="1">
      <x v="102"/>
    </i>
    <i r="1">
      <x v="105"/>
    </i>
    <i r="1">
      <x v="112"/>
    </i>
    <i r="1">
      <x v="114"/>
    </i>
    <i r="1">
      <x v="118"/>
    </i>
    <i>
      <x v="22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3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4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5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6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7"/>
      <x v="137"/>
    </i>
    <i r="1">
      <x v="138"/>
    </i>
    <i r="1">
      <x v="139"/>
    </i>
    <i r="1">
      <x v="140"/>
    </i>
    <i r="1">
      <x v="142"/>
    </i>
    <i r="1">
      <x v="144"/>
    </i>
    <i r="1">
      <x v="147"/>
    </i>
    <i r="1">
      <x v="151"/>
    </i>
    <i r="1">
      <x v="155"/>
    </i>
    <i>
      <x v="28"/>
      <x v="166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7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>
      <x v="29"/>
      <x v="167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3"/>
    </i>
    <i r="1">
      <x v="204"/>
    </i>
    <i r="1">
      <x v="206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>
      <x v="30"/>
      <x v="167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6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>
      <x v="31"/>
      <x v="166"/>
    </i>
    <i r="1">
      <x v="171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6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3"/>
    </i>
    <i r="1">
      <x v="204"/>
    </i>
    <i r="1">
      <x v="206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>
      <x v="32"/>
      <x v="237"/>
    </i>
    <i r="1">
      <x v="238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5"/>
    </i>
    <i r="1">
      <x v="266"/>
    </i>
    <i r="1">
      <x v="267"/>
    </i>
    <i r="1">
      <x v="269"/>
    </i>
    <i r="1">
      <x v="271"/>
    </i>
    <i r="1">
      <x v="272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3"/>
    </i>
    <i r="1">
      <x v="284"/>
    </i>
    <i r="1">
      <x v="285"/>
    </i>
    <i r="1">
      <x v="287"/>
    </i>
    <i r="1">
      <x v="288"/>
    </i>
    <i r="1">
      <x v="290"/>
    </i>
    <i r="1">
      <x v="291"/>
    </i>
    <i r="1">
      <x v="292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>
      <x v="33"/>
      <x v="236"/>
    </i>
    <i r="1">
      <x v="238"/>
    </i>
    <i r="1">
      <x v="239"/>
    </i>
    <i r="1">
      <x v="241"/>
    </i>
    <i r="1">
      <x v="242"/>
    </i>
    <i r="1">
      <x v="243"/>
    </i>
    <i r="1">
      <x v="245"/>
    </i>
    <i r="1">
      <x v="246"/>
    </i>
    <i r="1">
      <x v="247"/>
    </i>
    <i r="1">
      <x v="248"/>
    </i>
    <i r="1">
      <x v="249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9"/>
    </i>
    <i r="1">
      <x v="260"/>
    </i>
    <i r="1">
      <x v="261"/>
    </i>
    <i r="1">
      <x v="262"/>
    </i>
    <i r="1">
      <x v="264"/>
    </i>
    <i r="1">
      <x v="266"/>
    </i>
    <i r="1">
      <x v="267"/>
    </i>
    <i r="1">
      <x v="269"/>
    </i>
    <i r="1">
      <x v="270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2"/>
    </i>
    <i r="1">
      <x v="293"/>
    </i>
    <i r="1">
      <x v="296"/>
    </i>
    <i r="1">
      <x v="297"/>
    </i>
    <i r="1">
      <x v="299"/>
    </i>
    <i r="1">
      <x v="301"/>
    </i>
    <i r="1">
      <x v="303"/>
    </i>
    <i r="1">
      <x v="304"/>
    </i>
    <i r="1">
      <x v="306"/>
    </i>
    <i r="1">
      <x v="307"/>
    </i>
    <i r="1">
      <x v="309"/>
    </i>
    <i r="1">
      <x v="310"/>
    </i>
    <i r="1">
      <x v="311"/>
    </i>
    <i r="1">
      <x v="313"/>
    </i>
    <i>
      <x v="34"/>
      <x v="236"/>
    </i>
    <i r="1">
      <x v="238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2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2"/>
    </i>
    <i r="1">
      <x v="284"/>
    </i>
    <i r="1">
      <x v="285"/>
    </i>
    <i r="1">
      <x v="287"/>
    </i>
    <i r="1">
      <x v="288"/>
    </i>
    <i r="1">
      <x v="290"/>
    </i>
    <i r="1">
      <x v="292"/>
    </i>
    <i r="1">
      <x v="294"/>
    </i>
    <i r="1">
      <x v="295"/>
    </i>
    <i r="1">
      <x v="297"/>
    </i>
    <i r="1">
      <x v="299"/>
    </i>
    <i r="1">
      <x v="300"/>
    </i>
    <i r="1">
      <x v="301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>
      <x v="35"/>
      <x v="236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9"/>
    </i>
    <i r="1">
      <x v="260"/>
    </i>
    <i r="1">
      <x v="261"/>
    </i>
    <i r="1">
      <x v="263"/>
    </i>
    <i r="1">
      <x v="265"/>
    </i>
    <i r="1">
      <x v="266"/>
    </i>
    <i r="1">
      <x v="267"/>
    </i>
    <i r="1">
      <x v="269"/>
    </i>
    <i r="1">
      <x v="271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1"/>
    </i>
    <i r="1">
      <x v="283"/>
    </i>
    <i r="1">
      <x v="284"/>
    </i>
    <i r="1">
      <x v="285"/>
    </i>
    <i r="1">
      <x v="287"/>
    </i>
    <i r="1">
      <x v="288"/>
    </i>
    <i r="1">
      <x v="290"/>
    </i>
    <i r="1">
      <x v="292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313"/>
    </i>
    <i>
      <x v="36"/>
      <x v="1077"/>
    </i>
    <i>
      <x v="37"/>
      <x v="1077"/>
    </i>
    <i>
      <x v="38"/>
      <x v="1077"/>
    </i>
    <i>
      <x v="39"/>
      <x v="1077"/>
    </i>
    <i>
      <x v="40"/>
      <x v="1077"/>
    </i>
    <i>
      <x v="41"/>
      <x v="1077"/>
    </i>
    <i>
      <x v="42"/>
      <x v="1077"/>
    </i>
    <i>
      <x v="43"/>
      <x v="1077"/>
    </i>
    <i>
      <x v="44"/>
      <x v="1077"/>
    </i>
    <i>
      <x v="45"/>
      <x v="1077"/>
    </i>
    <i>
      <x v="46"/>
      <x v="1077"/>
    </i>
    <i>
      <x v="47"/>
      <x v="1077"/>
    </i>
    <i>
      <x v="48"/>
      <x v="1077"/>
    </i>
    <i>
      <x v="49"/>
      <x v="1077"/>
    </i>
    <i>
      <x v="50"/>
      <x v="1077"/>
    </i>
    <i>
      <x v="51"/>
      <x v="1077"/>
    </i>
    <i>
      <x v="52"/>
      <x v="1077"/>
    </i>
    <i>
      <x v="53"/>
      <x v="1077"/>
    </i>
    <i>
      <x v="54"/>
      <x v="1077"/>
    </i>
    <i>
      <x v="55"/>
      <x v="1077"/>
    </i>
    <i>
      <x v="56"/>
      <x v="1077"/>
    </i>
    <i>
      <x v="57"/>
      <x v="1077"/>
    </i>
    <i>
      <x v="58"/>
      <x v="1077"/>
    </i>
    <i>
      <x v="59"/>
      <x v="1077"/>
    </i>
    <i>
      <x v="60"/>
      <x v="1077"/>
    </i>
    <i>
      <x v="61"/>
      <x v="1077"/>
    </i>
    <i>
      <x v="62"/>
      <x v="1077"/>
    </i>
    <i>
      <x v="63"/>
      <x v="1077"/>
    </i>
    <i>
      <x v="64"/>
      <x v="1077"/>
    </i>
    <i>
      <x v="65"/>
      <x v="1077"/>
    </i>
    <i>
      <x v="66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67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>
      <x v="68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69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>
      <x v="70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71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72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73"/>
      <x v="793"/>
    </i>
    <i r="1">
      <x v="794"/>
    </i>
    <i r="1">
      <x v="796"/>
    </i>
    <i r="1">
      <x v="798"/>
    </i>
    <i r="1">
      <x v="801"/>
    </i>
    <i r="1">
      <x v="804"/>
    </i>
    <i r="1">
      <x v="809"/>
    </i>
    <i r="1">
      <x v="813"/>
    </i>
    <i r="1">
      <x v="816"/>
    </i>
    <i r="1">
      <x v="819"/>
    </i>
    <i r="1">
      <x v="823"/>
    </i>
    <i r="1">
      <x v="826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>
      <x v="74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75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76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77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78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79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80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81"/>
      <x v="804"/>
    </i>
    <i r="1">
      <x v="809"/>
    </i>
    <i r="1">
      <x v="813"/>
    </i>
    <i r="1">
      <x v="816"/>
    </i>
    <i r="1">
      <x v="819"/>
    </i>
    <i r="1">
      <x v="823"/>
    </i>
    <i r="1">
      <x v="824"/>
    </i>
    <i r="1">
      <x v="828"/>
    </i>
    <i r="1">
      <x v="829"/>
    </i>
    <i r="1">
      <x v="831"/>
    </i>
    <i r="1">
      <x v="834"/>
    </i>
    <i r="1">
      <x v="836"/>
    </i>
    <i r="1">
      <x v="839"/>
    </i>
    <i r="1">
      <x v="840"/>
    </i>
    <i r="1">
      <x v="842"/>
    </i>
    <i r="1">
      <x v="843"/>
    </i>
    <i>
      <x v="82"/>
      <x v="1077"/>
    </i>
    <i>
      <x v="83"/>
      <x v="1077"/>
    </i>
    <i>
      <x v="84"/>
      <x v="1077"/>
    </i>
    <i>
      <x v="85"/>
      <x v="1077"/>
    </i>
    <i>
      <x v="86"/>
      <x v="1077"/>
    </i>
    <i>
      <x v="87"/>
      <x v="1077"/>
    </i>
    <i>
      <x v="88"/>
      <x v="1077"/>
    </i>
    <i>
      <x v="89"/>
      <x v="1077"/>
    </i>
    <i>
      <x v="90"/>
      <x v="1077"/>
    </i>
    <i>
      <x v="91"/>
      <x v="1077"/>
    </i>
    <i>
      <x v="92"/>
      <x v="1077"/>
    </i>
    <i>
      <x v="93"/>
      <x v="1077"/>
    </i>
    <i>
      <x v="94"/>
      <x v="1077"/>
    </i>
    <i>
      <x v="95"/>
      <x v="1077"/>
    </i>
    <i>
      <x v="96"/>
      <x v="1077"/>
    </i>
    <i>
      <x v="97"/>
      <x v="1077"/>
    </i>
    <i>
      <x v="98"/>
      <x v="1077"/>
    </i>
    <i>
      <x v="99"/>
      <x v="1077"/>
    </i>
    <i>
      <x v="100"/>
      <x v="1077"/>
    </i>
    <i>
      <x v="101"/>
      <x v="1077"/>
    </i>
    <i>
      <x v="102"/>
      <x v="1077"/>
    </i>
    <i>
      <x v="103"/>
      <x v="1077"/>
    </i>
    <i>
      <x v="104"/>
      <x v="1077"/>
    </i>
    <i>
      <x v="105"/>
      <x v="1077"/>
    </i>
    <i>
      <x v="106"/>
      <x v="1077"/>
    </i>
    <i>
      <x v="107"/>
      <x v="1077"/>
    </i>
    <i>
      <x v="108"/>
      <x v="1077"/>
    </i>
    <i>
      <x v="109"/>
      <x v="1077"/>
    </i>
    <i>
      <x v="110"/>
      <x v="1077"/>
    </i>
    <i>
      <x v="111"/>
      <x v="1077"/>
    </i>
    <i>
      <x v="112"/>
      <x v="1077"/>
    </i>
    <i>
      <x v="113"/>
      <x v="1077"/>
    </i>
    <i>
      <x v="114"/>
      <x v="1077"/>
    </i>
    <i>
      <x v="115"/>
      <x v="1077"/>
    </i>
    <i>
      <x v="116"/>
      <x v="1077"/>
    </i>
    <i>
      <x v="117"/>
      <x v="1077"/>
    </i>
    <i>
      <x v="118"/>
      <x v="1077"/>
    </i>
    <i>
      <x v="119"/>
      <x v="1077"/>
    </i>
    <i>
      <x v="120"/>
      <x v="1077"/>
    </i>
    <i>
      <x v="121"/>
      <x v="1077"/>
    </i>
    <i>
      <x v="122"/>
      <x v="1077"/>
    </i>
    <i>
      <x v="123"/>
      <x v="1077"/>
    </i>
    <i>
      <x v="124"/>
      <x v="1077"/>
    </i>
    <i>
      <x v="125"/>
      <x v="1077"/>
    </i>
    <i>
      <x v="126"/>
      <x v="1077"/>
    </i>
    <i>
      <x v="127"/>
      <x v="1077"/>
    </i>
    <i>
      <x v="128"/>
      <x v="1077"/>
    </i>
    <i>
      <x v="129"/>
      <x v="1077"/>
    </i>
    <i>
      <x v="130"/>
      <x v="1077"/>
    </i>
    <i>
      <x v="131"/>
      <x v="1077"/>
    </i>
    <i>
      <x v="132"/>
      <x v="1077"/>
    </i>
    <i>
      <x v="133"/>
      <x v="1077"/>
    </i>
    <i>
      <x v="134"/>
      <x v="1077"/>
    </i>
    <i>
      <x v="135"/>
      <x v="1077"/>
    </i>
    <i>
      <x v="136"/>
      <x v="1077"/>
    </i>
    <i>
      <x v="137"/>
      <x v="1077"/>
    </i>
    <i>
      <x v="138"/>
      <x v="1077"/>
    </i>
    <i>
      <x v="139"/>
      <x v="1077"/>
    </i>
    <i>
      <x v="140"/>
      <x v="1077"/>
    </i>
    <i>
      <x v="141"/>
      <x v="1077"/>
    </i>
    <i>
      <x v="142"/>
      <x v="1077"/>
    </i>
    <i>
      <x v="143"/>
      <x v="1077"/>
    </i>
    <i>
      <x v="144"/>
      <x v="1077"/>
    </i>
    <i>
      <x v="145"/>
      <x v="1077"/>
    </i>
    <i>
      <x v="146"/>
      <x v="1077"/>
    </i>
    <i>
      <x v="147"/>
      <x v="1077"/>
    </i>
    <i>
      <x v="148"/>
      <x v="1077"/>
    </i>
    <i>
      <x v="149"/>
      <x v="1077"/>
    </i>
    <i>
      <x v="150"/>
      <x v="1077"/>
    </i>
    <i>
      <x v="151"/>
      <x v="1077"/>
    </i>
    <i>
      <x v="152"/>
      <x v="1077"/>
    </i>
    <i>
      <x v="153"/>
      <x v="1077"/>
    </i>
    <i>
      <x v="154"/>
      <x v="1077"/>
    </i>
    <i>
      <x v="155"/>
      <x v="1077"/>
    </i>
    <i>
      <x v="156"/>
      <x v="1077"/>
    </i>
    <i>
      <x v="157"/>
      <x v="1077"/>
    </i>
    <i>
      <x v="158"/>
      <x v="1077"/>
    </i>
    <i>
      <x v="159"/>
      <x v="1077"/>
    </i>
    <i>
      <x v="160"/>
      <x v="1077"/>
    </i>
    <i>
      <x v="161"/>
      <x v="1077"/>
    </i>
    <i>
      <x v="162"/>
      <x v="1077"/>
    </i>
    <i>
      <x v="163"/>
      <x v="1077"/>
    </i>
    <i>
      <x v="164"/>
      <x v="1077"/>
    </i>
    <i>
      <x v="165"/>
      <x v="1077"/>
    </i>
    <i>
      <x v="166"/>
      <x v="1077"/>
    </i>
    <i>
      <x v="167"/>
      <x v="1077"/>
    </i>
    <i>
      <x v="168"/>
      <x v="1077"/>
    </i>
    <i>
      <x v="169"/>
      <x v="1077"/>
    </i>
    <i>
      <x v="170"/>
      <x v="1077"/>
    </i>
    <i>
      <x v="171"/>
      <x v="1077"/>
    </i>
    <i>
      <x v="172"/>
      <x v="1077"/>
    </i>
    <i>
      <x v="173"/>
      <x v="1077"/>
    </i>
    <i>
      <x v="174"/>
      <x v="1077"/>
    </i>
    <i>
      <x v="175"/>
      <x v="1077"/>
    </i>
    <i>
      <x v="176"/>
      <x v="1077"/>
    </i>
    <i>
      <x v="177"/>
      <x v="1077"/>
    </i>
    <i>
      <x v="178"/>
      <x v="1077"/>
    </i>
    <i>
      <x v="179"/>
      <x v="1077"/>
    </i>
    <i>
      <x v="180"/>
      <x v="1077"/>
    </i>
    <i>
      <x v="181"/>
      <x v="1077"/>
    </i>
    <i>
      <x v="182"/>
      <x v="1077"/>
    </i>
    <i>
      <x v="183"/>
      <x v="1077"/>
    </i>
    <i>
      <x v="184"/>
      <x v="1077"/>
    </i>
    <i>
      <x v="185"/>
      <x v="1077"/>
    </i>
    <i>
      <x v="186"/>
      <x v="1077"/>
    </i>
    <i>
      <x v="187"/>
      <x v="1077"/>
    </i>
    <i>
      <x v="188"/>
      <x v="1077"/>
    </i>
    <i>
      <x v="189"/>
      <x v="1077"/>
    </i>
    <i>
      <x v="190"/>
      <x v="1077"/>
    </i>
    <i>
      <x v="191"/>
      <x v="1077"/>
    </i>
    <i>
      <x v="192"/>
      <x v="1077"/>
    </i>
    <i>
      <x v="193"/>
      <x v="1077"/>
    </i>
    <i>
      <x v="194"/>
      <x v="1077"/>
    </i>
    <i>
      <x v="195"/>
      <x v="1077"/>
    </i>
    <i>
      <x v="196"/>
      <x v="1077"/>
    </i>
    <i>
      <x v="197"/>
      <x v="1077"/>
    </i>
    <i>
      <x v="198"/>
      <x v="1077"/>
    </i>
    <i>
      <x v="199"/>
      <x v="1077"/>
    </i>
    <i>
      <x v="200"/>
      <x v="1077"/>
    </i>
    <i>
      <x v="201"/>
      <x v="1077"/>
    </i>
    <i>
      <x v="202"/>
      <x v="1077"/>
    </i>
    <i>
      <x v="203"/>
      <x v="1077"/>
    </i>
    <i>
      <x v="204"/>
      <x v="1077"/>
    </i>
    <i>
      <x v="205"/>
      <x v="1077"/>
    </i>
    <i>
      <x v="206"/>
      <x v="1077"/>
    </i>
    <i>
      <x v="207"/>
      <x v="1077"/>
    </i>
    <i>
      <x v="208"/>
      <x v="1077"/>
    </i>
    <i>
      <x v="209"/>
      <x v="1077"/>
    </i>
    <i>
      <x v="210"/>
      <x v="1077"/>
    </i>
    <i>
      <x v="211"/>
      <x v="1077"/>
    </i>
    <i>
      <x v="212"/>
      <x v="1077"/>
    </i>
    <i>
      <x v="213"/>
      <x v="1077"/>
    </i>
    <i>
      <x v="214"/>
      <x v="1077"/>
    </i>
    <i>
      <x v="215"/>
      <x v="1077"/>
    </i>
    <i>
      <x v="216"/>
      <x v="1077"/>
    </i>
    <i>
      <x v="217"/>
      <x v="1077"/>
    </i>
    <i>
      <x v="218"/>
      <x v="1077"/>
    </i>
    <i>
      <x v="219"/>
      <x v="1077"/>
    </i>
    <i>
      <x v="220"/>
      <x v="1077"/>
    </i>
    <i>
      <x v="221"/>
      <x v="1077"/>
    </i>
    <i>
      <x v="222"/>
      <x v="1077"/>
    </i>
    <i>
      <x v="223"/>
      <x v="1077"/>
    </i>
    <i>
      <x v="224"/>
      <x v="1077"/>
    </i>
    <i>
      <x v="225"/>
      <x v="1077"/>
    </i>
    <i>
      <x v="226"/>
      <x v="1077"/>
    </i>
    <i>
      <x v="227"/>
      <x v="1077"/>
    </i>
    <i>
      <x v="228"/>
      <x v="1077"/>
    </i>
    <i>
      <x v="229"/>
      <x v="1077"/>
    </i>
    <i>
      <x v="230"/>
      <x v="1077"/>
    </i>
    <i>
      <x v="231"/>
      <x v="1077"/>
    </i>
    <i>
      <x v="232"/>
      <x v="1077"/>
    </i>
    <i>
      <x v="233"/>
      <x v="1077"/>
    </i>
    <i>
      <x v="234"/>
      <x v="1077"/>
    </i>
    <i>
      <x v="235"/>
      <x v="1077"/>
    </i>
    <i>
      <x v="236"/>
      <x v="1077"/>
    </i>
    <i>
      <x v="237"/>
      <x v="1077"/>
    </i>
    <i>
      <x v="238"/>
      <x v="1077"/>
    </i>
    <i>
      <x v="239"/>
      <x v="1077"/>
    </i>
    <i>
      <x v="240"/>
      <x v="1077"/>
    </i>
    <i>
      <x v="241"/>
      <x v="1077"/>
    </i>
    <i>
      <x v="242"/>
      <x v="1077"/>
    </i>
    <i>
      <x v="243"/>
      <x v="1077"/>
    </i>
    <i>
      <x v="244"/>
      <x v="1077"/>
    </i>
    <i>
      <x v="245"/>
      <x v="1077"/>
    </i>
    <i>
      <x v="246"/>
      <x v="1077"/>
    </i>
    <i>
      <x v="247"/>
      <x v="1077"/>
    </i>
    <i>
      <x v="248"/>
      <x v="1077"/>
    </i>
    <i>
      <x v="249"/>
      <x v="1077"/>
    </i>
    <i>
      <x v="250"/>
      <x v="1077"/>
    </i>
    <i>
      <x v="251"/>
      <x v="1077"/>
    </i>
    <i>
      <x v="252"/>
      <x v="1077"/>
    </i>
    <i>
      <x v="253"/>
      <x v="1077"/>
    </i>
    <i>
      <x v="254"/>
      <x v="1077"/>
    </i>
    <i>
      <x v="255"/>
      <x v="1077"/>
    </i>
    <i>
      <x v="256"/>
      <x v="1077"/>
    </i>
    <i>
      <x v="257"/>
      <x v="1077"/>
    </i>
    <i>
      <x v="258"/>
      <x v="1077"/>
    </i>
    <i>
      <x v="259"/>
      <x v="1077"/>
    </i>
    <i>
      <x v="260"/>
      <x v="1077"/>
    </i>
    <i>
      <x v="261"/>
      <x v="1077"/>
    </i>
    <i>
      <x v="262"/>
      <x v="1077"/>
    </i>
    <i>
      <x v="263"/>
      <x v="1077"/>
    </i>
    <i>
      <x v="264"/>
      <x v="1077"/>
    </i>
    <i>
      <x v="265"/>
      <x v="1077"/>
    </i>
    <i>
      <x v="266"/>
      <x v="1077"/>
    </i>
    <i>
      <x v="267"/>
      <x v="1077"/>
    </i>
    <i>
      <x v="268"/>
      <x v="1077"/>
    </i>
    <i>
      <x v="269"/>
      <x v="1077"/>
    </i>
    <i>
      <x v="270"/>
      <x v="1077"/>
    </i>
    <i>
      <x v="271"/>
      <x v="1077"/>
    </i>
    <i>
      <x v="272"/>
      <x v="1077"/>
    </i>
    <i>
      <x v="273"/>
      <x v="1077"/>
    </i>
    <i>
      <x v="274"/>
      <x v="1077"/>
    </i>
    <i>
      <x v="275"/>
      <x v="1077"/>
    </i>
    <i>
      <x v="276"/>
      <x v="1077"/>
    </i>
    <i>
      <x v="277"/>
      <x v="1077"/>
    </i>
    <i>
      <x v="278"/>
      <x v="1077"/>
    </i>
    <i>
      <x v="279"/>
      <x v="1077"/>
    </i>
    <i>
      <x v="280"/>
      <x v="1077"/>
    </i>
    <i>
      <x v="281"/>
      <x v="1077"/>
    </i>
    <i>
      <x v="282"/>
      <x v="1077"/>
    </i>
    <i>
      <x v="283"/>
      <x v="1077"/>
    </i>
    <i>
      <x v="284"/>
      <x v="1077"/>
    </i>
    <i>
      <x v="285"/>
      <x v="1077"/>
    </i>
    <i>
      <x v="286"/>
      <x v="1077"/>
    </i>
    <i>
      <x v="287"/>
      <x v="1077"/>
    </i>
    <i>
      <x v="288"/>
      <x v="1077"/>
    </i>
    <i>
      <x v="289"/>
      <x v="1077"/>
    </i>
    <i>
      <x v="290"/>
      <x v="1077"/>
    </i>
    <i>
      <x v="291"/>
      <x v="1077"/>
    </i>
    <i>
      <x v="292"/>
      <x v="1077"/>
    </i>
    <i>
      <x v="293"/>
      <x v="1077"/>
    </i>
    <i>
      <x v="294"/>
      <x v="1077"/>
    </i>
    <i>
      <x v="295"/>
      <x v="1077"/>
    </i>
    <i>
      <x v="296"/>
      <x v="1077"/>
    </i>
    <i>
      <x v="297"/>
      <x v="1077"/>
    </i>
    <i>
      <x v="298"/>
      <x v="1077"/>
    </i>
    <i>
      <x v="299"/>
      <x v="1077"/>
    </i>
    <i>
      <x v="300"/>
      <x v="1077"/>
    </i>
    <i>
      <x v="301"/>
      <x v="1077"/>
    </i>
    <i>
      <x v="302"/>
      <x v="1077"/>
    </i>
    <i>
      <x v="303"/>
      <x v="1077"/>
    </i>
    <i>
      <x v="304"/>
      <x v="1077"/>
    </i>
    <i>
      <x v="305"/>
      <x v="1077"/>
    </i>
    <i>
      <x v="306"/>
      <x v="1077"/>
    </i>
    <i>
      <x v="307"/>
      <x v="1077"/>
    </i>
    <i>
      <x v="308"/>
      <x v="1077"/>
    </i>
    <i>
      <x v="309"/>
      <x v="1077"/>
    </i>
    <i>
      <x v="310"/>
      <x v="1077"/>
    </i>
    <i>
      <x v="311"/>
      <x v="1077"/>
    </i>
    <i>
      <x v="312"/>
      <x v="1077"/>
    </i>
    <i>
      <x v="313"/>
      <x v="1077"/>
    </i>
    <i>
      <x v="314"/>
      <x v="1077"/>
    </i>
    <i>
      <x v="315"/>
      <x v="1077"/>
    </i>
    <i>
      <x v="316"/>
      <x v="1077"/>
    </i>
    <i>
      <x v="317"/>
      <x v="1077"/>
    </i>
    <i>
      <x v="318"/>
      <x v="1077"/>
    </i>
    <i>
      <x v="319"/>
      <x v="1077"/>
    </i>
    <i>
      <x v="320"/>
      <x v="1077"/>
    </i>
    <i>
      <x v="321"/>
      <x v="1077"/>
    </i>
    <i>
      <x v="322"/>
      <x v="1077"/>
    </i>
    <i>
      <x v="323"/>
      <x v="1077"/>
    </i>
    <i>
      <x v="324"/>
      <x v="1077"/>
    </i>
    <i>
      <x v="325"/>
      <x v="1077"/>
    </i>
    <i>
      <x v="326"/>
      <x v="1077"/>
    </i>
    <i>
      <x v="327"/>
      <x v="1077"/>
    </i>
    <i>
      <x v="328"/>
      <x v="1077"/>
    </i>
    <i>
      <x v="329"/>
      <x v="1077"/>
    </i>
    <i>
      <x v="330"/>
      <x v="1077"/>
    </i>
    <i>
      <x v="331"/>
      <x v="1077"/>
    </i>
    <i>
      <x v="332"/>
      <x v="1077"/>
    </i>
    <i>
      <x v="333"/>
      <x v="1077"/>
    </i>
    <i>
      <x v="334"/>
      <x v="1077"/>
    </i>
    <i>
      <x v="335"/>
      <x v="1077"/>
    </i>
    <i>
      <x v="336"/>
      <x v="1077"/>
    </i>
    <i>
      <x v="337"/>
      <x v="1077"/>
    </i>
    <i>
      <x v="338"/>
      <x v="1077"/>
    </i>
    <i>
      <x v="339"/>
      <x v="1077"/>
    </i>
    <i>
      <x v="340"/>
      <x v="1077"/>
    </i>
    <i>
      <x v="341"/>
      <x v="1077"/>
    </i>
    <i>
      <x v="342"/>
      <x v="1077"/>
    </i>
    <i>
      <x v="343"/>
      <x v="1077"/>
    </i>
    <i>
      <x v="344"/>
      <x v="1077"/>
    </i>
    <i>
      <x v="345"/>
      <x v="1077"/>
    </i>
    <i>
      <x v="346"/>
      <x v="1077"/>
    </i>
    <i>
      <x v="347"/>
      <x v="1077"/>
    </i>
    <i>
      <x v="348"/>
      <x v="1077"/>
    </i>
    <i>
      <x v="349"/>
      <x v="1077"/>
    </i>
    <i>
      <x v="350"/>
      <x v="1077"/>
    </i>
    <i>
      <x v="351"/>
      <x v="1077"/>
    </i>
    <i>
      <x v="352"/>
      <x v="1077"/>
    </i>
    <i>
      <x v="353"/>
      <x v="1077"/>
    </i>
    <i>
      <x v="354"/>
      <x v="1077"/>
    </i>
    <i>
      <x v="355"/>
      <x v="1077"/>
    </i>
    <i>
      <x v="356"/>
      <x v="1077"/>
    </i>
    <i>
      <x v="357"/>
      <x v="1077"/>
    </i>
    <i>
      <x v="358"/>
      <x v="1077"/>
    </i>
    <i>
      <x v="359"/>
      <x v="1077"/>
    </i>
    <i>
      <x v="360"/>
      <x v="1077"/>
    </i>
    <i>
      <x v="361"/>
      <x v="1077"/>
    </i>
    <i>
      <x v="362"/>
      <x v="1077"/>
    </i>
    <i>
      <x v="363"/>
      <x v="1077"/>
    </i>
    <i>
      <x v="364"/>
      <x v="1077"/>
    </i>
    <i>
      <x v="365"/>
      <x v="1077"/>
    </i>
    <i>
      <x v="366"/>
      <x v="1077"/>
    </i>
    <i>
      <x v="367"/>
      <x v="1077"/>
    </i>
    <i>
      <x v="368"/>
      <x v="1077"/>
    </i>
    <i>
      <x v="369"/>
      <x v="1077"/>
    </i>
    <i>
      <x v="370"/>
      <x v="1077"/>
    </i>
    <i>
      <x v="371"/>
      <x v="1077"/>
    </i>
    <i>
      <x v="372"/>
      <x v="1077"/>
    </i>
    <i>
      <x v="373"/>
      <x v="1077"/>
    </i>
    <i>
      <x v="374"/>
      <x v="1077"/>
    </i>
    <i>
      <x v="375"/>
      <x v="1077"/>
    </i>
    <i>
      <x v="376"/>
      <x v="1077"/>
    </i>
    <i>
      <x v="377"/>
      <x v="1077"/>
    </i>
    <i>
      <x v="378"/>
      <x v="1077"/>
    </i>
    <i>
      <x v="379"/>
      <x v="1077"/>
    </i>
    <i>
      <x v="380"/>
      <x v="1077"/>
    </i>
    <i>
      <x v="381"/>
      <x v="1077"/>
    </i>
    <i>
      <x v="382"/>
      <x v="1077"/>
    </i>
    <i>
      <x v="383"/>
      <x v="1077"/>
    </i>
    <i>
      <x v="384"/>
      <x v="1077"/>
    </i>
    <i>
      <x v="385"/>
      <x v="1077"/>
    </i>
    <i>
      <x v="386"/>
      <x v="1077"/>
    </i>
    <i>
      <x v="387"/>
      <x v="1077"/>
    </i>
    <i>
      <x v="388"/>
      <x v="1077"/>
    </i>
    <i>
      <x v="389"/>
      <x v="1077"/>
    </i>
    <i>
      <x v="390"/>
      <x v="1077"/>
    </i>
    <i>
      <x v="391"/>
      <x v="1077"/>
    </i>
    <i>
      <x v="392"/>
      <x v="1077"/>
    </i>
    <i>
      <x v="393"/>
      <x v="1077"/>
    </i>
    <i>
      <x v="394"/>
      <x v="1077"/>
    </i>
    <i>
      <x v="395"/>
      <x v="1077"/>
    </i>
    <i>
      <x v="396"/>
      <x v="1077"/>
    </i>
    <i>
      <x v="397"/>
      <x v="1077"/>
    </i>
    <i>
      <x v="398"/>
      <x v="1077"/>
    </i>
    <i>
      <x v="399"/>
      <x v="1077"/>
    </i>
    <i>
      <x v="400"/>
      <x v="1077"/>
    </i>
    <i>
      <x v="401"/>
      <x v="1077"/>
    </i>
    <i>
      <x v="402"/>
      <x v="1077"/>
    </i>
    <i>
      <x v="403"/>
      <x v="1077"/>
    </i>
    <i>
      <x v="404"/>
      <x v="1077"/>
    </i>
    <i>
      <x v="405"/>
      <x v="1077"/>
    </i>
    <i>
      <x v="406"/>
      <x v="1077"/>
    </i>
    <i>
      <x v="407"/>
      <x v="1077"/>
    </i>
    <i>
      <x v="408"/>
      <x v="1077"/>
    </i>
    <i>
      <x v="409"/>
      <x v="1077"/>
    </i>
    <i>
      <x v="410"/>
      <x v="1077"/>
    </i>
    <i>
      <x v="411"/>
      <x v="1077"/>
    </i>
    <i>
      <x v="412"/>
      <x v="1077"/>
    </i>
    <i>
      <x v="413"/>
      <x v="1077"/>
    </i>
    <i>
      <x v="414"/>
      <x v="1077"/>
    </i>
    <i>
      <x v="415"/>
      <x v="1077"/>
    </i>
    <i>
      <x v="416"/>
      <x v="1077"/>
    </i>
    <i>
      <x v="417"/>
      <x v="1077"/>
    </i>
    <i>
      <x v="418"/>
      <x v="1077"/>
    </i>
    <i>
      <x v="419"/>
      <x v="1077"/>
    </i>
    <i>
      <x v="420"/>
      <x v="1077"/>
    </i>
    <i>
      <x v="421"/>
      <x v="1077"/>
    </i>
    <i>
      <x v="422"/>
      <x v="1077"/>
    </i>
    <i>
      <x v="423"/>
      <x v="1077"/>
    </i>
    <i>
      <x v="424"/>
      <x v="1077"/>
    </i>
    <i>
      <x v="425"/>
      <x v="1077"/>
    </i>
    <i>
      <x v="426"/>
      <x v="1077"/>
    </i>
    <i>
      <x v="427"/>
      <x v="1077"/>
    </i>
    <i>
      <x v="428"/>
      <x v="1077"/>
    </i>
    <i>
      <x v="429"/>
      <x v="1077"/>
    </i>
    <i>
      <x v="430"/>
      <x v="1077"/>
    </i>
    <i>
      <x v="431"/>
      <x v="1077"/>
    </i>
    <i>
      <x v="432"/>
      <x v="1077"/>
    </i>
    <i>
      <x v="433"/>
      <x v="1077"/>
    </i>
    <i>
      <x v="434"/>
      <x v="1077"/>
    </i>
    <i>
      <x v="435"/>
      <x v="1077"/>
    </i>
    <i>
      <x v="436"/>
      <x v="1077"/>
    </i>
    <i>
      <x v="437"/>
      <x v="1077"/>
    </i>
    <i>
      <x v="438"/>
      <x v="1077"/>
    </i>
    <i>
      <x v="439"/>
      <x v="1077"/>
    </i>
    <i>
      <x v="440"/>
      <x v="1077"/>
    </i>
    <i>
      <x v="441"/>
      <x v="1077"/>
    </i>
    <i>
      <x v="442"/>
      <x v="1077"/>
    </i>
    <i>
      <x v="443"/>
      <x v="1077"/>
    </i>
    <i>
      <x v="444"/>
      <x v="1077"/>
    </i>
    <i>
      <x v="445"/>
      <x v="1077"/>
    </i>
    <i>
      <x v="446"/>
      <x v="1077"/>
    </i>
    <i>
      <x v="447"/>
      <x v="1077"/>
    </i>
    <i>
      <x v="448"/>
      <x v="1077"/>
    </i>
    <i>
      <x v="449"/>
      <x v="1077"/>
    </i>
    <i>
      <x v="450"/>
      <x v="1077"/>
    </i>
    <i>
      <x v="451"/>
      <x v="1077"/>
    </i>
    <i>
      <x v="452"/>
      <x v="1077"/>
    </i>
    <i>
      <x v="453"/>
      <x v="1077"/>
    </i>
    <i>
      <x v="454"/>
      <x v="1077"/>
    </i>
    <i>
      <x v="455"/>
      <x v="1077"/>
    </i>
    <i>
      <x v="456"/>
      <x v="1077"/>
    </i>
    <i>
      <x v="457"/>
      <x v="1077"/>
    </i>
    <i>
      <x v="458"/>
      <x v="1077"/>
    </i>
    <i>
      <x v="459"/>
      <x v="1077"/>
    </i>
    <i>
      <x v="460"/>
      <x v="1077"/>
    </i>
    <i>
      <x v="461"/>
      <x v="1077"/>
    </i>
    <i>
      <x v="462"/>
      <x v="1077"/>
    </i>
    <i>
      <x v="463"/>
      <x v="1077"/>
    </i>
    <i>
      <x v="464"/>
      <x v="1077"/>
    </i>
    <i>
      <x v="465"/>
      <x v="1077"/>
    </i>
    <i>
      <x v="466"/>
      <x v="1077"/>
    </i>
    <i>
      <x v="467"/>
      <x v="1077"/>
    </i>
    <i>
      <x v="468"/>
      <x v="1077"/>
    </i>
    <i>
      <x v="469"/>
      <x v="1077"/>
    </i>
    <i>
      <x v="470"/>
      <x v="1077"/>
    </i>
    <i>
      <x v="471"/>
      <x v="1077"/>
    </i>
    <i>
      <x v="472"/>
      <x v="1077"/>
    </i>
    <i>
      <x v="473"/>
      <x v="1077"/>
    </i>
    <i>
      <x v="474"/>
      <x v="1077"/>
    </i>
    <i>
      <x v="475"/>
      <x v="1077"/>
    </i>
    <i>
      <x v="476"/>
      <x v="1077"/>
    </i>
    <i>
      <x v="477"/>
      <x v="1077"/>
    </i>
    <i>
      <x v="478"/>
      <x v="1077"/>
    </i>
    <i>
      <x v="479"/>
      <x v="1077"/>
    </i>
    <i>
      <x v="480"/>
      <x v="1077"/>
    </i>
    <i>
      <x v="481"/>
      <x v="1077"/>
    </i>
    <i>
      <x v="482"/>
      <x v="1077"/>
    </i>
    <i>
      <x v="483"/>
      <x v="1077"/>
    </i>
    <i>
      <x v="484"/>
      <x v="1077"/>
    </i>
    <i>
      <x v="485"/>
      <x v="1077"/>
    </i>
    <i>
      <x v="486"/>
      <x v="1077"/>
    </i>
    <i>
      <x v="487"/>
      <x v="1077"/>
    </i>
    <i>
      <x v="488"/>
      <x v="1077"/>
    </i>
    <i>
      <x v="489"/>
      <x v="1077"/>
    </i>
    <i>
      <x v="490"/>
      <x v="1077"/>
    </i>
    <i>
      <x v="491"/>
      <x v="1077"/>
    </i>
    <i>
      <x v="492"/>
      <x v="1077"/>
    </i>
    <i>
      <x v="493"/>
      <x v="1077"/>
    </i>
    <i>
      <x v="494"/>
      <x v="1077"/>
    </i>
    <i>
      <x v="495"/>
      <x v="1077"/>
    </i>
    <i>
      <x v="496"/>
      <x v="1077"/>
    </i>
    <i>
      <x v="497"/>
      <x v="1077"/>
    </i>
    <i>
      <x v="498"/>
      <x v="1077"/>
    </i>
    <i>
      <x v="499"/>
      <x v="1077"/>
    </i>
    <i>
      <x v="500"/>
      <x v="1077"/>
    </i>
    <i>
      <x v="501"/>
      <x v="1077"/>
    </i>
    <i>
      <x v="502"/>
      <x v="1077"/>
    </i>
    <i>
      <x v="503"/>
      <x v="1077"/>
    </i>
    <i>
      <x v="504"/>
      <x v="1077"/>
    </i>
    <i>
      <x v="505"/>
      <x v="1077"/>
    </i>
    <i>
      <x v="506"/>
      <x v="1077"/>
    </i>
    <i>
      <x v="507"/>
      <x v="1077"/>
    </i>
    <i>
      <x v="508"/>
      <x v="1077"/>
    </i>
    <i>
      <x v="509"/>
      <x v="1077"/>
    </i>
    <i>
      <x v="510"/>
      <x v="1077"/>
    </i>
    <i>
      <x v="511"/>
      <x v="1077"/>
    </i>
    <i>
      <x v="512"/>
      <x v="1077"/>
    </i>
    <i>
      <x v="513"/>
      <x v="1077"/>
    </i>
    <i>
      <x v="514"/>
      <x v="1077"/>
    </i>
    <i>
      <x v="515"/>
      <x v="1077"/>
    </i>
    <i>
      <x v="516"/>
      <x v="1077"/>
    </i>
    <i>
      <x v="517"/>
      <x v="1077"/>
    </i>
    <i>
      <x v="518"/>
      <x v="1077"/>
    </i>
    <i>
      <x v="519"/>
      <x v="1077"/>
    </i>
    <i>
      <x v="520"/>
      <x v="1077"/>
    </i>
    <i>
      <x v="521"/>
      <x v="1077"/>
    </i>
    <i>
      <x v="522"/>
      <x v="1077"/>
    </i>
    <i>
      <x v="523"/>
      <x v="1077"/>
    </i>
    <i>
      <x v="524"/>
      <x v="1077"/>
    </i>
    <i>
      <x v="525"/>
      <x v="1077"/>
    </i>
    <i>
      <x v="526"/>
      <x v="1077"/>
    </i>
    <i>
      <x v="527"/>
      <x v="1077"/>
    </i>
    <i>
      <x v="528"/>
      <x v="1077"/>
    </i>
    <i>
      <x v="529"/>
      <x v="1077"/>
    </i>
    <i>
      <x v="530"/>
      <x v="1077"/>
    </i>
    <i>
      <x v="531"/>
      <x v="1077"/>
    </i>
    <i>
      <x v="532"/>
      <x v="1077"/>
    </i>
    <i>
      <x v="533"/>
      <x v="1077"/>
    </i>
    <i>
      <x v="534"/>
      <x v="1077"/>
    </i>
    <i>
      <x v="535"/>
      <x v="1077"/>
    </i>
    <i>
      <x v="536"/>
      <x v="1077"/>
    </i>
    <i>
      <x v="537"/>
      <x v="1077"/>
    </i>
    <i>
      <x v="538"/>
      <x v="1077"/>
    </i>
    <i>
      <x v="539"/>
      <x v="1077"/>
    </i>
    <i>
      <x v="540"/>
      <x v="1077"/>
    </i>
    <i>
      <x v="541"/>
      <x v="1077"/>
    </i>
    <i>
      <x v="542"/>
      <x v="1077"/>
    </i>
    <i>
      <x v="543"/>
      <x v="1077"/>
    </i>
    <i>
      <x v="544"/>
      <x v="1077"/>
    </i>
    <i>
      <x v="545"/>
      <x v="1077"/>
    </i>
    <i>
      <x v="546"/>
      <x v="1077"/>
    </i>
    <i>
      <x v="547"/>
      <x v="1077"/>
    </i>
    <i>
      <x v="548"/>
      <x v="1077"/>
    </i>
    <i>
      <x v="549"/>
      <x v="1077"/>
    </i>
    <i>
      <x v="550"/>
      <x v="1077"/>
    </i>
    <i>
      <x v="551"/>
      <x v="1077"/>
    </i>
    <i>
      <x v="552"/>
      <x v="1077"/>
    </i>
    <i>
      <x v="553"/>
      <x v="1077"/>
    </i>
    <i>
      <x v="554"/>
      <x v="1077"/>
    </i>
    <i>
      <x v="555"/>
      <x v="1077"/>
    </i>
    <i>
      <x v="556"/>
      <x v="1077"/>
    </i>
    <i>
      <x v="557"/>
      <x v="1077"/>
    </i>
    <i>
      <x v="558"/>
      <x v="1077"/>
    </i>
    <i>
      <x v="559"/>
      <x v="1077"/>
    </i>
    <i>
      <x v="560"/>
      <x v="1077"/>
    </i>
    <i>
      <x v="561"/>
      <x v="1077"/>
    </i>
    <i>
      <x v="562"/>
      <x v="1077"/>
    </i>
    <i>
      <x v="563"/>
      <x v="1077"/>
    </i>
    <i>
      <x v="564"/>
      <x v="1077"/>
    </i>
    <i>
      <x v="565"/>
      <x v="1077"/>
    </i>
    <i>
      <x v="566"/>
      <x v="1077"/>
    </i>
    <i>
      <x v="567"/>
      <x v="1077"/>
    </i>
    <i>
      <x v="568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69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0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1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2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3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4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5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6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7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8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79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80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81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82"/>
      <x v="742"/>
    </i>
    <i r="1">
      <x v="745"/>
    </i>
    <i r="1">
      <x v="749"/>
    </i>
    <i r="1">
      <x v="751"/>
    </i>
    <i r="1">
      <x v="752"/>
    </i>
    <i r="1">
      <x v="753"/>
    </i>
    <i r="1">
      <x v="755"/>
    </i>
    <i>
      <x v="583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4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5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6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7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8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89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0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1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2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3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4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5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6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7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8"/>
      <x v="746"/>
    </i>
    <i r="1">
      <x v="748"/>
    </i>
    <i r="1">
      <x v="749"/>
    </i>
    <i r="1">
      <x v="752"/>
    </i>
    <i r="1">
      <x v="754"/>
    </i>
    <i r="1">
      <x v="755"/>
    </i>
    <i r="1">
      <x v="756"/>
    </i>
    <i>
      <x v="599"/>
      <x v="753"/>
    </i>
    <i r="1">
      <x v="755"/>
    </i>
    <i r="1">
      <x v="757"/>
    </i>
    <i r="1">
      <x v="758"/>
    </i>
    <i>
      <x v="600"/>
      <x v="753"/>
    </i>
    <i r="1">
      <x v="755"/>
    </i>
    <i r="1">
      <x v="757"/>
    </i>
    <i r="1">
      <x v="758"/>
    </i>
    <i>
      <x v="601"/>
      <x v="753"/>
    </i>
    <i r="1">
      <x v="755"/>
    </i>
    <i r="1">
      <x v="757"/>
    </i>
    <i r="1">
      <x v="758"/>
    </i>
    <i>
      <x v="602"/>
      <x v="753"/>
    </i>
    <i r="1">
      <x v="755"/>
    </i>
    <i r="1">
      <x v="757"/>
    </i>
    <i r="1">
      <x v="758"/>
    </i>
    <i>
      <x v="603"/>
      <x v="753"/>
    </i>
    <i r="1">
      <x v="755"/>
    </i>
    <i r="1">
      <x v="757"/>
    </i>
    <i r="1">
      <x v="758"/>
    </i>
    <i>
      <x v="604"/>
      <x v="753"/>
    </i>
    <i r="1">
      <x v="755"/>
    </i>
    <i r="1">
      <x v="757"/>
    </i>
    <i r="1">
      <x v="758"/>
    </i>
    <i>
      <x v="605"/>
      <x v="753"/>
    </i>
    <i r="1">
      <x v="755"/>
    </i>
    <i r="1">
      <x v="757"/>
    </i>
    <i r="1">
      <x v="758"/>
    </i>
    <i>
      <x v="606"/>
      <x v="753"/>
    </i>
    <i r="1">
      <x v="755"/>
    </i>
    <i r="1">
      <x v="757"/>
    </i>
    <i r="1">
      <x v="758"/>
    </i>
    <i>
      <x v="607"/>
      <x v="753"/>
    </i>
    <i r="1">
      <x v="755"/>
    </i>
    <i r="1">
      <x v="757"/>
    </i>
    <i r="1">
      <x v="758"/>
    </i>
    <i>
      <x v="608"/>
      <x v="753"/>
    </i>
    <i r="1">
      <x v="755"/>
    </i>
    <i r="1">
      <x v="757"/>
    </i>
    <i r="1">
      <x v="758"/>
    </i>
    <i>
      <x v="609"/>
      <x v="753"/>
    </i>
    <i r="1">
      <x v="755"/>
    </i>
    <i r="1">
      <x v="757"/>
    </i>
    <i r="1">
      <x v="758"/>
    </i>
    <i>
      <x v="610"/>
      <x v="753"/>
    </i>
    <i r="1">
      <x v="755"/>
    </i>
    <i r="1">
      <x v="757"/>
    </i>
    <i r="1">
      <x v="758"/>
    </i>
    <i>
      <x v="611"/>
      <x v="753"/>
    </i>
    <i r="1">
      <x v="755"/>
    </i>
    <i r="1">
      <x v="757"/>
    </i>
    <i r="1">
      <x v="758"/>
    </i>
    <i>
      <x v="612"/>
      <x v="753"/>
    </i>
    <i r="1">
      <x v="755"/>
    </i>
    <i r="1">
      <x v="757"/>
    </i>
    <i r="1">
      <x v="758"/>
    </i>
    <i>
      <x v="613"/>
      <x v="753"/>
    </i>
    <i r="1">
      <x v="755"/>
    </i>
    <i r="1">
      <x v="757"/>
    </i>
    <i r="1">
      <x v="758"/>
    </i>
    <i>
      <x v="614"/>
      <x v="753"/>
    </i>
    <i r="1">
      <x v="755"/>
    </i>
    <i r="1">
      <x v="757"/>
    </i>
    <i r="1">
      <x v="758"/>
    </i>
    <i>
      <x v="615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16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17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18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19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0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1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2"/>
      <x v="795"/>
    </i>
    <i r="1">
      <x v="797"/>
    </i>
    <i r="1">
      <x v="799"/>
    </i>
    <i r="1">
      <x v="802"/>
    </i>
    <i r="1">
      <x v="806"/>
    </i>
    <i r="1">
      <x v="811"/>
    </i>
    <i r="1">
      <x v="813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3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4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5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6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7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8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29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30"/>
      <x v="802"/>
    </i>
    <i r="1">
      <x v="806"/>
    </i>
    <i r="1">
      <x v="810"/>
    </i>
    <i r="1">
      <x v="812"/>
    </i>
    <i r="1">
      <x v="815"/>
    </i>
    <i r="1">
      <x v="817"/>
    </i>
    <i r="1">
      <x v="821"/>
    </i>
    <i r="1">
      <x v="825"/>
    </i>
    <i r="1">
      <x v="828"/>
    </i>
    <i r="1">
      <x v="830"/>
    </i>
    <i r="1">
      <x v="832"/>
    </i>
    <i r="1">
      <x v="834"/>
    </i>
    <i r="1">
      <x v="835"/>
    </i>
    <i r="1">
      <x v="838"/>
    </i>
    <i r="1">
      <x v="1077"/>
    </i>
    <i>
      <x v="631"/>
      <x v="1077"/>
    </i>
    <i>
      <x v="632"/>
      <x v="1077"/>
    </i>
    <i>
      <x v="633"/>
      <x v="1077"/>
    </i>
    <i>
      <x v="634"/>
      <x v="1077"/>
    </i>
    <i>
      <x v="635"/>
      <x v="1077"/>
    </i>
    <i>
      <x v="636"/>
      <x v="1077"/>
    </i>
    <i>
      <x v="637"/>
      <x v="1077"/>
    </i>
    <i>
      <x v="638"/>
      <x v="1077"/>
    </i>
    <i>
      <x v="639"/>
      <x v="1077"/>
    </i>
    <i>
      <x v="640"/>
      <x v="1077"/>
    </i>
    <i>
      <x v="641"/>
      <x v="1077"/>
    </i>
    <i>
      <x v="642"/>
      <x v="1077"/>
    </i>
    <i>
      <x v="643"/>
      <x v="803"/>
    </i>
    <i r="1">
      <x v="806"/>
    </i>
    <i r="1">
      <x v="809"/>
    </i>
    <i r="1">
      <x v="812"/>
    </i>
    <i r="1">
      <x v="820"/>
    </i>
    <i r="1">
      <x v="837"/>
    </i>
    <i>
      <x v="644"/>
      <x v="803"/>
    </i>
    <i r="1">
      <x v="806"/>
    </i>
    <i r="1">
      <x v="809"/>
    </i>
    <i r="1">
      <x v="812"/>
    </i>
    <i r="1">
      <x v="820"/>
    </i>
    <i r="1">
      <x v="837"/>
    </i>
    <i>
      <x v="645"/>
      <x v="837"/>
    </i>
    <i>
      <x v="646"/>
      <x v="96"/>
    </i>
    <i r="1">
      <x v="116"/>
    </i>
    <i r="1">
      <x v="128"/>
    </i>
    <i>
      <x v="647"/>
      <x v="116"/>
    </i>
    <i r="1">
      <x v="128"/>
    </i>
    <i>
      <x v="648"/>
      <x v="116"/>
    </i>
    <i r="1">
      <x v="128"/>
    </i>
    <i>
      <x v="649"/>
      <x v="116"/>
    </i>
    <i r="1">
      <x v="128"/>
    </i>
    <i>
      <x v="650"/>
      <x v="116"/>
    </i>
    <i r="1">
      <x v="128"/>
    </i>
    <i>
      <x v="651"/>
      <x v="116"/>
    </i>
    <i r="1">
      <x v="128"/>
    </i>
    <i>
      <x v="652"/>
      <x v="116"/>
    </i>
    <i r="1">
      <x v="128"/>
    </i>
    <i>
      <x v="653"/>
      <x v="1077"/>
    </i>
    <i>
      <x v="654"/>
      <x v="1077"/>
    </i>
    <i>
      <x v="655"/>
      <x v="1077"/>
    </i>
    <i>
      <x v="656"/>
      <x v="1077"/>
    </i>
    <i>
      <x v="657"/>
      <x v="1077"/>
    </i>
    <i>
      <x v="658"/>
      <x v="1077"/>
    </i>
    <i>
      <x v="659"/>
      <x v="1077"/>
    </i>
    <i>
      <x v="660"/>
      <x v="1077"/>
    </i>
    <i>
      <x v="661"/>
      <x v="1077"/>
    </i>
    <i>
      <x v="662"/>
      <x v="1077"/>
    </i>
    <i>
      <x v="663"/>
      <x v="1077"/>
    </i>
    <i>
      <x v="664"/>
      <x v="1077"/>
    </i>
    <i>
      <x v="665"/>
      <x v="1077"/>
    </i>
    <i>
      <x v="666"/>
      <x v="1077"/>
    </i>
    <i>
      <x v="667"/>
      <x v="1077"/>
    </i>
    <i>
      <x v="668"/>
      <x v="1077"/>
    </i>
    <i>
      <x v="669"/>
      <x v="1077"/>
    </i>
    <i>
      <x v="670"/>
      <x v="1077"/>
    </i>
    <i>
      <x v="671"/>
      <x v="1077"/>
    </i>
    <i>
      <x v="672"/>
      <x v="1077"/>
    </i>
    <i>
      <x v="673"/>
      <x v="1077"/>
    </i>
    <i>
      <x v="674"/>
      <x v="1077"/>
    </i>
    <i>
      <x v="675"/>
      <x v="1077"/>
    </i>
    <i>
      <x v="676"/>
      <x v="1077"/>
    </i>
    <i>
      <x v="677"/>
      <x v="1077"/>
    </i>
    <i>
      <x v="678"/>
      <x v="1077"/>
    </i>
    <i>
      <x v="679"/>
      <x v="1077"/>
    </i>
    <i>
      <x v="680"/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>
      <x v="681"/>
      <x v="48"/>
    </i>
    <i r="1">
      <x v="54"/>
    </i>
    <i r="1">
      <x v="62"/>
    </i>
    <i r="1">
      <x v="64"/>
    </i>
    <i r="1">
      <x v="68"/>
    </i>
    <i r="1">
      <x v="72"/>
    </i>
    <i r="1">
      <x v="77"/>
    </i>
    <i r="1">
      <x v="1077"/>
    </i>
    <i>
      <x v="682"/>
      <x v="11"/>
    </i>
    <i r="1">
      <x v="17"/>
    </i>
    <i r="1">
      <x v="21"/>
    </i>
    <i r="1">
      <x v="23"/>
    </i>
    <i r="1">
      <x v="27"/>
    </i>
    <i r="1">
      <x v="34"/>
    </i>
    <i r="1">
      <x v="38"/>
    </i>
    <i r="1">
      <x v="45"/>
    </i>
    <i r="1">
      <x v="51"/>
    </i>
    <i r="1">
      <x v="56"/>
    </i>
    <i r="1">
      <x v="1077"/>
    </i>
    <i>
      <x v="683"/>
      <x/>
    </i>
    <i r="1">
      <x v="2"/>
    </i>
    <i r="1">
      <x v="4"/>
    </i>
    <i r="1">
      <x v="7"/>
    </i>
    <i r="1">
      <x v="9"/>
    </i>
    <i r="1">
      <x v="13"/>
    </i>
    <i r="1">
      <x v="14"/>
    </i>
    <i r="1">
      <x v="18"/>
    </i>
    <i r="1">
      <x v="24"/>
    </i>
    <i r="1">
      <x v="31"/>
    </i>
    <i r="1">
      <x v="32"/>
    </i>
    <i r="1">
      <x v="40"/>
    </i>
    <i r="1">
      <x v="44"/>
    </i>
    <i r="1">
      <x v="1077"/>
    </i>
    <i>
      <x v="684"/>
      <x v="29"/>
    </i>
    <i r="1">
      <x v="33"/>
    </i>
    <i r="1">
      <x v="41"/>
    </i>
    <i r="1">
      <x v="46"/>
    </i>
    <i r="1">
      <x v="49"/>
    </i>
    <i r="1">
      <x v="57"/>
    </i>
    <i r="1">
      <x v="60"/>
    </i>
    <i r="1">
      <x v="63"/>
    </i>
    <i r="1">
      <x v="1077"/>
    </i>
    <i>
      <x v="685"/>
      <x v="67"/>
    </i>
    <i r="1">
      <x v="70"/>
    </i>
    <i r="1">
      <x v="74"/>
    </i>
    <i r="1">
      <x v="79"/>
    </i>
    <i r="1">
      <x v="81"/>
    </i>
    <i r="1">
      <x v="82"/>
    </i>
    <i r="1">
      <x v="84"/>
    </i>
    <i r="1">
      <x v="85"/>
    </i>
    <i r="1">
      <x v="1077"/>
    </i>
    <i>
      <x v="686"/>
      <x v="1077"/>
    </i>
    <i>
      <x v="687"/>
      <x v="1077"/>
    </i>
    <i>
      <x v="688"/>
      <x v="1077"/>
    </i>
    <i>
      <x v="689"/>
      <x v="1077"/>
    </i>
    <i>
      <x v="690"/>
      <x v="1077"/>
    </i>
    <i>
      <x v="691"/>
      <x v="1077"/>
    </i>
    <i>
      <x v="692"/>
      <x v="1077"/>
    </i>
    <i>
      <x v="693"/>
      <x v="1077"/>
    </i>
    <i>
      <x v="694"/>
      <x v="1077"/>
    </i>
    <i>
      <x v="695"/>
      <x v="1077"/>
    </i>
    <i>
      <x v="696"/>
      <x v="47"/>
    </i>
    <i r="1">
      <x v="53"/>
    </i>
    <i r="1">
      <x v="61"/>
    </i>
    <i r="1">
      <x v="65"/>
    </i>
    <i r="1">
      <x v="69"/>
    </i>
    <i r="1">
      <x v="73"/>
    </i>
    <i r="1">
      <x v="1077"/>
    </i>
    <i>
      <x v="697"/>
      <x v="10"/>
    </i>
    <i r="1">
      <x v="16"/>
    </i>
    <i r="1">
      <x v="20"/>
    </i>
    <i r="1">
      <x v="22"/>
    </i>
    <i r="1">
      <x v="26"/>
    </i>
    <i r="1">
      <x v="35"/>
    </i>
    <i r="1">
      <x v="39"/>
    </i>
    <i r="1">
      <x v="42"/>
    </i>
    <i r="1">
      <x v="52"/>
    </i>
    <i r="1">
      <x v="1077"/>
    </i>
    <i>
      <x v="698"/>
      <x v="1"/>
    </i>
    <i r="1">
      <x v="3"/>
    </i>
    <i r="1">
      <x v="5"/>
    </i>
    <i r="1">
      <x v="6"/>
    </i>
    <i r="1">
      <x v="8"/>
    </i>
    <i r="1">
      <x v="12"/>
    </i>
    <i r="1">
      <x v="15"/>
    </i>
    <i r="1">
      <x v="19"/>
    </i>
    <i r="1">
      <x v="25"/>
    </i>
    <i r="1">
      <x v="30"/>
    </i>
    <i r="1">
      <x v="1077"/>
    </i>
    <i>
      <x v="699"/>
      <x v="28"/>
    </i>
    <i r="1">
      <x v="36"/>
    </i>
    <i r="1">
      <x v="37"/>
    </i>
    <i r="1">
      <x v="43"/>
    </i>
    <i r="1">
      <x v="50"/>
    </i>
    <i r="1">
      <x v="58"/>
    </i>
    <i r="1">
      <x v="59"/>
    </i>
    <i r="1">
      <x v="1077"/>
    </i>
    <i>
      <x v="700"/>
      <x v="66"/>
    </i>
    <i r="1">
      <x v="71"/>
    </i>
    <i r="1">
      <x v="75"/>
    </i>
    <i r="1">
      <x v="78"/>
    </i>
    <i r="1">
      <x v="80"/>
    </i>
    <i r="1">
      <x v="83"/>
    </i>
    <i r="1">
      <x v="1077"/>
    </i>
    <i>
      <x v="701"/>
      <x v="1077"/>
    </i>
    <i>
      <x v="702"/>
      <x v="1077"/>
    </i>
    <i>
      <x v="703"/>
      <x v="1077"/>
    </i>
    <i>
      <x v="704"/>
      <x v="1077"/>
    </i>
    <i>
      <x v="705"/>
      <x v="1077"/>
    </i>
    <i>
      <x v="706"/>
      <x v="1077"/>
    </i>
    <i>
      <x v="707"/>
      <x v="841"/>
    </i>
    <i>
      <x v="708"/>
      <x v="841"/>
    </i>
    <i>
      <x v="709"/>
      <x v="841"/>
    </i>
    <i>
      <x v="710"/>
      <x v="841"/>
    </i>
    <i>
      <x v="711"/>
      <x v="805"/>
    </i>
    <i r="1">
      <x v="808"/>
    </i>
    <i r="1">
      <x v="829"/>
    </i>
    <i r="1">
      <x v="831"/>
    </i>
    <i r="1">
      <x v="841"/>
    </i>
    <i>
      <x v="712"/>
      <x v="759"/>
    </i>
    <i r="1">
      <x v="760"/>
    </i>
    <i r="1">
      <x v="761"/>
    </i>
    <i r="1">
      <x v="762"/>
    </i>
    <i>
      <x v="713"/>
      <x v="762"/>
    </i>
    <i>
      <x v="714"/>
      <x v="762"/>
    </i>
    <i>
      <x v="715"/>
      <x v="762"/>
    </i>
    <i>
      <x v="716"/>
      <x v="762"/>
    </i>
    <i>
      <x v="717"/>
      <x v="762"/>
    </i>
    <i>
      <x v="718"/>
      <x v="762"/>
    </i>
    <i>
      <x v="719"/>
      <x v="762"/>
    </i>
    <i>
      <x v="720"/>
      <x v="762"/>
    </i>
    <i>
      <x v="721"/>
      <x v="762"/>
    </i>
    <i>
      <x v="722"/>
      <x v="762"/>
    </i>
    <i>
      <x v="723"/>
      <x v="762"/>
    </i>
    <i>
      <x v="724"/>
      <x v="762"/>
    </i>
    <i>
      <x v="725"/>
      <x v="762"/>
    </i>
    <i>
      <x v="726"/>
      <x v="762"/>
    </i>
    <i>
      <x v="727"/>
      <x v="762"/>
    </i>
    <i>
      <x v="728"/>
      <x v="762"/>
    </i>
    <i>
      <x v="729"/>
      <x v="762"/>
    </i>
    <i>
      <x v="730"/>
      <x v="762"/>
    </i>
    <i>
      <x v="731"/>
      <x v="762"/>
    </i>
    <i>
      <x v="732"/>
      <x v="762"/>
    </i>
    <i>
      <x v="733"/>
      <x v="762"/>
    </i>
    <i>
      <x v="734"/>
      <x v="844"/>
    </i>
    <i r="1">
      <x v="845"/>
    </i>
    <i r="1">
      <x v="846"/>
    </i>
    <i r="1">
      <x v="850"/>
    </i>
    <i>
      <x v="735"/>
      <x v="850"/>
    </i>
    <i>
      <x v="736"/>
      <x v="850"/>
    </i>
    <i>
      <x v="737"/>
      <x v="850"/>
    </i>
    <i>
      <x v="738"/>
      <x v="850"/>
    </i>
    <i>
      <x v="739"/>
      <x v="850"/>
    </i>
    <i>
      <x v="740"/>
      <x v="850"/>
    </i>
    <i>
      <x v="741"/>
      <x v="850"/>
    </i>
    <i>
      <x v="742"/>
      <x v="850"/>
    </i>
    <i>
      <x v="743"/>
      <x v="850"/>
    </i>
    <i>
      <x v="744"/>
      <x v="850"/>
    </i>
    <i>
      <x v="745"/>
      <x v="850"/>
    </i>
    <i>
      <x v="746"/>
      <x v="850"/>
    </i>
    <i>
      <x v="747"/>
      <x v="850"/>
    </i>
    <i>
      <x v="748"/>
      <x v="850"/>
    </i>
    <i>
      <x v="749"/>
      <x v="850"/>
    </i>
    <i>
      <x v="750"/>
      <x v="850"/>
    </i>
    <i>
      <x v="751"/>
      <x v="850"/>
    </i>
    <i>
      <x v="752"/>
      <x v="850"/>
    </i>
    <i>
      <x v="753"/>
      <x v="850"/>
    </i>
    <i>
      <x v="754"/>
      <x v="850"/>
    </i>
    <i>
      <x v="755"/>
      <x v="850"/>
    </i>
    <i>
      <x v="756"/>
      <x v="141"/>
    </i>
    <i r="1"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4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57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58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59"/>
      <x v="148"/>
    </i>
    <i r="1">
      <x v="149"/>
    </i>
    <i r="1">
      <x v="150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3"/>
    </i>
    <i r="1">
      <x v="174"/>
    </i>
    <i r="1">
      <x v="176"/>
    </i>
    <i r="1">
      <x v="178"/>
    </i>
    <i r="1">
      <x v="180"/>
    </i>
    <i>
      <x v="760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1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2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3"/>
      <x v="148"/>
    </i>
    <i r="1">
      <x v="149"/>
    </i>
    <i r="1">
      <x v="150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3"/>
    </i>
    <i r="1">
      <x v="174"/>
    </i>
    <i r="1">
      <x v="176"/>
    </i>
    <i r="1">
      <x v="178"/>
    </i>
    <i r="1">
      <x v="180"/>
    </i>
    <i>
      <x v="764"/>
      <x v="136"/>
    </i>
    <i r="1">
      <x v="150"/>
    </i>
    <i r="1">
      <x v="153"/>
    </i>
    <i r="1">
      <x v="156"/>
    </i>
    <i r="1">
      <x v="159"/>
    </i>
    <i r="1">
      <x v="160"/>
    </i>
    <i r="1">
      <x v="161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5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6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7"/>
      <x v="140"/>
    </i>
    <i r="1">
      <x v="143"/>
    </i>
    <i r="1">
      <x v="145"/>
    </i>
    <i r="1">
      <x v="146"/>
    </i>
    <i r="1">
      <x v="148"/>
    </i>
    <i r="1">
      <x v="149"/>
    </i>
    <i r="1">
      <x v="150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3"/>
    </i>
    <i r="1">
      <x v="174"/>
    </i>
    <i r="1">
      <x v="176"/>
    </i>
    <i r="1">
      <x v="178"/>
    </i>
    <i r="1">
      <x v="180"/>
    </i>
    <i>
      <x v="768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69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70"/>
      <x v="150"/>
    </i>
    <i r="1">
      <x v="153"/>
    </i>
    <i r="1">
      <x v="156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6"/>
    </i>
    <i r="1">
      <x v="178"/>
    </i>
    <i r="1">
      <x v="180"/>
    </i>
    <i>
      <x v="771"/>
      <x v="140"/>
    </i>
    <i r="1">
      <x v="143"/>
    </i>
    <i r="1">
      <x v="145"/>
    </i>
    <i r="1">
      <x v="146"/>
    </i>
    <i r="1">
      <x v="148"/>
    </i>
    <i r="1">
      <x v="149"/>
    </i>
    <i r="1">
      <x v="150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3"/>
    </i>
    <i r="1">
      <x v="174"/>
    </i>
    <i r="1">
      <x v="176"/>
    </i>
    <i r="1">
      <x v="178"/>
    </i>
    <i r="1">
      <x v="180"/>
    </i>
    <i>
      <x v="772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3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4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5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6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7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8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79"/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780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1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2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3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4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5"/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1077"/>
    </i>
    <i>
      <x v="786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87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88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89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90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91"/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>
      <x v="792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3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4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5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6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7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8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799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800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801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802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803"/>
      <x v="95"/>
    </i>
    <i r="1">
      <x v="97"/>
    </i>
    <i r="1">
      <x v="98"/>
    </i>
    <i r="1">
      <x v="99"/>
    </i>
    <i r="1">
      <x v="100"/>
    </i>
    <i r="1">
      <x v="103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804"/>
      <x v="95"/>
    </i>
    <i r="1">
      <x v="97"/>
    </i>
    <i r="1">
      <x v="98"/>
    </i>
    <i r="1">
      <x v="99"/>
    </i>
    <i r="1">
      <x v="103"/>
    </i>
    <i r="1">
      <x v="106"/>
    </i>
    <i r="1">
      <x v="108"/>
    </i>
    <i r="1">
      <x v="110"/>
    </i>
    <i r="1">
      <x v="113"/>
    </i>
    <i r="1">
      <x v="115"/>
    </i>
    <i r="1">
      <x v="117"/>
    </i>
    <i r="1">
      <x v="119"/>
    </i>
    <i r="1">
      <x v="123"/>
    </i>
    <i r="1">
      <x v="124"/>
    </i>
    <i r="1">
      <x v="126"/>
    </i>
    <i r="1">
      <x v="129"/>
    </i>
    <i r="1">
      <x v="130"/>
    </i>
    <i r="1">
      <x v="131"/>
    </i>
    <i r="1">
      <x v="133"/>
    </i>
    <i r="1">
      <x v="135"/>
    </i>
    <i>
      <x v="805"/>
      <x v="95"/>
    </i>
    <i r="1">
      <x v="97"/>
    </i>
    <i r="1">
      <x v="98"/>
    </i>
    <i r="1">
      <x v="99"/>
    </i>
    <i r="1">
      <x v="103"/>
    </i>
    <i r="1">
      <x v="106"/>
    </i>
    <i r="1">
      <x v="108"/>
    </i>
    <i r="1">
      <x v="110"/>
    </i>
    <i r="1">
      <x v="113"/>
    </i>
    <i r="1">
      <x v="115"/>
    </i>
    <i r="1">
      <x v="117"/>
    </i>
    <i r="1">
      <x v="119"/>
    </i>
    <i r="1">
      <x v="123"/>
    </i>
    <i r="1">
      <x v="124"/>
    </i>
    <i r="1">
      <x v="126"/>
    </i>
    <i r="1">
      <x v="129"/>
    </i>
    <i r="1">
      <x v="130"/>
    </i>
    <i r="1">
      <x v="131"/>
    </i>
    <i r="1">
      <x v="133"/>
    </i>
    <i r="1">
      <x v="135"/>
    </i>
    <i>
      <x v="806"/>
      <x v="645"/>
    </i>
    <i r="1">
      <x v="664"/>
    </i>
    <i r="1">
      <x v="666"/>
    </i>
    <i r="1">
      <x v="672"/>
    </i>
    <i r="1">
      <x v="675"/>
    </i>
    <i r="1">
      <x v="676"/>
    </i>
    <i r="1">
      <x v="677"/>
    </i>
    <i r="1">
      <x v="678"/>
    </i>
    <i r="1">
      <x v="680"/>
    </i>
    <i r="1">
      <x v="682"/>
    </i>
    <i r="1">
      <x v="684"/>
    </i>
    <i r="1">
      <x v="687"/>
    </i>
    <i r="1">
      <x v="689"/>
    </i>
    <i r="1">
      <x v="692"/>
    </i>
    <i r="1">
      <x v="695"/>
    </i>
    <i r="1">
      <x v="696"/>
    </i>
    <i r="1">
      <x v="700"/>
    </i>
    <i r="1">
      <x v="702"/>
    </i>
    <i r="1">
      <x v="703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>
      <x v="807"/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>
      <x v="808"/>
      <x v="737"/>
    </i>
    <i r="1">
      <x v="738"/>
    </i>
    <i r="1">
      <x v="739"/>
    </i>
    <i r="1">
      <x v="740"/>
    </i>
    <i r="1">
      <x v="741"/>
    </i>
    <i r="1">
      <x v="743"/>
    </i>
    <i r="1">
      <x v="744"/>
    </i>
    <i r="1">
      <x v="746"/>
    </i>
    <i r="1">
      <x v="747"/>
    </i>
    <i r="1">
      <x v="750"/>
    </i>
    <i>
      <x v="809"/>
      <x v="1077"/>
    </i>
    <i>
      <x v="810"/>
      <x v="1077"/>
    </i>
    <i>
      <x v="811"/>
      <x v="1077"/>
    </i>
    <i>
      <x v="812"/>
      <x v="1077"/>
    </i>
    <i>
      <x v="813"/>
      <x v="1077"/>
    </i>
    <i>
      <x v="814"/>
      <x v="1077"/>
    </i>
    <i>
      <x v="815"/>
      <x v="1077"/>
    </i>
    <i>
      <x v="816"/>
      <x v="1077"/>
    </i>
    <i>
      <x v="817"/>
      <x v="1077"/>
    </i>
    <i>
      <x v="818"/>
      <x v="1077"/>
    </i>
    <i>
      <x v="819"/>
      <x v="1077"/>
    </i>
    <i>
      <x v="820"/>
      <x v="1077"/>
    </i>
    <i>
      <x v="821"/>
      <x v="1077"/>
    </i>
    <i>
      <x v="822"/>
      <x v="1077"/>
    </i>
    <i>
      <x v="823"/>
      <x v="1077"/>
    </i>
    <i>
      <x v="824"/>
      <x v="1077"/>
    </i>
    <i>
      <x v="825"/>
      <x v="1077"/>
    </i>
    <i>
      <x v="826"/>
      <x v="1077"/>
    </i>
    <i>
      <x v="827"/>
      <x v="1077"/>
    </i>
    <i>
      <x v="828"/>
      <x v="1077"/>
    </i>
    <i>
      <x v="829"/>
      <x v="1077"/>
    </i>
    <i>
      <x v="830"/>
      <x v="1077"/>
    </i>
    <i>
      <x v="831"/>
      <x v="1077"/>
    </i>
    <i>
      <x v="832"/>
      <x v="1077"/>
    </i>
    <i>
      <x v="833"/>
      <x v="1077"/>
    </i>
    <i>
      <x v="834"/>
      <x v="1077"/>
    </i>
    <i>
      <x v="835"/>
      <x v="1077"/>
    </i>
    <i>
      <x v="836"/>
      <x v="1077"/>
    </i>
    <i>
      <x v="837"/>
      <x v="1077"/>
    </i>
    <i>
      <x v="838"/>
      <x v="1077"/>
    </i>
    <i>
      <x v="839"/>
      <x v="1077"/>
    </i>
    <i>
      <x v="840"/>
      <x v="1077"/>
    </i>
    <i>
      <x v="841"/>
      <x v="1077"/>
    </i>
    <i>
      <x v="842"/>
      <x v="1077"/>
    </i>
    <i>
      <x v="843"/>
      <x v="1077"/>
    </i>
    <i>
      <x v="844"/>
      <x v="1077"/>
    </i>
    <i>
      <x v="845"/>
      <x v="1077"/>
    </i>
    <i>
      <x v="846"/>
      <x v="1077"/>
    </i>
    <i>
      <x v="847"/>
      <x v="1077"/>
    </i>
    <i>
      <x v="848"/>
      <x v="1077"/>
    </i>
    <i>
      <x v="849"/>
      <x v="1077"/>
    </i>
    <i>
      <x v="850"/>
      <x v="1077"/>
    </i>
    <i>
      <x v="851"/>
      <x v="1077"/>
    </i>
    <i>
      <x v="852"/>
      <x v="1077"/>
    </i>
    <i>
      <x v="853"/>
      <x v="854"/>
    </i>
    <i r="1">
      <x v="858"/>
    </i>
    <i r="1">
      <x v="861"/>
    </i>
    <i r="1">
      <x v="1077"/>
    </i>
    <i>
      <x v="854"/>
      <x v="849"/>
    </i>
    <i r="1">
      <x v="1077"/>
    </i>
    <i>
      <x v="855"/>
      <x v="849"/>
    </i>
    <i r="1">
      <x v="853"/>
    </i>
    <i r="1">
      <x v="854"/>
    </i>
    <i r="1">
      <x v="858"/>
    </i>
    <i r="1">
      <x v="1077"/>
    </i>
    <i>
      <x v="856"/>
      <x v="1077"/>
    </i>
    <i>
      <x v="857"/>
      <x v="1077"/>
    </i>
    <i>
      <x v="858"/>
      <x v="1077"/>
    </i>
    <i>
      <x v="859"/>
      <x v="1077"/>
    </i>
    <i>
      <x v="860"/>
      <x v="1077"/>
    </i>
    <i>
      <x v="861"/>
      <x v="1077"/>
    </i>
    <i>
      <x v="862"/>
      <x v="1077"/>
    </i>
    <i>
      <x v="863"/>
      <x v="1077"/>
    </i>
    <i>
      <x v="864"/>
      <x v="1077"/>
    </i>
    <i>
      <x v="865"/>
      <x v="1077"/>
    </i>
    <i>
      <x v="866"/>
      <x v="1077"/>
    </i>
    <i>
      <x v="867"/>
      <x v="1077"/>
    </i>
    <i>
      <x v="868"/>
      <x v="1077"/>
    </i>
    <i>
      <x v="869"/>
      <x v="1077"/>
    </i>
    <i>
      <x v="870"/>
      <x v="1077"/>
    </i>
    <i>
      <x v="871"/>
      <x v="1077"/>
    </i>
    <i>
      <x v="872"/>
      <x v="1077"/>
    </i>
    <i>
      <x v="873"/>
      <x v="1077"/>
    </i>
    <i>
      <x v="874"/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1077"/>
    </i>
    <i>
      <x v="875"/>
      <x v="1077"/>
    </i>
    <i>
      <x v="876"/>
      <x v="1077"/>
    </i>
    <i>
      <x v="877"/>
      <x v="1077"/>
    </i>
    <i>
      <x v="878"/>
      <x v="1077"/>
    </i>
    <i>
      <x v="879"/>
      <x v="1077"/>
    </i>
    <i>
      <x v="880"/>
      <x v="1077"/>
    </i>
    <i>
      <x v="881"/>
      <x v="1077"/>
    </i>
    <i>
      <x v="882"/>
      <x v="1077"/>
    </i>
    <i>
      <x v="883"/>
      <x v="1077"/>
    </i>
    <i>
      <x v="884"/>
      <x v="1077"/>
    </i>
    <i>
      <x v="885"/>
      <x v="1077"/>
    </i>
    <i>
      <x v="886"/>
      <x v="1077"/>
    </i>
    <i>
      <x v="887"/>
      <x v="1077"/>
    </i>
    <i>
      <x v="888"/>
      <x v="1077"/>
    </i>
    <i>
      <x v="889"/>
      <x v="1077"/>
    </i>
    <i>
      <x v="890"/>
      <x v="1077"/>
    </i>
    <i>
      <x v="891"/>
      <x v="1077"/>
    </i>
    <i>
      <x v="892"/>
      <x v="1077"/>
    </i>
    <i>
      <x v="893"/>
      <x v="1077"/>
    </i>
    <i>
      <x v="894"/>
      <x v="848"/>
    </i>
    <i r="1">
      <x v="852"/>
    </i>
    <i r="1">
      <x v="1077"/>
    </i>
    <i>
      <x v="895"/>
      <x v="856"/>
    </i>
    <i r="1">
      <x v="859"/>
    </i>
    <i r="1">
      <x v="861"/>
    </i>
    <i r="1">
      <x v="862"/>
    </i>
    <i r="1">
      <x v="1077"/>
    </i>
    <i>
      <x v="896"/>
      <x v="848"/>
    </i>
    <i r="1">
      <x v="852"/>
    </i>
    <i r="1">
      <x v="856"/>
    </i>
    <i r="1">
      <x v="1077"/>
    </i>
    <i>
      <x v="897"/>
      <x v="1077"/>
    </i>
    <i>
      <x v="898"/>
      <x v="1077"/>
    </i>
    <i>
      <x v="899"/>
      <x v="1077"/>
    </i>
    <i>
      <x v="900"/>
      <x v="1077"/>
    </i>
    <i>
      <x v="901"/>
      <x v="1077"/>
    </i>
    <i>
      <x v="902"/>
      <x v="1077"/>
    </i>
    <i>
      <x v="903"/>
      <x v="1077"/>
    </i>
    <i>
      <x v="904"/>
      <x v="1077"/>
    </i>
    <i>
      <x v="905"/>
      <x v="1077"/>
    </i>
    <i>
      <x v="906"/>
      <x v="1077"/>
    </i>
    <i>
      <x v="907"/>
      <x v="1077"/>
    </i>
    <i>
      <x v="908"/>
      <x v="1077"/>
    </i>
    <i>
      <x v="909"/>
      <x v="1077"/>
    </i>
    <i>
      <x v="910"/>
      <x v="1077"/>
    </i>
    <i>
      <x v="911"/>
      <x v="1077"/>
    </i>
    <i>
      <x v="912"/>
      <x v="1077"/>
    </i>
    <i>
      <x v="913"/>
      <x v="1077"/>
    </i>
    <i>
      <x v="914"/>
      <x v="1077"/>
    </i>
    <i>
      <x v="915"/>
      <x v="1077"/>
    </i>
    <i>
      <x v="916"/>
      <x v="1077"/>
    </i>
    <i>
      <x v="917"/>
      <x v="1077"/>
    </i>
    <i>
      <x v="918"/>
      <x v="1077"/>
    </i>
    <i>
      <x v="919"/>
      <x v="1077"/>
    </i>
    <i>
      <x v="920"/>
      <x v="1077"/>
    </i>
    <i>
      <x v="921"/>
      <x v="1077"/>
    </i>
    <i>
      <x v="922"/>
      <x v="1077"/>
    </i>
    <i>
      <x v="923"/>
      <x v="1077"/>
    </i>
    <i>
      <x v="924"/>
      <x v="1077"/>
    </i>
    <i>
      <x v="925"/>
      <x v="1077"/>
    </i>
    <i>
      <x v="926"/>
      <x v="1077"/>
    </i>
    <i>
      <x v="927"/>
      <x v="1077"/>
    </i>
    <i>
      <x v="928"/>
      <x v="1077"/>
    </i>
    <i>
      <x v="929"/>
      <x v="1077"/>
    </i>
    <i>
      <x v="930"/>
      <x v="1077"/>
    </i>
    <i>
      <x v="931"/>
      <x v="1077"/>
    </i>
    <i>
      <x v="932"/>
      <x v="1077"/>
    </i>
    <i>
      <x v="933"/>
      <x v="1077"/>
    </i>
    <i>
      <x v="934"/>
      <x v="1077"/>
    </i>
    <i>
      <x v="935"/>
      <x v="1077"/>
    </i>
    <i>
      <x v="936"/>
      <x v="1077"/>
    </i>
    <i>
      <x v="937"/>
      <x v="1077"/>
    </i>
    <i>
      <x v="938"/>
      <x v="1077"/>
    </i>
    <i>
      <x v="939"/>
      <x v="1077"/>
    </i>
    <i>
      <x v="940"/>
      <x v="1077"/>
    </i>
    <i>
      <x v="941"/>
      <x v="1077"/>
    </i>
    <i>
      <x v="942"/>
      <x v="1077"/>
    </i>
    <i>
      <x v="943"/>
      <x v="1077"/>
    </i>
    <i>
      <x v="944"/>
      <x v="1077"/>
    </i>
    <i>
      <x v="945"/>
      <x v="1077"/>
    </i>
    <i>
      <x v="946"/>
      <x v="1077"/>
    </i>
    <i>
      <x v="947"/>
      <x v="1077"/>
    </i>
    <i>
      <x v="948"/>
      <x v="1077"/>
    </i>
    <i>
      <x v="949"/>
      <x v="1077"/>
    </i>
    <i>
      <x v="950"/>
      <x v="1077"/>
    </i>
    <i>
      <x v="951"/>
      <x v="1077"/>
    </i>
    <i>
      <x v="952"/>
      <x v="1077"/>
    </i>
    <i>
      <x v="953"/>
      <x v="1077"/>
    </i>
    <i>
      <x v="954"/>
      <x v="1077"/>
    </i>
    <i>
      <x v="955"/>
      <x v="1077"/>
    </i>
    <i>
      <x v="956"/>
      <x v="1077"/>
    </i>
    <i>
      <x v="957"/>
      <x v="1077"/>
    </i>
    <i>
      <x v="958"/>
      <x v="1077"/>
    </i>
    <i>
      <x v="959"/>
      <x v="1077"/>
    </i>
    <i>
      <x v="960"/>
      <x v="1077"/>
    </i>
    <i>
      <x v="961"/>
      <x v="1077"/>
    </i>
    <i>
      <x v="962"/>
      <x v="1077"/>
    </i>
    <i>
      <x v="963"/>
      <x v="1077"/>
    </i>
    <i>
      <x v="964"/>
      <x v="1077"/>
    </i>
    <i>
      <x v="965"/>
      <x v="1077"/>
    </i>
    <i>
      <x v="966"/>
      <x v="1077"/>
    </i>
    <i>
      <x v="967"/>
      <x v="1077"/>
    </i>
    <i>
      <x v="968"/>
      <x v="1077"/>
    </i>
    <i>
      <x v="969"/>
      <x v="1077"/>
    </i>
    <i>
      <x v="970"/>
      <x v="1077"/>
    </i>
    <i>
      <x v="971"/>
      <x v="1077"/>
    </i>
    <i>
      <x v="972"/>
      <x v="1077"/>
    </i>
    <i>
      <x v="973"/>
      <x v="1077"/>
    </i>
    <i>
      <x v="974"/>
      <x v="1077"/>
    </i>
    <i>
      <x v="975"/>
      <x v="1077"/>
    </i>
    <i>
      <x v="976"/>
      <x v="1077"/>
    </i>
    <i>
      <x v="977"/>
      <x v="1077"/>
    </i>
    <i>
      <x v="978"/>
      <x v="1077"/>
    </i>
    <i>
      <x v="979"/>
      <x v="1077"/>
    </i>
    <i>
      <x v="980"/>
      <x v="1077"/>
    </i>
    <i>
      <x v="981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2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3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4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5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6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7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8"/>
      <x v="800"/>
    </i>
    <i r="1">
      <x v="804"/>
    </i>
    <i r="1">
      <x v="807"/>
    </i>
    <i r="1"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89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0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1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2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3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4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5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6"/>
      <x v="814"/>
    </i>
    <i r="1">
      <x v="818"/>
    </i>
    <i r="1">
      <x v="822"/>
    </i>
    <i r="1">
      <x v="827"/>
    </i>
    <i r="1">
      <x v="830"/>
    </i>
    <i r="1">
      <x v="833"/>
    </i>
    <i r="1">
      <x v="838"/>
    </i>
    <i>
      <x v="997"/>
      <x v="1077"/>
    </i>
    <i>
      <x v="998"/>
      <x v="1077"/>
    </i>
    <i>
      <x v="999"/>
      <x v="1077"/>
    </i>
    <i>
      <x v="1000"/>
      <x v="1077"/>
    </i>
    <i>
      <x v="1001"/>
      <x v="1077"/>
    </i>
    <i>
      <x v="1002"/>
      <x v="1077"/>
    </i>
    <i>
      <x v="1003"/>
      <x v="847"/>
    </i>
    <i r="1">
      <x v="851"/>
    </i>
    <i r="1">
      <x v="855"/>
    </i>
    <i r="1">
      <x v="857"/>
    </i>
    <i r="1">
      <x v="860"/>
    </i>
    <i r="1">
      <x v="1077"/>
    </i>
    <i>
      <x v="1004"/>
      <x v="851"/>
    </i>
    <i r="1">
      <x v="855"/>
    </i>
    <i r="1">
      <x v="857"/>
    </i>
    <i r="1">
      <x v="860"/>
    </i>
    <i r="1">
      <x v="862"/>
    </i>
    <i r="1">
      <x v="863"/>
    </i>
    <i r="1">
      <x v="864"/>
    </i>
    <i r="1">
      <x v="865"/>
    </i>
    <i r="1">
      <x v="1077"/>
    </i>
    <i>
      <x v="1005"/>
      <x v="847"/>
    </i>
    <i r="1">
      <x v="851"/>
    </i>
    <i r="1">
      <x v="855"/>
    </i>
    <i r="1">
      <x v="857"/>
    </i>
    <i r="1">
      <x v="1077"/>
    </i>
    <i>
      <x v="1006"/>
      <x v="92"/>
    </i>
    <i r="1">
      <x v="111"/>
    </i>
    <i r="1">
      <x v="122"/>
    </i>
    <i>
      <x v="1007"/>
      <x v="92"/>
    </i>
    <i r="1">
      <x v="111"/>
    </i>
    <i r="1">
      <x v="122"/>
    </i>
    <i>
      <x v="1008"/>
      <x v="92"/>
    </i>
    <i r="1">
      <x v="111"/>
    </i>
    <i r="1">
      <x v="122"/>
    </i>
    <i>
      <x v="1009"/>
      <x v="92"/>
    </i>
    <i r="1">
      <x v="111"/>
    </i>
    <i r="1">
      <x v="122"/>
    </i>
    <i>
      <x v="1010"/>
      <x v="92"/>
    </i>
    <i r="1">
      <x v="111"/>
    </i>
    <i r="1">
      <x v="122"/>
    </i>
    <i>
      <x v="1011"/>
      <x v="92"/>
    </i>
    <i r="1">
      <x v="111"/>
    </i>
    <i r="1">
      <x v="122"/>
    </i>
    <i>
      <x v="1012"/>
      <x v="938"/>
    </i>
    <i>
      <x v="1013"/>
      <x v="938"/>
    </i>
    <i>
      <x v="1014"/>
      <x v="938"/>
    </i>
    <i>
      <x v="1015"/>
      <x v="938"/>
    </i>
    <i>
      <x v="1016"/>
      <x v="947"/>
    </i>
    <i>
      <x v="1017"/>
      <x v="947"/>
    </i>
    <i>
      <x v="1018"/>
      <x v="947"/>
    </i>
    <i>
      <x v="1019"/>
      <x v="947"/>
    </i>
    <i>
      <x v="1020"/>
      <x v="1077"/>
    </i>
    <i>
      <x v="1021"/>
      <x v="1077"/>
    </i>
    <i>
      <x v="1022"/>
      <x v="1077"/>
    </i>
    <i>
      <x v="1023"/>
      <x v="1077"/>
    </i>
    <i>
      <x v="1024"/>
      <x v="1077"/>
    </i>
    <i>
      <x v="1025"/>
      <x v="1077"/>
    </i>
    <i>
      <x v="1026"/>
      <x v="1077"/>
    </i>
    <i>
      <x v="1027"/>
      <x v="1077"/>
    </i>
    <i>
      <x v="1028"/>
      <x v="1077"/>
    </i>
    <i>
      <x v="1029"/>
      <x v="1077"/>
    </i>
    <i>
      <x v="1030"/>
      <x v="1077"/>
    </i>
    <i>
      <x v="1031"/>
      <x v="1077"/>
    </i>
    <i>
      <x v="1032"/>
      <x v="1077"/>
    </i>
    <i>
      <x v="1033"/>
      <x v="1077"/>
    </i>
    <i>
      <x v="1034"/>
      <x v="1077"/>
    </i>
    <i>
      <x v="1035"/>
      <x v="1077"/>
    </i>
    <i>
      <x v="1036"/>
      <x v="1077"/>
    </i>
    <i>
      <x v="1037"/>
      <x v="1077"/>
    </i>
    <i>
      <x v="1038"/>
      <x v="1077"/>
    </i>
    <i>
      <x v="1039"/>
      <x v="1077"/>
    </i>
    <i>
      <x v="1040"/>
      <x v="1077"/>
    </i>
    <i>
      <x v="1041"/>
      <x v="1077"/>
    </i>
    <i>
      <x v="1042"/>
      <x v="1077"/>
    </i>
    <i>
      <x v="1043"/>
      <x v="1077"/>
    </i>
    <i>
      <x v="1044"/>
      <x v="1077"/>
    </i>
    <i>
      <x v="1045"/>
      <x v="1077"/>
    </i>
    <i>
      <x v="1046"/>
      <x v="1077"/>
    </i>
    <i>
      <x v="1047"/>
      <x v="1077"/>
    </i>
    <i>
      <x v="1048"/>
      <x v="1077"/>
    </i>
    <i>
      <x v="1049"/>
      <x v="1077"/>
    </i>
    <i>
      <x v="1050"/>
      <x v="1077"/>
    </i>
    <i>
      <x v="1051"/>
      <x v="1077"/>
    </i>
    <i>
      <x v="1052"/>
      <x v="1077"/>
    </i>
    <i>
      <x v="1053"/>
      <x v="1077"/>
    </i>
    <i>
      <x v="1054"/>
      <x v="1077"/>
    </i>
    <i>
      <x v="1055"/>
      <x v="1077"/>
    </i>
    <i>
      <x v="1056"/>
      <x v="1077"/>
    </i>
    <i>
      <x v="1057"/>
      <x v="1077"/>
    </i>
    <i>
      <x v="1058"/>
      <x v="1077"/>
    </i>
    <i>
      <x v="1059"/>
      <x v="1077"/>
    </i>
    <i>
      <x v="1060"/>
      <x v="1077"/>
    </i>
    <i>
      <x v="1061"/>
      <x v="55"/>
    </i>
    <i r="1">
      <x v="76"/>
    </i>
    <i r="1">
      <x v="86"/>
    </i>
    <i>
      <x v="1062"/>
      <x v="55"/>
    </i>
    <i r="1">
      <x v="76"/>
    </i>
    <i r="1">
      <x v="86"/>
    </i>
    <i>
      <x v="1063"/>
      <x v="55"/>
    </i>
    <i r="1">
      <x v="76"/>
    </i>
    <i r="1">
      <x v="86"/>
    </i>
    <i>
      <x v="1064"/>
      <x v="55"/>
    </i>
    <i r="1">
      <x v="76"/>
    </i>
    <i r="1">
      <x v="86"/>
    </i>
    <i>
      <x v="1065"/>
      <x v="55"/>
    </i>
    <i r="1">
      <x v="76"/>
    </i>
    <i r="1">
      <x v="86"/>
    </i>
    <i>
      <x v="1066"/>
      <x v="55"/>
    </i>
    <i r="1">
      <x v="76"/>
    </i>
    <i r="1">
      <x v="86"/>
    </i>
    <i>
      <x v="1067"/>
      <x v="55"/>
    </i>
    <i r="1">
      <x v="76"/>
    </i>
    <i r="1">
      <x v="86"/>
    </i>
    <i>
      <x v="1068"/>
      <x v="55"/>
    </i>
    <i r="1">
      <x v="76"/>
    </i>
    <i r="1">
      <x v="86"/>
    </i>
    <i>
      <x v="1069"/>
      <x v="55"/>
    </i>
    <i r="1">
      <x v="76"/>
    </i>
    <i r="1">
      <x v="86"/>
    </i>
    <i>
      <x v="1070"/>
      <x v="55"/>
    </i>
    <i r="1">
      <x v="76"/>
    </i>
    <i r="1">
      <x v="86"/>
    </i>
    <i>
      <x v="1071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>
      <x v="1072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>
      <x v="1073"/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>
      <x v="1074"/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9"/>
    </i>
    <i r="1">
      <x v="681"/>
    </i>
    <i r="1">
      <x v="682"/>
    </i>
    <i r="1">
      <x v="683"/>
    </i>
    <i r="1">
      <x v="685"/>
    </i>
    <i r="1">
      <x v="686"/>
    </i>
    <i r="1">
      <x v="688"/>
    </i>
    <i r="1">
      <x v="689"/>
    </i>
    <i r="1">
      <x v="690"/>
    </i>
    <i r="1">
      <x v="691"/>
    </i>
    <i r="1">
      <x v="693"/>
    </i>
    <i r="1">
      <x v="694"/>
    </i>
    <i r="1">
      <x v="697"/>
    </i>
    <i r="1">
      <x v="698"/>
    </i>
    <i r="1">
      <x v="699"/>
    </i>
    <i r="1">
      <x v="701"/>
    </i>
    <i r="1">
      <x v="703"/>
    </i>
    <i r="1">
      <x v="704"/>
    </i>
  </rowItems>
  <colFields count="1">
    <field x="-2"/>
  </colFields>
  <colItems count="3">
    <i>
      <x/>
    </i>
    <i i="1">
      <x v="1"/>
    </i>
    <i i="2">
      <x v="2"/>
    </i>
  </colItems>
  <pageFields count="1">
    <pageField fld="45" hier="-1"/>
  </pageFields>
  <dataFields count="3">
    <dataField name="Average of Wheat.AboveGround.Wt" fld="20" subtotal="average" baseField="0" baseItem="0"/>
    <dataField name="Average of Wheat.Spike.Wt" fld="56" subtotal="average" baseField="0" baseItem="0"/>
    <dataField name="Average of Wheat.Stem.Wt" fld="6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BBD57-BF70-4ED9-B94A-6E5A89826146}">
  <dimension ref="A1:L5207"/>
  <sheetViews>
    <sheetView tabSelected="1" workbookViewId="0">
      <selection activeCell="C28" sqref="C28"/>
    </sheetView>
  </sheetViews>
  <sheetFormatPr defaultRowHeight="15" x14ac:dyDescent="0.25"/>
  <cols>
    <col min="1" max="1" width="49.140625" bestFit="1" customWidth="1"/>
    <col min="2" max="2" width="15.7109375" bestFit="1" customWidth="1"/>
    <col min="3" max="3" width="32" bestFit="1" customWidth="1"/>
    <col min="4" max="4" width="24.5703125" bestFit="1" customWidth="1"/>
    <col min="5" max="5" width="24.28515625" bestFit="1" customWidth="1"/>
  </cols>
  <sheetData>
    <row r="1" spans="1:12" x14ac:dyDescent="0.25">
      <c r="A1" s="72" t="s">
        <v>28</v>
      </c>
      <c r="B1" t="s">
        <v>1349</v>
      </c>
    </row>
    <row r="2" spans="1:12" x14ac:dyDescent="0.25">
      <c r="K2" t="s">
        <v>1354</v>
      </c>
      <c r="L2">
        <v>0.3</v>
      </c>
    </row>
    <row r="3" spans="1:12" x14ac:dyDescent="0.25">
      <c r="C3" s="72" t="s">
        <v>1346</v>
      </c>
      <c r="K3" t="s">
        <v>1355</v>
      </c>
      <c r="L3">
        <v>1.1000000000000001</v>
      </c>
    </row>
    <row r="4" spans="1:12" x14ac:dyDescent="0.25">
      <c r="A4" s="72" t="s">
        <v>0</v>
      </c>
      <c r="B4" s="72" t="s">
        <v>1</v>
      </c>
      <c r="C4" t="s">
        <v>1350</v>
      </c>
      <c r="D4" t="s">
        <v>1351</v>
      </c>
      <c r="E4" t="s">
        <v>1352</v>
      </c>
      <c r="G4" t="s">
        <v>1347</v>
      </c>
      <c r="H4" t="s">
        <v>1348</v>
      </c>
      <c r="I4" t="s">
        <v>1353</v>
      </c>
    </row>
    <row r="5" spans="1:12" x14ac:dyDescent="0.25">
      <c r="A5" t="s">
        <v>44</v>
      </c>
      <c r="B5" t="s">
        <v>1345</v>
      </c>
      <c r="C5">
        <v>346.221</v>
      </c>
      <c r="F5">
        <f>G5-H5</f>
        <v>346.221</v>
      </c>
      <c r="G5">
        <f>IF(C5="",0,C5)</f>
        <v>346.221</v>
      </c>
      <c r="H5">
        <f>IF(D5="",0,D5)</f>
        <v>0</v>
      </c>
      <c r="I5">
        <f>IF(E5="",0,E5)</f>
        <v>0</v>
      </c>
      <c r="K5">
        <v>0</v>
      </c>
      <c r="L5">
        <f>$L$2*POWER(K5,$L$3)</f>
        <v>0</v>
      </c>
    </row>
    <row r="6" spans="1:12" x14ac:dyDescent="0.25">
      <c r="A6" t="s">
        <v>46</v>
      </c>
      <c r="B6" t="s">
        <v>1345</v>
      </c>
      <c r="C6">
        <v>734.98099999999999</v>
      </c>
      <c r="F6">
        <f t="shared" ref="F6:F69" si="0">G6-H6</f>
        <v>734.98099999999999</v>
      </c>
      <c r="G6">
        <f t="shared" ref="G6:G69" si="1">IF(C6="",0,C6)</f>
        <v>734.98099999999999</v>
      </c>
      <c r="H6">
        <f t="shared" ref="H6:H69" si="2">IF(D6="",0,D6)</f>
        <v>0</v>
      </c>
      <c r="I6">
        <f t="shared" ref="I6:I69" si="3">IF(E6="",0,E6)</f>
        <v>0</v>
      </c>
      <c r="K6">
        <v>100</v>
      </c>
      <c r="L6">
        <f t="shared" ref="L6:L29" si="4">$L$2*POWER(K6,$L$3)</f>
        <v>47.546795773833459</v>
      </c>
    </row>
    <row r="7" spans="1:12" x14ac:dyDescent="0.25">
      <c r="A7" t="s">
        <v>47</v>
      </c>
      <c r="B7" t="s">
        <v>1345</v>
      </c>
      <c r="C7">
        <v>1034.248</v>
      </c>
      <c r="F7">
        <f t="shared" si="0"/>
        <v>1034.248</v>
      </c>
      <c r="G7">
        <f t="shared" si="1"/>
        <v>1034.248</v>
      </c>
      <c r="H7">
        <f t="shared" si="2"/>
        <v>0</v>
      </c>
      <c r="I7">
        <f t="shared" si="3"/>
        <v>0</v>
      </c>
      <c r="K7">
        <v>200</v>
      </c>
      <c r="L7">
        <f t="shared" si="4"/>
        <v>101.91878787805489</v>
      </c>
    </row>
    <row r="8" spans="1:12" x14ac:dyDescent="0.25">
      <c r="A8" t="s">
        <v>48</v>
      </c>
      <c r="B8" t="s">
        <v>1345</v>
      </c>
      <c r="C8">
        <v>1371.894</v>
      </c>
      <c r="F8">
        <f t="shared" si="0"/>
        <v>1371.894</v>
      </c>
      <c r="G8">
        <f t="shared" si="1"/>
        <v>1371.894</v>
      </c>
      <c r="H8">
        <f t="shared" si="2"/>
        <v>0</v>
      </c>
      <c r="I8">
        <f t="shared" si="3"/>
        <v>0</v>
      </c>
      <c r="K8">
        <v>300</v>
      </c>
      <c r="L8">
        <f t="shared" si="4"/>
        <v>159.20424184269831</v>
      </c>
    </row>
    <row r="9" spans="1:12" x14ac:dyDescent="0.25">
      <c r="A9" t="s">
        <v>49</v>
      </c>
      <c r="B9" t="s">
        <v>1345</v>
      </c>
      <c r="C9">
        <v>911.28300000000002</v>
      </c>
      <c r="F9">
        <f t="shared" si="0"/>
        <v>911.28300000000002</v>
      </c>
      <c r="G9">
        <f t="shared" si="1"/>
        <v>911.28300000000002</v>
      </c>
      <c r="H9">
        <f t="shared" si="2"/>
        <v>0</v>
      </c>
      <c r="I9">
        <f t="shared" si="3"/>
        <v>0</v>
      </c>
      <c r="K9">
        <v>400</v>
      </c>
      <c r="L9">
        <f t="shared" si="4"/>
        <v>218.46770436312971</v>
      </c>
    </row>
    <row r="10" spans="1:12" x14ac:dyDescent="0.25">
      <c r="A10" t="s">
        <v>50</v>
      </c>
      <c r="B10" t="s">
        <v>1345</v>
      </c>
      <c r="C10">
        <v>1196.74</v>
      </c>
      <c r="F10">
        <f t="shared" si="0"/>
        <v>1196.74</v>
      </c>
      <c r="G10">
        <f t="shared" si="1"/>
        <v>1196.74</v>
      </c>
      <c r="H10">
        <f t="shared" si="2"/>
        <v>0</v>
      </c>
      <c r="I10">
        <f t="shared" si="3"/>
        <v>0</v>
      </c>
      <c r="K10">
        <v>500</v>
      </c>
      <c r="L10">
        <f t="shared" si="4"/>
        <v>279.2468349954105</v>
      </c>
    </row>
    <row r="11" spans="1:12" x14ac:dyDescent="0.25">
      <c r="A11" t="s">
        <v>51</v>
      </c>
      <c r="B11" t="s">
        <v>1345</v>
      </c>
      <c r="C11">
        <v>1273.463</v>
      </c>
      <c r="F11">
        <f t="shared" si="0"/>
        <v>1273.463</v>
      </c>
      <c r="G11">
        <f t="shared" si="1"/>
        <v>1273.463</v>
      </c>
      <c r="H11">
        <f t="shared" si="2"/>
        <v>0</v>
      </c>
      <c r="I11">
        <f t="shared" si="3"/>
        <v>0</v>
      </c>
      <c r="K11">
        <v>600</v>
      </c>
      <c r="L11">
        <f t="shared" si="4"/>
        <v>341.26176306042839</v>
      </c>
    </row>
    <row r="12" spans="1:12" x14ac:dyDescent="0.25">
      <c r="A12" t="s">
        <v>52</v>
      </c>
      <c r="B12" t="s">
        <v>1345</v>
      </c>
      <c r="C12">
        <v>1559.067</v>
      </c>
      <c r="F12">
        <f t="shared" si="0"/>
        <v>1559.067</v>
      </c>
      <c r="G12">
        <f t="shared" si="1"/>
        <v>1559.067</v>
      </c>
      <c r="H12">
        <f t="shared" si="2"/>
        <v>0</v>
      </c>
      <c r="I12">
        <f t="shared" si="3"/>
        <v>0</v>
      </c>
      <c r="K12">
        <v>700</v>
      </c>
      <c r="L12">
        <f t="shared" si="4"/>
        <v>404.32360678577123</v>
      </c>
    </row>
    <row r="13" spans="1:12" x14ac:dyDescent="0.25">
      <c r="A13" t="s">
        <v>53</v>
      </c>
      <c r="B13" t="s">
        <v>1345</v>
      </c>
      <c r="C13">
        <v>237.78299999999999</v>
      </c>
      <c r="F13">
        <f t="shared" si="0"/>
        <v>237.78299999999999</v>
      </c>
      <c r="G13">
        <f t="shared" si="1"/>
        <v>237.78299999999999</v>
      </c>
      <c r="H13">
        <f t="shared" si="2"/>
        <v>0</v>
      </c>
      <c r="I13">
        <f t="shared" si="3"/>
        <v>0</v>
      </c>
      <c r="K13">
        <v>800</v>
      </c>
      <c r="L13">
        <f t="shared" si="4"/>
        <v>468.29577591525361</v>
      </c>
    </row>
    <row r="14" spans="1:12" x14ac:dyDescent="0.25">
      <c r="A14" t="s">
        <v>54</v>
      </c>
      <c r="B14" t="s">
        <v>1345</v>
      </c>
      <c r="C14">
        <v>547.74599999999998</v>
      </c>
      <c r="F14">
        <f t="shared" si="0"/>
        <v>547.74599999999998</v>
      </c>
      <c r="G14">
        <f t="shared" si="1"/>
        <v>547.74599999999998</v>
      </c>
      <c r="H14">
        <f t="shared" si="2"/>
        <v>0</v>
      </c>
      <c r="I14">
        <f t="shared" si="3"/>
        <v>0</v>
      </c>
      <c r="K14">
        <v>900</v>
      </c>
      <c r="L14">
        <f t="shared" si="4"/>
        <v>533.07463117540169</v>
      </c>
    </row>
    <row r="15" spans="1:12" x14ac:dyDescent="0.25">
      <c r="A15" t="s">
        <v>55</v>
      </c>
      <c r="B15" t="s">
        <v>1345</v>
      </c>
      <c r="C15">
        <v>966.14099999999996</v>
      </c>
      <c r="F15">
        <f t="shared" si="0"/>
        <v>966.14099999999996</v>
      </c>
      <c r="G15">
        <f t="shared" si="1"/>
        <v>966.14099999999996</v>
      </c>
      <c r="H15">
        <f t="shared" si="2"/>
        <v>0</v>
      </c>
      <c r="I15">
        <f t="shared" si="3"/>
        <v>0</v>
      </c>
      <c r="K15">
        <v>1000</v>
      </c>
      <c r="L15">
        <f t="shared" si="4"/>
        <v>598.57869449066413</v>
      </c>
    </row>
    <row r="16" spans="1:12" x14ac:dyDescent="0.25">
      <c r="A16" t="s">
        <v>56</v>
      </c>
      <c r="B16" t="s">
        <v>1345</v>
      </c>
      <c r="C16">
        <v>1401.587</v>
      </c>
      <c r="F16">
        <f t="shared" si="0"/>
        <v>1401.587</v>
      </c>
      <c r="G16">
        <f t="shared" si="1"/>
        <v>1401.587</v>
      </c>
      <c r="H16">
        <f t="shared" si="2"/>
        <v>0</v>
      </c>
      <c r="I16">
        <f t="shared" si="3"/>
        <v>0</v>
      </c>
      <c r="K16">
        <v>1100</v>
      </c>
      <c r="L16">
        <f t="shared" si="4"/>
        <v>664.74213619762816</v>
      </c>
    </row>
    <row r="17" spans="1:12" x14ac:dyDescent="0.25">
      <c r="A17" t="s">
        <v>57</v>
      </c>
      <c r="B17" s="21">
        <v>34912</v>
      </c>
      <c r="C17">
        <v>52.7</v>
      </c>
      <c r="E17">
        <v>17.3660505540328</v>
      </c>
      <c r="F17">
        <f t="shared" si="0"/>
        <v>52.7</v>
      </c>
      <c r="G17">
        <f t="shared" si="1"/>
        <v>52.7</v>
      </c>
      <c r="H17">
        <f t="shared" si="2"/>
        <v>0</v>
      </c>
      <c r="I17">
        <f t="shared" si="3"/>
        <v>17.3660505540328</v>
      </c>
      <c r="K17">
        <v>1200</v>
      </c>
      <c r="L17">
        <f t="shared" si="4"/>
        <v>731.51060285303151</v>
      </c>
    </row>
    <row r="18" spans="1:12" x14ac:dyDescent="0.25">
      <c r="B18" s="21">
        <v>34942</v>
      </c>
      <c r="C18">
        <v>187.2</v>
      </c>
      <c r="E18">
        <v>132.72760466418299</v>
      </c>
      <c r="F18">
        <f t="shared" si="0"/>
        <v>187.2</v>
      </c>
      <c r="G18">
        <f t="shared" si="1"/>
        <v>187.2</v>
      </c>
      <c r="H18">
        <f t="shared" si="2"/>
        <v>0</v>
      </c>
      <c r="I18">
        <f t="shared" si="3"/>
        <v>132.72760466418299</v>
      </c>
      <c r="K18">
        <v>1300</v>
      </c>
      <c r="L18">
        <f t="shared" si="4"/>
        <v>798.83841675504436</v>
      </c>
    </row>
    <row r="19" spans="1:12" x14ac:dyDescent="0.25">
      <c r="B19" s="21">
        <v>34962</v>
      </c>
      <c r="C19">
        <v>258.7</v>
      </c>
      <c r="E19">
        <v>136.59324186704399</v>
      </c>
      <c r="F19">
        <f t="shared" si="0"/>
        <v>258.7</v>
      </c>
      <c r="G19">
        <f t="shared" si="1"/>
        <v>258.7</v>
      </c>
      <c r="H19">
        <f t="shared" si="2"/>
        <v>0</v>
      </c>
      <c r="I19">
        <f t="shared" si="3"/>
        <v>136.59324186704399</v>
      </c>
      <c r="K19">
        <v>1400</v>
      </c>
      <c r="L19">
        <f t="shared" si="4"/>
        <v>866.68662405989755</v>
      </c>
    </row>
    <row r="20" spans="1:12" x14ac:dyDescent="0.25">
      <c r="B20" s="21">
        <v>34964</v>
      </c>
      <c r="F20">
        <f t="shared" si="0"/>
        <v>0</v>
      </c>
      <c r="G20">
        <f t="shared" si="1"/>
        <v>0</v>
      </c>
      <c r="H20">
        <f t="shared" si="2"/>
        <v>0</v>
      </c>
      <c r="I20">
        <f t="shared" si="3"/>
        <v>0</v>
      </c>
      <c r="K20">
        <v>1500</v>
      </c>
      <c r="L20">
        <f t="shared" si="4"/>
        <v>935.02159144199834</v>
      </c>
    </row>
    <row r="21" spans="1:12" x14ac:dyDescent="0.25">
      <c r="B21" s="21">
        <v>34991</v>
      </c>
      <c r="C21">
        <v>320.3</v>
      </c>
      <c r="F21">
        <f t="shared" si="0"/>
        <v>320.3</v>
      </c>
      <c r="G21">
        <f t="shared" si="1"/>
        <v>320.3</v>
      </c>
      <c r="H21">
        <f t="shared" si="2"/>
        <v>0</v>
      </c>
      <c r="I21">
        <f t="shared" si="3"/>
        <v>0</v>
      </c>
      <c r="K21">
        <v>1600</v>
      </c>
      <c r="L21">
        <f t="shared" si="4"/>
        <v>1003.813970487623</v>
      </c>
    </row>
    <row r="22" spans="1:12" x14ac:dyDescent="0.25">
      <c r="A22" t="s">
        <v>58</v>
      </c>
      <c r="B22" s="21">
        <v>34912</v>
      </c>
      <c r="C22">
        <v>35.1</v>
      </c>
      <c r="E22">
        <v>11.4675990675991</v>
      </c>
      <c r="F22">
        <f t="shared" si="0"/>
        <v>35.1</v>
      </c>
      <c r="G22">
        <f t="shared" si="1"/>
        <v>35.1</v>
      </c>
      <c r="H22">
        <f t="shared" si="2"/>
        <v>0</v>
      </c>
      <c r="I22">
        <f t="shared" si="3"/>
        <v>11.4675990675991</v>
      </c>
      <c r="K22">
        <v>1700</v>
      </c>
      <c r="L22">
        <f t="shared" si="4"/>
        <v>1073.0379162967304</v>
      </c>
    </row>
    <row r="23" spans="1:12" x14ac:dyDescent="0.25">
      <c r="B23" s="21">
        <v>34942</v>
      </c>
      <c r="C23">
        <v>162.19999999999999</v>
      </c>
      <c r="E23">
        <v>96.168016947591397</v>
      </c>
      <c r="F23">
        <f t="shared" si="0"/>
        <v>162.19999999999999</v>
      </c>
      <c r="G23">
        <f t="shared" si="1"/>
        <v>162.19999999999999</v>
      </c>
      <c r="H23">
        <f t="shared" si="2"/>
        <v>0</v>
      </c>
      <c r="I23">
        <f t="shared" si="3"/>
        <v>96.168016947591397</v>
      </c>
      <c r="K23">
        <v>1800</v>
      </c>
      <c r="L23">
        <f t="shared" si="4"/>
        <v>1142.6704864902354</v>
      </c>
    </row>
    <row r="24" spans="1:12" x14ac:dyDescent="0.25">
      <c r="B24" s="21">
        <v>34962</v>
      </c>
      <c r="C24">
        <v>299.39999999999998</v>
      </c>
      <c r="E24">
        <v>178.56374127193499</v>
      </c>
      <c r="F24">
        <f t="shared" si="0"/>
        <v>299.39999999999998</v>
      </c>
      <c r="G24">
        <f t="shared" si="1"/>
        <v>299.39999999999998</v>
      </c>
      <c r="H24">
        <f t="shared" si="2"/>
        <v>0</v>
      </c>
      <c r="I24">
        <f t="shared" si="3"/>
        <v>178.56374127193499</v>
      </c>
      <c r="K24">
        <v>1900</v>
      </c>
      <c r="L24">
        <f t="shared" si="4"/>
        <v>1212.691171189656</v>
      </c>
    </row>
    <row r="25" spans="1:12" x14ac:dyDescent="0.25">
      <c r="B25" s="21">
        <v>34964</v>
      </c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0</v>
      </c>
      <c r="K25">
        <v>2000</v>
      </c>
      <c r="L25">
        <f t="shared" si="4"/>
        <v>1283.0815199894253</v>
      </c>
    </row>
    <row r="26" spans="1:12" x14ac:dyDescent="0.25">
      <c r="B26" s="21">
        <v>34991</v>
      </c>
      <c r="C26">
        <v>467.7</v>
      </c>
      <c r="F26">
        <f t="shared" si="0"/>
        <v>467.7</v>
      </c>
      <c r="G26">
        <f t="shared" si="1"/>
        <v>467.7</v>
      </c>
      <c r="H26">
        <f t="shared" si="2"/>
        <v>0</v>
      </c>
      <c r="I26">
        <f t="shared" si="3"/>
        <v>0</v>
      </c>
      <c r="K26">
        <v>2100</v>
      </c>
      <c r="L26">
        <f t="shared" si="4"/>
        <v>1353.8248420277137</v>
      </c>
    </row>
    <row r="27" spans="1:12" x14ac:dyDescent="0.25">
      <c r="A27" t="s">
        <v>59</v>
      </c>
      <c r="B27" s="21">
        <v>34864</v>
      </c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0</v>
      </c>
      <c r="K27">
        <v>2200</v>
      </c>
      <c r="L27">
        <f t="shared" si="4"/>
        <v>1424.9059620126084</v>
      </c>
    </row>
    <row r="28" spans="1:12" x14ac:dyDescent="0.25">
      <c r="B28" s="21">
        <v>34879</v>
      </c>
      <c r="F28">
        <f t="shared" si="0"/>
        <v>0</v>
      </c>
      <c r="G28">
        <f t="shared" si="1"/>
        <v>0</v>
      </c>
      <c r="H28">
        <f t="shared" si="2"/>
        <v>0</v>
      </c>
      <c r="I28">
        <f t="shared" si="3"/>
        <v>0</v>
      </c>
      <c r="K28">
        <v>2300</v>
      </c>
      <c r="L28">
        <f t="shared" si="4"/>
        <v>1496.3110196820653</v>
      </c>
    </row>
    <row r="29" spans="1:12" x14ac:dyDescent="0.25">
      <c r="B29" s="21">
        <v>34885</v>
      </c>
      <c r="F29">
        <f t="shared" si="0"/>
        <v>0</v>
      </c>
      <c r="G29">
        <f t="shared" si="1"/>
        <v>0</v>
      </c>
      <c r="H29">
        <f t="shared" si="2"/>
        <v>0</v>
      </c>
      <c r="I29">
        <f t="shared" si="3"/>
        <v>0</v>
      </c>
      <c r="K29">
        <v>2400</v>
      </c>
      <c r="L29">
        <f t="shared" si="4"/>
        <v>1568.0273034036084</v>
      </c>
    </row>
    <row r="30" spans="1:12" x14ac:dyDescent="0.25">
      <c r="B30" s="21">
        <v>34894</v>
      </c>
      <c r="F30">
        <f t="shared" si="0"/>
        <v>0</v>
      </c>
      <c r="G30">
        <f t="shared" si="1"/>
        <v>0</v>
      </c>
      <c r="H30">
        <f t="shared" si="2"/>
        <v>0</v>
      </c>
      <c r="I30">
        <f t="shared" si="3"/>
        <v>0</v>
      </c>
    </row>
    <row r="31" spans="1:12" x14ac:dyDescent="0.25">
      <c r="B31" s="21">
        <v>34901</v>
      </c>
      <c r="F31">
        <f t="shared" si="0"/>
        <v>0</v>
      </c>
      <c r="G31">
        <f t="shared" si="1"/>
        <v>0</v>
      </c>
      <c r="H31">
        <f t="shared" si="2"/>
        <v>0</v>
      </c>
      <c r="I31">
        <f t="shared" si="3"/>
        <v>0</v>
      </c>
    </row>
    <row r="32" spans="1:12" x14ac:dyDescent="0.25">
      <c r="B32" s="21">
        <v>34908</v>
      </c>
      <c r="F32">
        <f t="shared" si="0"/>
        <v>0</v>
      </c>
      <c r="G32">
        <f t="shared" si="1"/>
        <v>0</v>
      </c>
      <c r="H32">
        <f t="shared" si="2"/>
        <v>0</v>
      </c>
      <c r="I32">
        <f t="shared" si="3"/>
        <v>0</v>
      </c>
    </row>
    <row r="33" spans="1:9" x14ac:dyDescent="0.25">
      <c r="B33" s="21">
        <v>34912</v>
      </c>
      <c r="C33">
        <v>88.3</v>
      </c>
      <c r="E33">
        <v>28.034466205837202</v>
      </c>
      <c r="F33">
        <f t="shared" si="0"/>
        <v>88.3</v>
      </c>
      <c r="G33">
        <f t="shared" si="1"/>
        <v>88.3</v>
      </c>
      <c r="H33">
        <f t="shared" si="2"/>
        <v>0</v>
      </c>
      <c r="I33">
        <f t="shared" si="3"/>
        <v>28.034466205837202</v>
      </c>
    </row>
    <row r="34" spans="1:9" x14ac:dyDescent="0.25">
      <c r="B34" s="21">
        <v>34915</v>
      </c>
      <c r="F34">
        <f t="shared" si="0"/>
        <v>0</v>
      </c>
      <c r="G34">
        <f t="shared" si="1"/>
        <v>0</v>
      </c>
      <c r="H34">
        <f t="shared" si="2"/>
        <v>0</v>
      </c>
      <c r="I34">
        <f t="shared" si="3"/>
        <v>0</v>
      </c>
    </row>
    <row r="35" spans="1:9" x14ac:dyDescent="0.25">
      <c r="B35" s="21">
        <v>34921</v>
      </c>
      <c r="F35">
        <f t="shared" si="0"/>
        <v>0</v>
      </c>
      <c r="G35">
        <f t="shared" si="1"/>
        <v>0</v>
      </c>
      <c r="H35">
        <f t="shared" si="2"/>
        <v>0</v>
      </c>
      <c r="I35">
        <f t="shared" si="3"/>
        <v>0</v>
      </c>
    </row>
    <row r="36" spans="1:9" x14ac:dyDescent="0.25">
      <c r="B36" s="21">
        <v>34929</v>
      </c>
      <c r="F36">
        <f t="shared" si="0"/>
        <v>0</v>
      </c>
      <c r="G36">
        <f t="shared" si="1"/>
        <v>0</v>
      </c>
      <c r="H36">
        <f t="shared" si="2"/>
        <v>0</v>
      </c>
      <c r="I36">
        <f t="shared" si="3"/>
        <v>0</v>
      </c>
    </row>
    <row r="37" spans="1:9" x14ac:dyDescent="0.25">
      <c r="B37" s="21">
        <v>34936</v>
      </c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</row>
    <row r="38" spans="1:9" x14ac:dyDescent="0.25">
      <c r="B38" s="21">
        <v>34942</v>
      </c>
      <c r="C38">
        <v>447.7</v>
      </c>
      <c r="E38">
        <v>290.74191540199098</v>
      </c>
      <c r="F38">
        <f t="shared" si="0"/>
        <v>447.7</v>
      </c>
      <c r="G38">
        <f t="shared" si="1"/>
        <v>447.7</v>
      </c>
      <c r="H38">
        <f t="shared" si="2"/>
        <v>0</v>
      </c>
      <c r="I38">
        <f t="shared" si="3"/>
        <v>290.74191540199098</v>
      </c>
    </row>
    <row r="39" spans="1:9" x14ac:dyDescent="0.25">
      <c r="B39" s="21">
        <v>34943</v>
      </c>
      <c r="F39">
        <f t="shared" si="0"/>
        <v>0</v>
      </c>
      <c r="G39">
        <f t="shared" si="1"/>
        <v>0</v>
      </c>
      <c r="H39">
        <f t="shared" si="2"/>
        <v>0</v>
      </c>
      <c r="I39">
        <f t="shared" si="3"/>
        <v>0</v>
      </c>
    </row>
    <row r="40" spans="1:9" x14ac:dyDescent="0.25">
      <c r="B40" s="21">
        <v>34948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</row>
    <row r="41" spans="1:9" x14ac:dyDescent="0.25">
      <c r="B41" s="21">
        <v>34957</v>
      </c>
      <c r="F41">
        <f t="shared" si="0"/>
        <v>0</v>
      </c>
      <c r="G41">
        <f t="shared" si="1"/>
        <v>0</v>
      </c>
      <c r="H41">
        <f t="shared" si="2"/>
        <v>0</v>
      </c>
      <c r="I41">
        <f t="shared" si="3"/>
        <v>0</v>
      </c>
    </row>
    <row r="42" spans="1:9" x14ac:dyDescent="0.25">
      <c r="B42" s="21">
        <v>34962</v>
      </c>
      <c r="C42">
        <v>742.5</v>
      </c>
      <c r="E42">
        <v>343.96275730579202</v>
      </c>
      <c r="F42">
        <f t="shared" si="0"/>
        <v>742.5</v>
      </c>
      <c r="G42">
        <f t="shared" si="1"/>
        <v>742.5</v>
      </c>
      <c r="H42">
        <f t="shared" si="2"/>
        <v>0</v>
      </c>
      <c r="I42">
        <f t="shared" si="3"/>
        <v>343.96275730579202</v>
      </c>
    </row>
    <row r="43" spans="1:9" x14ac:dyDescent="0.25">
      <c r="B43" s="21">
        <v>34964</v>
      </c>
      <c r="F43">
        <f t="shared" si="0"/>
        <v>0</v>
      </c>
      <c r="G43">
        <f t="shared" si="1"/>
        <v>0</v>
      </c>
      <c r="H43">
        <f t="shared" si="2"/>
        <v>0</v>
      </c>
      <c r="I43">
        <f t="shared" si="3"/>
        <v>0</v>
      </c>
    </row>
    <row r="44" spans="1:9" x14ac:dyDescent="0.25">
      <c r="B44" s="21">
        <v>34971</v>
      </c>
      <c r="F44">
        <f t="shared" si="0"/>
        <v>0</v>
      </c>
      <c r="G44">
        <f t="shared" si="1"/>
        <v>0</v>
      </c>
      <c r="H44">
        <f t="shared" si="2"/>
        <v>0</v>
      </c>
      <c r="I44">
        <f t="shared" si="3"/>
        <v>0</v>
      </c>
    </row>
    <row r="45" spans="1:9" x14ac:dyDescent="0.25">
      <c r="B45" s="21">
        <v>34981</v>
      </c>
      <c r="F45">
        <f t="shared" si="0"/>
        <v>0</v>
      </c>
      <c r="G45">
        <f t="shared" si="1"/>
        <v>0</v>
      </c>
      <c r="H45">
        <f t="shared" si="2"/>
        <v>0</v>
      </c>
      <c r="I45">
        <f t="shared" si="3"/>
        <v>0</v>
      </c>
    </row>
    <row r="46" spans="1:9" x14ac:dyDescent="0.25">
      <c r="B46" s="21">
        <v>34988</v>
      </c>
      <c r="F46">
        <f t="shared" si="0"/>
        <v>0</v>
      </c>
      <c r="G46">
        <f t="shared" si="1"/>
        <v>0</v>
      </c>
      <c r="H46">
        <f t="shared" si="2"/>
        <v>0</v>
      </c>
      <c r="I46">
        <f t="shared" si="3"/>
        <v>0</v>
      </c>
    </row>
    <row r="47" spans="1:9" x14ac:dyDescent="0.25">
      <c r="B47" s="21">
        <v>34991</v>
      </c>
      <c r="C47">
        <v>1039.4000000000001</v>
      </c>
      <c r="F47">
        <f t="shared" si="0"/>
        <v>1039.4000000000001</v>
      </c>
      <c r="G47">
        <f t="shared" si="1"/>
        <v>1039.4000000000001</v>
      </c>
      <c r="H47">
        <f t="shared" si="2"/>
        <v>0</v>
      </c>
      <c r="I47">
        <f t="shared" si="3"/>
        <v>0</v>
      </c>
    </row>
    <row r="48" spans="1:9" x14ac:dyDescent="0.25">
      <c r="A48" t="s">
        <v>60</v>
      </c>
      <c r="B48" s="21">
        <v>34912</v>
      </c>
      <c r="C48">
        <v>73.3</v>
      </c>
      <c r="E48">
        <v>25.4293700819841</v>
      </c>
      <c r="F48">
        <f t="shared" si="0"/>
        <v>73.3</v>
      </c>
      <c r="G48">
        <f t="shared" si="1"/>
        <v>73.3</v>
      </c>
      <c r="H48">
        <f t="shared" si="2"/>
        <v>0</v>
      </c>
      <c r="I48">
        <f t="shared" si="3"/>
        <v>25.4293700819841</v>
      </c>
    </row>
    <row r="49" spans="1:9" x14ac:dyDescent="0.25">
      <c r="B49" s="21">
        <v>34942</v>
      </c>
      <c r="C49">
        <v>464.6</v>
      </c>
      <c r="E49">
        <v>217.66350111786701</v>
      </c>
      <c r="F49">
        <f t="shared" si="0"/>
        <v>464.6</v>
      </c>
      <c r="G49">
        <f t="shared" si="1"/>
        <v>464.6</v>
      </c>
      <c r="H49">
        <f t="shared" si="2"/>
        <v>0</v>
      </c>
      <c r="I49">
        <f t="shared" si="3"/>
        <v>217.66350111786701</v>
      </c>
    </row>
    <row r="50" spans="1:9" x14ac:dyDescent="0.25">
      <c r="B50" s="21">
        <v>34962</v>
      </c>
      <c r="C50">
        <v>823.9</v>
      </c>
      <c r="E50">
        <v>416.09956102031498</v>
      </c>
      <c r="F50">
        <f t="shared" si="0"/>
        <v>823.9</v>
      </c>
      <c r="G50">
        <f t="shared" si="1"/>
        <v>823.9</v>
      </c>
      <c r="H50">
        <f t="shared" si="2"/>
        <v>0</v>
      </c>
      <c r="I50">
        <f t="shared" si="3"/>
        <v>416.09956102031498</v>
      </c>
    </row>
    <row r="51" spans="1:9" x14ac:dyDescent="0.25">
      <c r="B51" s="21">
        <v>34964</v>
      </c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0</v>
      </c>
    </row>
    <row r="52" spans="1:9" x14ac:dyDescent="0.25">
      <c r="B52" s="21">
        <v>34991</v>
      </c>
      <c r="C52">
        <v>1282</v>
      </c>
      <c r="F52">
        <f t="shared" si="0"/>
        <v>1282</v>
      </c>
      <c r="G52">
        <f t="shared" si="1"/>
        <v>1282</v>
      </c>
      <c r="H52">
        <f t="shared" si="2"/>
        <v>0</v>
      </c>
      <c r="I52">
        <f t="shared" si="3"/>
        <v>0</v>
      </c>
    </row>
    <row r="53" spans="1:9" x14ac:dyDescent="0.25">
      <c r="A53" t="s">
        <v>61</v>
      </c>
      <c r="B53" s="21">
        <v>34912</v>
      </c>
      <c r="C53">
        <v>66.900000000000006</v>
      </c>
      <c r="E53">
        <v>23.0653615900383</v>
      </c>
      <c r="F53">
        <f t="shared" si="0"/>
        <v>66.900000000000006</v>
      </c>
      <c r="G53">
        <f t="shared" si="1"/>
        <v>66.900000000000006</v>
      </c>
      <c r="H53">
        <f t="shared" si="2"/>
        <v>0</v>
      </c>
      <c r="I53">
        <f t="shared" si="3"/>
        <v>23.0653615900383</v>
      </c>
    </row>
    <row r="54" spans="1:9" x14ac:dyDescent="0.25">
      <c r="B54" s="21">
        <v>34942</v>
      </c>
      <c r="C54">
        <v>310.8</v>
      </c>
      <c r="E54">
        <v>218.87291612812101</v>
      </c>
      <c r="F54">
        <f t="shared" si="0"/>
        <v>310.8</v>
      </c>
      <c r="G54">
        <f t="shared" si="1"/>
        <v>310.8</v>
      </c>
      <c r="H54">
        <f t="shared" si="2"/>
        <v>0</v>
      </c>
      <c r="I54">
        <f t="shared" si="3"/>
        <v>218.87291612812101</v>
      </c>
    </row>
    <row r="55" spans="1:9" x14ac:dyDescent="0.25">
      <c r="B55" s="21">
        <v>34962</v>
      </c>
      <c r="C55">
        <v>464.2</v>
      </c>
      <c r="E55">
        <v>241.030551903267</v>
      </c>
      <c r="F55">
        <f t="shared" si="0"/>
        <v>464.2</v>
      </c>
      <c r="G55">
        <f t="shared" si="1"/>
        <v>464.2</v>
      </c>
      <c r="H55">
        <f t="shared" si="2"/>
        <v>0</v>
      </c>
      <c r="I55">
        <f t="shared" si="3"/>
        <v>241.030551903267</v>
      </c>
    </row>
    <row r="56" spans="1:9" x14ac:dyDescent="0.25">
      <c r="B56" s="21">
        <v>34991</v>
      </c>
      <c r="C56">
        <v>699.4</v>
      </c>
      <c r="F56">
        <f t="shared" si="0"/>
        <v>699.4</v>
      </c>
      <c r="G56">
        <f t="shared" si="1"/>
        <v>699.4</v>
      </c>
      <c r="H56">
        <f t="shared" si="2"/>
        <v>0</v>
      </c>
      <c r="I56">
        <f t="shared" si="3"/>
        <v>0</v>
      </c>
    </row>
    <row r="57" spans="1:9" x14ac:dyDescent="0.25">
      <c r="A57" t="s">
        <v>62</v>
      </c>
      <c r="B57" s="21">
        <v>34912</v>
      </c>
      <c r="C57">
        <v>50.4</v>
      </c>
      <c r="E57">
        <v>16.847638888888898</v>
      </c>
      <c r="F57">
        <f t="shared" si="0"/>
        <v>50.4</v>
      </c>
      <c r="G57">
        <f t="shared" si="1"/>
        <v>50.4</v>
      </c>
      <c r="H57">
        <f t="shared" si="2"/>
        <v>0</v>
      </c>
      <c r="I57">
        <f t="shared" si="3"/>
        <v>16.847638888888898</v>
      </c>
    </row>
    <row r="58" spans="1:9" x14ac:dyDescent="0.25">
      <c r="B58" s="21">
        <v>34942</v>
      </c>
      <c r="C58">
        <v>310.7</v>
      </c>
      <c r="E58">
        <v>191.66439338225501</v>
      </c>
      <c r="F58">
        <f t="shared" si="0"/>
        <v>310.7</v>
      </c>
      <c r="G58">
        <f t="shared" si="1"/>
        <v>310.7</v>
      </c>
      <c r="H58">
        <f t="shared" si="2"/>
        <v>0</v>
      </c>
      <c r="I58">
        <f t="shared" si="3"/>
        <v>191.66439338225501</v>
      </c>
    </row>
    <row r="59" spans="1:9" x14ac:dyDescent="0.25">
      <c r="B59" s="21">
        <v>34962</v>
      </c>
      <c r="C59">
        <v>611</v>
      </c>
      <c r="E59">
        <v>356.98248392948699</v>
      </c>
      <c r="F59">
        <f t="shared" si="0"/>
        <v>611</v>
      </c>
      <c r="G59">
        <f t="shared" si="1"/>
        <v>611</v>
      </c>
      <c r="H59">
        <f t="shared" si="2"/>
        <v>0</v>
      </c>
      <c r="I59">
        <f t="shared" si="3"/>
        <v>356.98248392948699</v>
      </c>
    </row>
    <row r="60" spans="1:9" x14ac:dyDescent="0.25">
      <c r="B60" s="21">
        <v>34991</v>
      </c>
      <c r="C60">
        <v>928.4</v>
      </c>
      <c r="F60">
        <f t="shared" si="0"/>
        <v>928.4</v>
      </c>
      <c r="G60">
        <f t="shared" si="1"/>
        <v>928.4</v>
      </c>
      <c r="H60">
        <f t="shared" si="2"/>
        <v>0</v>
      </c>
      <c r="I60">
        <f t="shared" si="3"/>
        <v>0</v>
      </c>
    </row>
    <row r="61" spans="1:9" x14ac:dyDescent="0.25">
      <c r="A61" t="s">
        <v>63</v>
      </c>
      <c r="B61" s="21">
        <v>34912</v>
      </c>
      <c r="C61">
        <v>70.2</v>
      </c>
      <c r="E61">
        <v>24.556250100367699</v>
      </c>
      <c r="F61">
        <f t="shared" si="0"/>
        <v>70.2</v>
      </c>
      <c r="G61">
        <f t="shared" si="1"/>
        <v>70.2</v>
      </c>
      <c r="H61">
        <f t="shared" si="2"/>
        <v>0</v>
      </c>
      <c r="I61">
        <f t="shared" si="3"/>
        <v>24.556250100367699</v>
      </c>
    </row>
    <row r="62" spans="1:9" x14ac:dyDescent="0.25">
      <c r="B62" s="21">
        <v>34942</v>
      </c>
      <c r="C62">
        <v>374.7</v>
      </c>
      <c r="E62">
        <v>260.50483218699497</v>
      </c>
      <c r="F62">
        <f t="shared" si="0"/>
        <v>374.7</v>
      </c>
      <c r="G62">
        <f t="shared" si="1"/>
        <v>374.7</v>
      </c>
      <c r="H62">
        <f t="shared" si="2"/>
        <v>0</v>
      </c>
      <c r="I62">
        <f t="shared" si="3"/>
        <v>260.50483218699497</v>
      </c>
    </row>
    <row r="63" spans="1:9" x14ac:dyDescent="0.25">
      <c r="B63" s="21">
        <v>34962</v>
      </c>
      <c r="C63">
        <v>710.7</v>
      </c>
      <c r="E63">
        <v>351.41965924779402</v>
      </c>
      <c r="F63">
        <f t="shared" si="0"/>
        <v>710.7</v>
      </c>
      <c r="G63">
        <f t="shared" si="1"/>
        <v>710.7</v>
      </c>
      <c r="H63">
        <f t="shared" si="2"/>
        <v>0</v>
      </c>
      <c r="I63">
        <f t="shared" si="3"/>
        <v>351.41965924779402</v>
      </c>
    </row>
    <row r="64" spans="1:9" x14ac:dyDescent="0.25">
      <c r="B64" s="21">
        <v>34991</v>
      </c>
      <c r="C64">
        <v>912.4</v>
      </c>
      <c r="F64">
        <f t="shared" si="0"/>
        <v>912.4</v>
      </c>
      <c r="G64">
        <f t="shared" si="1"/>
        <v>912.4</v>
      </c>
      <c r="H64">
        <f t="shared" si="2"/>
        <v>0</v>
      </c>
      <c r="I64">
        <f t="shared" si="3"/>
        <v>0</v>
      </c>
    </row>
    <row r="65" spans="1:9" x14ac:dyDescent="0.25">
      <c r="A65" t="s">
        <v>64</v>
      </c>
      <c r="B65" s="21">
        <v>34912</v>
      </c>
      <c r="C65">
        <v>63.2</v>
      </c>
      <c r="E65">
        <v>16.634101229008401</v>
      </c>
      <c r="F65">
        <f t="shared" si="0"/>
        <v>63.2</v>
      </c>
      <c r="G65">
        <f t="shared" si="1"/>
        <v>63.2</v>
      </c>
      <c r="H65">
        <f t="shared" si="2"/>
        <v>0</v>
      </c>
      <c r="I65">
        <f t="shared" si="3"/>
        <v>16.634101229008401</v>
      </c>
    </row>
    <row r="66" spans="1:9" x14ac:dyDescent="0.25">
      <c r="B66" s="21">
        <v>34942</v>
      </c>
      <c r="C66">
        <v>423.6</v>
      </c>
      <c r="E66">
        <v>240.07869899783501</v>
      </c>
      <c r="F66">
        <f t="shared" si="0"/>
        <v>423.6</v>
      </c>
      <c r="G66">
        <f t="shared" si="1"/>
        <v>423.6</v>
      </c>
      <c r="H66">
        <f t="shared" si="2"/>
        <v>0</v>
      </c>
      <c r="I66">
        <f t="shared" si="3"/>
        <v>240.07869899783501</v>
      </c>
    </row>
    <row r="67" spans="1:9" x14ac:dyDescent="0.25">
      <c r="B67" s="21">
        <v>34962</v>
      </c>
      <c r="C67">
        <v>716.7</v>
      </c>
      <c r="E67">
        <v>418.47981486554602</v>
      </c>
      <c r="F67">
        <f t="shared" si="0"/>
        <v>716.7</v>
      </c>
      <c r="G67">
        <f t="shared" si="1"/>
        <v>716.7</v>
      </c>
      <c r="H67">
        <f t="shared" si="2"/>
        <v>0</v>
      </c>
      <c r="I67">
        <f t="shared" si="3"/>
        <v>418.47981486554602</v>
      </c>
    </row>
    <row r="68" spans="1:9" x14ac:dyDescent="0.25">
      <c r="B68" s="21">
        <v>34991</v>
      </c>
      <c r="C68">
        <v>1106.0999999999999</v>
      </c>
      <c r="F68">
        <f t="shared" si="0"/>
        <v>1106.0999999999999</v>
      </c>
      <c r="G68">
        <f t="shared" si="1"/>
        <v>1106.0999999999999</v>
      </c>
      <c r="H68">
        <f t="shared" si="2"/>
        <v>0</v>
      </c>
      <c r="I68">
        <f t="shared" si="3"/>
        <v>0</v>
      </c>
    </row>
    <row r="69" spans="1:9" x14ac:dyDescent="0.25">
      <c r="A69" t="s">
        <v>65</v>
      </c>
      <c r="B69" s="21">
        <v>33420</v>
      </c>
      <c r="F69">
        <f t="shared" si="0"/>
        <v>0</v>
      </c>
      <c r="G69">
        <f t="shared" si="1"/>
        <v>0</v>
      </c>
      <c r="H69">
        <f t="shared" si="2"/>
        <v>0</v>
      </c>
      <c r="I69">
        <f t="shared" si="3"/>
        <v>0</v>
      </c>
    </row>
    <row r="70" spans="1:9" x14ac:dyDescent="0.25">
      <c r="B70" s="21">
        <v>33423</v>
      </c>
      <c r="C70">
        <v>35.313913161281597</v>
      </c>
      <c r="F70">
        <f t="shared" ref="F70:F133" si="5">G70-H70</f>
        <v>35.313913161281597</v>
      </c>
      <c r="G70">
        <f t="shared" ref="G70:G133" si="6">IF(C70="",0,C70)</f>
        <v>35.313913161281597</v>
      </c>
      <c r="H70">
        <f t="shared" ref="H70:H133" si="7">IF(D70="",0,D70)</f>
        <v>0</v>
      </c>
      <c r="I70">
        <f t="shared" ref="I70:I133" si="8">IF(E70="",0,E70)</f>
        <v>0</v>
      </c>
    </row>
    <row r="71" spans="1:9" x14ac:dyDescent="0.25">
      <c r="B71" s="21">
        <v>33434</v>
      </c>
      <c r="F71">
        <f t="shared" si="5"/>
        <v>0</v>
      </c>
      <c r="G71">
        <f t="shared" si="6"/>
        <v>0</v>
      </c>
      <c r="H71">
        <f t="shared" si="7"/>
        <v>0</v>
      </c>
      <c r="I71">
        <f t="shared" si="8"/>
        <v>0</v>
      </c>
    </row>
    <row r="72" spans="1:9" x14ac:dyDescent="0.25">
      <c r="B72" s="21">
        <v>33442</v>
      </c>
      <c r="C72">
        <v>182.431848383485</v>
      </c>
      <c r="F72">
        <f t="shared" si="5"/>
        <v>182.431848383485</v>
      </c>
      <c r="G72">
        <f t="shared" si="6"/>
        <v>182.431848383485</v>
      </c>
      <c r="H72">
        <f t="shared" si="7"/>
        <v>0</v>
      </c>
      <c r="I72">
        <f t="shared" si="8"/>
        <v>0</v>
      </c>
    </row>
    <row r="73" spans="1:9" x14ac:dyDescent="0.25">
      <c r="B73" s="21">
        <v>33449</v>
      </c>
      <c r="F73">
        <f t="shared" si="5"/>
        <v>0</v>
      </c>
      <c r="G73">
        <f t="shared" si="6"/>
        <v>0</v>
      </c>
      <c r="H73">
        <f t="shared" si="7"/>
        <v>0</v>
      </c>
      <c r="I73">
        <f t="shared" si="8"/>
        <v>0</v>
      </c>
    </row>
    <row r="74" spans="1:9" x14ac:dyDescent="0.25">
      <c r="B74" s="21">
        <v>33466</v>
      </c>
      <c r="C74">
        <v>670.20951505517098</v>
      </c>
      <c r="F74">
        <f t="shared" si="5"/>
        <v>670.20951505517098</v>
      </c>
      <c r="G74">
        <f t="shared" si="6"/>
        <v>670.20951505517098</v>
      </c>
      <c r="H74">
        <f t="shared" si="7"/>
        <v>0</v>
      </c>
      <c r="I74">
        <f t="shared" si="8"/>
        <v>0</v>
      </c>
    </row>
    <row r="75" spans="1:9" x14ac:dyDescent="0.25">
      <c r="B75" s="21">
        <v>33480</v>
      </c>
      <c r="F75">
        <f t="shared" si="5"/>
        <v>0</v>
      </c>
      <c r="G75">
        <f t="shared" si="6"/>
        <v>0</v>
      </c>
      <c r="H75">
        <f t="shared" si="7"/>
        <v>0</v>
      </c>
      <c r="I75">
        <f t="shared" si="8"/>
        <v>0</v>
      </c>
    </row>
    <row r="76" spans="1:9" x14ac:dyDescent="0.25">
      <c r="B76" s="21">
        <v>33491</v>
      </c>
      <c r="C76">
        <v>924.10003844885898</v>
      </c>
      <c r="F76">
        <f t="shared" si="5"/>
        <v>924.10003844885898</v>
      </c>
      <c r="G76">
        <f t="shared" si="6"/>
        <v>924.10003844885898</v>
      </c>
      <c r="H76">
        <f t="shared" si="7"/>
        <v>0</v>
      </c>
      <c r="I76">
        <f t="shared" si="8"/>
        <v>0</v>
      </c>
    </row>
    <row r="77" spans="1:9" x14ac:dyDescent="0.25">
      <c r="B77" s="21">
        <v>33513</v>
      </c>
      <c r="C77">
        <v>1298.4713931264</v>
      </c>
      <c r="F77">
        <f t="shared" si="5"/>
        <v>1298.4713931264</v>
      </c>
      <c r="G77">
        <f t="shared" si="6"/>
        <v>1298.4713931264</v>
      </c>
      <c r="H77">
        <f t="shared" si="7"/>
        <v>0</v>
      </c>
      <c r="I77">
        <f t="shared" si="8"/>
        <v>0</v>
      </c>
    </row>
    <row r="78" spans="1:9" x14ac:dyDescent="0.25">
      <c r="B78" s="21">
        <v>33529</v>
      </c>
      <c r="C78">
        <v>1604.4136276852</v>
      </c>
      <c r="F78">
        <f t="shared" si="5"/>
        <v>1604.4136276852</v>
      </c>
      <c r="G78">
        <f t="shared" si="6"/>
        <v>1604.4136276852</v>
      </c>
      <c r="H78">
        <f t="shared" si="7"/>
        <v>0</v>
      </c>
      <c r="I78">
        <f t="shared" si="8"/>
        <v>0</v>
      </c>
    </row>
    <row r="79" spans="1:9" x14ac:dyDescent="0.25">
      <c r="A79" t="s">
        <v>66</v>
      </c>
      <c r="B79" s="21">
        <v>33483</v>
      </c>
      <c r="F79">
        <f t="shared" si="5"/>
        <v>0</v>
      </c>
      <c r="G79">
        <f t="shared" si="6"/>
        <v>0</v>
      </c>
      <c r="H79">
        <f t="shared" si="7"/>
        <v>0</v>
      </c>
      <c r="I79">
        <f t="shared" si="8"/>
        <v>0</v>
      </c>
    </row>
    <row r="80" spans="1:9" x14ac:dyDescent="0.25">
      <c r="B80" s="21">
        <v>33487</v>
      </c>
      <c r="C80">
        <v>43.749995654063397</v>
      </c>
      <c r="F80">
        <f t="shared" si="5"/>
        <v>43.749995654063397</v>
      </c>
      <c r="G80">
        <f t="shared" si="6"/>
        <v>43.749995654063397</v>
      </c>
      <c r="H80">
        <f t="shared" si="7"/>
        <v>0</v>
      </c>
      <c r="I80">
        <f t="shared" si="8"/>
        <v>0</v>
      </c>
    </row>
    <row r="81" spans="1:9" x14ac:dyDescent="0.25">
      <c r="B81" s="21">
        <v>33506</v>
      </c>
      <c r="C81">
        <v>277.06931765688699</v>
      </c>
      <c r="F81">
        <f t="shared" si="5"/>
        <v>277.06931765688699</v>
      </c>
      <c r="G81">
        <f t="shared" si="6"/>
        <v>277.06931765688699</v>
      </c>
      <c r="H81">
        <f t="shared" si="7"/>
        <v>0</v>
      </c>
      <c r="I81">
        <f t="shared" si="8"/>
        <v>0</v>
      </c>
    </row>
    <row r="82" spans="1:9" x14ac:dyDescent="0.25">
      <c r="B82" s="21">
        <v>33507</v>
      </c>
      <c r="F82">
        <f t="shared" si="5"/>
        <v>0</v>
      </c>
      <c r="G82">
        <f t="shared" si="6"/>
        <v>0</v>
      </c>
      <c r="H82">
        <f t="shared" si="7"/>
        <v>0</v>
      </c>
      <c r="I82">
        <f t="shared" si="8"/>
        <v>0</v>
      </c>
    </row>
    <row r="83" spans="1:9" x14ac:dyDescent="0.25">
      <c r="B83" s="21">
        <v>33518</v>
      </c>
      <c r="F83">
        <f t="shared" si="5"/>
        <v>0</v>
      </c>
      <c r="G83">
        <f t="shared" si="6"/>
        <v>0</v>
      </c>
      <c r="H83">
        <f t="shared" si="7"/>
        <v>0</v>
      </c>
      <c r="I83">
        <f t="shared" si="8"/>
        <v>0</v>
      </c>
    </row>
    <row r="84" spans="1:9" x14ac:dyDescent="0.25">
      <c r="B84" s="21">
        <v>33535</v>
      </c>
      <c r="C84">
        <v>1068.9052750845501</v>
      </c>
      <c r="F84">
        <f t="shared" si="5"/>
        <v>1068.9052750845501</v>
      </c>
      <c r="G84">
        <f t="shared" si="6"/>
        <v>1068.9052750845501</v>
      </c>
      <c r="H84">
        <f t="shared" si="7"/>
        <v>0</v>
      </c>
      <c r="I84">
        <f t="shared" si="8"/>
        <v>0</v>
      </c>
    </row>
    <row r="85" spans="1:9" x14ac:dyDescent="0.25">
      <c r="B85" s="21">
        <v>33541</v>
      </c>
      <c r="F85">
        <f t="shared" si="5"/>
        <v>0</v>
      </c>
      <c r="G85">
        <f t="shared" si="6"/>
        <v>0</v>
      </c>
      <c r="H85">
        <f t="shared" si="7"/>
        <v>0</v>
      </c>
      <c r="I85">
        <f t="shared" si="8"/>
        <v>0</v>
      </c>
    </row>
    <row r="86" spans="1:9" x14ac:dyDescent="0.25">
      <c r="B86" s="21">
        <v>33554</v>
      </c>
      <c r="C86">
        <v>1164.5275665177801</v>
      </c>
      <c r="F86">
        <f t="shared" si="5"/>
        <v>1164.5275665177801</v>
      </c>
      <c r="G86">
        <f t="shared" si="6"/>
        <v>1164.5275665177801</v>
      </c>
      <c r="H86">
        <f t="shared" si="7"/>
        <v>0</v>
      </c>
      <c r="I86">
        <f t="shared" si="8"/>
        <v>0</v>
      </c>
    </row>
    <row r="87" spans="1:9" x14ac:dyDescent="0.25">
      <c r="A87" t="s">
        <v>67</v>
      </c>
      <c r="B87" s="21">
        <v>33797</v>
      </c>
      <c r="C87">
        <v>4.0999999999999996</v>
      </c>
      <c r="E87">
        <v>1</v>
      </c>
      <c r="F87">
        <f t="shared" si="5"/>
        <v>4.0999999999999996</v>
      </c>
      <c r="G87">
        <f t="shared" si="6"/>
        <v>4.0999999999999996</v>
      </c>
      <c r="H87">
        <f t="shared" si="7"/>
        <v>0</v>
      </c>
      <c r="I87">
        <f t="shared" si="8"/>
        <v>1</v>
      </c>
    </row>
    <row r="88" spans="1:9" x14ac:dyDescent="0.25">
      <c r="B88" s="21">
        <v>33798</v>
      </c>
      <c r="F88">
        <f t="shared" si="5"/>
        <v>0</v>
      </c>
      <c r="G88">
        <f t="shared" si="6"/>
        <v>0</v>
      </c>
      <c r="H88">
        <f t="shared" si="7"/>
        <v>0</v>
      </c>
      <c r="I88">
        <f t="shared" si="8"/>
        <v>0</v>
      </c>
    </row>
    <row r="89" spans="1:9" x14ac:dyDescent="0.25">
      <c r="B89" s="21">
        <v>33812</v>
      </c>
      <c r="C89">
        <v>15.02</v>
      </c>
      <c r="E89">
        <v>4.5999999999999996</v>
      </c>
      <c r="F89">
        <f t="shared" si="5"/>
        <v>15.02</v>
      </c>
      <c r="G89">
        <f t="shared" si="6"/>
        <v>15.02</v>
      </c>
      <c r="H89">
        <f t="shared" si="7"/>
        <v>0</v>
      </c>
      <c r="I89">
        <f t="shared" si="8"/>
        <v>4.5999999999999996</v>
      </c>
    </row>
    <row r="90" spans="1:9" x14ac:dyDescent="0.25">
      <c r="B90" s="21">
        <v>33813</v>
      </c>
      <c r="F90">
        <f t="shared" si="5"/>
        <v>0</v>
      </c>
      <c r="G90">
        <f t="shared" si="6"/>
        <v>0</v>
      </c>
      <c r="H90">
        <f t="shared" si="7"/>
        <v>0</v>
      </c>
      <c r="I90">
        <f t="shared" si="8"/>
        <v>0</v>
      </c>
    </row>
    <row r="91" spans="1:9" x14ac:dyDescent="0.25">
      <c r="B91" s="21">
        <v>33840</v>
      </c>
      <c r="C91">
        <v>48.6</v>
      </c>
      <c r="E91">
        <v>25.9</v>
      </c>
      <c r="F91">
        <f t="shared" si="5"/>
        <v>48.6</v>
      </c>
      <c r="G91">
        <f t="shared" si="6"/>
        <v>48.6</v>
      </c>
      <c r="H91">
        <f t="shared" si="7"/>
        <v>0</v>
      </c>
      <c r="I91">
        <f t="shared" si="8"/>
        <v>25.9</v>
      </c>
    </row>
    <row r="92" spans="1:9" x14ac:dyDescent="0.25">
      <c r="B92" s="21">
        <v>33856</v>
      </c>
      <c r="C92">
        <v>65.27</v>
      </c>
      <c r="E92">
        <v>36.5</v>
      </c>
      <c r="F92">
        <f t="shared" si="5"/>
        <v>65.27</v>
      </c>
      <c r="G92">
        <f t="shared" si="6"/>
        <v>65.27</v>
      </c>
      <c r="H92">
        <f t="shared" si="7"/>
        <v>0</v>
      </c>
      <c r="I92">
        <f t="shared" si="8"/>
        <v>36.5</v>
      </c>
    </row>
    <row r="93" spans="1:9" x14ac:dyDescent="0.25">
      <c r="B93" s="21">
        <v>33877</v>
      </c>
      <c r="C93">
        <v>128.74</v>
      </c>
      <c r="E93">
        <v>65.5</v>
      </c>
      <c r="F93">
        <f t="shared" si="5"/>
        <v>128.74</v>
      </c>
      <c r="G93">
        <f t="shared" si="6"/>
        <v>128.74</v>
      </c>
      <c r="H93">
        <f t="shared" si="7"/>
        <v>0</v>
      </c>
      <c r="I93">
        <f t="shared" si="8"/>
        <v>65.5</v>
      </c>
    </row>
    <row r="94" spans="1:9" x14ac:dyDescent="0.25">
      <c r="B94" s="21">
        <v>33889</v>
      </c>
      <c r="C94">
        <v>162.91999999999999</v>
      </c>
      <c r="E94">
        <v>62.6</v>
      </c>
      <c r="F94">
        <f t="shared" si="5"/>
        <v>162.91999999999999</v>
      </c>
      <c r="G94">
        <f t="shared" si="6"/>
        <v>162.91999999999999</v>
      </c>
      <c r="H94">
        <f t="shared" si="7"/>
        <v>0</v>
      </c>
      <c r="I94">
        <f t="shared" si="8"/>
        <v>62.6</v>
      </c>
    </row>
    <row r="95" spans="1:9" x14ac:dyDescent="0.25">
      <c r="B95" s="21">
        <v>33907</v>
      </c>
      <c r="C95">
        <v>198.73</v>
      </c>
      <c r="E95">
        <v>61</v>
      </c>
      <c r="F95">
        <f t="shared" si="5"/>
        <v>198.73</v>
      </c>
      <c r="G95">
        <f t="shared" si="6"/>
        <v>198.73</v>
      </c>
      <c r="H95">
        <f t="shared" si="7"/>
        <v>0</v>
      </c>
      <c r="I95">
        <f t="shared" si="8"/>
        <v>61</v>
      </c>
    </row>
    <row r="96" spans="1:9" x14ac:dyDescent="0.25">
      <c r="A96" t="s">
        <v>68</v>
      </c>
      <c r="B96" s="21">
        <v>33797</v>
      </c>
      <c r="C96">
        <v>8.9499999999999993</v>
      </c>
      <c r="E96">
        <v>2.4</v>
      </c>
      <c r="F96">
        <f t="shared" si="5"/>
        <v>8.9499999999999993</v>
      </c>
      <c r="G96">
        <f t="shared" si="6"/>
        <v>8.9499999999999993</v>
      </c>
      <c r="H96">
        <f t="shared" si="7"/>
        <v>0</v>
      </c>
      <c r="I96">
        <f t="shared" si="8"/>
        <v>2.4</v>
      </c>
    </row>
    <row r="97" spans="1:9" x14ac:dyDescent="0.25">
      <c r="B97" s="21">
        <v>33798</v>
      </c>
      <c r="F97">
        <f t="shared" si="5"/>
        <v>0</v>
      </c>
      <c r="G97">
        <f t="shared" si="6"/>
        <v>0</v>
      </c>
      <c r="H97">
        <f t="shared" si="7"/>
        <v>0</v>
      </c>
      <c r="I97">
        <f t="shared" si="8"/>
        <v>0</v>
      </c>
    </row>
    <row r="98" spans="1:9" x14ac:dyDescent="0.25">
      <c r="B98" s="21">
        <v>33812</v>
      </c>
      <c r="C98">
        <v>52.61</v>
      </c>
      <c r="E98">
        <v>17.7</v>
      </c>
      <c r="F98">
        <f t="shared" si="5"/>
        <v>52.61</v>
      </c>
      <c r="G98">
        <f t="shared" si="6"/>
        <v>52.61</v>
      </c>
      <c r="H98">
        <f t="shared" si="7"/>
        <v>0</v>
      </c>
      <c r="I98">
        <f t="shared" si="8"/>
        <v>17.7</v>
      </c>
    </row>
    <row r="99" spans="1:9" x14ac:dyDescent="0.25">
      <c r="B99" s="21">
        <v>33813</v>
      </c>
      <c r="F99">
        <f t="shared" si="5"/>
        <v>0</v>
      </c>
      <c r="G99">
        <f t="shared" si="6"/>
        <v>0</v>
      </c>
      <c r="H99">
        <f t="shared" si="7"/>
        <v>0</v>
      </c>
      <c r="I99">
        <f t="shared" si="8"/>
        <v>0</v>
      </c>
    </row>
    <row r="100" spans="1:9" x14ac:dyDescent="0.25">
      <c r="B100" s="21">
        <v>33840</v>
      </c>
      <c r="C100">
        <v>360.62</v>
      </c>
      <c r="E100">
        <v>211.7</v>
      </c>
      <c r="F100">
        <f t="shared" si="5"/>
        <v>360.62</v>
      </c>
      <c r="G100">
        <f t="shared" si="6"/>
        <v>360.62</v>
      </c>
      <c r="H100">
        <f t="shared" si="7"/>
        <v>0</v>
      </c>
      <c r="I100">
        <f t="shared" si="8"/>
        <v>211.7</v>
      </c>
    </row>
    <row r="101" spans="1:9" x14ac:dyDescent="0.25">
      <c r="B101" s="21">
        <v>33856</v>
      </c>
      <c r="C101">
        <v>604.07000000000005</v>
      </c>
      <c r="E101">
        <v>371.8</v>
      </c>
      <c r="F101">
        <f t="shared" si="5"/>
        <v>604.07000000000005</v>
      </c>
      <c r="G101">
        <f t="shared" si="6"/>
        <v>604.07000000000005</v>
      </c>
      <c r="H101">
        <f t="shared" si="7"/>
        <v>0</v>
      </c>
      <c r="I101">
        <f t="shared" si="8"/>
        <v>371.8</v>
      </c>
    </row>
    <row r="102" spans="1:9" x14ac:dyDescent="0.25">
      <c r="B102" s="21">
        <v>33877</v>
      </c>
      <c r="C102">
        <v>1070.5899999999999</v>
      </c>
      <c r="E102">
        <v>616.20000000000005</v>
      </c>
      <c r="F102">
        <f t="shared" si="5"/>
        <v>1070.5899999999999</v>
      </c>
      <c r="G102">
        <f t="shared" si="6"/>
        <v>1070.5899999999999</v>
      </c>
      <c r="H102">
        <f t="shared" si="7"/>
        <v>0</v>
      </c>
      <c r="I102">
        <f t="shared" si="8"/>
        <v>616.20000000000005</v>
      </c>
    </row>
    <row r="103" spans="1:9" x14ac:dyDescent="0.25">
      <c r="B103" s="21">
        <v>33889</v>
      </c>
      <c r="C103">
        <v>1294.04</v>
      </c>
      <c r="E103">
        <v>615.20000000000005</v>
      </c>
      <c r="F103">
        <f t="shared" si="5"/>
        <v>1294.04</v>
      </c>
      <c r="G103">
        <f t="shared" si="6"/>
        <v>1294.04</v>
      </c>
      <c r="H103">
        <f t="shared" si="7"/>
        <v>0</v>
      </c>
      <c r="I103">
        <f t="shared" si="8"/>
        <v>615.20000000000005</v>
      </c>
    </row>
    <row r="104" spans="1:9" x14ac:dyDescent="0.25">
      <c r="B104" s="21">
        <v>33907</v>
      </c>
      <c r="C104">
        <v>1202.75</v>
      </c>
      <c r="E104">
        <v>407.6</v>
      </c>
      <c r="F104">
        <f t="shared" si="5"/>
        <v>1202.75</v>
      </c>
      <c r="G104">
        <f t="shared" si="6"/>
        <v>1202.75</v>
      </c>
      <c r="H104">
        <f t="shared" si="7"/>
        <v>0</v>
      </c>
      <c r="I104">
        <f t="shared" si="8"/>
        <v>407.6</v>
      </c>
    </row>
    <row r="105" spans="1:9" x14ac:dyDescent="0.25">
      <c r="A105" t="s">
        <v>69</v>
      </c>
      <c r="B105" s="21">
        <v>33797</v>
      </c>
      <c r="C105">
        <v>9.08</v>
      </c>
      <c r="E105">
        <v>1.8</v>
      </c>
      <c r="F105">
        <f t="shared" si="5"/>
        <v>9.08</v>
      </c>
      <c r="G105">
        <f t="shared" si="6"/>
        <v>9.08</v>
      </c>
      <c r="H105">
        <f t="shared" si="7"/>
        <v>0</v>
      </c>
      <c r="I105">
        <f t="shared" si="8"/>
        <v>1.8</v>
      </c>
    </row>
    <row r="106" spans="1:9" x14ac:dyDescent="0.25">
      <c r="B106" s="21">
        <v>33798</v>
      </c>
      <c r="F106">
        <f t="shared" si="5"/>
        <v>0</v>
      </c>
      <c r="G106">
        <f t="shared" si="6"/>
        <v>0</v>
      </c>
      <c r="H106">
        <f t="shared" si="7"/>
        <v>0</v>
      </c>
      <c r="I106">
        <f t="shared" si="8"/>
        <v>0</v>
      </c>
    </row>
    <row r="107" spans="1:9" x14ac:dyDescent="0.25">
      <c r="B107" s="21">
        <v>33812</v>
      </c>
      <c r="C107">
        <v>48.19</v>
      </c>
      <c r="E107">
        <v>15.7</v>
      </c>
      <c r="F107">
        <f t="shared" si="5"/>
        <v>48.19</v>
      </c>
      <c r="G107">
        <f t="shared" si="6"/>
        <v>48.19</v>
      </c>
      <c r="H107">
        <f t="shared" si="7"/>
        <v>0</v>
      </c>
      <c r="I107">
        <f t="shared" si="8"/>
        <v>15.7</v>
      </c>
    </row>
    <row r="108" spans="1:9" x14ac:dyDescent="0.25">
      <c r="B108" s="21">
        <v>33813</v>
      </c>
      <c r="F108">
        <f t="shared" si="5"/>
        <v>0</v>
      </c>
      <c r="G108">
        <f t="shared" si="6"/>
        <v>0</v>
      </c>
      <c r="H108">
        <f t="shared" si="7"/>
        <v>0</v>
      </c>
      <c r="I108">
        <f t="shared" si="8"/>
        <v>0</v>
      </c>
    </row>
    <row r="109" spans="1:9" x14ac:dyDescent="0.25">
      <c r="B109" s="21">
        <v>33840</v>
      </c>
      <c r="C109">
        <v>323.04000000000002</v>
      </c>
      <c r="E109">
        <v>174.3</v>
      </c>
      <c r="F109">
        <f t="shared" si="5"/>
        <v>323.04000000000002</v>
      </c>
      <c r="G109">
        <f t="shared" si="6"/>
        <v>323.04000000000002</v>
      </c>
      <c r="H109">
        <f t="shared" si="7"/>
        <v>0</v>
      </c>
      <c r="I109">
        <f t="shared" si="8"/>
        <v>174.3</v>
      </c>
    </row>
    <row r="110" spans="1:9" x14ac:dyDescent="0.25">
      <c r="B110" s="21">
        <v>33856</v>
      </c>
      <c r="C110">
        <v>604.15</v>
      </c>
      <c r="E110">
        <v>357</v>
      </c>
      <c r="F110">
        <f t="shared" si="5"/>
        <v>604.15</v>
      </c>
      <c r="G110">
        <f t="shared" si="6"/>
        <v>604.15</v>
      </c>
      <c r="H110">
        <f t="shared" si="7"/>
        <v>0</v>
      </c>
      <c r="I110">
        <f t="shared" si="8"/>
        <v>357</v>
      </c>
    </row>
    <row r="111" spans="1:9" x14ac:dyDescent="0.25">
      <c r="B111" s="21">
        <v>33877</v>
      </c>
      <c r="C111">
        <v>1105.1600000000001</v>
      </c>
      <c r="E111">
        <v>622.29999999999995</v>
      </c>
      <c r="F111">
        <f t="shared" si="5"/>
        <v>1105.1600000000001</v>
      </c>
      <c r="G111">
        <f t="shared" si="6"/>
        <v>1105.1600000000001</v>
      </c>
      <c r="H111">
        <f t="shared" si="7"/>
        <v>0</v>
      </c>
      <c r="I111">
        <f t="shared" si="8"/>
        <v>622.29999999999995</v>
      </c>
    </row>
    <row r="112" spans="1:9" x14ac:dyDescent="0.25">
      <c r="B112" s="21">
        <v>33889</v>
      </c>
      <c r="C112">
        <v>1414.58</v>
      </c>
      <c r="E112">
        <v>662.3</v>
      </c>
      <c r="F112">
        <f t="shared" si="5"/>
        <v>1414.58</v>
      </c>
      <c r="G112">
        <f t="shared" si="6"/>
        <v>1414.58</v>
      </c>
      <c r="H112">
        <f t="shared" si="7"/>
        <v>0</v>
      </c>
      <c r="I112">
        <f t="shared" si="8"/>
        <v>662.3</v>
      </c>
    </row>
    <row r="113" spans="1:9" x14ac:dyDescent="0.25">
      <c r="B113" s="21">
        <v>33907</v>
      </c>
      <c r="C113">
        <v>1720.61</v>
      </c>
      <c r="E113">
        <v>556</v>
      </c>
      <c r="F113">
        <f t="shared" si="5"/>
        <v>1720.61</v>
      </c>
      <c r="G113">
        <f t="shared" si="6"/>
        <v>1720.61</v>
      </c>
      <c r="H113">
        <f t="shared" si="7"/>
        <v>0</v>
      </c>
      <c r="I113">
        <f t="shared" si="8"/>
        <v>556</v>
      </c>
    </row>
    <row r="114" spans="1:9" x14ac:dyDescent="0.25">
      <c r="A114" t="s">
        <v>70</v>
      </c>
      <c r="B114" s="21">
        <v>33797</v>
      </c>
      <c r="C114">
        <v>9.11</v>
      </c>
      <c r="E114">
        <v>2.2000000000000002</v>
      </c>
      <c r="F114">
        <f t="shared" si="5"/>
        <v>9.11</v>
      </c>
      <c r="G114">
        <f t="shared" si="6"/>
        <v>9.11</v>
      </c>
      <c r="H114">
        <f t="shared" si="7"/>
        <v>0</v>
      </c>
      <c r="I114">
        <f t="shared" si="8"/>
        <v>2.2000000000000002</v>
      </c>
    </row>
    <row r="115" spans="1:9" x14ac:dyDescent="0.25">
      <c r="B115" s="21">
        <v>33798</v>
      </c>
      <c r="F115">
        <f t="shared" si="5"/>
        <v>0</v>
      </c>
      <c r="G115">
        <f t="shared" si="6"/>
        <v>0</v>
      </c>
      <c r="H115">
        <f t="shared" si="7"/>
        <v>0</v>
      </c>
      <c r="I115">
        <f t="shared" si="8"/>
        <v>0</v>
      </c>
    </row>
    <row r="116" spans="1:9" x14ac:dyDescent="0.25">
      <c r="B116" s="21">
        <v>33812</v>
      </c>
      <c r="C116">
        <v>66.2</v>
      </c>
      <c r="E116">
        <v>22</v>
      </c>
      <c r="F116">
        <f t="shared" si="5"/>
        <v>66.2</v>
      </c>
      <c r="G116">
        <f t="shared" si="6"/>
        <v>66.2</v>
      </c>
      <c r="H116">
        <f t="shared" si="7"/>
        <v>0</v>
      </c>
      <c r="I116">
        <f t="shared" si="8"/>
        <v>22</v>
      </c>
    </row>
    <row r="117" spans="1:9" x14ac:dyDescent="0.25">
      <c r="B117" s="21">
        <v>33813</v>
      </c>
      <c r="F117">
        <f t="shared" si="5"/>
        <v>0</v>
      </c>
      <c r="G117">
        <f t="shared" si="6"/>
        <v>0</v>
      </c>
      <c r="H117">
        <f t="shared" si="7"/>
        <v>0</v>
      </c>
      <c r="I117">
        <f t="shared" si="8"/>
        <v>0</v>
      </c>
    </row>
    <row r="118" spans="1:9" x14ac:dyDescent="0.25">
      <c r="B118" s="21">
        <v>33840</v>
      </c>
      <c r="C118">
        <v>465.18</v>
      </c>
      <c r="E118">
        <v>212.7</v>
      </c>
      <c r="F118">
        <f t="shared" si="5"/>
        <v>465.18</v>
      </c>
      <c r="G118">
        <f t="shared" si="6"/>
        <v>465.18</v>
      </c>
      <c r="H118">
        <f t="shared" si="7"/>
        <v>0</v>
      </c>
      <c r="I118">
        <f t="shared" si="8"/>
        <v>212.7</v>
      </c>
    </row>
    <row r="119" spans="1:9" x14ac:dyDescent="0.25">
      <c r="B119" s="21">
        <v>33856</v>
      </c>
      <c r="C119">
        <v>702.86</v>
      </c>
      <c r="E119">
        <v>395.4</v>
      </c>
      <c r="F119">
        <f t="shared" si="5"/>
        <v>702.86</v>
      </c>
      <c r="G119">
        <f t="shared" si="6"/>
        <v>702.86</v>
      </c>
      <c r="H119">
        <f t="shared" si="7"/>
        <v>0</v>
      </c>
      <c r="I119">
        <f t="shared" si="8"/>
        <v>395.4</v>
      </c>
    </row>
    <row r="120" spans="1:9" x14ac:dyDescent="0.25">
      <c r="B120" s="21">
        <v>33877</v>
      </c>
      <c r="C120">
        <v>1317.75</v>
      </c>
      <c r="E120">
        <v>711.9</v>
      </c>
      <c r="F120">
        <f t="shared" si="5"/>
        <v>1317.75</v>
      </c>
      <c r="G120">
        <f t="shared" si="6"/>
        <v>1317.75</v>
      </c>
      <c r="H120">
        <f t="shared" si="7"/>
        <v>0</v>
      </c>
      <c r="I120">
        <f t="shared" si="8"/>
        <v>711.9</v>
      </c>
    </row>
    <row r="121" spans="1:9" x14ac:dyDescent="0.25">
      <c r="B121" s="21">
        <v>33889</v>
      </c>
      <c r="C121">
        <v>1484.85</v>
      </c>
      <c r="E121">
        <v>716</v>
      </c>
      <c r="F121">
        <f t="shared" si="5"/>
        <v>1484.85</v>
      </c>
      <c r="G121">
        <f t="shared" si="6"/>
        <v>1484.85</v>
      </c>
      <c r="H121">
        <f t="shared" si="7"/>
        <v>0</v>
      </c>
      <c r="I121">
        <f t="shared" si="8"/>
        <v>716</v>
      </c>
    </row>
    <row r="122" spans="1:9" x14ac:dyDescent="0.25">
      <c r="B122" s="21">
        <v>33907</v>
      </c>
      <c r="C122">
        <v>1768.45</v>
      </c>
      <c r="E122">
        <v>617.70000000000005</v>
      </c>
      <c r="F122">
        <f t="shared" si="5"/>
        <v>1768.45</v>
      </c>
      <c r="G122">
        <f t="shared" si="6"/>
        <v>1768.45</v>
      </c>
      <c r="H122">
        <f t="shared" si="7"/>
        <v>0</v>
      </c>
      <c r="I122">
        <f t="shared" si="8"/>
        <v>617.70000000000005</v>
      </c>
    </row>
    <row r="123" spans="1:9" x14ac:dyDescent="0.25">
      <c r="A123" t="s">
        <v>71</v>
      </c>
      <c r="B123" s="21">
        <v>33797</v>
      </c>
      <c r="C123">
        <v>7.34</v>
      </c>
      <c r="E123">
        <v>1.7</v>
      </c>
      <c r="F123">
        <f t="shared" si="5"/>
        <v>7.34</v>
      </c>
      <c r="G123">
        <f t="shared" si="6"/>
        <v>7.34</v>
      </c>
      <c r="H123">
        <f t="shared" si="7"/>
        <v>0</v>
      </c>
      <c r="I123">
        <f t="shared" si="8"/>
        <v>1.7</v>
      </c>
    </row>
    <row r="124" spans="1:9" x14ac:dyDescent="0.25">
      <c r="B124" s="21">
        <v>33798</v>
      </c>
      <c r="F124">
        <f t="shared" si="5"/>
        <v>0</v>
      </c>
      <c r="G124">
        <f t="shared" si="6"/>
        <v>0</v>
      </c>
      <c r="H124">
        <f t="shared" si="7"/>
        <v>0</v>
      </c>
      <c r="I124">
        <f t="shared" si="8"/>
        <v>0</v>
      </c>
    </row>
    <row r="125" spans="1:9" x14ac:dyDescent="0.25">
      <c r="B125" s="21">
        <v>33812</v>
      </c>
      <c r="C125">
        <v>42.48</v>
      </c>
      <c r="E125">
        <v>13.4</v>
      </c>
      <c r="F125">
        <f t="shared" si="5"/>
        <v>42.48</v>
      </c>
      <c r="G125">
        <f t="shared" si="6"/>
        <v>42.48</v>
      </c>
      <c r="H125">
        <f t="shared" si="7"/>
        <v>0</v>
      </c>
      <c r="I125">
        <f t="shared" si="8"/>
        <v>13.4</v>
      </c>
    </row>
    <row r="126" spans="1:9" x14ac:dyDescent="0.25">
      <c r="B126" s="21">
        <v>33813</v>
      </c>
      <c r="F126">
        <f t="shared" si="5"/>
        <v>0</v>
      </c>
      <c r="G126">
        <f t="shared" si="6"/>
        <v>0</v>
      </c>
      <c r="H126">
        <f t="shared" si="7"/>
        <v>0</v>
      </c>
      <c r="I126">
        <f t="shared" si="8"/>
        <v>0</v>
      </c>
    </row>
    <row r="127" spans="1:9" x14ac:dyDescent="0.25">
      <c r="B127" s="21">
        <v>33840</v>
      </c>
      <c r="C127">
        <v>231.15</v>
      </c>
      <c r="E127">
        <v>133.1</v>
      </c>
      <c r="F127">
        <f t="shared" si="5"/>
        <v>231.15</v>
      </c>
      <c r="G127">
        <f t="shared" si="6"/>
        <v>231.15</v>
      </c>
      <c r="H127">
        <f t="shared" si="7"/>
        <v>0</v>
      </c>
      <c r="I127">
        <f t="shared" si="8"/>
        <v>133.1</v>
      </c>
    </row>
    <row r="128" spans="1:9" x14ac:dyDescent="0.25">
      <c r="B128" s="21">
        <v>33856</v>
      </c>
      <c r="C128">
        <v>344.94</v>
      </c>
      <c r="E128">
        <v>212.1</v>
      </c>
      <c r="F128">
        <f t="shared" si="5"/>
        <v>344.94</v>
      </c>
      <c r="G128">
        <f t="shared" si="6"/>
        <v>344.94</v>
      </c>
      <c r="H128">
        <f t="shared" si="7"/>
        <v>0</v>
      </c>
      <c r="I128">
        <f t="shared" si="8"/>
        <v>212.1</v>
      </c>
    </row>
    <row r="129" spans="1:9" x14ac:dyDescent="0.25">
      <c r="B129" s="21">
        <v>33877</v>
      </c>
      <c r="C129">
        <v>527.84</v>
      </c>
      <c r="E129">
        <v>298.3</v>
      </c>
      <c r="F129">
        <f t="shared" si="5"/>
        <v>527.84</v>
      </c>
      <c r="G129">
        <f t="shared" si="6"/>
        <v>527.84</v>
      </c>
      <c r="H129">
        <f t="shared" si="7"/>
        <v>0</v>
      </c>
      <c r="I129">
        <f t="shared" si="8"/>
        <v>298.3</v>
      </c>
    </row>
    <row r="130" spans="1:9" x14ac:dyDescent="0.25">
      <c r="B130" s="21">
        <v>33889</v>
      </c>
      <c r="C130">
        <v>629.27</v>
      </c>
      <c r="E130">
        <v>277.8</v>
      </c>
      <c r="F130">
        <f t="shared" si="5"/>
        <v>629.27</v>
      </c>
      <c r="G130">
        <f t="shared" si="6"/>
        <v>629.27</v>
      </c>
      <c r="H130">
        <f t="shared" si="7"/>
        <v>0</v>
      </c>
      <c r="I130">
        <f t="shared" si="8"/>
        <v>277.8</v>
      </c>
    </row>
    <row r="131" spans="1:9" x14ac:dyDescent="0.25">
      <c r="B131" s="21">
        <v>33907</v>
      </c>
      <c r="C131">
        <v>661.04</v>
      </c>
      <c r="E131">
        <v>220.1</v>
      </c>
      <c r="F131">
        <f t="shared" si="5"/>
        <v>661.04</v>
      </c>
      <c r="G131">
        <f t="shared" si="6"/>
        <v>661.04</v>
      </c>
      <c r="H131">
        <f t="shared" si="7"/>
        <v>0</v>
      </c>
      <c r="I131">
        <f t="shared" si="8"/>
        <v>220.1</v>
      </c>
    </row>
    <row r="132" spans="1:9" x14ac:dyDescent="0.25">
      <c r="A132" t="s">
        <v>72</v>
      </c>
      <c r="B132" s="21">
        <v>33797</v>
      </c>
      <c r="C132">
        <v>8.91</v>
      </c>
      <c r="E132">
        <v>1.7</v>
      </c>
      <c r="F132">
        <f t="shared" si="5"/>
        <v>8.91</v>
      </c>
      <c r="G132">
        <f t="shared" si="6"/>
        <v>8.91</v>
      </c>
      <c r="H132">
        <f t="shared" si="7"/>
        <v>0</v>
      </c>
      <c r="I132">
        <f t="shared" si="8"/>
        <v>1.7</v>
      </c>
    </row>
    <row r="133" spans="1:9" x14ac:dyDescent="0.25">
      <c r="B133" s="21">
        <v>33798</v>
      </c>
      <c r="F133">
        <f t="shared" si="5"/>
        <v>0</v>
      </c>
      <c r="G133">
        <f t="shared" si="6"/>
        <v>0</v>
      </c>
      <c r="H133">
        <f t="shared" si="7"/>
        <v>0</v>
      </c>
      <c r="I133">
        <f t="shared" si="8"/>
        <v>0</v>
      </c>
    </row>
    <row r="134" spans="1:9" x14ac:dyDescent="0.25">
      <c r="B134" s="21">
        <v>33812</v>
      </c>
      <c r="C134">
        <v>59.11</v>
      </c>
      <c r="E134">
        <v>19.5</v>
      </c>
      <c r="F134">
        <f t="shared" ref="F134:F197" si="9">G134-H134</f>
        <v>59.11</v>
      </c>
      <c r="G134">
        <f t="shared" ref="G134:G197" si="10">IF(C134="",0,C134)</f>
        <v>59.11</v>
      </c>
      <c r="H134">
        <f t="shared" ref="H134:H197" si="11">IF(D134="",0,D134)</f>
        <v>0</v>
      </c>
      <c r="I134">
        <f t="shared" ref="I134:I197" si="12">IF(E134="",0,E134)</f>
        <v>19.5</v>
      </c>
    </row>
    <row r="135" spans="1:9" x14ac:dyDescent="0.25">
      <c r="B135" s="21">
        <v>33813</v>
      </c>
      <c r="F135">
        <f t="shared" si="9"/>
        <v>0</v>
      </c>
      <c r="G135">
        <f t="shared" si="10"/>
        <v>0</v>
      </c>
      <c r="H135">
        <f t="shared" si="11"/>
        <v>0</v>
      </c>
      <c r="I135">
        <f t="shared" si="12"/>
        <v>0</v>
      </c>
    </row>
    <row r="136" spans="1:9" x14ac:dyDescent="0.25">
      <c r="B136" s="21">
        <v>33840</v>
      </c>
      <c r="C136">
        <v>333.4</v>
      </c>
      <c r="E136">
        <v>195.8</v>
      </c>
      <c r="F136">
        <f t="shared" si="9"/>
        <v>333.4</v>
      </c>
      <c r="G136">
        <f t="shared" si="10"/>
        <v>333.4</v>
      </c>
      <c r="H136">
        <f t="shared" si="11"/>
        <v>0</v>
      </c>
      <c r="I136">
        <f t="shared" si="12"/>
        <v>195.8</v>
      </c>
    </row>
    <row r="137" spans="1:9" x14ac:dyDescent="0.25">
      <c r="B137" s="21">
        <v>33856</v>
      </c>
      <c r="C137">
        <v>465.44</v>
      </c>
      <c r="E137">
        <v>298.5</v>
      </c>
      <c r="F137">
        <f t="shared" si="9"/>
        <v>465.44</v>
      </c>
      <c r="G137">
        <f t="shared" si="10"/>
        <v>465.44</v>
      </c>
      <c r="H137">
        <f t="shared" si="11"/>
        <v>0</v>
      </c>
      <c r="I137">
        <f t="shared" si="12"/>
        <v>298.5</v>
      </c>
    </row>
    <row r="138" spans="1:9" x14ac:dyDescent="0.25">
      <c r="B138" s="21">
        <v>33877</v>
      </c>
      <c r="C138">
        <v>1016.97</v>
      </c>
      <c r="E138">
        <v>597.1</v>
      </c>
      <c r="F138">
        <f t="shared" si="9"/>
        <v>1016.97</v>
      </c>
      <c r="G138">
        <f t="shared" si="10"/>
        <v>1016.97</v>
      </c>
      <c r="H138">
        <f t="shared" si="11"/>
        <v>0</v>
      </c>
      <c r="I138">
        <f t="shared" si="12"/>
        <v>597.1</v>
      </c>
    </row>
    <row r="139" spans="1:9" x14ac:dyDescent="0.25">
      <c r="B139" s="21">
        <v>33889</v>
      </c>
      <c r="C139">
        <v>1272.1300000000001</v>
      </c>
      <c r="E139">
        <v>620.20000000000005</v>
      </c>
      <c r="F139">
        <f t="shared" si="9"/>
        <v>1272.1300000000001</v>
      </c>
      <c r="G139">
        <f t="shared" si="10"/>
        <v>1272.1300000000001</v>
      </c>
      <c r="H139">
        <f t="shared" si="11"/>
        <v>0</v>
      </c>
      <c r="I139">
        <f t="shared" si="12"/>
        <v>620.20000000000005</v>
      </c>
    </row>
    <row r="140" spans="1:9" x14ac:dyDescent="0.25">
      <c r="B140" s="21">
        <v>33907</v>
      </c>
      <c r="C140">
        <v>1229.53</v>
      </c>
      <c r="E140">
        <v>431.7</v>
      </c>
      <c r="F140">
        <f t="shared" si="9"/>
        <v>1229.53</v>
      </c>
      <c r="G140">
        <f t="shared" si="10"/>
        <v>1229.53</v>
      </c>
      <c r="H140">
        <f t="shared" si="11"/>
        <v>0</v>
      </c>
      <c r="I140">
        <f t="shared" si="12"/>
        <v>431.7</v>
      </c>
    </row>
    <row r="141" spans="1:9" x14ac:dyDescent="0.25">
      <c r="A141" t="s">
        <v>73</v>
      </c>
      <c r="B141" s="21">
        <v>33955</v>
      </c>
      <c r="F141">
        <f t="shared" si="9"/>
        <v>0</v>
      </c>
      <c r="G141">
        <f t="shared" si="10"/>
        <v>0</v>
      </c>
      <c r="H141">
        <f t="shared" si="11"/>
        <v>0</v>
      </c>
      <c r="I141">
        <f t="shared" si="12"/>
        <v>0</v>
      </c>
    </row>
    <row r="142" spans="1:9" x14ac:dyDescent="0.25">
      <c r="B142" s="21">
        <v>33968</v>
      </c>
      <c r="F142">
        <f t="shared" si="9"/>
        <v>0</v>
      </c>
      <c r="G142">
        <f t="shared" si="10"/>
        <v>0</v>
      </c>
      <c r="H142">
        <f t="shared" si="11"/>
        <v>0</v>
      </c>
      <c r="I142">
        <f t="shared" si="12"/>
        <v>0</v>
      </c>
    </row>
    <row r="143" spans="1:9" x14ac:dyDescent="0.25">
      <c r="B143" s="21">
        <v>33981</v>
      </c>
      <c r="C143">
        <v>3.0270000000000001</v>
      </c>
      <c r="F143">
        <f t="shared" si="9"/>
        <v>3.0270000000000001</v>
      </c>
      <c r="G143">
        <f t="shared" si="10"/>
        <v>3.0270000000000001</v>
      </c>
      <c r="H143">
        <f t="shared" si="11"/>
        <v>0</v>
      </c>
      <c r="I143">
        <f t="shared" si="12"/>
        <v>0</v>
      </c>
    </row>
    <row r="144" spans="1:9" x14ac:dyDescent="0.25">
      <c r="B144" s="21">
        <v>33985</v>
      </c>
      <c r="F144">
        <f t="shared" si="9"/>
        <v>0</v>
      </c>
      <c r="G144">
        <f t="shared" si="10"/>
        <v>0</v>
      </c>
      <c r="H144">
        <f t="shared" si="11"/>
        <v>0</v>
      </c>
      <c r="I144">
        <f t="shared" si="12"/>
        <v>0</v>
      </c>
    </row>
    <row r="145" spans="2:9" x14ac:dyDescent="0.25">
      <c r="B145" s="21">
        <v>33991</v>
      </c>
      <c r="C145">
        <v>10.95</v>
      </c>
      <c r="F145">
        <f t="shared" si="9"/>
        <v>10.95</v>
      </c>
      <c r="G145">
        <f t="shared" si="10"/>
        <v>10.95</v>
      </c>
      <c r="H145">
        <f t="shared" si="11"/>
        <v>0</v>
      </c>
      <c r="I145">
        <f t="shared" si="12"/>
        <v>0</v>
      </c>
    </row>
    <row r="146" spans="2:9" x14ac:dyDescent="0.25">
      <c r="B146" s="21">
        <v>33996</v>
      </c>
      <c r="F146">
        <f t="shared" si="9"/>
        <v>0</v>
      </c>
      <c r="G146">
        <f t="shared" si="10"/>
        <v>0</v>
      </c>
      <c r="H146">
        <f t="shared" si="11"/>
        <v>0</v>
      </c>
      <c r="I146">
        <f t="shared" si="12"/>
        <v>0</v>
      </c>
    </row>
    <row r="147" spans="2:9" x14ac:dyDescent="0.25">
      <c r="B147" s="21">
        <v>34001</v>
      </c>
      <c r="C147">
        <v>43.87</v>
      </c>
      <c r="F147">
        <f t="shared" si="9"/>
        <v>43.87</v>
      </c>
      <c r="G147">
        <f t="shared" si="10"/>
        <v>43.87</v>
      </c>
      <c r="H147">
        <f t="shared" si="11"/>
        <v>0</v>
      </c>
      <c r="I147">
        <f t="shared" si="12"/>
        <v>0</v>
      </c>
    </row>
    <row r="148" spans="2:9" x14ac:dyDescent="0.25">
      <c r="B148" s="21">
        <v>34003</v>
      </c>
      <c r="F148">
        <f t="shared" si="9"/>
        <v>0</v>
      </c>
      <c r="G148">
        <f t="shared" si="10"/>
        <v>0</v>
      </c>
      <c r="H148">
        <f t="shared" si="11"/>
        <v>0</v>
      </c>
      <c r="I148">
        <f t="shared" si="12"/>
        <v>0</v>
      </c>
    </row>
    <row r="149" spans="2:9" x14ac:dyDescent="0.25">
      <c r="B149" s="21">
        <v>34009</v>
      </c>
      <c r="C149">
        <v>95.3</v>
      </c>
      <c r="F149">
        <f t="shared" si="9"/>
        <v>95.3</v>
      </c>
      <c r="G149">
        <f t="shared" si="10"/>
        <v>95.3</v>
      </c>
      <c r="H149">
        <f t="shared" si="11"/>
        <v>0</v>
      </c>
      <c r="I149">
        <f t="shared" si="12"/>
        <v>0</v>
      </c>
    </row>
    <row r="150" spans="2:9" x14ac:dyDescent="0.25">
      <c r="B150" s="21">
        <v>34012</v>
      </c>
      <c r="F150">
        <f t="shared" si="9"/>
        <v>0</v>
      </c>
      <c r="G150">
        <f t="shared" si="10"/>
        <v>0</v>
      </c>
      <c r="H150">
        <f t="shared" si="11"/>
        <v>0</v>
      </c>
      <c r="I150">
        <f t="shared" si="12"/>
        <v>0</v>
      </c>
    </row>
    <row r="151" spans="2:9" x14ac:dyDescent="0.25">
      <c r="B151" s="21">
        <v>34016</v>
      </c>
      <c r="C151">
        <v>181.2</v>
      </c>
      <c r="F151">
        <f t="shared" si="9"/>
        <v>181.2</v>
      </c>
      <c r="G151">
        <f t="shared" si="10"/>
        <v>181.2</v>
      </c>
      <c r="H151">
        <f t="shared" si="11"/>
        <v>0</v>
      </c>
      <c r="I151">
        <f t="shared" si="12"/>
        <v>0</v>
      </c>
    </row>
    <row r="152" spans="2:9" x14ac:dyDescent="0.25">
      <c r="B152" s="21">
        <v>34017</v>
      </c>
      <c r="F152">
        <f t="shared" si="9"/>
        <v>0</v>
      </c>
      <c r="G152">
        <f t="shared" si="10"/>
        <v>0</v>
      </c>
      <c r="H152">
        <f t="shared" si="11"/>
        <v>0</v>
      </c>
      <c r="I152">
        <f t="shared" si="12"/>
        <v>0</v>
      </c>
    </row>
    <row r="153" spans="2:9" x14ac:dyDescent="0.25">
      <c r="B153" s="21">
        <v>34023</v>
      </c>
      <c r="C153">
        <v>250.3</v>
      </c>
      <c r="F153">
        <f t="shared" si="9"/>
        <v>250.3</v>
      </c>
      <c r="G153">
        <f t="shared" si="10"/>
        <v>250.3</v>
      </c>
      <c r="H153">
        <f t="shared" si="11"/>
        <v>0</v>
      </c>
      <c r="I153">
        <f t="shared" si="12"/>
        <v>0</v>
      </c>
    </row>
    <row r="154" spans="2:9" x14ac:dyDescent="0.25">
      <c r="B154" s="21">
        <v>34027</v>
      </c>
      <c r="F154">
        <f t="shared" si="9"/>
        <v>0</v>
      </c>
      <c r="G154">
        <f t="shared" si="10"/>
        <v>0</v>
      </c>
      <c r="H154">
        <f t="shared" si="11"/>
        <v>0</v>
      </c>
      <c r="I154">
        <f t="shared" si="12"/>
        <v>0</v>
      </c>
    </row>
    <row r="155" spans="2:9" x14ac:dyDescent="0.25">
      <c r="B155" s="21">
        <v>34030</v>
      </c>
      <c r="C155">
        <v>365.1</v>
      </c>
      <c r="F155">
        <f t="shared" si="9"/>
        <v>365.1</v>
      </c>
      <c r="G155">
        <f t="shared" si="10"/>
        <v>365.1</v>
      </c>
      <c r="H155">
        <f t="shared" si="11"/>
        <v>0</v>
      </c>
      <c r="I155">
        <f t="shared" si="12"/>
        <v>0</v>
      </c>
    </row>
    <row r="156" spans="2:9" x14ac:dyDescent="0.25">
      <c r="B156" s="21">
        <v>34032</v>
      </c>
      <c r="F156">
        <f t="shared" si="9"/>
        <v>0</v>
      </c>
      <c r="G156">
        <f t="shared" si="10"/>
        <v>0</v>
      </c>
      <c r="H156">
        <f t="shared" si="11"/>
        <v>0</v>
      </c>
      <c r="I156">
        <f t="shared" si="12"/>
        <v>0</v>
      </c>
    </row>
    <row r="157" spans="2:9" x14ac:dyDescent="0.25">
      <c r="B157" s="21">
        <v>34037</v>
      </c>
      <c r="C157">
        <v>510.2</v>
      </c>
      <c r="F157">
        <f t="shared" si="9"/>
        <v>510.2</v>
      </c>
      <c r="G157">
        <f t="shared" si="10"/>
        <v>510.2</v>
      </c>
      <c r="H157">
        <f t="shared" si="11"/>
        <v>0</v>
      </c>
      <c r="I157">
        <f t="shared" si="12"/>
        <v>0</v>
      </c>
    </row>
    <row r="158" spans="2:9" x14ac:dyDescent="0.25">
      <c r="B158" s="21">
        <v>34039</v>
      </c>
      <c r="F158">
        <f t="shared" si="9"/>
        <v>0</v>
      </c>
      <c r="G158">
        <f t="shared" si="10"/>
        <v>0</v>
      </c>
      <c r="H158">
        <f t="shared" si="11"/>
        <v>0</v>
      </c>
      <c r="I158">
        <f t="shared" si="12"/>
        <v>0</v>
      </c>
    </row>
    <row r="159" spans="2:9" x14ac:dyDescent="0.25">
      <c r="B159" s="21">
        <v>34040</v>
      </c>
      <c r="F159">
        <f t="shared" si="9"/>
        <v>0</v>
      </c>
      <c r="G159">
        <f t="shared" si="10"/>
        <v>0</v>
      </c>
      <c r="H159">
        <f t="shared" si="11"/>
        <v>0</v>
      </c>
      <c r="I159">
        <f t="shared" si="12"/>
        <v>0</v>
      </c>
    </row>
    <row r="160" spans="2:9" x14ac:dyDescent="0.25">
      <c r="B160" s="21">
        <v>34044</v>
      </c>
      <c r="C160">
        <v>604.5</v>
      </c>
      <c r="F160">
        <f t="shared" si="9"/>
        <v>604.5</v>
      </c>
      <c r="G160">
        <f t="shared" si="10"/>
        <v>604.5</v>
      </c>
      <c r="H160">
        <f t="shared" si="11"/>
        <v>0</v>
      </c>
      <c r="I160">
        <f t="shared" si="12"/>
        <v>0</v>
      </c>
    </row>
    <row r="161" spans="2:9" x14ac:dyDescent="0.25">
      <c r="B161" s="21">
        <v>34047</v>
      </c>
      <c r="F161">
        <f t="shared" si="9"/>
        <v>0</v>
      </c>
      <c r="G161">
        <f t="shared" si="10"/>
        <v>0</v>
      </c>
      <c r="H161">
        <f t="shared" si="11"/>
        <v>0</v>
      </c>
      <c r="I161">
        <f t="shared" si="12"/>
        <v>0</v>
      </c>
    </row>
    <row r="162" spans="2:9" x14ac:dyDescent="0.25">
      <c r="B162" s="21">
        <v>34049</v>
      </c>
      <c r="F162">
        <f t="shared" si="9"/>
        <v>0</v>
      </c>
      <c r="G162">
        <f t="shared" si="10"/>
        <v>0</v>
      </c>
      <c r="H162">
        <f t="shared" si="11"/>
        <v>0</v>
      </c>
      <c r="I162">
        <f t="shared" si="12"/>
        <v>0</v>
      </c>
    </row>
    <row r="163" spans="2:9" x14ac:dyDescent="0.25">
      <c r="B163" s="21">
        <v>34051</v>
      </c>
      <c r="C163">
        <v>795.5</v>
      </c>
      <c r="F163">
        <f t="shared" si="9"/>
        <v>795.5</v>
      </c>
      <c r="G163">
        <f t="shared" si="10"/>
        <v>795.5</v>
      </c>
      <c r="H163">
        <f t="shared" si="11"/>
        <v>0</v>
      </c>
      <c r="I163">
        <f t="shared" si="12"/>
        <v>0</v>
      </c>
    </row>
    <row r="164" spans="2:9" x14ac:dyDescent="0.25">
      <c r="B164" s="21">
        <v>34054</v>
      </c>
      <c r="F164">
        <f t="shared" si="9"/>
        <v>0</v>
      </c>
      <c r="G164">
        <f t="shared" si="10"/>
        <v>0</v>
      </c>
      <c r="H164">
        <f t="shared" si="11"/>
        <v>0</v>
      </c>
      <c r="I164">
        <f t="shared" si="12"/>
        <v>0</v>
      </c>
    </row>
    <row r="165" spans="2:9" x14ac:dyDescent="0.25">
      <c r="B165" s="21">
        <v>34055</v>
      </c>
      <c r="F165">
        <f t="shared" si="9"/>
        <v>0</v>
      </c>
      <c r="G165">
        <f t="shared" si="10"/>
        <v>0</v>
      </c>
      <c r="H165">
        <f t="shared" si="11"/>
        <v>0</v>
      </c>
      <c r="I165">
        <f t="shared" si="12"/>
        <v>0</v>
      </c>
    </row>
    <row r="166" spans="2:9" x14ac:dyDescent="0.25">
      <c r="B166" s="21">
        <v>34059</v>
      </c>
      <c r="C166">
        <v>1091.7</v>
      </c>
      <c r="F166">
        <f t="shared" si="9"/>
        <v>1091.7</v>
      </c>
      <c r="G166">
        <f t="shared" si="10"/>
        <v>1091.7</v>
      </c>
      <c r="H166">
        <f t="shared" si="11"/>
        <v>0</v>
      </c>
      <c r="I166">
        <f t="shared" si="12"/>
        <v>0</v>
      </c>
    </row>
    <row r="167" spans="2:9" x14ac:dyDescent="0.25">
      <c r="B167" s="21">
        <v>34060</v>
      </c>
      <c r="F167">
        <f t="shared" si="9"/>
        <v>0</v>
      </c>
      <c r="G167">
        <f t="shared" si="10"/>
        <v>0</v>
      </c>
      <c r="H167">
        <f t="shared" si="11"/>
        <v>0</v>
      </c>
      <c r="I167">
        <f t="shared" si="12"/>
        <v>0</v>
      </c>
    </row>
    <row r="168" spans="2:9" x14ac:dyDescent="0.25">
      <c r="B168" s="21">
        <v>34061</v>
      </c>
      <c r="F168">
        <f t="shared" si="9"/>
        <v>0</v>
      </c>
      <c r="G168">
        <f t="shared" si="10"/>
        <v>0</v>
      </c>
      <c r="H168">
        <f t="shared" si="11"/>
        <v>0</v>
      </c>
      <c r="I168">
        <f t="shared" si="12"/>
        <v>0</v>
      </c>
    </row>
    <row r="169" spans="2:9" x14ac:dyDescent="0.25">
      <c r="B169" s="21">
        <v>34064</v>
      </c>
      <c r="F169">
        <f t="shared" si="9"/>
        <v>0</v>
      </c>
      <c r="G169">
        <f t="shared" si="10"/>
        <v>0</v>
      </c>
      <c r="H169">
        <f t="shared" si="11"/>
        <v>0</v>
      </c>
      <c r="I169">
        <f t="shared" si="12"/>
        <v>0</v>
      </c>
    </row>
    <row r="170" spans="2:9" x14ac:dyDescent="0.25">
      <c r="B170" s="21">
        <v>34066</v>
      </c>
      <c r="C170">
        <v>1340.2</v>
      </c>
      <c r="F170">
        <f t="shared" si="9"/>
        <v>1340.2</v>
      </c>
      <c r="G170">
        <f t="shared" si="10"/>
        <v>1340.2</v>
      </c>
      <c r="H170">
        <f t="shared" si="11"/>
        <v>0</v>
      </c>
      <c r="I170">
        <f t="shared" si="12"/>
        <v>0</v>
      </c>
    </row>
    <row r="171" spans="2:9" x14ac:dyDescent="0.25">
      <c r="B171" s="21">
        <v>34067</v>
      </c>
      <c r="F171">
        <f t="shared" si="9"/>
        <v>0</v>
      </c>
      <c r="G171">
        <f t="shared" si="10"/>
        <v>0</v>
      </c>
      <c r="H171">
        <f t="shared" si="11"/>
        <v>0</v>
      </c>
      <c r="I171">
        <f t="shared" si="12"/>
        <v>0</v>
      </c>
    </row>
    <row r="172" spans="2:9" x14ac:dyDescent="0.25">
      <c r="B172" s="21">
        <v>34071</v>
      </c>
      <c r="F172">
        <f t="shared" si="9"/>
        <v>0</v>
      </c>
      <c r="G172">
        <f t="shared" si="10"/>
        <v>0</v>
      </c>
      <c r="H172">
        <f t="shared" si="11"/>
        <v>0</v>
      </c>
      <c r="I172">
        <f t="shared" si="12"/>
        <v>0</v>
      </c>
    </row>
    <row r="173" spans="2:9" x14ac:dyDescent="0.25">
      <c r="B173" s="21">
        <v>34073</v>
      </c>
      <c r="C173">
        <v>1554.9</v>
      </c>
      <c r="F173">
        <f t="shared" si="9"/>
        <v>1554.9</v>
      </c>
      <c r="G173">
        <f t="shared" si="10"/>
        <v>1554.9</v>
      </c>
      <c r="H173">
        <f t="shared" si="11"/>
        <v>0</v>
      </c>
      <c r="I173">
        <f t="shared" si="12"/>
        <v>0</v>
      </c>
    </row>
    <row r="174" spans="2:9" x14ac:dyDescent="0.25">
      <c r="B174" s="21">
        <v>34074</v>
      </c>
      <c r="F174">
        <f t="shared" si="9"/>
        <v>0</v>
      </c>
      <c r="G174">
        <f t="shared" si="10"/>
        <v>0</v>
      </c>
      <c r="H174">
        <f t="shared" si="11"/>
        <v>0</v>
      </c>
      <c r="I174">
        <f t="shared" si="12"/>
        <v>0</v>
      </c>
    </row>
    <row r="175" spans="2:9" x14ac:dyDescent="0.25">
      <c r="B175" s="21">
        <v>34077</v>
      </c>
      <c r="F175">
        <f t="shared" si="9"/>
        <v>0</v>
      </c>
      <c r="G175">
        <f t="shared" si="10"/>
        <v>0</v>
      </c>
      <c r="H175">
        <f t="shared" si="11"/>
        <v>0</v>
      </c>
      <c r="I175">
        <f t="shared" si="12"/>
        <v>0</v>
      </c>
    </row>
    <row r="176" spans="2:9" x14ac:dyDescent="0.25">
      <c r="B176" s="21">
        <v>34079</v>
      </c>
      <c r="F176">
        <f t="shared" si="9"/>
        <v>0</v>
      </c>
      <c r="G176">
        <f t="shared" si="10"/>
        <v>0</v>
      </c>
      <c r="H176">
        <f t="shared" si="11"/>
        <v>0</v>
      </c>
      <c r="I176">
        <f t="shared" si="12"/>
        <v>0</v>
      </c>
    </row>
    <row r="177" spans="2:9" x14ac:dyDescent="0.25">
      <c r="B177" s="21">
        <v>34080</v>
      </c>
      <c r="C177">
        <v>1921.3</v>
      </c>
      <c r="F177">
        <f t="shared" si="9"/>
        <v>1921.3</v>
      </c>
      <c r="G177">
        <f t="shared" si="10"/>
        <v>1921.3</v>
      </c>
      <c r="H177">
        <f t="shared" si="11"/>
        <v>0</v>
      </c>
      <c r="I177">
        <f t="shared" si="12"/>
        <v>0</v>
      </c>
    </row>
    <row r="178" spans="2:9" x14ac:dyDescent="0.25">
      <c r="B178" s="21">
        <v>34081</v>
      </c>
      <c r="F178">
        <f t="shared" si="9"/>
        <v>0</v>
      </c>
      <c r="G178">
        <f t="shared" si="10"/>
        <v>0</v>
      </c>
      <c r="H178">
        <f t="shared" si="11"/>
        <v>0</v>
      </c>
      <c r="I178">
        <f t="shared" si="12"/>
        <v>0</v>
      </c>
    </row>
    <row r="179" spans="2:9" x14ac:dyDescent="0.25">
      <c r="B179" s="21">
        <v>34083</v>
      </c>
      <c r="F179">
        <f t="shared" si="9"/>
        <v>0</v>
      </c>
      <c r="G179">
        <f t="shared" si="10"/>
        <v>0</v>
      </c>
      <c r="H179">
        <f t="shared" si="11"/>
        <v>0</v>
      </c>
      <c r="I179">
        <f t="shared" si="12"/>
        <v>0</v>
      </c>
    </row>
    <row r="180" spans="2:9" x14ac:dyDescent="0.25">
      <c r="B180" s="21">
        <v>34086</v>
      </c>
      <c r="F180">
        <f t="shared" si="9"/>
        <v>0</v>
      </c>
      <c r="G180">
        <f t="shared" si="10"/>
        <v>0</v>
      </c>
      <c r="H180">
        <f t="shared" si="11"/>
        <v>0</v>
      </c>
      <c r="I180">
        <f t="shared" si="12"/>
        <v>0</v>
      </c>
    </row>
    <row r="181" spans="2:9" x14ac:dyDescent="0.25">
      <c r="B181" s="21">
        <v>34087</v>
      </c>
      <c r="C181">
        <v>1881.4</v>
      </c>
      <c r="F181">
        <f t="shared" si="9"/>
        <v>1881.4</v>
      </c>
      <c r="G181">
        <f t="shared" si="10"/>
        <v>1881.4</v>
      </c>
      <c r="H181">
        <f t="shared" si="11"/>
        <v>0</v>
      </c>
      <c r="I181">
        <f t="shared" si="12"/>
        <v>0</v>
      </c>
    </row>
    <row r="182" spans="2:9" x14ac:dyDescent="0.25">
      <c r="B182" s="21">
        <v>34088</v>
      </c>
      <c r="F182">
        <f t="shared" si="9"/>
        <v>0</v>
      </c>
      <c r="G182">
        <f t="shared" si="10"/>
        <v>0</v>
      </c>
      <c r="H182">
        <f t="shared" si="11"/>
        <v>0</v>
      </c>
      <c r="I182">
        <f t="shared" si="12"/>
        <v>0</v>
      </c>
    </row>
    <row r="183" spans="2:9" x14ac:dyDescent="0.25">
      <c r="B183" s="21">
        <v>34090</v>
      </c>
      <c r="F183">
        <f t="shared" si="9"/>
        <v>0</v>
      </c>
      <c r="G183">
        <f t="shared" si="10"/>
        <v>0</v>
      </c>
      <c r="H183">
        <f t="shared" si="11"/>
        <v>0</v>
      </c>
      <c r="I183">
        <f t="shared" si="12"/>
        <v>0</v>
      </c>
    </row>
    <row r="184" spans="2:9" x14ac:dyDescent="0.25">
      <c r="B184" s="21">
        <v>34093</v>
      </c>
      <c r="F184">
        <f t="shared" si="9"/>
        <v>0</v>
      </c>
      <c r="G184">
        <f t="shared" si="10"/>
        <v>0</v>
      </c>
      <c r="H184">
        <f t="shared" si="11"/>
        <v>0</v>
      </c>
      <c r="I184">
        <f t="shared" si="12"/>
        <v>0</v>
      </c>
    </row>
    <row r="185" spans="2:9" x14ac:dyDescent="0.25">
      <c r="B185" s="21">
        <v>34094</v>
      </c>
      <c r="C185">
        <v>1711.6</v>
      </c>
      <c r="F185">
        <f t="shared" si="9"/>
        <v>1711.6</v>
      </c>
      <c r="G185">
        <f t="shared" si="10"/>
        <v>1711.6</v>
      </c>
      <c r="H185">
        <f t="shared" si="11"/>
        <v>0</v>
      </c>
      <c r="I185">
        <f t="shared" si="12"/>
        <v>0</v>
      </c>
    </row>
    <row r="186" spans="2:9" x14ac:dyDescent="0.25">
      <c r="B186" s="21">
        <v>34097</v>
      </c>
      <c r="F186">
        <f t="shared" si="9"/>
        <v>0</v>
      </c>
      <c r="G186">
        <f t="shared" si="10"/>
        <v>0</v>
      </c>
      <c r="H186">
        <f t="shared" si="11"/>
        <v>0</v>
      </c>
      <c r="I186">
        <f t="shared" si="12"/>
        <v>0</v>
      </c>
    </row>
    <row r="187" spans="2:9" x14ac:dyDescent="0.25">
      <c r="B187" s="21">
        <v>34100</v>
      </c>
      <c r="F187">
        <f t="shared" si="9"/>
        <v>0</v>
      </c>
      <c r="G187">
        <f t="shared" si="10"/>
        <v>0</v>
      </c>
      <c r="H187">
        <f t="shared" si="11"/>
        <v>0</v>
      </c>
      <c r="I187">
        <f t="shared" si="12"/>
        <v>0</v>
      </c>
    </row>
    <row r="188" spans="2:9" x14ac:dyDescent="0.25">
      <c r="B188" s="21">
        <v>34101</v>
      </c>
      <c r="C188">
        <v>2069.5</v>
      </c>
      <c r="F188">
        <f t="shared" si="9"/>
        <v>2069.5</v>
      </c>
      <c r="G188">
        <f t="shared" si="10"/>
        <v>2069.5</v>
      </c>
      <c r="H188">
        <f t="shared" si="11"/>
        <v>0</v>
      </c>
      <c r="I188">
        <f t="shared" si="12"/>
        <v>0</v>
      </c>
    </row>
    <row r="189" spans="2:9" x14ac:dyDescent="0.25">
      <c r="B189" s="21">
        <v>34102</v>
      </c>
      <c r="F189">
        <f t="shared" si="9"/>
        <v>0</v>
      </c>
      <c r="G189">
        <f t="shared" si="10"/>
        <v>0</v>
      </c>
      <c r="H189">
        <f t="shared" si="11"/>
        <v>0</v>
      </c>
      <c r="I189">
        <f t="shared" si="12"/>
        <v>0</v>
      </c>
    </row>
    <row r="190" spans="2:9" x14ac:dyDescent="0.25">
      <c r="B190" s="21">
        <v>34104</v>
      </c>
      <c r="F190">
        <f t="shared" si="9"/>
        <v>0</v>
      </c>
      <c r="G190">
        <f t="shared" si="10"/>
        <v>0</v>
      </c>
      <c r="H190">
        <f t="shared" si="11"/>
        <v>0</v>
      </c>
      <c r="I190">
        <f t="shared" si="12"/>
        <v>0</v>
      </c>
    </row>
    <row r="191" spans="2:9" x14ac:dyDescent="0.25">
      <c r="B191" s="21">
        <v>34107</v>
      </c>
      <c r="F191">
        <f t="shared" si="9"/>
        <v>0</v>
      </c>
      <c r="G191">
        <f t="shared" si="10"/>
        <v>0</v>
      </c>
      <c r="H191">
        <f t="shared" si="11"/>
        <v>0</v>
      </c>
      <c r="I191">
        <f t="shared" si="12"/>
        <v>0</v>
      </c>
    </row>
    <row r="192" spans="2:9" x14ac:dyDescent="0.25">
      <c r="B192" s="21">
        <v>34108</v>
      </c>
      <c r="C192">
        <v>1552.3</v>
      </c>
      <c r="F192">
        <f t="shared" si="9"/>
        <v>1552.3</v>
      </c>
      <c r="G192">
        <f t="shared" si="10"/>
        <v>1552.3</v>
      </c>
      <c r="H192">
        <f t="shared" si="11"/>
        <v>0</v>
      </c>
      <c r="I192">
        <f t="shared" si="12"/>
        <v>0</v>
      </c>
    </row>
    <row r="193" spans="1:9" x14ac:dyDescent="0.25">
      <c r="B193" s="21">
        <v>34111</v>
      </c>
      <c r="F193">
        <f t="shared" si="9"/>
        <v>0</v>
      </c>
      <c r="G193">
        <f t="shared" si="10"/>
        <v>0</v>
      </c>
      <c r="H193">
        <f t="shared" si="11"/>
        <v>0</v>
      </c>
      <c r="I193">
        <f t="shared" si="12"/>
        <v>0</v>
      </c>
    </row>
    <row r="194" spans="1:9" x14ac:dyDescent="0.25">
      <c r="A194" t="s">
        <v>74</v>
      </c>
      <c r="B194" s="21">
        <v>33956</v>
      </c>
      <c r="F194">
        <f t="shared" si="9"/>
        <v>0</v>
      </c>
      <c r="G194">
        <f t="shared" si="10"/>
        <v>0</v>
      </c>
      <c r="H194">
        <f t="shared" si="11"/>
        <v>0</v>
      </c>
      <c r="I194">
        <f t="shared" si="12"/>
        <v>0</v>
      </c>
    </row>
    <row r="195" spans="1:9" x14ac:dyDescent="0.25">
      <c r="B195" s="21">
        <v>33968</v>
      </c>
      <c r="F195">
        <f t="shared" si="9"/>
        <v>0</v>
      </c>
      <c r="G195">
        <f t="shared" si="10"/>
        <v>0</v>
      </c>
      <c r="H195">
        <f t="shared" si="11"/>
        <v>0</v>
      </c>
      <c r="I195">
        <f t="shared" si="12"/>
        <v>0</v>
      </c>
    </row>
    <row r="196" spans="1:9" x14ac:dyDescent="0.25">
      <c r="B196" s="21">
        <v>33981</v>
      </c>
      <c r="C196">
        <v>3.117</v>
      </c>
      <c r="F196">
        <f t="shared" si="9"/>
        <v>3.117</v>
      </c>
      <c r="G196">
        <f t="shared" si="10"/>
        <v>3.117</v>
      </c>
      <c r="H196">
        <f t="shared" si="11"/>
        <v>0</v>
      </c>
      <c r="I196">
        <f t="shared" si="12"/>
        <v>0</v>
      </c>
    </row>
    <row r="197" spans="1:9" x14ac:dyDescent="0.25">
      <c r="B197" s="21">
        <v>33985</v>
      </c>
      <c r="F197">
        <f t="shared" si="9"/>
        <v>0</v>
      </c>
      <c r="G197">
        <f t="shared" si="10"/>
        <v>0</v>
      </c>
      <c r="H197">
        <f t="shared" si="11"/>
        <v>0</v>
      </c>
      <c r="I197">
        <f t="shared" si="12"/>
        <v>0</v>
      </c>
    </row>
    <row r="198" spans="1:9" x14ac:dyDescent="0.25">
      <c r="B198" s="21">
        <v>33991</v>
      </c>
      <c r="C198">
        <v>12.2</v>
      </c>
      <c r="F198">
        <f t="shared" ref="F198:F261" si="13">G198-H198</f>
        <v>12.2</v>
      </c>
      <c r="G198">
        <f t="shared" ref="G198:G261" si="14">IF(C198="",0,C198)</f>
        <v>12.2</v>
      </c>
      <c r="H198">
        <f t="shared" ref="H198:H261" si="15">IF(D198="",0,D198)</f>
        <v>0</v>
      </c>
      <c r="I198">
        <f t="shared" ref="I198:I261" si="16">IF(E198="",0,E198)</f>
        <v>0</v>
      </c>
    </row>
    <row r="199" spans="1:9" x14ac:dyDescent="0.25">
      <c r="B199" s="21">
        <v>33996</v>
      </c>
      <c r="F199">
        <f t="shared" si="13"/>
        <v>0</v>
      </c>
      <c r="G199">
        <f t="shared" si="14"/>
        <v>0</v>
      </c>
      <c r="H199">
        <f t="shared" si="15"/>
        <v>0</v>
      </c>
      <c r="I199">
        <f t="shared" si="16"/>
        <v>0</v>
      </c>
    </row>
    <row r="200" spans="1:9" x14ac:dyDescent="0.25">
      <c r="B200" s="21">
        <v>34001</v>
      </c>
      <c r="C200">
        <v>45.56</v>
      </c>
      <c r="F200">
        <f t="shared" si="13"/>
        <v>45.56</v>
      </c>
      <c r="G200">
        <f t="shared" si="14"/>
        <v>45.56</v>
      </c>
      <c r="H200">
        <f t="shared" si="15"/>
        <v>0</v>
      </c>
      <c r="I200">
        <f t="shared" si="16"/>
        <v>0</v>
      </c>
    </row>
    <row r="201" spans="1:9" x14ac:dyDescent="0.25">
      <c r="B201" s="21">
        <v>34003</v>
      </c>
      <c r="F201">
        <f t="shared" si="13"/>
        <v>0</v>
      </c>
      <c r="G201">
        <f t="shared" si="14"/>
        <v>0</v>
      </c>
      <c r="H201">
        <f t="shared" si="15"/>
        <v>0</v>
      </c>
      <c r="I201">
        <f t="shared" si="16"/>
        <v>0</v>
      </c>
    </row>
    <row r="202" spans="1:9" x14ac:dyDescent="0.25">
      <c r="B202" s="21">
        <v>34009</v>
      </c>
      <c r="C202">
        <v>88.95</v>
      </c>
      <c r="F202">
        <f t="shared" si="13"/>
        <v>88.95</v>
      </c>
      <c r="G202">
        <f t="shared" si="14"/>
        <v>88.95</v>
      </c>
      <c r="H202">
        <f t="shared" si="15"/>
        <v>0</v>
      </c>
      <c r="I202">
        <f t="shared" si="16"/>
        <v>0</v>
      </c>
    </row>
    <row r="203" spans="1:9" x14ac:dyDescent="0.25">
      <c r="B203" s="21">
        <v>34011</v>
      </c>
      <c r="F203">
        <f t="shared" si="13"/>
        <v>0</v>
      </c>
      <c r="G203">
        <f t="shared" si="14"/>
        <v>0</v>
      </c>
      <c r="H203">
        <f t="shared" si="15"/>
        <v>0</v>
      </c>
      <c r="I203">
        <f t="shared" si="16"/>
        <v>0</v>
      </c>
    </row>
    <row r="204" spans="1:9" x14ac:dyDescent="0.25">
      <c r="B204" s="21">
        <v>34016</v>
      </c>
      <c r="C204">
        <v>177.5</v>
      </c>
      <c r="F204">
        <f t="shared" si="13"/>
        <v>177.5</v>
      </c>
      <c r="G204">
        <f t="shared" si="14"/>
        <v>177.5</v>
      </c>
      <c r="H204">
        <f t="shared" si="15"/>
        <v>0</v>
      </c>
      <c r="I204">
        <f t="shared" si="16"/>
        <v>0</v>
      </c>
    </row>
    <row r="205" spans="1:9" x14ac:dyDescent="0.25">
      <c r="B205" s="21">
        <v>34017</v>
      </c>
      <c r="F205">
        <f t="shared" si="13"/>
        <v>0</v>
      </c>
      <c r="G205">
        <f t="shared" si="14"/>
        <v>0</v>
      </c>
      <c r="H205">
        <f t="shared" si="15"/>
        <v>0</v>
      </c>
      <c r="I205">
        <f t="shared" si="16"/>
        <v>0</v>
      </c>
    </row>
    <row r="206" spans="1:9" x14ac:dyDescent="0.25">
      <c r="B206" s="21">
        <v>34023</v>
      </c>
      <c r="C206">
        <v>270.39999999999998</v>
      </c>
      <c r="F206">
        <f t="shared" si="13"/>
        <v>270.39999999999998</v>
      </c>
      <c r="G206">
        <f t="shared" si="14"/>
        <v>270.39999999999998</v>
      </c>
      <c r="H206">
        <f t="shared" si="15"/>
        <v>0</v>
      </c>
      <c r="I206">
        <f t="shared" si="16"/>
        <v>0</v>
      </c>
    </row>
    <row r="207" spans="1:9" x14ac:dyDescent="0.25">
      <c r="B207" s="21">
        <v>34027</v>
      </c>
      <c r="F207">
        <f t="shared" si="13"/>
        <v>0</v>
      </c>
      <c r="G207">
        <f t="shared" si="14"/>
        <v>0</v>
      </c>
      <c r="H207">
        <f t="shared" si="15"/>
        <v>0</v>
      </c>
      <c r="I207">
        <f t="shared" si="16"/>
        <v>0</v>
      </c>
    </row>
    <row r="208" spans="1:9" x14ac:dyDescent="0.25">
      <c r="B208" s="21">
        <v>34030</v>
      </c>
      <c r="C208">
        <v>359.2</v>
      </c>
      <c r="F208">
        <f t="shared" si="13"/>
        <v>359.2</v>
      </c>
      <c r="G208">
        <f t="shared" si="14"/>
        <v>359.2</v>
      </c>
      <c r="H208">
        <f t="shared" si="15"/>
        <v>0</v>
      </c>
      <c r="I208">
        <f t="shared" si="16"/>
        <v>0</v>
      </c>
    </row>
    <row r="209" spans="2:9" x14ac:dyDescent="0.25">
      <c r="B209" s="21">
        <v>34032</v>
      </c>
      <c r="F209">
        <f t="shared" si="13"/>
        <v>0</v>
      </c>
      <c r="G209">
        <f t="shared" si="14"/>
        <v>0</v>
      </c>
      <c r="H209">
        <f t="shared" si="15"/>
        <v>0</v>
      </c>
      <c r="I209">
        <f t="shared" si="16"/>
        <v>0</v>
      </c>
    </row>
    <row r="210" spans="2:9" x14ac:dyDescent="0.25">
      <c r="B210" s="21">
        <v>34037</v>
      </c>
      <c r="C210">
        <v>527.20000000000005</v>
      </c>
      <c r="F210">
        <f t="shared" si="13"/>
        <v>527.20000000000005</v>
      </c>
      <c r="G210">
        <f t="shared" si="14"/>
        <v>527.20000000000005</v>
      </c>
      <c r="H210">
        <f t="shared" si="15"/>
        <v>0</v>
      </c>
      <c r="I210">
        <f t="shared" si="16"/>
        <v>0</v>
      </c>
    </row>
    <row r="211" spans="2:9" x14ac:dyDescent="0.25">
      <c r="B211" s="21">
        <v>34039</v>
      </c>
      <c r="F211">
        <f t="shared" si="13"/>
        <v>0</v>
      </c>
      <c r="G211">
        <f t="shared" si="14"/>
        <v>0</v>
      </c>
      <c r="H211">
        <f t="shared" si="15"/>
        <v>0</v>
      </c>
      <c r="I211">
        <f t="shared" si="16"/>
        <v>0</v>
      </c>
    </row>
    <row r="212" spans="2:9" x14ac:dyDescent="0.25">
      <c r="B212" s="21">
        <v>34041</v>
      </c>
      <c r="F212">
        <f t="shared" si="13"/>
        <v>0</v>
      </c>
      <c r="G212">
        <f t="shared" si="14"/>
        <v>0</v>
      </c>
      <c r="H212">
        <f t="shared" si="15"/>
        <v>0</v>
      </c>
      <c r="I212">
        <f t="shared" si="16"/>
        <v>0</v>
      </c>
    </row>
    <row r="213" spans="2:9" x14ac:dyDescent="0.25">
      <c r="B213" s="21">
        <v>34044</v>
      </c>
      <c r="C213">
        <v>616.6</v>
      </c>
      <c r="F213">
        <f t="shared" si="13"/>
        <v>616.6</v>
      </c>
      <c r="G213">
        <f t="shared" si="14"/>
        <v>616.6</v>
      </c>
      <c r="H213">
        <f t="shared" si="15"/>
        <v>0</v>
      </c>
      <c r="I213">
        <f t="shared" si="16"/>
        <v>0</v>
      </c>
    </row>
    <row r="214" spans="2:9" x14ac:dyDescent="0.25">
      <c r="B214" s="21">
        <v>34047</v>
      </c>
      <c r="F214">
        <f t="shared" si="13"/>
        <v>0</v>
      </c>
      <c r="G214">
        <f t="shared" si="14"/>
        <v>0</v>
      </c>
      <c r="H214">
        <f t="shared" si="15"/>
        <v>0</v>
      </c>
      <c r="I214">
        <f t="shared" si="16"/>
        <v>0</v>
      </c>
    </row>
    <row r="215" spans="2:9" x14ac:dyDescent="0.25">
      <c r="B215" s="21">
        <v>34049</v>
      </c>
      <c r="F215">
        <f t="shared" si="13"/>
        <v>0</v>
      </c>
      <c r="G215">
        <f t="shared" si="14"/>
        <v>0</v>
      </c>
      <c r="H215">
        <f t="shared" si="15"/>
        <v>0</v>
      </c>
      <c r="I215">
        <f t="shared" si="16"/>
        <v>0</v>
      </c>
    </row>
    <row r="216" spans="2:9" x14ac:dyDescent="0.25">
      <c r="B216" s="21">
        <v>34051</v>
      </c>
      <c r="C216">
        <v>757.4</v>
      </c>
      <c r="F216">
        <f t="shared" si="13"/>
        <v>757.4</v>
      </c>
      <c r="G216">
        <f t="shared" si="14"/>
        <v>757.4</v>
      </c>
      <c r="H216">
        <f t="shared" si="15"/>
        <v>0</v>
      </c>
      <c r="I216">
        <f t="shared" si="16"/>
        <v>0</v>
      </c>
    </row>
    <row r="217" spans="2:9" x14ac:dyDescent="0.25">
      <c r="B217" s="21">
        <v>34054</v>
      </c>
      <c r="F217">
        <f t="shared" si="13"/>
        <v>0</v>
      </c>
      <c r="G217">
        <f t="shared" si="14"/>
        <v>0</v>
      </c>
      <c r="H217">
        <f t="shared" si="15"/>
        <v>0</v>
      </c>
      <c r="I217">
        <f t="shared" si="16"/>
        <v>0</v>
      </c>
    </row>
    <row r="218" spans="2:9" x14ac:dyDescent="0.25">
      <c r="B218" s="21">
        <v>34056</v>
      </c>
      <c r="F218">
        <f t="shared" si="13"/>
        <v>0</v>
      </c>
      <c r="G218">
        <f t="shared" si="14"/>
        <v>0</v>
      </c>
      <c r="H218">
        <f t="shared" si="15"/>
        <v>0</v>
      </c>
      <c r="I218">
        <f t="shared" si="16"/>
        <v>0</v>
      </c>
    </row>
    <row r="219" spans="2:9" x14ac:dyDescent="0.25">
      <c r="B219" s="21">
        <v>34059</v>
      </c>
      <c r="C219">
        <v>1184.4000000000001</v>
      </c>
      <c r="F219">
        <f t="shared" si="13"/>
        <v>1184.4000000000001</v>
      </c>
      <c r="G219">
        <f t="shared" si="14"/>
        <v>1184.4000000000001</v>
      </c>
      <c r="H219">
        <f t="shared" si="15"/>
        <v>0</v>
      </c>
      <c r="I219">
        <f t="shared" si="16"/>
        <v>0</v>
      </c>
    </row>
    <row r="220" spans="2:9" x14ac:dyDescent="0.25">
      <c r="B220" s="21">
        <v>34060</v>
      </c>
      <c r="F220">
        <f t="shared" si="13"/>
        <v>0</v>
      </c>
      <c r="G220">
        <f t="shared" si="14"/>
        <v>0</v>
      </c>
      <c r="H220">
        <f t="shared" si="15"/>
        <v>0</v>
      </c>
      <c r="I220">
        <f t="shared" si="16"/>
        <v>0</v>
      </c>
    </row>
    <row r="221" spans="2:9" x14ac:dyDescent="0.25">
      <c r="B221" s="21">
        <v>34062</v>
      </c>
      <c r="F221">
        <f t="shared" si="13"/>
        <v>0</v>
      </c>
      <c r="G221">
        <f t="shared" si="14"/>
        <v>0</v>
      </c>
      <c r="H221">
        <f t="shared" si="15"/>
        <v>0</v>
      </c>
      <c r="I221">
        <f t="shared" si="16"/>
        <v>0</v>
      </c>
    </row>
    <row r="222" spans="2:9" x14ac:dyDescent="0.25">
      <c r="B222" s="21">
        <v>34065</v>
      </c>
      <c r="F222">
        <f t="shared" si="13"/>
        <v>0</v>
      </c>
      <c r="G222">
        <f t="shared" si="14"/>
        <v>0</v>
      </c>
      <c r="H222">
        <f t="shared" si="15"/>
        <v>0</v>
      </c>
      <c r="I222">
        <f t="shared" si="16"/>
        <v>0</v>
      </c>
    </row>
    <row r="223" spans="2:9" x14ac:dyDescent="0.25">
      <c r="B223" s="21">
        <v>34066</v>
      </c>
      <c r="C223">
        <v>1395.1</v>
      </c>
      <c r="F223">
        <f t="shared" si="13"/>
        <v>1395.1</v>
      </c>
      <c r="G223">
        <f t="shared" si="14"/>
        <v>1395.1</v>
      </c>
      <c r="H223">
        <f t="shared" si="15"/>
        <v>0</v>
      </c>
      <c r="I223">
        <f t="shared" si="16"/>
        <v>0</v>
      </c>
    </row>
    <row r="224" spans="2:9" x14ac:dyDescent="0.25">
      <c r="B224" s="21">
        <v>34067</v>
      </c>
      <c r="F224">
        <f t="shared" si="13"/>
        <v>0</v>
      </c>
      <c r="G224">
        <f t="shared" si="14"/>
        <v>0</v>
      </c>
      <c r="H224">
        <f t="shared" si="15"/>
        <v>0</v>
      </c>
      <c r="I224">
        <f t="shared" si="16"/>
        <v>0</v>
      </c>
    </row>
    <row r="225" spans="2:9" x14ac:dyDescent="0.25">
      <c r="B225" s="21">
        <v>34072</v>
      </c>
      <c r="F225">
        <f t="shared" si="13"/>
        <v>0</v>
      </c>
      <c r="G225">
        <f t="shared" si="14"/>
        <v>0</v>
      </c>
      <c r="H225">
        <f t="shared" si="15"/>
        <v>0</v>
      </c>
      <c r="I225">
        <f t="shared" si="16"/>
        <v>0</v>
      </c>
    </row>
    <row r="226" spans="2:9" x14ac:dyDescent="0.25">
      <c r="B226" s="21">
        <v>34073</v>
      </c>
      <c r="C226">
        <v>1573.5</v>
      </c>
      <c r="F226">
        <f t="shared" si="13"/>
        <v>1573.5</v>
      </c>
      <c r="G226">
        <f t="shared" si="14"/>
        <v>1573.5</v>
      </c>
      <c r="H226">
        <f t="shared" si="15"/>
        <v>0</v>
      </c>
      <c r="I226">
        <f t="shared" si="16"/>
        <v>0</v>
      </c>
    </row>
    <row r="227" spans="2:9" x14ac:dyDescent="0.25">
      <c r="B227" s="21">
        <v>34074</v>
      </c>
      <c r="F227">
        <f t="shared" si="13"/>
        <v>0</v>
      </c>
      <c r="G227">
        <f t="shared" si="14"/>
        <v>0</v>
      </c>
      <c r="H227">
        <f t="shared" si="15"/>
        <v>0</v>
      </c>
      <c r="I227">
        <f t="shared" si="16"/>
        <v>0</v>
      </c>
    </row>
    <row r="228" spans="2:9" x14ac:dyDescent="0.25">
      <c r="B228" s="21">
        <v>34077</v>
      </c>
      <c r="F228">
        <f t="shared" si="13"/>
        <v>0</v>
      </c>
      <c r="G228">
        <f t="shared" si="14"/>
        <v>0</v>
      </c>
      <c r="H228">
        <f t="shared" si="15"/>
        <v>0</v>
      </c>
      <c r="I228">
        <f t="shared" si="16"/>
        <v>0</v>
      </c>
    </row>
    <row r="229" spans="2:9" x14ac:dyDescent="0.25">
      <c r="B229" s="21">
        <v>34079</v>
      </c>
      <c r="F229">
        <f t="shared" si="13"/>
        <v>0</v>
      </c>
      <c r="G229">
        <f t="shared" si="14"/>
        <v>0</v>
      </c>
      <c r="H229">
        <f t="shared" si="15"/>
        <v>0</v>
      </c>
      <c r="I229">
        <f t="shared" si="16"/>
        <v>0</v>
      </c>
    </row>
    <row r="230" spans="2:9" x14ac:dyDescent="0.25">
      <c r="B230" s="21">
        <v>34080</v>
      </c>
      <c r="C230">
        <v>1952.4</v>
      </c>
      <c r="F230">
        <f t="shared" si="13"/>
        <v>1952.4</v>
      </c>
      <c r="G230">
        <f t="shared" si="14"/>
        <v>1952.4</v>
      </c>
      <c r="H230">
        <f t="shared" si="15"/>
        <v>0</v>
      </c>
      <c r="I230">
        <f t="shared" si="16"/>
        <v>0</v>
      </c>
    </row>
    <row r="231" spans="2:9" x14ac:dyDescent="0.25">
      <c r="B231" s="21">
        <v>34081</v>
      </c>
      <c r="F231">
        <f t="shared" si="13"/>
        <v>0</v>
      </c>
      <c r="G231">
        <f t="shared" si="14"/>
        <v>0</v>
      </c>
      <c r="H231">
        <f t="shared" si="15"/>
        <v>0</v>
      </c>
      <c r="I231">
        <f t="shared" si="16"/>
        <v>0</v>
      </c>
    </row>
    <row r="232" spans="2:9" x14ac:dyDescent="0.25">
      <c r="B232" s="21">
        <v>34083</v>
      </c>
      <c r="F232">
        <f t="shared" si="13"/>
        <v>0</v>
      </c>
      <c r="G232">
        <f t="shared" si="14"/>
        <v>0</v>
      </c>
      <c r="H232">
        <f t="shared" si="15"/>
        <v>0</v>
      </c>
      <c r="I232">
        <f t="shared" si="16"/>
        <v>0</v>
      </c>
    </row>
    <row r="233" spans="2:9" x14ac:dyDescent="0.25">
      <c r="B233" s="21">
        <v>34086</v>
      </c>
      <c r="F233">
        <f t="shared" si="13"/>
        <v>0</v>
      </c>
      <c r="G233">
        <f t="shared" si="14"/>
        <v>0</v>
      </c>
      <c r="H233">
        <f t="shared" si="15"/>
        <v>0</v>
      </c>
      <c r="I233">
        <f t="shared" si="16"/>
        <v>0</v>
      </c>
    </row>
    <row r="234" spans="2:9" x14ac:dyDescent="0.25">
      <c r="B234" s="21">
        <v>34087</v>
      </c>
      <c r="C234">
        <v>1807.5</v>
      </c>
      <c r="F234">
        <f t="shared" si="13"/>
        <v>1807.5</v>
      </c>
      <c r="G234">
        <f t="shared" si="14"/>
        <v>1807.5</v>
      </c>
      <c r="H234">
        <f t="shared" si="15"/>
        <v>0</v>
      </c>
      <c r="I234">
        <f t="shared" si="16"/>
        <v>0</v>
      </c>
    </row>
    <row r="235" spans="2:9" x14ac:dyDescent="0.25">
      <c r="B235" s="21">
        <v>34088</v>
      </c>
      <c r="F235">
        <f t="shared" si="13"/>
        <v>0</v>
      </c>
      <c r="G235">
        <f t="shared" si="14"/>
        <v>0</v>
      </c>
      <c r="H235">
        <f t="shared" si="15"/>
        <v>0</v>
      </c>
      <c r="I235">
        <f t="shared" si="16"/>
        <v>0</v>
      </c>
    </row>
    <row r="236" spans="2:9" x14ac:dyDescent="0.25">
      <c r="B236" s="21">
        <v>34090</v>
      </c>
      <c r="F236">
        <f t="shared" si="13"/>
        <v>0</v>
      </c>
      <c r="G236">
        <f t="shared" si="14"/>
        <v>0</v>
      </c>
      <c r="H236">
        <f t="shared" si="15"/>
        <v>0</v>
      </c>
      <c r="I236">
        <f t="shared" si="16"/>
        <v>0</v>
      </c>
    </row>
    <row r="237" spans="2:9" x14ac:dyDescent="0.25">
      <c r="B237" s="21">
        <v>34094</v>
      </c>
      <c r="C237">
        <v>2185.6999999999998</v>
      </c>
      <c r="F237">
        <f t="shared" si="13"/>
        <v>2185.6999999999998</v>
      </c>
      <c r="G237">
        <f t="shared" si="14"/>
        <v>2185.6999999999998</v>
      </c>
      <c r="H237">
        <f t="shared" si="15"/>
        <v>0</v>
      </c>
      <c r="I237">
        <f t="shared" si="16"/>
        <v>0</v>
      </c>
    </row>
    <row r="238" spans="2:9" x14ac:dyDescent="0.25">
      <c r="B238" s="21">
        <v>34097</v>
      </c>
      <c r="F238">
        <f t="shared" si="13"/>
        <v>0</v>
      </c>
      <c r="G238">
        <f t="shared" si="14"/>
        <v>0</v>
      </c>
      <c r="H238">
        <f t="shared" si="15"/>
        <v>0</v>
      </c>
      <c r="I238">
        <f t="shared" si="16"/>
        <v>0</v>
      </c>
    </row>
    <row r="239" spans="2:9" x14ac:dyDescent="0.25">
      <c r="B239" s="21">
        <v>34100</v>
      </c>
      <c r="F239">
        <f t="shared" si="13"/>
        <v>0</v>
      </c>
      <c r="G239">
        <f t="shared" si="14"/>
        <v>0</v>
      </c>
      <c r="H239">
        <f t="shared" si="15"/>
        <v>0</v>
      </c>
      <c r="I239">
        <f t="shared" si="16"/>
        <v>0</v>
      </c>
    </row>
    <row r="240" spans="2:9" x14ac:dyDescent="0.25">
      <c r="B240" s="21">
        <v>34101</v>
      </c>
      <c r="C240">
        <v>2081.6999999999998</v>
      </c>
      <c r="F240">
        <f t="shared" si="13"/>
        <v>2081.6999999999998</v>
      </c>
      <c r="G240">
        <f t="shared" si="14"/>
        <v>2081.6999999999998</v>
      </c>
      <c r="H240">
        <f t="shared" si="15"/>
        <v>0</v>
      </c>
      <c r="I240">
        <f t="shared" si="16"/>
        <v>0</v>
      </c>
    </row>
    <row r="241" spans="1:9" x14ac:dyDescent="0.25">
      <c r="B241" s="21">
        <v>34102</v>
      </c>
      <c r="F241">
        <f t="shared" si="13"/>
        <v>0</v>
      </c>
      <c r="G241">
        <f t="shared" si="14"/>
        <v>0</v>
      </c>
      <c r="H241">
        <f t="shared" si="15"/>
        <v>0</v>
      </c>
      <c r="I241">
        <f t="shared" si="16"/>
        <v>0</v>
      </c>
    </row>
    <row r="242" spans="1:9" x14ac:dyDescent="0.25">
      <c r="B242" s="21">
        <v>34104</v>
      </c>
      <c r="F242">
        <f t="shared" si="13"/>
        <v>0</v>
      </c>
      <c r="G242">
        <f t="shared" si="14"/>
        <v>0</v>
      </c>
      <c r="H242">
        <f t="shared" si="15"/>
        <v>0</v>
      </c>
      <c r="I242">
        <f t="shared" si="16"/>
        <v>0</v>
      </c>
    </row>
    <row r="243" spans="1:9" x14ac:dyDescent="0.25">
      <c r="B243" s="21">
        <v>34107</v>
      </c>
      <c r="F243">
        <f t="shared" si="13"/>
        <v>0</v>
      </c>
      <c r="G243">
        <f t="shared" si="14"/>
        <v>0</v>
      </c>
      <c r="H243">
        <f t="shared" si="15"/>
        <v>0</v>
      </c>
      <c r="I243">
        <f t="shared" si="16"/>
        <v>0</v>
      </c>
    </row>
    <row r="244" spans="1:9" x14ac:dyDescent="0.25">
      <c r="B244" s="21">
        <v>34108</v>
      </c>
      <c r="C244">
        <v>1983.2</v>
      </c>
      <c r="F244">
        <f t="shared" si="13"/>
        <v>1983.2</v>
      </c>
      <c r="G244">
        <f t="shared" si="14"/>
        <v>1983.2</v>
      </c>
      <c r="H244">
        <f t="shared" si="15"/>
        <v>0</v>
      </c>
      <c r="I244">
        <f t="shared" si="16"/>
        <v>0</v>
      </c>
    </row>
    <row r="245" spans="1:9" x14ac:dyDescent="0.25">
      <c r="B245" s="21">
        <v>34111</v>
      </c>
      <c r="F245">
        <f t="shared" si="13"/>
        <v>0</v>
      </c>
      <c r="G245">
        <f t="shared" si="14"/>
        <v>0</v>
      </c>
      <c r="H245">
        <f t="shared" si="15"/>
        <v>0</v>
      </c>
      <c r="I245">
        <f t="shared" si="16"/>
        <v>0</v>
      </c>
    </row>
    <row r="246" spans="1:9" x14ac:dyDescent="0.25">
      <c r="A246" t="s">
        <v>75</v>
      </c>
      <c r="B246" s="21">
        <v>33956</v>
      </c>
      <c r="F246">
        <f t="shared" si="13"/>
        <v>0</v>
      </c>
      <c r="G246">
        <f t="shared" si="14"/>
        <v>0</v>
      </c>
      <c r="H246">
        <f t="shared" si="15"/>
        <v>0</v>
      </c>
      <c r="I246">
        <f t="shared" si="16"/>
        <v>0</v>
      </c>
    </row>
    <row r="247" spans="1:9" x14ac:dyDescent="0.25">
      <c r="B247" s="21">
        <v>33968</v>
      </c>
      <c r="F247">
        <f t="shared" si="13"/>
        <v>0</v>
      </c>
      <c r="G247">
        <f t="shared" si="14"/>
        <v>0</v>
      </c>
      <c r="H247">
        <f t="shared" si="15"/>
        <v>0</v>
      </c>
      <c r="I247">
        <f t="shared" si="16"/>
        <v>0</v>
      </c>
    </row>
    <row r="248" spans="1:9" x14ac:dyDescent="0.25">
      <c r="B248" s="21">
        <v>33981</v>
      </c>
      <c r="C248">
        <v>3.3479999999999999</v>
      </c>
      <c r="F248">
        <f t="shared" si="13"/>
        <v>3.3479999999999999</v>
      </c>
      <c r="G248">
        <f t="shared" si="14"/>
        <v>3.3479999999999999</v>
      </c>
      <c r="H248">
        <f t="shared" si="15"/>
        <v>0</v>
      </c>
      <c r="I248">
        <f t="shared" si="16"/>
        <v>0</v>
      </c>
    </row>
    <row r="249" spans="1:9" x14ac:dyDescent="0.25">
      <c r="B249" s="21">
        <v>33985</v>
      </c>
      <c r="F249">
        <f t="shared" si="13"/>
        <v>0</v>
      </c>
      <c r="G249">
        <f t="shared" si="14"/>
        <v>0</v>
      </c>
      <c r="H249">
        <f t="shared" si="15"/>
        <v>0</v>
      </c>
      <c r="I249">
        <f t="shared" si="16"/>
        <v>0</v>
      </c>
    </row>
    <row r="250" spans="1:9" x14ac:dyDescent="0.25">
      <c r="B250" s="21">
        <v>33991</v>
      </c>
      <c r="C250">
        <v>11.65</v>
      </c>
      <c r="F250">
        <f t="shared" si="13"/>
        <v>11.65</v>
      </c>
      <c r="G250">
        <f t="shared" si="14"/>
        <v>11.65</v>
      </c>
      <c r="H250">
        <f t="shared" si="15"/>
        <v>0</v>
      </c>
      <c r="I250">
        <f t="shared" si="16"/>
        <v>0</v>
      </c>
    </row>
    <row r="251" spans="1:9" x14ac:dyDescent="0.25">
      <c r="B251" s="21">
        <v>33996</v>
      </c>
      <c r="F251">
        <f t="shared" si="13"/>
        <v>0</v>
      </c>
      <c r="G251">
        <f t="shared" si="14"/>
        <v>0</v>
      </c>
      <c r="H251">
        <f t="shared" si="15"/>
        <v>0</v>
      </c>
      <c r="I251">
        <f t="shared" si="16"/>
        <v>0</v>
      </c>
    </row>
    <row r="252" spans="1:9" x14ac:dyDescent="0.25">
      <c r="B252" s="21">
        <v>34001</v>
      </c>
      <c r="C252">
        <v>41.12</v>
      </c>
      <c r="F252">
        <f t="shared" si="13"/>
        <v>41.12</v>
      </c>
      <c r="G252">
        <f t="shared" si="14"/>
        <v>41.12</v>
      </c>
      <c r="H252">
        <f t="shared" si="15"/>
        <v>0</v>
      </c>
      <c r="I252">
        <f t="shared" si="16"/>
        <v>0</v>
      </c>
    </row>
    <row r="253" spans="1:9" x14ac:dyDescent="0.25">
      <c r="B253" s="21">
        <v>34003</v>
      </c>
      <c r="F253">
        <f t="shared" si="13"/>
        <v>0</v>
      </c>
      <c r="G253">
        <f t="shared" si="14"/>
        <v>0</v>
      </c>
      <c r="H253">
        <f t="shared" si="15"/>
        <v>0</v>
      </c>
      <c r="I253">
        <f t="shared" si="16"/>
        <v>0</v>
      </c>
    </row>
    <row r="254" spans="1:9" x14ac:dyDescent="0.25">
      <c r="B254" s="21">
        <v>34009</v>
      </c>
      <c r="C254">
        <v>81.66</v>
      </c>
      <c r="F254">
        <f t="shared" si="13"/>
        <v>81.66</v>
      </c>
      <c r="G254">
        <f t="shared" si="14"/>
        <v>81.66</v>
      </c>
      <c r="H254">
        <f t="shared" si="15"/>
        <v>0</v>
      </c>
      <c r="I254">
        <f t="shared" si="16"/>
        <v>0</v>
      </c>
    </row>
    <row r="255" spans="1:9" x14ac:dyDescent="0.25">
      <c r="B255" s="21">
        <v>34011</v>
      </c>
      <c r="F255">
        <f t="shared" si="13"/>
        <v>0</v>
      </c>
      <c r="G255">
        <f t="shared" si="14"/>
        <v>0</v>
      </c>
      <c r="H255">
        <f t="shared" si="15"/>
        <v>0</v>
      </c>
      <c r="I255">
        <f t="shared" si="16"/>
        <v>0</v>
      </c>
    </row>
    <row r="256" spans="1:9" x14ac:dyDescent="0.25">
      <c r="B256" s="21">
        <v>34016</v>
      </c>
      <c r="C256">
        <v>164.2</v>
      </c>
      <c r="F256">
        <f t="shared" si="13"/>
        <v>164.2</v>
      </c>
      <c r="G256">
        <f t="shared" si="14"/>
        <v>164.2</v>
      </c>
      <c r="H256">
        <f t="shared" si="15"/>
        <v>0</v>
      </c>
      <c r="I256">
        <f t="shared" si="16"/>
        <v>0</v>
      </c>
    </row>
    <row r="257" spans="2:9" x14ac:dyDescent="0.25">
      <c r="B257" s="21">
        <v>34017</v>
      </c>
      <c r="F257">
        <f t="shared" si="13"/>
        <v>0</v>
      </c>
      <c r="G257">
        <f t="shared" si="14"/>
        <v>0</v>
      </c>
      <c r="H257">
        <f t="shared" si="15"/>
        <v>0</v>
      </c>
      <c r="I257">
        <f t="shared" si="16"/>
        <v>0</v>
      </c>
    </row>
    <row r="258" spans="2:9" x14ac:dyDescent="0.25">
      <c r="B258" s="21">
        <v>34023</v>
      </c>
      <c r="C258">
        <v>239.8</v>
      </c>
      <c r="F258">
        <f t="shared" si="13"/>
        <v>239.8</v>
      </c>
      <c r="G258">
        <f t="shared" si="14"/>
        <v>239.8</v>
      </c>
      <c r="H258">
        <f t="shared" si="15"/>
        <v>0</v>
      </c>
      <c r="I258">
        <f t="shared" si="16"/>
        <v>0</v>
      </c>
    </row>
    <row r="259" spans="2:9" x14ac:dyDescent="0.25">
      <c r="B259" s="21">
        <v>34027</v>
      </c>
      <c r="F259">
        <f t="shared" si="13"/>
        <v>0</v>
      </c>
      <c r="G259">
        <f t="shared" si="14"/>
        <v>0</v>
      </c>
      <c r="H259">
        <f t="shared" si="15"/>
        <v>0</v>
      </c>
      <c r="I259">
        <f t="shared" si="16"/>
        <v>0</v>
      </c>
    </row>
    <row r="260" spans="2:9" x14ac:dyDescent="0.25">
      <c r="B260" s="21">
        <v>34030</v>
      </c>
      <c r="C260">
        <v>311.3</v>
      </c>
      <c r="F260">
        <f t="shared" si="13"/>
        <v>311.3</v>
      </c>
      <c r="G260">
        <f t="shared" si="14"/>
        <v>311.3</v>
      </c>
      <c r="H260">
        <f t="shared" si="15"/>
        <v>0</v>
      </c>
      <c r="I260">
        <f t="shared" si="16"/>
        <v>0</v>
      </c>
    </row>
    <row r="261" spans="2:9" x14ac:dyDescent="0.25">
      <c r="B261" s="21">
        <v>34033</v>
      </c>
      <c r="F261">
        <f t="shared" si="13"/>
        <v>0</v>
      </c>
      <c r="G261">
        <f t="shared" si="14"/>
        <v>0</v>
      </c>
      <c r="H261">
        <f t="shared" si="15"/>
        <v>0</v>
      </c>
      <c r="I261">
        <f t="shared" si="16"/>
        <v>0</v>
      </c>
    </row>
    <row r="262" spans="2:9" x14ac:dyDescent="0.25">
      <c r="B262" s="21">
        <v>34037</v>
      </c>
      <c r="C262">
        <v>456.1</v>
      </c>
      <c r="F262">
        <f t="shared" ref="F262:F325" si="17">G262-H262</f>
        <v>456.1</v>
      </c>
      <c r="G262">
        <f t="shared" ref="G262:G325" si="18">IF(C262="",0,C262)</f>
        <v>456.1</v>
      </c>
      <c r="H262">
        <f t="shared" ref="H262:H325" si="19">IF(D262="",0,D262)</f>
        <v>0</v>
      </c>
      <c r="I262">
        <f t="shared" ref="I262:I325" si="20">IF(E262="",0,E262)</f>
        <v>0</v>
      </c>
    </row>
    <row r="263" spans="2:9" x14ac:dyDescent="0.25">
      <c r="B263" s="21">
        <v>34039</v>
      </c>
      <c r="F263">
        <f t="shared" si="17"/>
        <v>0</v>
      </c>
      <c r="G263">
        <f t="shared" si="18"/>
        <v>0</v>
      </c>
      <c r="H263">
        <f t="shared" si="19"/>
        <v>0</v>
      </c>
      <c r="I263">
        <f t="shared" si="20"/>
        <v>0</v>
      </c>
    </row>
    <row r="264" spans="2:9" x14ac:dyDescent="0.25">
      <c r="B264" s="21">
        <v>34041</v>
      </c>
      <c r="F264">
        <f t="shared" si="17"/>
        <v>0</v>
      </c>
      <c r="G264">
        <f t="shared" si="18"/>
        <v>0</v>
      </c>
      <c r="H264">
        <f t="shared" si="19"/>
        <v>0</v>
      </c>
      <c r="I264">
        <f t="shared" si="20"/>
        <v>0</v>
      </c>
    </row>
    <row r="265" spans="2:9" x14ac:dyDescent="0.25">
      <c r="B265" s="21">
        <v>34044</v>
      </c>
      <c r="C265">
        <v>535.9</v>
      </c>
      <c r="F265">
        <f t="shared" si="17"/>
        <v>535.9</v>
      </c>
      <c r="G265">
        <f t="shared" si="18"/>
        <v>535.9</v>
      </c>
      <c r="H265">
        <f t="shared" si="19"/>
        <v>0</v>
      </c>
      <c r="I265">
        <f t="shared" si="20"/>
        <v>0</v>
      </c>
    </row>
    <row r="266" spans="2:9" x14ac:dyDescent="0.25">
      <c r="B266" s="21">
        <v>34047</v>
      </c>
      <c r="F266">
        <f t="shared" si="17"/>
        <v>0</v>
      </c>
      <c r="G266">
        <f t="shared" si="18"/>
        <v>0</v>
      </c>
      <c r="H266">
        <f t="shared" si="19"/>
        <v>0</v>
      </c>
      <c r="I266">
        <f t="shared" si="20"/>
        <v>0</v>
      </c>
    </row>
    <row r="267" spans="2:9" x14ac:dyDescent="0.25">
      <c r="B267" s="21">
        <v>34049</v>
      </c>
      <c r="F267">
        <f t="shared" si="17"/>
        <v>0</v>
      </c>
      <c r="G267">
        <f t="shared" si="18"/>
        <v>0</v>
      </c>
      <c r="H267">
        <f t="shared" si="19"/>
        <v>0</v>
      </c>
      <c r="I267">
        <f t="shared" si="20"/>
        <v>0</v>
      </c>
    </row>
    <row r="268" spans="2:9" x14ac:dyDescent="0.25">
      <c r="B268" s="21">
        <v>34051</v>
      </c>
      <c r="C268">
        <v>637.79999999999995</v>
      </c>
      <c r="F268">
        <f t="shared" si="17"/>
        <v>637.79999999999995</v>
      </c>
      <c r="G268">
        <f t="shared" si="18"/>
        <v>637.79999999999995</v>
      </c>
      <c r="H268">
        <f t="shared" si="19"/>
        <v>0</v>
      </c>
      <c r="I268">
        <f t="shared" si="20"/>
        <v>0</v>
      </c>
    </row>
    <row r="269" spans="2:9" x14ac:dyDescent="0.25">
      <c r="B269" s="21">
        <v>34054</v>
      </c>
      <c r="F269">
        <f t="shared" si="17"/>
        <v>0</v>
      </c>
      <c r="G269">
        <f t="shared" si="18"/>
        <v>0</v>
      </c>
      <c r="H269">
        <f t="shared" si="19"/>
        <v>0</v>
      </c>
      <c r="I269">
        <f t="shared" si="20"/>
        <v>0</v>
      </c>
    </row>
    <row r="270" spans="2:9" x14ac:dyDescent="0.25">
      <c r="B270" s="21">
        <v>34055</v>
      </c>
      <c r="F270">
        <f t="shared" si="17"/>
        <v>0</v>
      </c>
      <c r="G270">
        <f t="shared" si="18"/>
        <v>0</v>
      </c>
      <c r="H270">
        <f t="shared" si="19"/>
        <v>0</v>
      </c>
      <c r="I270">
        <f t="shared" si="20"/>
        <v>0</v>
      </c>
    </row>
    <row r="271" spans="2:9" x14ac:dyDescent="0.25">
      <c r="B271" s="21">
        <v>34059</v>
      </c>
      <c r="C271">
        <v>899.6</v>
      </c>
      <c r="F271">
        <f t="shared" si="17"/>
        <v>899.6</v>
      </c>
      <c r="G271">
        <f t="shared" si="18"/>
        <v>899.6</v>
      </c>
      <c r="H271">
        <f t="shared" si="19"/>
        <v>0</v>
      </c>
      <c r="I271">
        <f t="shared" si="20"/>
        <v>0</v>
      </c>
    </row>
    <row r="272" spans="2:9" x14ac:dyDescent="0.25">
      <c r="B272" s="21">
        <v>34060</v>
      </c>
      <c r="F272">
        <f t="shared" si="17"/>
        <v>0</v>
      </c>
      <c r="G272">
        <f t="shared" si="18"/>
        <v>0</v>
      </c>
      <c r="H272">
        <f t="shared" si="19"/>
        <v>0</v>
      </c>
      <c r="I272">
        <f t="shared" si="20"/>
        <v>0</v>
      </c>
    </row>
    <row r="273" spans="2:9" x14ac:dyDescent="0.25">
      <c r="B273" s="21">
        <v>34062</v>
      </c>
      <c r="F273">
        <f t="shared" si="17"/>
        <v>0</v>
      </c>
      <c r="G273">
        <f t="shared" si="18"/>
        <v>0</v>
      </c>
      <c r="H273">
        <f t="shared" si="19"/>
        <v>0</v>
      </c>
      <c r="I273">
        <f t="shared" si="20"/>
        <v>0</v>
      </c>
    </row>
    <row r="274" spans="2:9" x14ac:dyDescent="0.25">
      <c r="B274" s="21">
        <v>34065</v>
      </c>
      <c r="F274">
        <f t="shared" si="17"/>
        <v>0</v>
      </c>
      <c r="G274">
        <f t="shared" si="18"/>
        <v>0</v>
      </c>
      <c r="H274">
        <f t="shared" si="19"/>
        <v>0</v>
      </c>
      <c r="I274">
        <f t="shared" si="20"/>
        <v>0</v>
      </c>
    </row>
    <row r="275" spans="2:9" x14ac:dyDescent="0.25">
      <c r="B275" s="21">
        <v>34066</v>
      </c>
      <c r="C275">
        <v>1112.7</v>
      </c>
      <c r="F275">
        <f t="shared" si="17"/>
        <v>1112.7</v>
      </c>
      <c r="G275">
        <f t="shared" si="18"/>
        <v>1112.7</v>
      </c>
      <c r="H275">
        <f t="shared" si="19"/>
        <v>0</v>
      </c>
      <c r="I275">
        <f t="shared" si="20"/>
        <v>0</v>
      </c>
    </row>
    <row r="276" spans="2:9" x14ac:dyDescent="0.25">
      <c r="B276" s="21">
        <v>34067</v>
      </c>
      <c r="F276">
        <f t="shared" si="17"/>
        <v>0</v>
      </c>
      <c r="G276">
        <f t="shared" si="18"/>
        <v>0</v>
      </c>
      <c r="H276">
        <f t="shared" si="19"/>
        <v>0</v>
      </c>
      <c r="I276">
        <f t="shared" si="20"/>
        <v>0</v>
      </c>
    </row>
    <row r="277" spans="2:9" x14ac:dyDescent="0.25">
      <c r="B277" s="21">
        <v>34072</v>
      </c>
      <c r="F277">
        <f t="shared" si="17"/>
        <v>0</v>
      </c>
      <c r="G277">
        <f t="shared" si="18"/>
        <v>0</v>
      </c>
      <c r="H277">
        <f t="shared" si="19"/>
        <v>0</v>
      </c>
      <c r="I277">
        <f t="shared" si="20"/>
        <v>0</v>
      </c>
    </row>
    <row r="278" spans="2:9" x14ac:dyDescent="0.25">
      <c r="B278" s="21">
        <v>34073</v>
      </c>
      <c r="C278">
        <v>1206.9000000000001</v>
      </c>
      <c r="F278">
        <f t="shared" si="17"/>
        <v>1206.9000000000001</v>
      </c>
      <c r="G278">
        <f t="shared" si="18"/>
        <v>1206.9000000000001</v>
      </c>
      <c r="H278">
        <f t="shared" si="19"/>
        <v>0</v>
      </c>
      <c r="I278">
        <f t="shared" si="20"/>
        <v>0</v>
      </c>
    </row>
    <row r="279" spans="2:9" x14ac:dyDescent="0.25">
      <c r="B279" s="21">
        <v>34074</v>
      </c>
      <c r="F279">
        <f t="shared" si="17"/>
        <v>0</v>
      </c>
      <c r="G279">
        <f t="shared" si="18"/>
        <v>0</v>
      </c>
      <c r="H279">
        <f t="shared" si="19"/>
        <v>0</v>
      </c>
      <c r="I279">
        <f t="shared" si="20"/>
        <v>0</v>
      </c>
    </row>
    <row r="280" spans="2:9" x14ac:dyDescent="0.25">
      <c r="B280" s="21">
        <v>34077</v>
      </c>
      <c r="F280">
        <f t="shared" si="17"/>
        <v>0</v>
      </c>
      <c r="G280">
        <f t="shared" si="18"/>
        <v>0</v>
      </c>
      <c r="H280">
        <f t="shared" si="19"/>
        <v>0</v>
      </c>
      <c r="I280">
        <f t="shared" si="20"/>
        <v>0</v>
      </c>
    </row>
    <row r="281" spans="2:9" x14ac:dyDescent="0.25">
      <c r="B281" s="21">
        <v>34079</v>
      </c>
      <c r="F281">
        <f t="shared" si="17"/>
        <v>0</v>
      </c>
      <c r="G281">
        <f t="shared" si="18"/>
        <v>0</v>
      </c>
      <c r="H281">
        <f t="shared" si="19"/>
        <v>0</v>
      </c>
      <c r="I281">
        <f t="shared" si="20"/>
        <v>0</v>
      </c>
    </row>
    <row r="282" spans="2:9" x14ac:dyDescent="0.25">
      <c r="B282" s="21">
        <v>34080</v>
      </c>
      <c r="C282">
        <v>1435.7</v>
      </c>
      <c r="F282">
        <f t="shared" si="17"/>
        <v>1435.7</v>
      </c>
      <c r="G282">
        <f t="shared" si="18"/>
        <v>1435.7</v>
      </c>
      <c r="H282">
        <f t="shared" si="19"/>
        <v>0</v>
      </c>
      <c r="I282">
        <f t="shared" si="20"/>
        <v>0</v>
      </c>
    </row>
    <row r="283" spans="2:9" x14ac:dyDescent="0.25">
      <c r="B283" s="21">
        <v>34082</v>
      </c>
      <c r="F283">
        <f t="shared" si="17"/>
        <v>0</v>
      </c>
      <c r="G283">
        <f t="shared" si="18"/>
        <v>0</v>
      </c>
      <c r="H283">
        <f t="shared" si="19"/>
        <v>0</v>
      </c>
      <c r="I283">
        <f t="shared" si="20"/>
        <v>0</v>
      </c>
    </row>
    <row r="284" spans="2:9" x14ac:dyDescent="0.25">
      <c r="B284" s="21">
        <v>34083</v>
      </c>
      <c r="F284">
        <f t="shared" si="17"/>
        <v>0</v>
      </c>
      <c r="G284">
        <f t="shared" si="18"/>
        <v>0</v>
      </c>
      <c r="H284">
        <f t="shared" si="19"/>
        <v>0</v>
      </c>
      <c r="I284">
        <f t="shared" si="20"/>
        <v>0</v>
      </c>
    </row>
    <row r="285" spans="2:9" x14ac:dyDescent="0.25">
      <c r="B285" s="21">
        <v>34086</v>
      </c>
      <c r="F285">
        <f t="shared" si="17"/>
        <v>0</v>
      </c>
      <c r="G285">
        <f t="shared" si="18"/>
        <v>0</v>
      </c>
      <c r="H285">
        <f t="shared" si="19"/>
        <v>0</v>
      </c>
      <c r="I285">
        <f t="shared" si="20"/>
        <v>0</v>
      </c>
    </row>
    <row r="286" spans="2:9" x14ac:dyDescent="0.25">
      <c r="B286" s="21">
        <v>34087</v>
      </c>
      <c r="C286">
        <v>1519.5</v>
      </c>
      <c r="F286">
        <f t="shared" si="17"/>
        <v>1519.5</v>
      </c>
      <c r="G286">
        <f t="shared" si="18"/>
        <v>1519.5</v>
      </c>
      <c r="H286">
        <f t="shared" si="19"/>
        <v>0</v>
      </c>
      <c r="I286">
        <f t="shared" si="20"/>
        <v>0</v>
      </c>
    </row>
    <row r="287" spans="2:9" x14ac:dyDescent="0.25">
      <c r="B287" s="21">
        <v>34088</v>
      </c>
      <c r="F287">
        <f t="shared" si="17"/>
        <v>0</v>
      </c>
      <c r="G287">
        <f t="shared" si="18"/>
        <v>0</v>
      </c>
      <c r="H287">
        <f t="shared" si="19"/>
        <v>0</v>
      </c>
      <c r="I287">
        <f t="shared" si="20"/>
        <v>0</v>
      </c>
    </row>
    <row r="288" spans="2:9" x14ac:dyDescent="0.25">
      <c r="B288" s="21">
        <v>34090</v>
      </c>
      <c r="F288">
        <f t="shared" si="17"/>
        <v>0</v>
      </c>
      <c r="G288">
        <f t="shared" si="18"/>
        <v>0</v>
      </c>
      <c r="H288">
        <f t="shared" si="19"/>
        <v>0</v>
      </c>
      <c r="I288">
        <f t="shared" si="20"/>
        <v>0</v>
      </c>
    </row>
    <row r="289" spans="1:9" x14ac:dyDescent="0.25">
      <c r="B289" s="21">
        <v>34094</v>
      </c>
      <c r="C289">
        <v>1522</v>
      </c>
      <c r="F289">
        <f t="shared" si="17"/>
        <v>1522</v>
      </c>
      <c r="G289">
        <f t="shared" si="18"/>
        <v>1522</v>
      </c>
      <c r="H289">
        <f t="shared" si="19"/>
        <v>0</v>
      </c>
      <c r="I289">
        <f t="shared" si="20"/>
        <v>0</v>
      </c>
    </row>
    <row r="290" spans="1:9" x14ac:dyDescent="0.25">
      <c r="B290" s="21">
        <v>34095</v>
      </c>
      <c r="F290">
        <f t="shared" si="17"/>
        <v>0</v>
      </c>
      <c r="G290">
        <f t="shared" si="18"/>
        <v>0</v>
      </c>
      <c r="H290">
        <f t="shared" si="19"/>
        <v>0</v>
      </c>
      <c r="I290">
        <f t="shared" si="20"/>
        <v>0</v>
      </c>
    </row>
    <row r="291" spans="1:9" x14ac:dyDescent="0.25">
      <c r="B291" s="21">
        <v>34097</v>
      </c>
      <c r="F291">
        <f t="shared" si="17"/>
        <v>0</v>
      </c>
      <c r="G291">
        <f t="shared" si="18"/>
        <v>0</v>
      </c>
      <c r="H291">
        <f t="shared" si="19"/>
        <v>0</v>
      </c>
      <c r="I291">
        <f t="shared" si="20"/>
        <v>0</v>
      </c>
    </row>
    <row r="292" spans="1:9" x14ac:dyDescent="0.25">
      <c r="B292" s="21">
        <v>34100</v>
      </c>
      <c r="F292">
        <f t="shared" si="17"/>
        <v>0</v>
      </c>
      <c r="G292">
        <f t="shared" si="18"/>
        <v>0</v>
      </c>
      <c r="H292">
        <f t="shared" si="19"/>
        <v>0</v>
      </c>
      <c r="I292">
        <f t="shared" si="20"/>
        <v>0</v>
      </c>
    </row>
    <row r="293" spans="1:9" x14ac:dyDescent="0.25">
      <c r="B293" s="21">
        <v>34101</v>
      </c>
      <c r="C293">
        <v>1540.9</v>
      </c>
      <c r="F293">
        <f t="shared" si="17"/>
        <v>1540.9</v>
      </c>
      <c r="G293">
        <f t="shared" si="18"/>
        <v>1540.9</v>
      </c>
      <c r="H293">
        <f t="shared" si="19"/>
        <v>0</v>
      </c>
      <c r="I293">
        <f t="shared" si="20"/>
        <v>0</v>
      </c>
    </row>
    <row r="294" spans="1:9" x14ac:dyDescent="0.25">
      <c r="B294" s="21">
        <v>34102</v>
      </c>
      <c r="F294">
        <f t="shared" si="17"/>
        <v>0</v>
      </c>
      <c r="G294">
        <f t="shared" si="18"/>
        <v>0</v>
      </c>
      <c r="H294">
        <f t="shared" si="19"/>
        <v>0</v>
      </c>
      <c r="I294">
        <f t="shared" si="20"/>
        <v>0</v>
      </c>
    </row>
    <row r="295" spans="1:9" x14ac:dyDescent="0.25">
      <c r="B295" s="21">
        <v>34104</v>
      </c>
      <c r="F295">
        <f t="shared" si="17"/>
        <v>0</v>
      </c>
      <c r="G295">
        <f t="shared" si="18"/>
        <v>0</v>
      </c>
      <c r="H295">
        <f t="shared" si="19"/>
        <v>0</v>
      </c>
      <c r="I295">
        <f t="shared" si="20"/>
        <v>0</v>
      </c>
    </row>
    <row r="296" spans="1:9" x14ac:dyDescent="0.25">
      <c r="B296" s="21">
        <v>34107</v>
      </c>
      <c r="F296">
        <f t="shared" si="17"/>
        <v>0</v>
      </c>
      <c r="G296">
        <f t="shared" si="18"/>
        <v>0</v>
      </c>
      <c r="H296">
        <f t="shared" si="19"/>
        <v>0</v>
      </c>
      <c r="I296">
        <f t="shared" si="20"/>
        <v>0</v>
      </c>
    </row>
    <row r="297" spans="1:9" x14ac:dyDescent="0.25">
      <c r="B297" s="21">
        <v>34108</v>
      </c>
      <c r="C297">
        <v>1491.3</v>
      </c>
      <c r="F297">
        <f t="shared" si="17"/>
        <v>1491.3</v>
      </c>
      <c r="G297">
        <f t="shared" si="18"/>
        <v>1491.3</v>
      </c>
      <c r="H297">
        <f t="shared" si="19"/>
        <v>0</v>
      </c>
      <c r="I297">
        <f t="shared" si="20"/>
        <v>0</v>
      </c>
    </row>
    <row r="298" spans="1:9" x14ac:dyDescent="0.25">
      <c r="B298" s="21">
        <v>34111</v>
      </c>
      <c r="F298">
        <f t="shared" si="17"/>
        <v>0</v>
      </c>
      <c r="G298">
        <f t="shared" si="18"/>
        <v>0</v>
      </c>
      <c r="H298">
        <f t="shared" si="19"/>
        <v>0</v>
      </c>
      <c r="I298">
        <f t="shared" si="20"/>
        <v>0</v>
      </c>
    </row>
    <row r="299" spans="1:9" x14ac:dyDescent="0.25">
      <c r="A299" t="s">
        <v>76</v>
      </c>
      <c r="B299" s="21">
        <v>33955</v>
      </c>
      <c r="F299">
        <f t="shared" si="17"/>
        <v>0</v>
      </c>
      <c r="G299">
        <f t="shared" si="18"/>
        <v>0</v>
      </c>
      <c r="H299">
        <f t="shared" si="19"/>
        <v>0</v>
      </c>
      <c r="I299">
        <f t="shared" si="20"/>
        <v>0</v>
      </c>
    </row>
    <row r="300" spans="1:9" x14ac:dyDescent="0.25">
      <c r="B300" s="21">
        <v>33969</v>
      </c>
      <c r="F300">
        <f t="shared" si="17"/>
        <v>0</v>
      </c>
      <c r="G300">
        <f t="shared" si="18"/>
        <v>0</v>
      </c>
      <c r="H300">
        <f t="shared" si="19"/>
        <v>0</v>
      </c>
      <c r="I300">
        <f t="shared" si="20"/>
        <v>0</v>
      </c>
    </row>
    <row r="301" spans="1:9" x14ac:dyDescent="0.25">
      <c r="B301" s="21">
        <v>33981</v>
      </c>
      <c r="C301">
        <v>3.145</v>
      </c>
      <c r="F301">
        <f t="shared" si="17"/>
        <v>3.145</v>
      </c>
      <c r="G301">
        <f t="shared" si="18"/>
        <v>3.145</v>
      </c>
      <c r="H301">
        <f t="shared" si="19"/>
        <v>0</v>
      </c>
      <c r="I301">
        <f t="shared" si="20"/>
        <v>0</v>
      </c>
    </row>
    <row r="302" spans="1:9" x14ac:dyDescent="0.25">
      <c r="B302" s="21">
        <v>33985</v>
      </c>
      <c r="F302">
        <f t="shared" si="17"/>
        <v>0</v>
      </c>
      <c r="G302">
        <f t="shared" si="18"/>
        <v>0</v>
      </c>
      <c r="H302">
        <f t="shared" si="19"/>
        <v>0</v>
      </c>
      <c r="I302">
        <f t="shared" si="20"/>
        <v>0</v>
      </c>
    </row>
    <row r="303" spans="1:9" x14ac:dyDescent="0.25">
      <c r="B303" s="21">
        <v>33991</v>
      </c>
      <c r="C303">
        <v>11.09</v>
      </c>
      <c r="F303">
        <f t="shared" si="17"/>
        <v>11.09</v>
      </c>
      <c r="G303">
        <f t="shared" si="18"/>
        <v>11.09</v>
      </c>
      <c r="H303">
        <f t="shared" si="19"/>
        <v>0</v>
      </c>
      <c r="I303">
        <f t="shared" si="20"/>
        <v>0</v>
      </c>
    </row>
    <row r="304" spans="1:9" x14ac:dyDescent="0.25">
      <c r="B304" s="21">
        <v>33996</v>
      </c>
      <c r="F304">
        <f t="shared" si="17"/>
        <v>0</v>
      </c>
      <c r="G304">
        <f t="shared" si="18"/>
        <v>0</v>
      </c>
      <c r="H304">
        <f t="shared" si="19"/>
        <v>0</v>
      </c>
      <c r="I304">
        <f t="shared" si="20"/>
        <v>0</v>
      </c>
    </row>
    <row r="305" spans="2:9" x14ac:dyDescent="0.25">
      <c r="B305" s="21">
        <v>34001</v>
      </c>
      <c r="C305">
        <v>39.700000000000003</v>
      </c>
      <c r="F305">
        <f t="shared" si="17"/>
        <v>39.700000000000003</v>
      </c>
      <c r="G305">
        <f t="shared" si="18"/>
        <v>39.700000000000003</v>
      </c>
      <c r="H305">
        <f t="shared" si="19"/>
        <v>0</v>
      </c>
      <c r="I305">
        <f t="shared" si="20"/>
        <v>0</v>
      </c>
    </row>
    <row r="306" spans="2:9" x14ac:dyDescent="0.25">
      <c r="B306" s="21">
        <v>34003</v>
      </c>
      <c r="F306">
        <f t="shared" si="17"/>
        <v>0</v>
      </c>
      <c r="G306">
        <f t="shared" si="18"/>
        <v>0</v>
      </c>
      <c r="H306">
        <f t="shared" si="19"/>
        <v>0</v>
      </c>
      <c r="I306">
        <f t="shared" si="20"/>
        <v>0</v>
      </c>
    </row>
    <row r="307" spans="2:9" x14ac:dyDescent="0.25">
      <c r="B307" s="21">
        <v>34009</v>
      </c>
      <c r="C307">
        <v>75.72</v>
      </c>
      <c r="F307">
        <f t="shared" si="17"/>
        <v>75.72</v>
      </c>
      <c r="G307">
        <f t="shared" si="18"/>
        <v>75.72</v>
      </c>
      <c r="H307">
        <f t="shared" si="19"/>
        <v>0</v>
      </c>
      <c r="I307">
        <f t="shared" si="20"/>
        <v>0</v>
      </c>
    </row>
    <row r="308" spans="2:9" x14ac:dyDescent="0.25">
      <c r="B308" s="21">
        <v>34011</v>
      </c>
      <c r="F308">
        <f t="shared" si="17"/>
        <v>0</v>
      </c>
      <c r="G308">
        <f t="shared" si="18"/>
        <v>0</v>
      </c>
      <c r="H308">
        <f t="shared" si="19"/>
        <v>0</v>
      </c>
      <c r="I308">
        <f t="shared" si="20"/>
        <v>0</v>
      </c>
    </row>
    <row r="309" spans="2:9" x14ac:dyDescent="0.25">
      <c r="B309" s="21">
        <v>34016</v>
      </c>
      <c r="C309">
        <v>166.9</v>
      </c>
      <c r="F309">
        <f t="shared" si="17"/>
        <v>166.9</v>
      </c>
      <c r="G309">
        <f t="shared" si="18"/>
        <v>166.9</v>
      </c>
      <c r="H309">
        <f t="shared" si="19"/>
        <v>0</v>
      </c>
      <c r="I309">
        <f t="shared" si="20"/>
        <v>0</v>
      </c>
    </row>
    <row r="310" spans="2:9" x14ac:dyDescent="0.25">
      <c r="B310" s="21">
        <v>34018</v>
      </c>
      <c r="F310">
        <f t="shared" si="17"/>
        <v>0</v>
      </c>
      <c r="G310">
        <f t="shared" si="18"/>
        <v>0</v>
      </c>
      <c r="H310">
        <f t="shared" si="19"/>
        <v>0</v>
      </c>
      <c r="I310">
        <f t="shared" si="20"/>
        <v>0</v>
      </c>
    </row>
    <row r="311" spans="2:9" x14ac:dyDescent="0.25">
      <c r="B311" s="21">
        <v>34023</v>
      </c>
      <c r="C311">
        <v>225.6</v>
      </c>
      <c r="F311">
        <f t="shared" si="17"/>
        <v>225.6</v>
      </c>
      <c r="G311">
        <f t="shared" si="18"/>
        <v>225.6</v>
      </c>
      <c r="H311">
        <f t="shared" si="19"/>
        <v>0</v>
      </c>
      <c r="I311">
        <f t="shared" si="20"/>
        <v>0</v>
      </c>
    </row>
    <row r="312" spans="2:9" x14ac:dyDescent="0.25">
      <c r="B312" s="21">
        <v>34027</v>
      </c>
      <c r="F312">
        <f t="shared" si="17"/>
        <v>0</v>
      </c>
      <c r="G312">
        <f t="shared" si="18"/>
        <v>0</v>
      </c>
      <c r="H312">
        <f t="shared" si="19"/>
        <v>0</v>
      </c>
      <c r="I312">
        <f t="shared" si="20"/>
        <v>0</v>
      </c>
    </row>
    <row r="313" spans="2:9" x14ac:dyDescent="0.25">
      <c r="B313" s="21">
        <v>34030</v>
      </c>
      <c r="C313">
        <v>321</v>
      </c>
      <c r="F313">
        <f t="shared" si="17"/>
        <v>321</v>
      </c>
      <c r="G313">
        <f t="shared" si="18"/>
        <v>321</v>
      </c>
      <c r="H313">
        <f t="shared" si="19"/>
        <v>0</v>
      </c>
      <c r="I313">
        <f t="shared" si="20"/>
        <v>0</v>
      </c>
    </row>
    <row r="314" spans="2:9" x14ac:dyDescent="0.25">
      <c r="B314" s="21">
        <v>34032</v>
      </c>
      <c r="F314">
        <f t="shared" si="17"/>
        <v>0</v>
      </c>
      <c r="G314">
        <f t="shared" si="18"/>
        <v>0</v>
      </c>
      <c r="H314">
        <f t="shared" si="19"/>
        <v>0</v>
      </c>
      <c r="I314">
        <f t="shared" si="20"/>
        <v>0</v>
      </c>
    </row>
    <row r="315" spans="2:9" x14ac:dyDescent="0.25">
      <c r="B315" s="21">
        <v>34037</v>
      </c>
      <c r="C315">
        <v>464.7</v>
      </c>
      <c r="F315">
        <f t="shared" si="17"/>
        <v>464.7</v>
      </c>
      <c r="G315">
        <f t="shared" si="18"/>
        <v>464.7</v>
      </c>
      <c r="H315">
        <f t="shared" si="19"/>
        <v>0</v>
      </c>
      <c r="I315">
        <f t="shared" si="20"/>
        <v>0</v>
      </c>
    </row>
    <row r="316" spans="2:9" x14ac:dyDescent="0.25">
      <c r="B316" s="21">
        <v>34039</v>
      </c>
      <c r="F316">
        <f t="shared" si="17"/>
        <v>0</v>
      </c>
      <c r="G316">
        <f t="shared" si="18"/>
        <v>0</v>
      </c>
      <c r="H316">
        <f t="shared" si="19"/>
        <v>0</v>
      </c>
      <c r="I316">
        <f t="shared" si="20"/>
        <v>0</v>
      </c>
    </row>
    <row r="317" spans="2:9" x14ac:dyDescent="0.25">
      <c r="B317" s="21">
        <v>34041</v>
      </c>
      <c r="F317">
        <f t="shared" si="17"/>
        <v>0</v>
      </c>
      <c r="G317">
        <f t="shared" si="18"/>
        <v>0</v>
      </c>
      <c r="H317">
        <f t="shared" si="19"/>
        <v>0</v>
      </c>
      <c r="I317">
        <f t="shared" si="20"/>
        <v>0</v>
      </c>
    </row>
    <row r="318" spans="2:9" x14ac:dyDescent="0.25">
      <c r="B318" s="21">
        <v>34044</v>
      </c>
      <c r="C318">
        <v>541.5</v>
      </c>
      <c r="F318">
        <f t="shared" si="17"/>
        <v>541.5</v>
      </c>
      <c r="G318">
        <f t="shared" si="18"/>
        <v>541.5</v>
      </c>
      <c r="H318">
        <f t="shared" si="19"/>
        <v>0</v>
      </c>
      <c r="I318">
        <f t="shared" si="20"/>
        <v>0</v>
      </c>
    </row>
    <row r="319" spans="2:9" x14ac:dyDescent="0.25">
      <c r="B319" s="21">
        <v>34047</v>
      </c>
      <c r="F319">
        <f t="shared" si="17"/>
        <v>0</v>
      </c>
      <c r="G319">
        <f t="shared" si="18"/>
        <v>0</v>
      </c>
      <c r="H319">
        <f t="shared" si="19"/>
        <v>0</v>
      </c>
      <c r="I319">
        <f t="shared" si="20"/>
        <v>0</v>
      </c>
    </row>
    <row r="320" spans="2:9" x14ac:dyDescent="0.25">
      <c r="B320" s="21">
        <v>34049</v>
      </c>
      <c r="F320">
        <f t="shared" si="17"/>
        <v>0</v>
      </c>
      <c r="G320">
        <f t="shared" si="18"/>
        <v>0</v>
      </c>
      <c r="H320">
        <f t="shared" si="19"/>
        <v>0</v>
      </c>
      <c r="I320">
        <f t="shared" si="20"/>
        <v>0</v>
      </c>
    </row>
    <row r="321" spans="2:9" x14ac:dyDescent="0.25">
      <c r="B321" s="21">
        <v>34051</v>
      </c>
      <c r="C321">
        <v>637.5</v>
      </c>
      <c r="F321">
        <f t="shared" si="17"/>
        <v>637.5</v>
      </c>
      <c r="G321">
        <f t="shared" si="18"/>
        <v>637.5</v>
      </c>
      <c r="H321">
        <f t="shared" si="19"/>
        <v>0</v>
      </c>
      <c r="I321">
        <f t="shared" si="20"/>
        <v>0</v>
      </c>
    </row>
    <row r="322" spans="2:9" x14ac:dyDescent="0.25">
      <c r="B322" s="21">
        <v>34054</v>
      </c>
      <c r="F322">
        <f t="shared" si="17"/>
        <v>0</v>
      </c>
      <c r="G322">
        <f t="shared" si="18"/>
        <v>0</v>
      </c>
      <c r="H322">
        <f t="shared" si="19"/>
        <v>0</v>
      </c>
      <c r="I322">
        <f t="shared" si="20"/>
        <v>0</v>
      </c>
    </row>
    <row r="323" spans="2:9" x14ac:dyDescent="0.25">
      <c r="B323" s="21">
        <v>34056</v>
      </c>
      <c r="F323">
        <f t="shared" si="17"/>
        <v>0</v>
      </c>
      <c r="G323">
        <f t="shared" si="18"/>
        <v>0</v>
      </c>
      <c r="H323">
        <f t="shared" si="19"/>
        <v>0</v>
      </c>
      <c r="I323">
        <f t="shared" si="20"/>
        <v>0</v>
      </c>
    </row>
    <row r="324" spans="2:9" x14ac:dyDescent="0.25">
      <c r="B324" s="21">
        <v>34059</v>
      </c>
      <c r="C324">
        <v>1027.8</v>
      </c>
      <c r="F324">
        <f t="shared" si="17"/>
        <v>1027.8</v>
      </c>
      <c r="G324">
        <f t="shared" si="18"/>
        <v>1027.8</v>
      </c>
      <c r="H324">
        <f t="shared" si="19"/>
        <v>0</v>
      </c>
      <c r="I324">
        <f t="shared" si="20"/>
        <v>0</v>
      </c>
    </row>
    <row r="325" spans="2:9" x14ac:dyDescent="0.25">
      <c r="B325" s="21">
        <v>34060</v>
      </c>
      <c r="F325">
        <f t="shared" si="17"/>
        <v>0</v>
      </c>
      <c r="G325">
        <f t="shared" si="18"/>
        <v>0</v>
      </c>
      <c r="H325">
        <f t="shared" si="19"/>
        <v>0</v>
      </c>
      <c r="I325">
        <f t="shared" si="20"/>
        <v>0</v>
      </c>
    </row>
    <row r="326" spans="2:9" x14ac:dyDescent="0.25">
      <c r="B326" s="21">
        <v>34062</v>
      </c>
      <c r="F326">
        <f t="shared" ref="F326:F389" si="21">G326-H326</f>
        <v>0</v>
      </c>
      <c r="G326">
        <f t="shared" ref="G326:G389" si="22">IF(C326="",0,C326)</f>
        <v>0</v>
      </c>
      <c r="H326">
        <f t="shared" ref="H326:H389" si="23">IF(D326="",0,D326)</f>
        <v>0</v>
      </c>
      <c r="I326">
        <f t="shared" ref="I326:I389" si="24">IF(E326="",0,E326)</f>
        <v>0</v>
      </c>
    </row>
    <row r="327" spans="2:9" x14ac:dyDescent="0.25">
      <c r="B327" s="21">
        <v>34066</v>
      </c>
      <c r="C327">
        <v>1128.2</v>
      </c>
      <c r="F327">
        <f t="shared" si="21"/>
        <v>1128.2</v>
      </c>
      <c r="G327">
        <f t="shared" si="22"/>
        <v>1128.2</v>
      </c>
      <c r="H327">
        <f t="shared" si="23"/>
        <v>0</v>
      </c>
      <c r="I327">
        <f t="shared" si="24"/>
        <v>0</v>
      </c>
    </row>
    <row r="328" spans="2:9" x14ac:dyDescent="0.25">
      <c r="B328" s="21">
        <v>34067</v>
      </c>
      <c r="F328">
        <f t="shared" si="21"/>
        <v>0</v>
      </c>
      <c r="G328">
        <f t="shared" si="22"/>
        <v>0</v>
      </c>
      <c r="H328">
        <f t="shared" si="23"/>
        <v>0</v>
      </c>
      <c r="I328">
        <f t="shared" si="24"/>
        <v>0</v>
      </c>
    </row>
    <row r="329" spans="2:9" x14ac:dyDescent="0.25">
      <c r="B329" s="21">
        <v>34072</v>
      </c>
      <c r="F329">
        <f t="shared" si="21"/>
        <v>0</v>
      </c>
      <c r="G329">
        <f t="shared" si="22"/>
        <v>0</v>
      </c>
      <c r="H329">
        <f t="shared" si="23"/>
        <v>0</v>
      </c>
      <c r="I329">
        <f t="shared" si="24"/>
        <v>0</v>
      </c>
    </row>
    <row r="330" spans="2:9" x14ac:dyDescent="0.25">
      <c r="B330" s="21">
        <v>34073</v>
      </c>
      <c r="C330">
        <v>1375.8</v>
      </c>
      <c r="F330">
        <f t="shared" si="21"/>
        <v>1375.8</v>
      </c>
      <c r="G330">
        <f t="shared" si="22"/>
        <v>1375.8</v>
      </c>
      <c r="H330">
        <f t="shared" si="23"/>
        <v>0</v>
      </c>
      <c r="I330">
        <f t="shared" si="24"/>
        <v>0</v>
      </c>
    </row>
    <row r="331" spans="2:9" x14ac:dyDescent="0.25">
      <c r="B331" s="21">
        <v>34074</v>
      </c>
      <c r="F331">
        <f t="shared" si="21"/>
        <v>0</v>
      </c>
      <c r="G331">
        <f t="shared" si="22"/>
        <v>0</v>
      </c>
      <c r="H331">
        <f t="shared" si="23"/>
        <v>0</v>
      </c>
      <c r="I331">
        <f t="shared" si="24"/>
        <v>0</v>
      </c>
    </row>
    <row r="332" spans="2:9" x14ac:dyDescent="0.25">
      <c r="B332" s="21">
        <v>34077</v>
      </c>
      <c r="F332">
        <f t="shared" si="21"/>
        <v>0</v>
      </c>
      <c r="G332">
        <f t="shared" si="22"/>
        <v>0</v>
      </c>
      <c r="H332">
        <f t="shared" si="23"/>
        <v>0</v>
      </c>
      <c r="I332">
        <f t="shared" si="24"/>
        <v>0</v>
      </c>
    </row>
    <row r="333" spans="2:9" x14ac:dyDescent="0.25">
      <c r="B333" s="21">
        <v>34079</v>
      </c>
      <c r="F333">
        <f t="shared" si="21"/>
        <v>0</v>
      </c>
      <c r="G333">
        <f t="shared" si="22"/>
        <v>0</v>
      </c>
      <c r="H333">
        <f t="shared" si="23"/>
        <v>0</v>
      </c>
      <c r="I333">
        <f t="shared" si="24"/>
        <v>0</v>
      </c>
    </row>
    <row r="334" spans="2:9" x14ac:dyDescent="0.25">
      <c r="B334" s="21">
        <v>34080</v>
      </c>
      <c r="C334">
        <v>1616.9</v>
      </c>
      <c r="F334">
        <f t="shared" si="21"/>
        <v>1616.9</v>
      </c>
      <c r="G334">
        <f t="shared" si="22"/>
        <v>1616.9</v>
      </c>
      <c r="H334">
        <f t="shared" si="23"/>
        <v>0</v>
      </c>
      <c r="I334">
        <f t="shared" si="24"/>
        <v>0</v>
      </c>
    </row>
    <row r="335" spans="2:9" x14ac:dyDescent="0.25">
      <c r="B335" s="21">
        <v>34081</v>
      </c>
      <c r="F335">
        <f t="shared" si="21"/>
        <v>0</v>
      </c>
      <c r="G335">
        <f t="shared" si="22"/>
        <v>0</v>
      </c>
      <c r="H335">
        <f t="shared" si="23"/>
        <v>0</v>
      </c>
      <c r="I335">
        <f t="shared" si="24"/>
        <v>0</v>
      </c>
    </row>
    <row r="336" spans="2:9" x14ac:dyDescent="0.25">
      <c r="B336" s="21">
        <v>34083</v>
      </c>
      <c r="F336">
        <f t="shared" si="21"/>
        <v>0</v>
      </c>
      <c r="G336">
        <f t="shared" si="22"/>
        <v>0</v>
      </c>
      <c r="H336">
        <f t="shared" si="23"/>
        <v>0</v>
      </c>
      <c r="I336">
        <f t="shared" si="24"/>
        <v>0</v>
      </c>
    </row>
    <row r="337" spans="1:9" x14ac:dyDescent="0.25">
      <c r="B337" s="21">
        <v>34086</v>
      </c>
      <c r="F337">
        <f t="shared" si="21"/>
        <v>0</v>
      </c>
      <c r="G337">
        <f t="shared" si="22"/>
        <v>0</v>
      </c>
      <c r="H337">
        <f t="shared" si="23"/>
        <v>0</v>
      </c>
      <c r="I337">
        <f t="shared" si="24"/>
        <v>0</v>
      </c>
    </row>
    <row r="338" spans="1:9" x14ac:dyDescent="0.25">
      <c r="B338" s="21">
        <v>34087</v>
      </c>
      <c r="C338">
        <v>1693.8</v>
      </c>
      <c r="F338">
        <f t="shared" si="21"/>
        <v>1693.8</v>
      </c>
      <c r="G338">
        <f t="shared" si="22"/>
        <v>1693.8</v>
      </c>
      <c r="H338">
        <f t="shared" si="23"/>
        <v>0</v>
      </c>
      <c r="I338">
        <f t="shared" si="24"/>
        <v>0</v>
      </c>
    </row>
    <row r="339" spans="1:9" x14ac:dyDescent="0.25">
      <c r="B339" s="21">
        <v>34088</v>
      </c>
      <c r="F339">
        <f t="shared" si="21"/>
        <v>0</v>
      </c>
      <c r="G339">
        <f t="shared" si="22"/>
        <v>0</v>
      </c>
      <c r="H339">
        <f t="shared" si="23"/>
        <v>0</v>
      </c>
      <c r="I339">
        <f t="shared" si="24"/>
        <v>0</v>
      </c>
    </row>
    <row r="340" spans="1:9" x14ac:dyDescent="0.25">
      <c r="B340" s="21">
        <v>34090</v>
      </c>
      <c r="F340">
        <f t="shared" si="21"/>
        <v>0</v>
      </c>
      <c r="G340">
        <f t="shared" si="22"/>
        <v>0</v>
      </c>
      <c r="H340">
        <f t="shared" si="23"/>
        <v>0</v>
      </c>
      <c r="I340">
        <f t="shared" si="24"/>
        <v>0</v>
      </c>
    </row>
    <row r="341" spans="1:9" x14ac:dyDescent="0.25">
      <c r="B341" s="21">
        <v>34094</v>
      </c>
      <c r="C341">
        <v>1961.5</v>
      </c>
      <c r="F341">
        <f t="shared" si="21"/>
        <v>1961.5</v>
      </c>
      <c r="G341">
        <f t="shared" si="22"/>
        <v>1961.5</v>
      </c>
      <c r="H341">
        <f t="shared" si="23"/>
        <v>0</v>
      </c>
      <c r="I341">
        <f t="shared" si="24"/>
        <v>0</v>
      </c>
    </row>
    <row r="342" spans="1:9" x14ac:dyDescent="0.25">
      <c r="B342" s="21">
        <v>34097</v>
      </c>
      <c r="F342">
        <f t="shared" si="21"/>
        <v>0</v>
      </c>
      <c r="G342">
        <f t="shared" si="22"/>
        <v>0</v>
      </c>
      <c r="H342">
        <f t="shared" si="23"/>
        <v>0</v>
      </c>
      <c r="I342">
        <f t="shared" si="24"/>
        <v>0</v>
      </c>
    </row>
    <row r="343" spans="1:9" x14ac:dyDescent="0.25">
      <c r="B343" s="21">
        <v>34100</v>
      </c>
      <c r="F343">
        <f t="shared" si="21"/>
        <v>0</v>
      </c>
      <c r="G343">
        <f t="shared" si="22"/>
        <v>0</v>
      </c>
      <c r="H343">
        <f t="shared" si="23"/>
        <v>0</v>
      </c>
      <c r="I343">
        <f t="shared" si="24"/>
        <v>0</v>
      </c>
    </row>
    <row r="344" spans="1:9" x14ac:dyDescent="0.25">
      <c r="B344" s="21">
        <v>34101</v>
      </c>
      <c r="C344">
        <v>2012.2</v>
      </c>
      <c r="F344">
        <f t="shared" si="21"/>
        <v>2012.2</v>
      </c>
      <c r="G344">
        <f t="shared" si="22"/>
        <v>2012.2</v>
      </c>
      <c r="H344">
        <f t="shared" si="23"/>
        <v>0</v>
      </c>
      <c r="I344">
        <f t="shared" si="24"/>
        <v>0</v>
      </c>
    </row>
    <row r="345" spans="1:9" x14ac:dyDescent="0.25">
      <c r="B345" s="21">
        <v>34102</v>
      </c>
      <c r="F345">
        <f t="shared" si="21"/>
        <v>0</v>
      </c>
      <c r="G345">
        <f t="shared" si="22"/>
        <v>0</v>
      </c>
      <c r="H345">
        <f t="shared" si="23"/>
        <v>0</v>
      </c>
      <c r="I345">
        <f t="shared" si="24"/>
        <v>0</v>
      </c>
    </row>
    <row r="346" spans="1:9" x14ac:dyDescent="0.25">
      <c r="B346" s="21">
        <v>34104</v>
      </c>
      <c r="F346">
        <f t="shared" si="21"/>
        <v>0</v>
      </c>
      <c r="G346">
        <f t="shared" si="22"/>
        <v>0</v>
      </c>
      <c r="H346">
        <f t="shared" si="23"/>
        <v>0</v>
      </c>
      <c r="I346">
        <f t="shared" si="24"/>
        <v>0</v>
      </c>
    </row>
    <row r="347" spans="1:9" x14ac:dyDescent="0.25">
      <c r="B347" s="21">
        <v>34107</v>
      </c>
      <c r="F347">
        <f t="shared" si="21"/>
        <v>0</v>
      </c>
      <c r="G347">
        <f t="shared" si="22"/>
        <v>0</v>
      </c>
      <c r="H347">
        <f t="shared" si="23"/>
        <v>0</v>
      </c>
      <c r="I347">
        <f t="shared" si="24"/>
        <v>0</v>
      </c>
    </row>
    <row r="348" spans="1:9" x14ac:dyDescent="0.25">
      <c r="B348" s="21">
        <v>34108</v>
      </c>
      <c r="C348">
        <v>1827.5</v>
      </c>
      <c r="F348">
        <f t="shared" si="21"/>
        <v>1827.5</v>
      </c>
      <c r="G348">
        <f t="shared" si="22"/>
        <v>1827.5</v>
      </c>
      <c r="H348">
        <f t="shared" si="23"/>
        <v>0</v>
      </c>
      <c r="I348">
        <f t="shared" si="24"/>
        <v>0</v>
      </c>
    </row>
    <row r="349" spans="1:9" x14ac:dyDescent="0.25">
      <c r="B349" s="21">
        <v>34111</v>
      </c>
      <c r="F349">
        <f t="shared" si="21"/>
        <v>0</v>
      </c>
      <c r="G349">
        <f t="shared" si="22"/>
        <v>0</v>
      </c>
      <c r="H349">
        <f t="shared" si="23"/>
        <v>0</v>
      </c>
      <c r="I349">
        <f t="shared" si="24"/>
        <v>0</v>
      </c>
    </row>
    <row r="350" spans="1:9" x14ac:dyDescent="0.25">
      <c r="A350" t="s">
        <v>77</v>
      </c>
      <c r="B350" s="21">
        <v>34312</v>
      </c>
      <c r="F350">
        <f t="shared" si="21"/>
        <v>0</v>
      </c>
      <c r="G350">
        <f t="shared" si="22"/>
        <v>0</v>
      </c>
      <c r="H350">
        <f t="shared" si="23"/>
        <v>0</v>
      </c>
      <c r="I350">
        <f t="shared" si="24"/>
        <v>0</v>
      </c>
    </row>
    <row r="351" spans="1:9" x14ac:dyDescent="0.25">
      <c r="B351" s="21">
        <v>34318</v>
      </c>
      <c r="F351">
        <f t="shared" si="21"/>
        <v>0</v>
      </c>
      <c r="G351">
        <f t="shared" si="22"/>
        <v>0</v>
      </c>
      <c r="H351">
        <f t="shared" si="23"/>
        <v>0</v>
      </c>
      <c r="I351">
        <f t="shared" si="24"/>
        <v>0</v>
      </c>
    </row>
    <row r="352" spans="1:9" x14ac:dyDescent="0.25">
      <c r="B352" s="21">
        <v>34323</v>
      </c>
      <c r="F352">
        <f t="shared" si="21"/>
        <v>0</v>
      </c>
      <c r="G352">
        <f t="shared" si="22"/>
        <v>0</v>
      </c>
      <c r="H352">
        <f t="shared" si="23"/>
        <v>0</v>
      </c>
      <c r="I352">
        <f t="shared" si="24"/>
        <v>0</v>
      </c>
    </row>
    <row r="353" spans="2:9" x14ac:dyDescent="0.25">
      <c r="B353" s="21">
        <v>34338</v>
      </c>
      <c r="C353">
        <v>2.8340000000000001</v>
      </c>
      <c r="F353">
        <f t="shared" si="21"/>
        <v>2.8340000000000001</v>
      </c>
      <c r="G353">
        <f t="shared" si="22"/>
        <v>2.8340000000000001</v>
      </c>
      <c r="H353">
        <f t="shared" si="23"/>
        <v>0</v>
      </c>
      <c r="I353">
        <f t="shared" si="24"/>
        <v>0</v>
      </c>
    </row>
    <row r="354" spans="2:9" x14ac:dyDescent="0.25">
      <c r="B354" s="21">
        <v>34345</v>
      </c>
      <c r="C354">
        <v>5.8109999999999999</v>
      </c>
      <c r="F354">
        <f t="shared" si="21"/>
        <v>5.8109999999999999</v>
      </c>
      <c r="G354">
        <f t="shared" si="22"/>
        <v>5.8109999999999999</v>
      </c>
      <c r="H354">
        <f t="shared" si="23"/>
        <v>0</v>
      </c>
      <c r="I354">
        <f t="shared" si="24"/>
        <v>0</v>
      </c>
    </row>
    <row r="355" spans="2:9" x14ac:dyDescent="0.25">
      <c r="B355" s="21">
        <v>34352</v>
      </c>
      <c r="C355">
        <v>10.050000000000001</v>
      </c>
      <c r="F355">
        <f t="shared" si="21"/>
        <v>10.050000000000001</v>
      </c>
      <c r="G355">
        <f t="shared" si="22"/>
        <v>10.050000000000001</v>
      </c>
      <c r="H355">
        <f t="shared" si="23"/>
        <v>0</v>
      </c>
      <c r="I355">
        <f t="shared" si="24"/>
        <v>0</v>
      </c>
    </row>
    <row r="356" spans="2:9" x14ac:dyDescent="0.25">
      <c r="B356" s="21">
        <v>34353</v>
      </c>
      <c r="F356">
        <f t="shared" si="21"/>
        <v>0</v>
      </c>
      <c r="G356">
        <f t="shared" si="22"/>
        <v>0</v>
      </c>
      <c r="H356">
        <f t="shared" si="23"/>
        <v>0</v>
      </c>
      <c r="I356">
        <f t="shared" si="24"/>
        <v>0</v>
      </c>
    </row>
    <row r="357" spans="2:9" x14ac:dyDescent="0.25">
      <c r="B357" s="21">
        <v>34357</v>
      </c>
      <c r="F357">
        <f t="shared" si="21"/>
        <v>0</v>
      </c>
      <c r="G357">
        <f t="shared" si="22"/>
        <v>0</v>
      </c>
      <c r="H357">
        <f t="shared" si="23"/>
        <v>0</v>
      </c>
      <c r="I357">
        <f t="shared" si="24"/>
        <v>0</v>
      </c>
    </row>
    <row r="358" spans="2:9" x14ac:dyDescent="0.25">
      <c r="B358" s="21">
        <v>34359</v>
      </c>
      <c r="C358">
        <v>17.3</v>
      </c>
      <c r="F358">
        <f t="shared" si="21"/>
        <v>17.3</v>
      </c>
      <c r="G358">
        <f t="shared" si="22"/>
        <v>17.3</v>
      </c>
      <c r="H358">
        <f t="shared" si="23"/>
        <v>0</v>
      </c>
      <c r="I358">
        <f t="shared" si="24"/>
        <v>0</v>
      </c>
    </row>
    <row r="359" spans="2:9" x14ac:dyDescent="0.25">
      <c r="B359" s="21">
        <v>34361</v>
      </c>
      <c r="F359">
        <f t="shared" si="21"/>
        <v>0</v>
      </c>
      <c r="G359">
        <f t="shared" si="22"/>
        <v>0</v>
      </c>
      <c r="H359">
        <f t="shared" si="23"/>
        <v>0</v>
      </c>
      <c r="I359">
        <f t="shared" si="24"/>
        <v>0</v>
      </c>
    </row>
    <row r="360" spans="2:9" x14ac:dyDescent="0.25">
      <c r="B360" s="21">
        <v>34366</v>
      </c>
      <c r="C360">
        <v>33.270000000000003</v>
      </c>
      <c r="F360">
        <f t="shared" si="21"/>
        <v>33.270000000000003</v>
      </c>
      <c r="G360">
        <f t="shared" si="22"/>
        <v>33.270000000000003</v>
      </c>
      <c r="H360">
        <f t="shared" si="23"/>
        <v>0</v>
      </c>
      <c r="I360">
        <f t="shared" si="24"/>
        <v>0</v>
      </c>
    </row>
    <row r="361" spans="2:9" x14ac:dyDescent="0.25">
      <c r="B361" s="21">
        <v>34368</v>
      </c>
      <c r="F361">
        <f t="shared" si="21"/>
        <v>0</v>
      </c>
      <c r="G361">
        <f t="shared" si="22"/>
        <v>0</v>
      </c>
      <c r="H361">
        <f t="shared" si="23"/>
        <v>0</v>
      </c>
      <c r="I361">
        <f t="shared" si="24"/>
        <v>0</v>
      </c>
    </row>
    <row r="362" spans="2:9" x14ac:dyDescent="0.25">
      <c r="B362" s="21">
        <v>34370</v>
      </c>
      <c r="F362">
        <f t="shared" si="21"/>
        <v>0</v>
      </c>
      <c r="G362">
        <f t="shared" si="22"/>
        <v>0</v>
      </c>
      <c r="H362">
        <f t="shared" si="23"/>
        <v>0</v>
      </c>
      <c r="I362">
        <f t="shared" si="24"/>
        <v>0</v>
      </c>
    </row>
    <row r="363" spans="2:9" x14ac:dyDescent="0.25">
      <c r="B363" s="21">
        <v>34373</v>
      </c>
      <c r="C363">
        <v>46.9</v>
      </c>
      <c r="F363">
        <f t="shared" si="21"/>
        <v>46.9</v>
      </c>
      <c r="G363">
        <f t="shared" si="22"/>
        <v>46.9</v>
      </c>
      <c r="H363">
        <f t="shared" si="23"/>
        <v>0</v>
      </c>
      <c r="I363">
        <f t="shared" si="24"/>
        <v>0</v>
      </c>
    </row>
    <row r="364" spans="2:9" x14ac:dyDescent="0.25">
      <c r="B364" s="21">
        <v>34376</v>
      </c>
      <c r="F364">
        <f t="shared" si="21"/>
        <v>0</v>
      </c>
      <c r="G364">
        <f t="shared" si="22"/>
        <v>0</v>
      </c>
      <c r="H364">
        <f t="shared" si="23"/>
        <v>0</v>
      </c>
      <c r="I364">
        <f t="shared" si="24"/>
        <v>0</v>
      </c>
    </row>
    <row r="365" spans="2:9" x14ac:dyDescent="0.25">
      <c r="B365" s="21">
        <v>34380</v>
      </c>
      <c r="C365">
        <v>92.83</v>
      </c>
      <c r="F365">
        <f t="shared" si="21"/>
        <v>92.83</v>
      </c>
      <c r="G365">
        <f t="shared" si="22"/>
        <v>92.83</v>
      </c>
      <c r="H365">
        <f t="shared" si="23"/>
        <v>0</v>
      </c>
      <c r="I365">
        <f t="shared" si="24"/>
        <v>0</v>
      </c>
    </row>
    <row r="366" spans="2:9" x14ac:dyDescent="0.25">
      <c r="B366" s="21">
        <v>34381</v>
      </c>
      <c r="F366">
        <f t="shared" si="21"/>
        <v>0</v>
      </c>
      <c r="G366">
        <f t="shared" si="22"/>
        <v>0</v>
      </c>
      <c r="H366">
        <f t="shared" si="23"/>
        <v>0</v>
      </c>
      <c r="I366">
        <f t="shared" si="24"/>
        <v>0</v>
      </c>
    </row>
    <row r="367" spans="2:9" x14ac:dyDescent="0.25">
      <c r="B367" s="21">
        <v>34387</v>
      </c>
      <c r="C367">
        <v>156.4</v>
      </c>
      <c r="F367">
        <f t="shared" si="21"/>
        <v>156.4</v>
      </c>
      <c r="G367">
        <f t="shared" si="22"/>
        <v>156.4</v>
      </c>
      <c r="H367">
        <f t="shared" si="23"/>
        <v>0</v>
      </c>
      <c r="I367">
        <f t="shared" si="24"/>
        <v>0</v>
      </c>
    </row>
    <row r="368" spans="2:9" x14ac:dyDescent="0.25">
      <c r="B368" s="21">
        <v>34388</v>
      </c>
      <c r="F368">
        <f t="shared" si="21"/>
        <v>0</v>
      </c>
      <c r="G368">
        <f t="shared" si="22"/>
        <v>0</v>
      </c>
      <c r="H368">
        <f t="shared" si="23"/>
        <v>0</v>
      </c>
      <c r="I368">
        <f t="shared" si="24"/>
        <v>0</v>
      </c>
    </row>
    <row r="369" spans="2:9" x14ac:dyDescent="0.25">
      <c r="B369" s="21">
        <v>34390</v>
      </c>
      <c r="F369">
        <f t="shared" si="21"/>
        <v>0</v>
      </c>
      <c r="G369">
        <f t="shared" si="22"/>
        <v>0</v>
      </c>
      <c r="H369">
        <f t="shared" si="23"/>
        <v>0</v>
      </c>
      <c r="I369">
        <f t="shared" si="24"/>
        <v>0</v>
      </c>
    </row>
    <row r="370" spans="2:9" x14ac:dyDescent="0.25">
      <c r="B370" s="21">
        <v>34394</v>
      </c>
      <c r="C370">
        <v>265.3</v>
      </c>
      <c r="F370">
        <f t="shared" si="21"/>
        <v>265.3</v>
      </c>
      <c r="G370">
        <f t="shared" si="22"/>
        <v>265.3</v>
      </c>
      <c r="H370">
        <f t="shared" si="23"/>
        <v>0</v>
      </c>
      <c r="I370">
        <f t="shared" si="24"/>
        <v>0</v>
      </c>
    </row>
    <row r="371" spans="2:9" x14ac:dyDescent="0.25">
      <c r="B371" s="21">
        <v>34395</v>
      </c>
      <c r="F371">
        <f t="shared" si="21"/>
        <v>0</v>
      </c>
      <c r="G371">
        <f t="shared" si="22"/>
        <v>0</v>
      </c>
      <c r="H371">
        <f t="shared" si="23"/>
        <v>0</v>
      </c>
      <c r="I371">
        <f t="shared" si="24"/>
        <v>0</v>
      </c>
    </row>
    <row r="372" spans="2:9" x14ac:dyDescent="0.25">
      <c r="B372" s="21">
        <v>34397</v>
      </c>
      <c r="F372">
        <f t="shared" si="21"/>
        <v>0</v>
      </c>
      <c r="G372">
        <f t="shared" si="22"/>
        <v>0</v>
      </c>
      <c r="H372">
        <f t="shared" si="23"/>
        <v>0</v>
      </c>
      <c r="I372">
        <f t="shared" si="24"/>
        <v>0</v>
      </c>
    </row>
    <row r="373" spans="2:9" x14ac:dyDescent="0.25">
      <c r="B373" s="21">
        <v>34400</v>
      </c>
      <c r="F373">
        <f t="shared" si="21"/>
        <v>0</v>
      </c>
      <c r="G373">
        <f t="shared" si="22"/>
        <v>0</v>
      </c>
      <c r="H373">
        <f t="shared" si="23"/>
        <v>0</v>
      </c>
      <c r="I373">
        <f t="shared" si="24"/>
        <v>0</v>
      </c>
    </row>
    <row r="374" spans="2:9" x14ac:dyDescent="0.25">
      <c r="B374" s="21">
        <v>34401</v>
      </c>
      <c r="C374">
        <v>370.3</v>
      </c>
      <c r="F374">
        <f t="shared" si="21"/>
        <v>370.3</v>
      </c>
      <c r="G374">
        <f t="shared" si="22"/>
        <v>370.3</v>
      </c>
      <c r="H374">
        <f t="shared" si="23"/>
        <v>0</v>
      </c>
      <c r="I374">
        <f t="shared" si="24"/>
        <v>0</v>
      </c>
    </row>
    <row r="375" spans="2:9" x14ac:dyDescent="0.25">
      <c r="B375" s="21">
        <v>34404</v>
      </c>
      <c r="F375">
        <f t="shared" si="21"/>
        <v>0</v>
      </c>
      <c r="G375">
        <f t="shared" si="22"/>
        <v>0</v>
      </c>
      <c r="H375">
        <f t="shared" si="23"/>
        <v>0</v>
      </c>
      <c r="I375">
        <f t="shared" si="24"/>
        <v>0</v>
      </c>
    </row>
    <row r="376" spans="2:9" x14ac:dyDescent="0.25">
      <c r="B376" s="21">
        <v>34408</v>
      </c>
      <c r="C376">
        <v>473.1</v>
      </c>
      <c r="F376">
        <f t="shared" si="21"/>
        <v>473.1</v>
      </c>
      <c r="G376">
        <f t="shared" si="22"/>
        <v>473.1</v>
      </c>
      <c r="H376">
        <f t="shared" si="23"/>
        <v>0</v>
      </c>
      <c r="I376">
        <f t="shared" si="24"/>
        <v>0</v>
      </c>
    </row>
    <row r="377" spans="2:9" x14ac:dyDescent="0.25">
      <c r="B377" s="21">
        <v>34410</v>
      </c>
      <c r="F377">
        <f t="shared" si="21"/>
        <v>0</v>
      </c>
      <c r="G377">
        <f t="shared" si="22"/>
        <v>0</v>
      </c>
      <c r="H377">
        <f t="shared" si="23"/>
        <v>0</v>
      </c>
      <c r="I377">
        <f t="shared" si="24"/>
        <v>0</v>
      </c>
    </row>
    <row r="378" spans="2:9" x14ac:dyDescent="0.25">
      <c r="B378" s="21">
        <v>34411</v>
      </c>
      <c r="F378">
        <f t="shared" si="21"/>
        <v>0</v>
      </c>
      <c r="G378">
        <f t="shared" si="22"/>
        <v>0</v>
      </c>
      <c r="H378">
        <f t="shared" si="23"/>
        <v>0</v>
      </c>
      <c r="I378">
        <f t="shared" si="24"/>
        <v>0</v>
      </c>
    </row>
    <row r="379" spans="2:9" x14ac:dyDescent="0.25">
      <c r="B379" s="21">
        <v>34415</v>
      </c>
      <c r="C379">
        <v>639.79999999999995</v>
      </c>
      <c r="F379">
        <f t="shared" si="21"/>
        <v>639.79999999999995</v>
      </c>
      <c r="G379">
        <f t="shared" si="22"/>
        <v>639.79999999999995</v>
      </c>
      <c r="H379">
        <f t="shared" si="23"/>
        <v>0</v>
      </c>
      <c r="I379">
        <f t="shared" si="24"/>
        <v>0</v>
      </c>
    </row>
    <row r="380" spans="2:9" x14ac:dyDescent="0.25">
      <c r="B380" s="21">
        <v>34417</v>
      </c>
      <c r="F380">
        <f t="shared" si="21"/>
        <v>0</v>
      </c>
      <c r="G380">
        <f t="shared" si="22"/>
        <v>0</v>
      </c>
      <c r="H380">
        <f t="shared" si="23"/>
        <v>0</v>
      </c>
      <c r="I380">
        <f t="shared" si="24"/>
        <v>0</v>
      </c>
    </row>
    <row r="381" spans="2:9" x14ac:dyDescent="0.25">
      <c r="B381" s="21">
        <v>34421</v>
      </c>
      <c r="F381">
        <f t="shared" si="21"/>
        <v>0</v>
      </c>
      <c r="G381">
        <f t="shared" si="22"/>
        <v>0</v>
      </c>
      <c r="H381">
        <f t="shared" si="23"/>
        <v>0</v>
      </c>
      <c r="I381">
        <f t="shared" si="24"/>
        <v>0</v>
      </c>
    </row>
    <row r="382" spans="2:9" x14ac:dyDescent="0.25">
      <c r="B382" s="21">
        <v>34422</v>
      </c>
      <c r="C382">
        <v>825.2</v>
      </c>
      <c r="F382">
        <f t="shared" si="21"/>
        <v>825.2</v>
      </c>
      <c r="G382">
        <f t="shared" si="22"/>
        <v>825.2</v>
      </c>
      <c r="H382">
        <f t="shared" si="23"/>
        <v>0</v>
      </c>
      <c r="I382">
        <f t="shared" si="24"/>
        <v>0</v>
      </c>
    </row>
    <row r="383" spans="2:9" x14ac:dyDescent="0.25">
      <c r="B383" s="21">
        <v>34424</v>
      </c>
      <c r="F383">
        <f t="shared" si="21"/>
        <v>0</v>
      </c>
      <c r="G383">
        <f t="shared" si="22"/>
        <v>0</v>
      </c>
      <c r="H383">
        <f t="shared" si="23"/>
        <v>0</v>
      </c>
      <c r="I383">
        <f t="shared" si="24"/>
        <v>0</v>
      </c>
    </row>
    <row r="384" spans="2:9" x14ac:dyDescent="0.25">
      <c r="B384" s="21">
        <v>34428</v>
      </c>
      <c r="F384">
        <f t="shared" si="21"/>
        <v>0</v>
      </c>
      <c r="G384">
        <f t="shared" si="22"/>
        <v>0</v>
      </c>
      <c r="H384">
        <f t="shared" si="23"/>
        <v>0</v>
      </c>
      <c r="I384">
        <f t="shared" si="24"/>
        <v>0</v>
      </c>
    </row>
    <row r="385" spans="2:9" x14ac:dyDescent="0.25">
      <c r="B385" s="21">
        <v>34429</v>
      </c>
      <c r="C385">
        <v>929.4</v>
      </c>
      <c r="F385">
        <f t="shared" si="21"/>
        <v>929.4</v>
      </c>
      <c r="G385">
        <f t="shared" si="22"/>
        <v>929.4</v>
      </c>
      <c r="H385">
        <f t="shared" si="23"/>
        <v>0</v>
      </c>
      <c r="I385">
        <f t="shared" si="24"/>
        <v>0</v>
      </c>
    </row>
    <row r="386" spans="2:9" x14ac:dyDescent="0.25">
      <c r="B386" s="21">
        <v>34430</v>
      </c>
      <c r="F386">
        <f t="shared" si="21"/>
        <v>0</v>
      </c>
      <c r="G386">
        <f t="shared" si="22"/>
        <v>0</v>
      </c>
      <c r="H386">
        <f t="shared" si="23"/>
        <v>0</v>
      </c>
      <c r="I386">
        <f t="shared" si="24"/>
        <v>0</v>
      </c>
    </row>
    <row r="387" spans="2:9" x14ac:dyDescent="0.25">
      <c r="B387" s="21">
        <v>34433</v>
      </c>
      <c r="F387">
        <f t="shared" si="21"/>
        <v>0</v>
      </c>
      <c r="G387">
        <f t="shared" si="22"/>
        <v>0</v>
      </c>
      <c r="H387">
        <f t="shared" si="23"/>
        <v>0</v>
      </c>
      <c r="I387">
        <f t="shared" si="24"/>
        <v>0</v>
      </c>
    </row>
    <row r="388" spans="2:9" x14ac:dyDescent="0.25">
      <c r="B388" s="21">
        <v>34436</v>
      </c>
      <c r="C388">
        <v>1069.4000000000001</v>
      </c>
      <c r="F388">
        <f t="shared" si="21"/>
        <v>1069.4000000000001</v>
      </c>
      <c r="G388">
        <f t="shared" si="22"/>
        <v>1069.4000000000001</v>
      </c>
      <c r="H388">
        <f t="shared" si="23"/>
        <v>0</v>
      </c>
      <c r="I388">
        <f t="shared" si="24"/>
        <v>0</v>
      </c>
    </row>
    <row r="389" spans="2:9" x14ac:dyDescent="0.25">
      <c r="B389" s="21">
        <v>34439</v>
      </c>
      <c r="F389">
        <f t="shared" si="21"/>
        <v>0</v>
      </c>
      <c r="G389">
        <f t="shared" si="22"/>
        <v>0</v>
      </c>
      <c r="H389">
        <f t="shared" si="23"/>
        <v>0</v>
      </c>
      <c r="I389">
        <f t="shared" si="24"/>
        <v>0</v>
      </c>
    </row>
    <row r="390" spans="2:9" x14ac:dyDescent="0.25">
      <c r="B390" s="21">
        <v>34441</v>
      </c>
      <c r="F390">
        <f t="shared" ref="F390:F453" si="25">G390-H390</f>
        <v>0</v>
      </c>
      <c r="G390">
        <f t="shared" ref="G390:G453" si="26">IF(C390="",0,C390)</f>
        <v>0</v>
      </c>
      <c r="H390">
        <f t="shared" ref="H390:H453" si="27">IF(D390="",0,D390)</f>
        <v>0</v>
      </c>
      <c r="I390">
        <f t="shared" ref="I390:I453" si="28">IF(E390="",0,E390)</f>
        <v>0</v>
      </c>
    </row>
    <row r="391" spans="2:9" x14ac:dyDescent="0.25">
      <c r="B391" s="21">
        <v>34444</v>
      </c>
      <c r="C391">
        <v>1339.8</v>
      </c>
      <c r="F391">
        <f t="shared" si="25"/>
        <v>1339.8</v>
      </c>
      <c r="G391">
        <f t="shared" si="26"/>
        <v>1339.8</v>
      </c>
      <c r="H391">
        <f t="shared" si="27"/>
        <v>0</v>
      </c>
      <c r="I391">
        <f t="shared" si="28"/>
        <v>0</v>
      </c>
    </row>
    <row r="392" spans="2:9" x14ac:dyDescent="0.25">
      <c r="B392" s="21">
        <v>34446</v>
      </c>
      <c r="F392">
        <f t="shared" si="25"/>
        <v>0</v>
      </c>
      <c r="G392">
        <f t="shared" si="26"/>
        <v>0</v>
      </c>
      <c r="H392">
        <f t="shared" si="27"/>
        <v>0</v>
      </c>
      <c r="I392">
        <f t="shared" si="28"/>
        <v>0</v>
      </c>
    </row>
    <row r="393" spans="2:9" x14ac:dyDescent="0.25">
      <c r="B393" s="21">
        <v>34449</v>
      </c>
      <c r="F393">
        <f t="shared" si="25"/>
        <v>0</v>
      </c>
      <c r="G393">
        <f t="shared" si="26"/>
        <v>0</v>
      </c>
      <c r="H393">
        <f t="shared" si="27"/>
        <v>0</v>
      </c>
      <c r="I393">
        <f t="shared" si="28"/>
        <v>0</v>
      </c>
    </row>
    <row r="394" spans="2:9" x14ac:dyDescent="0.25">
      <c r="B394" s="21">
        <v>34450</v>
      </c>
      <c r="C394">
        <v>1383.7</v>
      </c>
      <c r="F394">
        <f t="shared" si="25"/>
        <v>1383.7</v>
      </c>
      <c r="G394">
        <f t="shared" si="26"/>
        <v>1383.7</v>
      </c>
      <c r="H394">
        <f t="shared" si="27"/>
        <v>0</v>
      </c>
      <c r="I394">
        <f t="shared" si="28"/>
        <v>0</v>
      </c>
    </row>
    <row r="395" spans="2:9" x14ac:dyDescent="0.25">
      <c r="B395" s="21">
        <v>34452</v>
      </c>
      <c r="F395">
        <f t="shared" si="25"/>
        <v>0</v>
      </c>
      <c r="G395">
        <f t="shared" si="26"/>
        <v>0</v>
      </c>
      <c r="H395">
        <f t="shared" si="27"/>
        <v>0</v>
      </c>
      <c r="I395">
        <f t="shared" si="28"/>
        <v>0</v>
      </c>
    </row>
    <row r="396" spans="2:9" x14ac:dyDescent="0.25">
      <c r="B396" s="21">
        <v>34455</v>
      </c>
      <c r="F396">
        <f t="shared" si="25"/>
        <v>0</v>
      </c>
      <c r="G396">
        <f t="shared" si="26"/>
        <v>0</v>
      </c>
      <c r="H396">
        <f t="shared" si="27"/>
        <v>0</v>
      </c>
      <c r="I396">
        <f t="shared" si="28"/>
        <v>0</v>
      </c>
    </row>
    <row r="397" spans="2:9" x14ac:dyDescent="0.25">
      <c r="B397" s="21">
        <v>34457</v>
      </c>
      <c r="F397">
        <f t="shared" si="25"/>
        <v>0</v>
      </c>
      <c r="G397">
        <f t="shared" si="26"/>
        <v>0</v>
      </c>
      <c r="H397">
        <f t="shared" si="27"/>
        <v>0</v>
      </c>
      <c r="I397">
        <f t="shared" si="28"/>
        <v>0</v>
      </c>
    </row>
    <row r="398" spans="2:9" x14ac:dyDescent="0.25">
      <c r="B398" s="21">
        <v>34458</v>
      </c>
      <c r="C398">
        <v>1487.1</v>
      </c>
      <c r="F398">
        <f t="shared" si="25"/>
        <v>1487.1</v>
      </c>
      <c r="G398">
        <f t="shared" si="26"/>
        <v>1487.1</v>
      </c>
      <c r="H398">
        <f t="shared" si="27"/>
        <v>0</v>
      </c>
      <c r="I398">
        <f t="shared" si="28"/>
        <v>0</v>
      </c>
    </row>
    <row r="399" spans="2:9" x14ac:dyDescent="0.25">
      <c r="B399" s="21">
        <v>34459</v>
      </c>
      <c r="F399">
        <f t="shared" si="25"/>
        <v>0</v>
      </c>
      <c r="G399">
        <f t="shared" si="26"/>
        <v>0</v>
      </c>
      <c r="H399">
        <f t="shared" si="27"/>
        <v>0</v>
      </c>
      <c r="I399">
        <f t="shared" si="28"/>
        <v>0</v>
      </c>
    </row>
    <row r="400" spans="2:9" x14ac:dyDescent="0.25">
      <c r="B400" s="21">
        <v>34461</v>
      </c>
      <c r="F400">
        <f t="shared" si="25"/>
        <v>0</v>
      </c>
      <c r="G400">
        <f t="shared" si="26"/>
        <v>0</v>
      </c>
      <c r="H400">
        <f t="shared" si="27"/>
        <v>0</v>
      </c>
      <c r="I400">
        <f t="shared" si="28"/>
        <v>0</v>
      </c>
    </row>
    <row r="401" spans="1:9" x14ac:dyDescent="0.25">
      <c r="B401" s="21">
        <v>34464</v>
      </c>
      <c r="F401">
        <f t="shared" si="25"/>
        <v>0</v>
      </c>
      <c r="G401">
        <f t="shared" si="26"/>
        <v>0</v>
      </c>
      <c r="H401">
        <f t="shared" si="27"/>
        <v>0</v>
      </c>
      <c r="I401">
        <f t="shared" si="28"/>
        <v>0</v>
      </c>
    </row>
    <row r="402" spans="1:9" x14ac:dyDescent="0.25">
      <c r="B402" s="21">
        <v>34465</v>
      </c>
      <c r="C402">
        <v>1579.1</v>
      </c>
      <c r="F402">
        <f t="shared" si="25"/>
        <v>1579.1</v>
      </c>
      <c r="G402">
        <f t="shared" si="26"/>
        <v>1579.1</v>
      </c>
      <c r="H402">
        <f t="shared" si="27"/>
        <v>0</v>
      </c>
      <c r="I402">
        <f t="shared" si="28"/>
        <v>0</v>
      </c>
    </row>
    <row r="403" spans="1:9" x14ac:dyDescent="0.25">
      <c r="B403" s="21">
        <v>34467</v>
      </c>
      <c r="F403">
        <f t="shared" si="25"/>
        <v>0</v>
      </c>
      <c r="G403">
        <f t="shared" si="26"/>
        <v>0</v>
      </c>
      <c r="H403">
        <f t="shared" si="27"/>
        <v>0</v>
      </c>
      <c r="I403">
        <f t="shared" si="28"/>
        <v>0</v>
      </c>
    </row>
    <row r="404" spans="1:9" x14ac:dyDescent="0.25">
      <c r="B404" s="21">
        <v>34471</v>
      </c>
      <c r="F404">
        <f t="shared" si="25"/>
        <v>0</v>
      </c>
      <c r="G404">
        <f t="shared" si="26"/>
        <v>0</v>
      </c>
      <c r="H404">
        <f t="shared" si="27"/>
        <v>0</v>
      </c>
      <c r="I404">
        <f t="shared" si="28"/>
        <v>0</v>
      </c>
    </row>
    <row r="405" spans="1:9" x14ac:dyDescent="0.25">
      <c r="B405" s="21">
        <v>34472</v>
      </c>
      <c r="C405">
        <v>1650.5</v>
      </c>
      <c r="F405">
        <f t="shared" si="25"/>
        <v>1650.5</v>
      </c>
      <c r="G405">
        <f t="shared" si="26"/>
        <v>1650.5</v>
      </c>
      <c r="H405">
        <f t="shared" si="27"/>
        <v>0</v>
      </c>
      <c r="I405">
        <f t="shared" si="28"/>
        <v>0</v>
      </c>
    </row>
    <row r="406" spans="1:9" x14ac:dyDescent="0.25">
      <c r="B406" s="21">
        <v>34473</v>
      </c>
      <c r="F406">
        <f t="shared" si="25"/>
        <v>0</v>
      </c>
      <c r="G406">
        <f t="shared" si="26"/>
        <v>0</v>
      </c>
      <c r="H406">
        <f t="shared" si="27"/>
        <v>0</v>
      </c>
      <c r="I406">
        <f t="shared" si="28"/>
        <v>0</v>
      </c>
    </row>
    <row r="407" spans="1:9" x14ac:dyDescent="0.25">
      <c r="B407" s="21">
        <v>34475</v>
      </c>
      <c r="F407">
        <f t="shared" si="25"/>
        <v>0</v>
      </c>
      <c r="G407">
        <f t="shared" si="26"/>
        <v>0</v>
      </c>
      <c r="H407">
        <f t="shared" si="27"/>
        <v>0</v>
      </c>
      <c r="I407">
        <f t="shared" si="28"/>
        <v>0</v>
      </c>
    </row>
    <row r="408" spans="1:9" x14ac:dyDescent="0.25">
      <c r="B408" s="21">
        <v>34479</v>
      </c>
      <c r="C408">
        <v>1583</v>
      </c>
      <c r="F408">
        <f t="shared" si="25"/>
        <v>1583</v>
      </c>
      <c r="G408">
        <f t="shared" si="26"/>
        <v>1583</v>
      </c>
      <c r="H408">
        <f t="shared" si="27"/>
        <v>0</v>
      </c>
      <c r="I408">
        <f t="shared" si="28"/>
        <v>0</v>
      </c>
    </row>
    <row r="409" spans="1:9" x14ac:dyDescent="0.25">
      <c r="B409" s="21">
        <v>34481</v>
      </c>
      <c r="F409">
        <f t="shared" si="25"/>
        <v>0</v>
      </c>
      <c r="G409">
        <f t="shared" si="26"/>
        <v>0</v>
      </c>
      <c r="H409">
        <f t="shared" si="27"/>
        <v>0</v>
      </c>
      <c r="I409">
        <f t="shared" si="28"/>
        <v>0</v>
      </c>
    </row>
    <row r="410" spans="1:9" x14ac:dyDescent="0.25">
      <c r="A410" t="s">
        <v>78</v>
      </c>
      <c r="B410" s="21">
        <v>34311</v>
      </c>
      <c r="F410">
        <f t="shared" si="25"/>
        <v>0</v>
      </c>
      <c r="G410">
        <f t="shared" si="26"/>
        <v>0</v>
      </c>
      <c r="H410">
        <f t="shared" si="27"/>
        <v>0</v>
      </c>
      <c r="I410">
        <f t="shared" si="28"/>
        <v>0</v>
      </c>
    </row>
    <row r="411" spans="1:9" x14ac:dyDescent="0.25">
      <c r="B411" s="21">
        <v>34318</v>
      </c>
      <c r="F411">
        <f t="shared" si="25"/>
        <v>0</v>
      </c>
      <c r="G411">
        <f t="shared" si="26"/>
        <v>0</v>
      </c>
      <c r="H411">
        <f t="shared" si="27"/>
        <v>0</v>
      </c>
      <c r="I411">
        <f t="shared" si="28"/>
        <v>0</v>
      </c>
    </row>
    <row r="412" spans="1:9" x14ac:dyDescent="0.25">
      <c r="B412" s="21">
        <v>34323</v>
      </c>
      <c r="F412">
        <f t="shared" si="25"/>
        <v>0</v>
      </c>
      <c r="G412">
        <f t="shared" si="26"/>
        <v>0</v>
      </c>
      <c r="H412">
        <f t="shared" si="27"/>
        <v>0</v>
      </c>
      <c r="I412">
        <f t="shared" si="28"/>
        <v>0</v>
      </c>
    </row>
    <row r="413" spans="1:9" x14ac:dyDescent="0.25">
      <c r="B413" s="21">
        <v>34338</v>
      </c>
      <c r="C413">
        <v>2.8069999999999999</v>
      </c>
      <c r="F413">
        <f t="shared" si="25"/>
        <v>2.8069999999999999</v>
      </c>
      <c r="G413">
        <f t="shared" si="26"/>
        <v>2.8069999999999999</v>
      </c>
      <c r="H413">
        <f t="shared" si="27"/>
        <v>0</v>
      </c>
      <c r="I413">
        <f t="shared" si="28"/>
        <v>0</v>
      </c>
    </row>
    <row r="414" spans="1:9" x14ac:dyDescent="0.25">
      <c r="B414" s="21">
        <v>34345</v>
      </c>
      <c r="C414">
        <v>5.8470000000000004</v>
      </c>
      <c r="F414">
        <f t="shared" si="25"/>
        <v>5.8470000000000004</v>
      </c>
      <c r="G414">
        <f t="shared" si="26"/>
        <v>5.8470000000000004</v>
      </c>
      <c r="H414">
        <f t="shared" si="27"/>
        <v>0</v>
      </c>
      <c r="I414">
        <f t="shared" si="28"/>
        <v>0</v>
      </c>
    </row>
    <row r="415" spans="1:9" x14ac:dyDescent="0.25">
      <c r="B415" s="21">
        <v>34352</v>
      </c>
      <c r="C415">
        <v>9.4700000000000006</v>
      </c>
      <c r="F415">
        <f t="shared" si="25"/>
        <v>9.4700000000000006</v>
      </c>
      <c r="G415">
        <f t="shared" si="26"/>
        <v>9.4700000000000006</v>
      </c>
      <c r="H415">
        <f t="shared" si="27"/>
        <v>0</v>
      </c>
      <c r="I415">
        <f t="shared" si="28"/>
        <v>0</v>
      </c>
    </row>
    <row r="416" spans="1:9" x14ac:dyDescent="0.25">
      <c r="B416" s="21">
        <v>34357</v>
      </c>
      <c r="F416">
        <f t="shared" si="25"/>
        <v>0</v>
      </c>
      <c r="G416">
        <f t="shared" si="26"/>
        <v>0</v>
      </c>
      <c r="H416">
        <f t="shared" si="27"/>
        <v>0</v>
      </c>
      <c r="I416">
        <f t="shared" si="28"/>
        <v>0</v>
      </c>
    </row>
    <row r="417" spans="2:9" x14ac:dyDescent="0.25">
      <c r="B417" s="21">
        <v>34359</v>
      </c>
      <c r="C417">
        <v>18.170000000000002</v>
      </c>
      <c r="F417">
        <f t="shared" si="25"/>
        <v>18.170000000000002</v>
      </c>
      <c r="G417">
        <f t="shared" si="26"/>
        <v>18.170000000000002</v>
      </c>
      <c r="H417">
        <f t="shared" si="27"/>
        <v>0</v>
      </c>
      <c r="I417">
        <f t="shared" si="28"/>
        <v>0</v>
      </c>
    </row>
    <row r="418" spans="2:9" x14ac:dyDescent="0.25">
      <c r="B418" s="21">
        <v>34361</v>
      </c>
      <c r="F418">
        <f t="shared" si="25"/>
        <v>0</v>
      </c>
      <c r="G418">
        <f t="shared" si="26"/>
        <v>0</v>
      </c>
      <c r="H418">
        <f t="shared" si="27"/>
        <v>0</v>
      </c>
      <c r="I418">
        <f t="shared" si="28"/>
        <v>0</v>
      </c>
    </row>
    <row r="419" spans="2:9" x14ac:dyDescent="0.25">
      <c r="B419" s="21">
        <v>34366</v>
      </c>
      <c r="C419">
        <v>28.03</v>
      </c>
      <c r="F419">
        <f t="shared" si="25"/>
        <v>28.03</v>
      </c>
      <c r="G419">
        <f t="shared" si="26"/>
        <v>28.03</v>
      </c>
      <c r="H419">
        <f t="shared" si="27"/>
        <v>0</v>
      </c>
      <c r="I419">
        <f t="shared" si="28"/>
        <v>0</v>
      </c>
    </row>
    <row r="420" spans="2:9" x14ac:dyDescent="0.25">
      <c r="B420" s="21">
        <v>34368</v>
      </c>
      <c r="F420">
        <f t="shared" si="25"/>
        <v>0</v>
      </c>
      <c r="G420">
        <f t="shared" si="26"/>
        <v>0</v>
      </c>
      <c r="H420">
        <f t="shared" si="27"/>
        <v>0</v>
      </c>
      <c r="I420">
        <f t="shared" si="28"/>
        <v>0</v>
      </c>
    </row>
    <row r="421" spans="2:9" x14ac:dyDescent="0.25">
      <c r="B421" s="21">
        <v>34370</v>
      </c>
      <c r="F421">
        <f t="shared" si="25"/>
        <v>0</v>
      </c>
      <c r="G421">
        <f t="shared" si="26"/>
        <v>0</v>
      </c>
      <c r="H421">
        <f t="shared" si="27"/>
        <v>0</v>
      </c>
      <c r="I421">
        <f t="shared" si="28"/>
        <v>0</v>
      </c>
    </row>
    <row r="422" spans="2:9" x14ac:dyDescent="0.25">
      <c r="B422" s="21">
        <v>34373</v>
      </c>
      <c r="C422">
        <v>47.07</v>
      </c>
      <c r="F422">
        <f t="shared" si="25"/>
        <v>47.07</v>
      </c>
      <c r="G422">
        <f t="shared" si="26"/>
        <v>47.07</v>
      </c>
      <c r="H422">
        <f t="shared" si="27"/>
        <v>0</v>
      </c>
      <c r="I422">
        <f t="shared" si="28"/>
        <v>0</v>
      </c>
    </row>
    <row r="423" spans="2:9" x14ac:dyDescent="0.25">
      <c r="B423" s="21">
        <v>34376</v>
      </c>
      <c r="F423">
        <f t="shared" si="25"/>
        <v>0</v>
      </c>
      <c r="G423">
        <f t="shared" si="26"/>
        <v>0</v>
      </c>
      <c r="H423">
        <f t="shared" si="27"/>
        <v>0</v>
      </c>
      <c r="I423">
        <f t="shared" si="28"/>
        <v>0</v>
      </c>
    </row>
    <row r="424" spans="2:9" x14ac:dyDescent="0.25">
      <c r="B424" s="21">
        <v>34380</v>
      </c>
      <c r="C424">
        <v>106.7</v>
      </c>
      <c r="F424">
        <f t="shared" si="25"/>
        <v>106.7</v>
      </c>
      <c r="G424">
        <f t="shared" si="26"/>
        <v>106.7</v>
      </c>
      <c r="H424">
        <f t="shared" si="27"/>
        <v>0</v>
      </c>
      <c r="I424">
        <f t="shared" si="28"/>
        <v>0</v>
      </c>
    </row>
    <row r="425" spans="2:9" x14ac:dyDescent="0.25">
      <c r="B425" s="21">
        <v>34381</v>
      </c>
      <c r="F425">
        <f t="shared" si="25"/>
        <v>0</v>
      </c>
      <c r="G425">
        <f t="shared" si="26"/>
        <v>0</v>
      </c>
      <c r="H425">
        <f t="shared" si="27"/>
        <v>0</v>
      </c>
      <c r="I425">
        <f t="shared" si="28"/>
        <v>0</v>
      </c>
    </row>
    <row r="426" spans="2:9" x14ac:dyDescent="0.25">
      <c r="B426" s="21">
        <v>34387</v>
      </c>
      <c r="C426">
        <v>173.1</v>
      </c>
      <c r="F426">
        <f t="shared" si="25"/>
        <v>173.1</v>
      </c>
      <c r="G426">
        <f t="shared" si="26"/>
        <v>173.1</v>
      </c>
      <c r="H426">
        <f t="shared" si="27"/>
        <v>0</v>
      </c>
      <c r="I426">
        <f t="shared" si="28"/>
        <v>0</v>
      </c>
    </row>
    <row r="427" spans="2:9" x14ac:dyDescent="0.25">
      <c r="B427" s="21">
        <v>34391</v>
      </c>
      <c r="F427">
        <f t="shared" si="25"/>
        <v>0</v>
      </c>
      <c r="G427">
        <f t="shared" si="26"/>
        <v>0</v>
      </c>
      <c r="H427">
        <f t="shared" si="27"/>
        <v>0</v>
      </c>
      <c r="I427">
        <f t="shared" si="28"/>
        <v>0</v>
      </c>
    </row>
    <row r="428" spans="2:9" x14ac:dyDescent="0.25">
      <c r="B428" s="21">
        <v>34394</v>
      </c>
      <c r="C428">
        <v>256.89999999999998</v>
      </c>
      <c r="F428">
        <f t="shared" si="25"/>
        <v>256.89999999999998</v>
      </c>
      <c r="G428">
        <f t="shared" si="26"/>
        <v>256.89999999999998</v>
      </c>
      <c r="H428">
        <f t="shared" si="27"/>
        <v>0</v>
      </c>
      <c r="I428">
        <f t="shared" si="28"/>
        <v>0</v>
      </c>
    </row>
    <row r="429" spans="2:9" x14ac:dyDescent="0.25">
      <c r="B429" s="21">
        <v>34395</v>
      </c>
      <c r="F429">
        <f t="shared" si="25"/>
        <v>0</v>
      </c>
      <c r="G429">
        <f t="shared" si="26"/>
        <v>0</v>
      </c>
      <c r="H429">
        <f t="shared" si="27"/>
        <v>0</v>
      </c>
      <c r="I429">
        <f t="shared" si="28"/>
        <v>0</v>
      </c>
    </row>
    <row r="430" spans="2:9" x14ac:dyDescent="0.25">
      <c r="B430" s="21">
        <v>34397</v>
      </c>
      <c r="F430">
        <f t="shared" si="25"/>
        <v>0</v>
      </c>
      <c r="G430">
        <f t="shared" si="26"/>
        <v>0</v>
      </c>
      <c r="H430">
        <f t="shared" si="27"/>
        <v>0</v>
      </c>
      <c r="I430">
        <f t="shared" si="28"/>
        <v>0</v>
      </c>
    </row>
    <row r="431" spans="2:9" x14ac:dyDescent="0.25">
      <c r="B431" s="21">
        <v>34399</v>
      </c>
      <c r="F431">
        <f t="shared" si="25"/>
        <v>0</v>
      </c>
      <c r="G431">
        <f t="shared" si="26"/>
        <v>0</v>
      </c>
      <c r="H431">
        <f t="shared" si="27"/>
        <v>0</v>
      </c>
      <c r="I431">
        <f t="shared" si="28"/>
        <v>0</v>
      </c>
    </row>
    <row r="432" spans="2:9" x14ac:dyDescent="0.25">
      <c r="B432" s="21">
        <v>34401</v>
      </c>
      <c r="C432">
        <v>368.5</v>
      </c>
      <c r="F432">
        <f t="shared" si="25"/>
        <v>368.5</v>
      </c>
      <c r="G432">
        <f t="shared" si="26"/>
        <v>368.5</v>
      </c>
      <c r="H432">
        <f t="shared" si="27"/>
        <v>0</v>
      </c>
      <c r="I432">
        <f t="shared" si="28"/>
        <v>0</v>
      </c>
    </row>
    <row r="433" spans="2:9" x14ac:dyDescent="0.25">
      <c r="B433" s="21">
        <v>34404</v>
      </c>
      <c r="F433">
        <f t="shared" si="25"/>
        <v>0</v>
      </c>
      <c r="G433">
        <f t="shared" si="26"/>
        <v>0</v>
      </c>
      <c r="H433">
        <f t="shared" si="27"/>
        <v>0</v>
      </c>
      <c r="I433">
        <f t="shared" si="28"/>
        <v>0</v>
      </c>
    </row>
    <row r="434" spans="2:9" x14ac:dyDescent="0.25">
      <c r="B434" s="21">
        <v>34408</v>
      </c>
      <c r="C434">
        <v>504.6</v>
      </c>
      <c r="F434">
        <f t="shared" si="25"/>
        <v>504.6</v>
      </c>
      <c r="G434">
        <f t="shared" si="26"/>
        <v>504.6</v>
      </c>
      <c r="H434">
        <f t="shared" si="27"/>
        <v>0</v>
      </c>
      <c r="I434">
        <f t="shared" si="28"/>
        <v>0</v>
      </c>
    </row>
    <row r="435" spans="2:9" x14ac:dyDescent="0.25">
      <c r="B435" s="21">
        <v>34409</v>
      </c>
      <c r="F435">
        <f t="shared" si="25"/>
        <v>0</v>
      </c>
      <c r="G435">
        <f t="shared" si="26"/>
        <v>0</v>
      </c>
      <c r="H435">
        <f t="shared" si="27"/>
        <v>0</v>
      </c>
      <c r="I435">
        <f t="shared" si="28"/>
        <v>0</v>
      </c>
    </row>
    <row r="436" spans="2:9" x14ac:dyDescent="0.25">
      <c r="B436" s="21">
        <v>34412</v>
      </c>
      <c r="F436">
        <f t="shared" si="25"/>
        <v>0</v>
      </c>
      <c r="G436">
        <f t="shared" si="26"/>
        <v>0</v>
      </c>
      <c r="H436">
        <f t="shared" si="27"/>
        <v>0</v>
      </c>
      <c r="I436">
        <f t="shared" si="28"/>
        <v>0</v>
      </c>
    </row>
    <row r="437" spans="2:9" x14ac:dyDescent="0.25">
      <c r="B437" s="21">
        <v>34415</v>
      </c>
      <c r="C437">
        <v>614.70000000000005</v>
      </c>
      <c r="F437">
        <f t="shared" si="25"/>
        <v>614.70000000000005</v>
      </c>
      <c r="G437">
        <f t="shared" si="26"/>
        <v>614.70000000000005</v>
      </c>
      <c r="H437">
        <f t="shared" si="27"/>
        <v>0</v>
      </c>
      <c r="I437">
        <f t="shared" si="28"/>
        <v>0</v>
      </c>
    </row>
    <row r="438" spans="2:9" x14ac:dyDescent="0.25">
      <c r="B438" s="21">
        <v>34417</v>
      </c>
      <c r="F438">
        <f t="shared" si="25"/>
        <v>0</v>
      </c>
      <c r="G438">
        <f t="shared" si="26"/>
        <v>0</v>
      </c>
      <c r="H438">
        <f t="shared" si="27"/>
        <v>0</v>
      </c>
      <c r="I438">
        <f t="shared" si="28"/>
        <v>0</v>
      </c>
    </row>
    <row r="439" spans="2:9" x14ac:dyDescent="0.25">
      <c r="B439" s="21">
        <v>34422</v>
      </c>
      <c r="C439">
        <v>845.9</v>
      </c>
      <c r="F439">
        <f t="shared" si="25"/>
        <v>845.9</v>
      </c>
      <c r="G439">
        <f t="shared" si="26"/>
        <v>845.9</v>
      </c>
      <c r="H439">
        <f t="shared" si="27"/>
        <v>0</v>
      </c>
      <c r="I439">
        <f t="shared" si="28"/>
        <v>0</v>
      </c>
    </row>
    <row r="440" spans="2:9" x14ac:dyDescent="0.25">
      <c r="B440" s="21">
        <v>34424</v>
      </c>
      <c r="F440">
        <f t="shared" si="25"/>
        <v>0</v>
      </c>
      <c r="G440">
        <f t="shared" si="26"/>
        <v>0</v>
      </c>
      <c r="H440">
        <f t="shared" si="27"/>
        <v>0</v>
      </c>
      <c r="I440">
        <f t="shared" si="28"/>
        <v>0</v>
      </c>
    </row>
    <row r="441" spans="2:9" x14ac:dyDescent="0.25">
      <c r="B441" s="21">
        <v>34428</v>
      </c>
      <c r="F441">
        <f t="shared" si="25"/>
        <v>0</v>
      </c>
      <c r="G441">
        <f t="shared" si="26"/>
        <v>0</v>
      </c>
      <c r="H441">
        <f t="shared" si="27"/>
        <v>0</v>
      </c>
      <c r="I441">
        <f t="shared" si="28"/>
        <v>0</v>
      </c>
    </row>
    <row r="442" spans="2:9" x14ac:dyDescent="0.25">
      <c r="B442" s="21">
        <v>34429</v>
      </c>
      <c r="C442">
        <v>1085.8</v>
      </c>
      <c r="F442">
        <f t="shared" si="25"/>
        <v>1085.8</v>
      </c>
      <c r="G442">
        <f t="shared" si="26"/>
        <v>1085.8</v>
      </c>
      <c r="H442">
        <f t="shared" si="27"/>
        <v>0</v>
      </c>
      <c r="I442">
        <f t="shared" si="28"/>
        <v>0</v>
      </c>
    </row>
    <row r="443" spans="2:9" x14ac:dyDescent="0.25">
      <c r="B443" s="21">
        <v>34433</v>
      </c>
      <c r="F443">
        <f t="shared" si="25"/>
        <v>0</v>
      </c>
      <c r="G443">
        <f t="shared" si="26"/>
        <v>0</v>
      </c>
      <c r="H443">
        <f t="shared" si="27"/>
        <v>0</v>
      </c>
      <c r="I443">
        <f t="shared" si="28"/>
        <v>0</v>
      </c>
    </row>
    <row r="444" spans="2:9" x14ac:dyDescent="0.25">
      <c r="B444" s="21">
        <v>34436</v>
      </c>
      <c r="C444">
        <v>1208.3</v>
      </c>
      <c r="F444">
        <f t="shared" si="25"/>
        <v>1208.3</v>
      </c>
      <c r="G444">
        <f t="shared" si="26"/>
        <v>1208.3</v>
      </c>
      <c r="H444">
        <f t="shared" si="27"/>
        <v>0</v>
      </c>
      <c r="I444">
        <f t="shared" si="28"/>
        <v>0</v>
      </c>
    </row>
    <row r="445" spans="2:9" x14ac:dyDescent="0.25">
      <c r="B445" s="21">
        <v>34439</v>
      </c>
      <c r="F445">
        <f t="shared" si="25"/>
        <v>0</v>
      </c>
      <c r="G445">
        <f t="shared" si="26"/>
        <v>0</v>
      </c>
      <c r="H445">
        <f t="shared" si="27"/>
        <v>0</v>
      </c>
      <c r="I445">
        <f t="shared" si="28"/>
        <v>0</v>
      </c>
    </row>
    <row r="446" spans="2:9" x14ac:dyDescent="0.25">
      <c r="B446" s="21">
        <v>34440</v>
      </c>
      <c r="F446">
        <f t="shared" si="25"/>
        <v>0</v>
      </c>
      <c r="G446">
        <f t="shared" si="26"/>
        <v>0</v>
      </c>
      <c r="H446">
        <f t="shared" si="27"/>
        <v>0</v>
      </c>
      <c r="I446">
        <f t="shared" si="28"/>
        <v>0</v>
      </c>
    </row>
    <row r="447" spans="2:9" x14ac:dyDescent="0.25">
      <c r="B447" s="21">
        <v>34444</v>
      </c>
      <c r="C447">
        <v>1427.2</v>
      </c>
      <c r="F447">
        <f t="shared" si="25"/>
        <v>1427.2</v>
      </c>
      <c r="G447">
        <f t="shared" si="26"/>
        <v>1427.2</v>
      </c>
      <c r="H447">
        <f t="shared" si="27"/>
        <v>0</v>
      </c>
      <c r="I447">
        <f t="shared" si="28"/>
        <v>0</v>
      </c>
    </row>
    <row r="448" spans="2:9" x14ac:dyDescent="0.25">
      <c r="B448" s="21">
        <v>34445</v>
      </c>
      <c r="F448">
        <f t="shared" si="25"/>
        <v>0</v>
      </c>
      <c r="G448">
        <f t="shared" si="26"/>
        <v>0</v>
      </c>
      <c r="H448">
        <f t="shared" si="27"/>
        <v>0</v>
      </c>
      <c r="I448">
        <f t="shared" si="28"/>
        <v>0</v>
      </c>
    </row>
    <row r="449" spans="1:9" x14ac:dyDescent="0.25">
      <c r="B449" s="21">
        <v>34450</v>
      </c>
      <c r="C449">
        <v>1705.5</v>
      </c>
      <c r="F449">
        <f t="shared" si="25"/>
        <v>1705.5</v>
      </c>
      <c r="G449">
        <f t="shared" si="26"/>
        <v>1705.5</v>
      </c>
      <c r="H449">
        <f t="shared" si="27"/>
        <v>0</v>
      </c>
      <c r="I449">
        <f t="shared" si="28"/>
        <v>0</v>
      </c>
    </row>
    <row r="450" spans="1:9" x14ac:dyDescent="0.25">
      <c r="B450" s="21">
        <v>34451</v>
      </c>
      <c r="F450">
        <f t="shared" si="25"/>
        <v>0</v>
      </c>
      <c r="G450">
        <f t="shared" si="26"/>
        <v>0</v>
      </c>
      <c r="H450">
        <f t="shared" si="27"/>
        <v>0</v>
      </c>
      <c r="I450">
        <f t="shared" si="28"/>
        <v>0</v>
      </c>
    </row>
    <row r="451" spans="1:9" x14ac:dyDescent="0.25">
      <c r="B451" s="21">
        <v>34455</v>
      </c>
      <c r="F451">
        <f t="shared" si="25"/>
        <v>0</v>
      </c>
      <c r="G451">
        <f t="shared" si="26"/>
        <v>0</v>
      </c>
      <c r="H451">
        <f t="shared" si="27"/>
        <v>0</v>
      </c>
      <c r="I451">
        <f t="shared" si="28"/>
        <v>0</v>
      </c>
    </row>
    <row r="452" spans="1:9" x14ac:dyDescent="0.25">
      <c r="B452" s="21">
        <v>34456</v>
      </c>
      <c r="F452">
        <f t="shared" si="25"/>
        <v>0</v>
      </c>
      <c r="G452">
        <f t="shared" si="26"/>
        <v>0</v>
      </c>
      <c r="H452">
        <f t="shared" si="27"/>
        <v>0</v>
      </c>
      <c r="I452">
        <f t="shared" si="28"/>
        <v>0</v>
      </c>
    </row>
    <row r="453" spans="1:9" x14ac:dyDescent="0.25">
      <c r="B453" s="21">
        <v>34458</v>
      </c>
      <c r="C453">
        <v>1990.2</v>
      </c>
      <c r="F453">
        <f t="shared" si="25"/>
        <v>1990.2</v>
      </c>
      <c r="G453">
        <f t="shared" si="26"/>
        <v>1990.2</v>
      </c>
      <c r="H453">
        <f t="shared" si="27"/>
        <v>0</v>
      </c>
      <c r="I453">
        <f t="shared" si="28"/>
        <v>0</v>
      </c>
    </row>
    <row r="454" spans="1:9" x14ac:dyDescent="0.25">
      <c r="B454" s="21">
        <v>34461</v>
      </c>
      <c r="F454">
        <f t="shared" ref="F454:F517" si="29">G454-H454</f>
        <v>0</v>
      </c>
      <c r="G454">
        <f t="shared" ref="G454:G517" si="30">IF(C454="",0,C454)</f>
        <v>0</v>
      </c>
      <c r="H454">
        <f t="shared" ref="H454:H517" si="31">IF(D454="",0,D454)</f>
        <v>0</v>
      </c>
      <c r="I454">
        <f t="shared" ref="I454:I517" si="32">IF(E454="",0,E454)</f>
        <v>0</v>
      </c>
    </row>
    <row r="455" spans="1:9" x14ac:dyDescent="0.25">
      <c r="B455" s="21">
        <v>34465</v>
      </c>
      <c r="C455">
        <v>2187.9</v>
      </c>
      <c r="F455">
        <f t="shared" si="29"/>
        <v>2187.9</v>
      </c>
      <c r="G455">
        <f t="shared" si="30"/>
        <v>2187.9</v>
      </c>
      <c r="H455">
        <f t="shared" si="31"/>
        <v>0</v>
      </c>
      <c r="I455">
        <f t="shared" si="32"/>
        <v>0</v>
      </c>
    </row>
    <row r="456" spans="1:9" x14ac:dyDescent="0.25">
      <c r="B456" s="21">
        <v>34466</v>
      </c>
      <c r="F456">
        <f t="shared" si="29"/>
        <v>0</v>
      </c>
      <c r="G456">
        <f t="shared" si="30"/>
        <v>0</v>
      </c>
      <c r="H456">
        <f t="shared" si="31"/>
        <v>0</v>
      </c>
      <c r="I456">
        <f t="shared" si="32"/>
        <v>0</v>
      </c>
    </row>
    <row r="457" spans="1:9" x14ac:dyDescent="0.25">
      <c r="B457" s="21">
        <v>34471</v>
      </c>
      <c r="F457">
        <f t="shared" si="29"/>
        <v>0</v>
      </c>
      <c r="G457">
        <f t="shared" si="30"/>
        <v>0</v>
      </c>
      <c r="H457">
        <f t="shared" si="31"/>
        <v>0</v>
      </c>
      <c r="I457">
        <f t="shared" si="32"/>
        <v>0</v>
      </c>
    </row>
    <row r="458" spans="1:9" x14ac:dyDescent="0.25">
      <c r="B458" s="21">
        <v>34472</v>
      </c>
      <c r="C458">
        <v>2009.9</v>
      </c>
      <c r="F458">
        <f t="shared" si="29"/>
        <v>2009.9</v>
      </c>
      <c r="G458">
        <f t="shared" si="30"/>
        <v>2009.9</v>
      </c>
      <c r="H458">
        <f t="shared" si="31"/>
        <v>0</v>
      </c>
      <c r="I458">
        <f t="shared" si="32"/>
        <v>0</v>
      </c>
    </row>
    <row r="459" spans="1:9" x14ac:dyDescent="0.25">
      <c r="B459" s="21">
        <v>34475</v>
      </c>
      <c r="F459">
        <f t="shared" si="29"/>
        <v>0</v>
      </c>
      <c r="G459">
        <f t="shared" si="30"/>
        <v>0</v>
      </c>
      <c r="H459">
        <f t="shared" si="31"/>
        <v>0</v>
      </c>
      <c r="I459">
        <f t="shared" si="32"/>
        <v>0</v>
      </c>
    </row>
    <row r="460" spans="1:9" x14ac:dyDescent="0.25">
      <c r="B460" s="21">
        <v>34479</v>
      </c>
      <c r="C460">
        <v>1932.8</v>
      </c>
      <c r="F460">
        <f t="shared" si="29"/>
        <v>1932.8</v>
      </c>
      <c r="G460">
        <f t="shared" si="30"/>
        <v>1932.8</v>
      </c>
      <c r="H460">
        <f t="shared" si="31"/>
        <v>0</v>
      </c>
      <c r="I460">
        <f t="shared" si="32"/>
        <v>0</v>
      </c>
    </row>
    <row r="461" spans="1:9" x14ac:dyDescent="0.25">
      <c r="B461" s="21">
        <v>34480</v>
      </c>
      <c r="F461">
        <f t="shared" si="29"/>
        <v>0</v>
      </c>
      <c r="G461">
        <f t="shared" si="30"/>
        <v>0</v>
      </c>
      <c r="H461">
        <f t="shared" si="31"/>
        <v>0</v>
      </c>
      <c r="I461">
        <f t="shared" si="32"/>
        <v>0</v>
      </c>
    </row>
    <row r="462" spans="1:9" x14ac:dyDescent="0.25">
      <c r="B462" s="21">
        <v>34484</v>
      </c>
      <c r="C462">
        <v>1927.6</v>
      </c>
      <c r="F462">
        <f t="shared" si="29"/>
        <v>1927.6</v>
      </c>
      <c r="G462">
        <f t="shared" si="30"/>
        <v>1927.6</v>
      </c>
      <c r="H462">
        <f t="shared" si="31"/>
        <v>0</v>
      </c>
      <c r="I462">
        <f t="shared" si="32"/>
        <v>0</v>
      </c>
    </row>
    <row r="463" spans="1:9" x14ac:dyDescent="0.25">
      <c r="A463" t="s">
        <v>79</v>
      </c>
      <c r="B463" s="21">
        <v>34311</v>
      </c>
      <c r="F463">
        <f t="shared" si="29"/>
        <v>0</v>
      </c>
      <c r="G463">
        <f t="shared" si="30"/>
        <v>0</v>
      </c>
      <c r="H463">
        <f t="shared" si="31"/>
        <v>0</v>
      </c>
      <c r="I463">
        <f t="shared" si="32"/>
        <v>0</v>
      </c>
    </row>
    <row r="464" spans="1:9" x14ac:dyDescent="0.25">
      <c r="B464" s="21">
        <v>34318</v>
      </c>
      <c r="F464">
        <f t="shared" si="29"/>
        <v>0</v>
      </c>
      <c r="G464">
        <f t="shared" si="30"/>
        <v>0</v>
      </c>
      <c r="H464">
        <f t="shared" si="31"/>
        <v>0</v>
      </c>
      <c r="I464">
        <f t="shared" si="32"/>
        <v>0</v>
      </c>
    </row>
    <row r="465" spans="2:9" x14ac:dyDescent="0.25">
      <c r="B465" s="21">
        <v>34323</v>
      </c>
      <c r="F465">
        <f t="shared" si="29"/>
        <v>0</v>
      </c>
      <c r="G465">
        <f t="shared" si="30"/>
        <v>0</v>
      </c>
      <c r="H465">
        <f t="shared" si="31"/>
        <v>0</v>
      </c>
      <c r="I465">
        <f t="shared" si="32"/>
        <v>0</v>
      </c>
    </row>
    <row r="466" spans="2:9" x14ac:dyDescent="0.25">
      <c r="B466" s="21">
        <v>34338</v>
      </c>
      <c r="C466">
        <v>3.0249999999999999</v>
      </c>
      <c r="F466">
        <f t="shared" si="29"/>
        <v>3.0249999999999999</v>
      </c>
      <c r="G466">
        <f t="shared" si="30"/>
        <v>3.0249999999999999</v>
      </c>
      <c r="H466">
        <f t="shared" si="31"/>
        <v>0</v>
      </c>
      <c r="I466">
        <f t="shared" si="32"/>
        <v>0</v>
      </c>
    </row>
    <row r="467" spans="2:9" x14ac:dyDescent="0.25">
      <c r="B467" s="21">
        <v>34345</v>
      </c>
      <c r="C467">
        <v>5.282</v>
      </c>
      <c r="F467">
        <f t="shared" si="29"/>
        <v>5.282</v>
      </c>
      <c r="G467">
        <f t="shared" si="30"/>
        <v>5.282</v>
      </c>
      <c r="H467">
        <f t="shared" si="31"/>
        <v>0</v>
      </c>
      <c r="I467">
        <f t="shared" si="32"/>
        <v>0</v>
      </c>
    </row>
    <row r="468" spans="2:9" x14ac:dyDescent="0.25">
      <c r="B468" s="21">
        <v>34352</v>
      </c>
      <c r="C468">
        <v>8.6419999999999995</v>
      </c>
      <c r="F468">
        <f t="shared" si="29"/>
        <v>8.6419999999999995</v>
      </c>
      <c r="G468">
        <f t="shared" si="30"/>
        <v>8.6419999999999995</v>
      </c>
      <c r="H468">
        <f t="shared" si="31"/>
        <v>0</v>
      </c>
      <c r="I468">
        <f t="shared" si="32"/>
        <v>0</v>
      </c>
    </row>
    <row r="469" spans="2:9" x14ac:dyDescent="0.25">
      <c r="B469" s="21">
        <v>34353</v>
      </c>
      <c r="F469">
        <f t="shared" si="29"/>
        <v>0</v>
      </c>
      <c r="G469">
        <f t="shared" si="30"/>
        <v>0</v>
      </c>
      <c r="H469">
        <f t="shared" si="31"/>
        <v>0</v>
      </c>
      <c r="I469">
        <f t="shared" si="32"/>
        <v>0</v>
      </c>
    </row>
    <row r="470" spans="2:9" x14ac:dyDescent="0.25">
      <c r="B470" s="21">
        <v>34357</v>
      </c>
      <c r="F470">
        <f t="shared" si="29"/>
        <v>0</v>
      </c>
      <c r="G470">
        <f t="shared" si="30"/>
        <v>0</v>
      </c>
      <c r="H470">
        <f t="shared" si="31"/>
        <v>0</v>
      </c>
      <c r="I470">
        <f t="shared" si="32"/>
        <v>0</v>
      </c>
    </row>
    <row r="471" spans="2:9" x14ac:dyDescent="0.25">
      <c r="B471" s="21">
        <v>34359</v>
      </c>
      <c r="C471">
        <v>14.18</v>
      </c>
      <c r="F471">
        <f t="shared" si="29"/>
        <v>14.18</v>
      </c>
      <c r="G471">
        <f t="shared" si="30"/>
        <v>14.18</v>
      </c>
      <c r="H471">
        <f t="shared" si="31"/>
        <v>0</v>
      </c>
      <c r="I471">
        <f t="shared" si="32"/>
        <v>0</v>
      </c>
    </row>
    <row r="472" spans="2:9" x14ac:dyDescent="0.25">
      <c r="B472" s="21">
        <v>34361</v>
      </c>
      <c r="F472">
        <f t="shared" si="29"/>
        <v>0</v>
      </c>
      <c r="G472">
        <f t="shared" si="30"/>
        <v>0</v>
      </c>
      <c r="H472">
        <f t="shared" si="31"/>
        <v>0</v>
      </c>
      <c r="I472">
        <f t="shared" si="32"/>
        <v>0</v>
      </c>
    </row>
    <row r="473" spans="2:9" x14ac:dyDescent="0.25">
      <c r="B473" s="21">
        <v>34366</v>
      </c>
      <c r="C473">
        <v>25.81</v>
      </c>
      <c r="F473">
        <f t="shared" si="29"/>
        <v>25.81</v>
      </c>
      <c r="G473">
        <f t="shared" si="30"/>
        <v>25.81</v>
      </c>
      <c r="H473">
        <f t="shared" si="31"/>
        <v>0</v>
      </c>
      <c r="I473">
        <f t="shared" si="32"/>
        <v>0</v>
      </c>
    </row>
    <row r="474" spans="2:9" x14ac:dyDescent="0.25">
      <c r="B474" s="21">
        <v>34370</v>
      </c>
      <c r="F474">
        <f t="shared" si="29"/>
        <v>0</v>
      </c>
      <c r="G474">
        <f t="shared" si="30"/>
        <v>0</v>
      </c>
      <c r="H474">
        <f t="shared" si="31"/>
        <v>0</v>
      </c>
      <c r="I474">
        <f t="shared" si="32"/>
        <v>0</v>
      </c>
    </row>
    <row r="475" spans="2:9" x14ac:dyDescent="0.25">
      <c r="B475" s="21">
        <v>34373</v>
      </c>
      <c r="C475">
        <v>35.29</v>
      </c>
      <c r="F475">
        <f t="shared" si="29"/>
        <v>35.29</v>
      </c>
      <c r="G475">
        <f t="shared" si="30"/>
        <v>35.29</v>
      </c>
      <c r="H475">
        <f t="shared" si="31"/>
        <v>0</v>
      </c>
      <c r="I475">
        <f t="shared" si="32"/>
        <v>0</v>
      </c>
    </row>
    <row r="476" spans="2:9" x14ac:dyDescent="0.25">
      <c r="B476" s="21">
        <v>34376</v>
      </c>
      <c r="F476">
        <f t="shared" si="29"/>
        <v>0</v>
      </c>
      <c r="G476">
        <f t="shared" si="30"/>
        <v>0</v>
      </c>
      <c r="H476">
        <f t="shared" si="31"/>
        <v>0</v>
      </c>
      <c r="I476">
        <f t="shared" si="32"/>
        <v>0</v>
      </c>
    </row>
    <row r="477" spans="2:9" x14ac:dyDescent="0.25">
      <c r="B477" s="21">
        <v>34380</v>
      </c>
      <c r="C477">
        <v>62.96</v>
      </c>
      <c r="F477">
        <f t="shared" si="29"/>
        <v>62.96</v>
      </c>
      <c r="G477">
        <f t="shared" si="30"/>
        <v>62.96</v>
      </c>
      <c r="H477">
        <f t="shared" si="31"/>
        <v>0</v>
      </c>
      <c r="I477">
        <f t="shared" si="32"/>
        <v>0</v>
      </c>
    </row>
    <row r="478" spans="2:9" x14ac:dyDescent="0.25">
      <c r="B478" s="21">
        <v>34381</v>
      </c>
      <c r="F478">
        <f t="shared" si="29"/>
        <v>0</v>
      </c>
      <c r="G478">
        <f t="shared" si="30"/>
        <v>0</v>
      </c>
      <c r="H478">
        <f t="shared" si="31"/>
        <v>0</v>
      </c>
      <c r="I478">
        <f t="shared" si="32"/>
        <v>0</v>
      </c>
    </row>
    <row r="479" spans="2:9" x14ac:dyDescent="0.25">
      <c r="B479" s="21">
        <v>34387</v>
      </c>
      <c r="C479">
        <v>115</v>
      </c>
      <c r="F479">
        <f t="shared" si="29"/>
        <v>115</v>
      </c>
      <c r="G479">
        <f t="shared" si="30"/>
        <v>115</v>
      </c>
      <c r="H479">
        <f t="shared" si="31"/>
        <v>0</v>
      </c>
      <c r="I479">
        <f t="shared" si="32"/>
        <v>0</v>
      </c>
    </row>
    <row r="480" spans="2:9" x14ac:dyDescent="0.25">
      <c r="B480" s="21">
        <v>34388</v>
      </c>
      <c r="F480">
        <f t="shared" si="29"/>
        <v>0</v>
      </c>
      <c r="G480">
        <f t="shared" si="30"/>
        <v>0</v>
      </c>
      <c r="H480">
        <f t="shared" si="31"/>
        <v>0</v>
      </c>
      <c r="I480">
        <f t="shared" si="32"/>
        <v>0</v>
      </c>
    </row>
    <row r="481" spans="2:9" x14ac:dyDescent="0.25">
      <c r="B481" s="21">
        <v>34390</v>
      </c>
      <c r="F481">
        <f t="shared" si="29"/>
        <v>0</v>
      </c>
      <c r="G481">
        <f t="shared" si="30"/>
        <v>0</v>
      </c>
      <c r="H481">
        <f t="shared" si="31"/>
        <v>0</v>
      </c>
      <c r="I481">
        <f t="shared" si="32"/>
        <v>0</v>
      </c>
    </row>
    <row r="482" spans="2:9" x14ac:dyDescent="0.25">
      <c r="B482" s="21">
        <v>34394</v>
      </c>
      <c r="C482">
        <v>195.1</v>
      </c>
      <c r="F482">
        <f t="shared" si="29"/>
        <v>195.1</v>
      </c>
      <c r="G482">
        <f t="shared" si="30"/>
        <v>195.1</v>
      </c>
      <c r="H482">
        <f t="shared" si="31"/>
        <v>0</v>
      </c>
      <c r="I482">
        <f t="shared" si="32"/>
        <v>0</v>
      </c>
    </row>
    <row r="483" spans="2:9" x14ac:dyDescent="0.25">
      <c r="B483" s="21">
        <v>34397</v>
      </c>
      <c r="F483">
        <f t="shared" si="29"/>
        <v>0</v>
      </c>
      <c r="G483">
        <f t="shared" si="30"/>
        <v>0</v>
      </c>
      <c r="H483">
        <f t="shared" si="31"/>
        <v>0</v>
      </c>
      <c r="I483">
        <f t="shared" si="32"/>
        <v>0</v>
      </c>
    </row>
    <row r="484" spans="2:9" x14ac:dyDescent="0.25">
      <c r="B484" s="21">
        <v>34400</v>
      </c>
      <c r="F484">
        <f t="shared" si="29"/>
        <v>0</v>
      </c>
      <c r="G484">
        <f t="shared" si="30"/>
        <v>0</v>
      </c>
      <c r="H484">
        <f t="shared" si="31"/>
        <v>0</v>
      </c>
      <c r="I484">
        <f t="shared" si="32"/>
        <v>0</v>
      </c>
    </row>
    <row r="485" spans="2:9" x14ac:dyDescent="0.25">
      <c r="B485" s="21">
        <v>34401</v>
      </c>
      <c r="C485">
        <v>289.3</v>
      </c>
      <c r="F485">
        <f t="shared" si="29"/>
        <v>289.3</v>
      </c>
      <c r="G485">
        <f t="shared" si="30"/>
        <v>289.3</v>
      </c>
      <c r="H485">
        <f t="shared" si="31"/>
        <v>0</v>
      </c>
      <c r="I485">
        <f t="shared" si="32"/>
        <v>0</v>
      </c>
    </row>
    <row r="486" spans="2:9" x14ac:dyDescent="0.25">
      <c r="B486" s="21">
        <v>34404</v>
      </c>
      <c r="F486">
        <f t="shared" si="29"/>
        <v>0</v>
      </c>
      <c r="G486">
        <f t="shared" si="30"/>
        <v>0</v>
      </c>
      <c r="H486">
        <f t="shared" si="31"/>
        <v>0</v>
      </c>
      <c r="I486">
        <f t="shared" si="32"/>
        <v>0</v>
      </c>
    </row>
    <row r="487" spans="2:9" x14ac:dyDescent="0.25">
      <c r="B487" s="21">
        <v>34407</v>
      </c>
      <c r="F487">
        <f t="shared" si="29"/>
        <v>0</v>
      </c>
      <c r="G487">
        <f t="shared" si="30"/>
        <v>0</v>
      </c>
      <c r="H487">
        <f t="shared" si="31"/>
        <v>0</v>
      </c>
      <c r="I487">
        <f t="shared" si="32"/>
        <v>0</v>
      </c>
    </row>
    <row r="488" spans="2:9" x14ac:dyDescent="0.25">
      <c r="B488" s="21">
        <v>34408</v>
      </c>
      <c r="C488">
        <v>348</v>
      </c>
      <c r="F488">
        <f t="shared" si="29"/>
        <v>348</v>
      </c>
      <c r="G488">
        <f t="shared" si="30"/>
        <v>348</v>
      </c>
      <c r="H488">
        <f t="shared" si="31"/>
        <v>0</v>
      </c>
      <c r="I488">
        <f t="shared" si="32"/>
        <v>0</v>
      </c>
    </row>
    <row r="489" spans="2:9" x14ac:dyDescent="0.25">
      <c r="B489" s="21">
        <v>34410</v>
      </c>
      <c r="F489">
        <f t="shared" si="29"/>
        <v>0</v>
      </c>
      <c r="G489">
        <f t="shared" si="30"/>
        <v>0</v>
      </c>
      <c r="H489">
        <f t="shared" si="31"/>
        <v>0</v>
      </c>
      <c r="I489">
        <f t="shared" si="32"/>
        <v>0</v>
      </c>
    </row>
    <row r="490" spans="2:9" x14ac:dyDescent="0.25">
      <c r="B490" s="21">
        <v>34412</v>
      </c>
      <c r="F490">
        <f t="shared" si="29"/>
        <v>0</v>
      </c>
      <c r="G490">
        <f t="shared" si="30"/>
        <v>0</v>
      </c>
      <c r="H490">
        <f t="shared" si="31"/>
        <v>0</v>
      </c>
      <c r="I490">
        <f t="shared" si="32"/>
        <v>0</v>
      </c>
    </row>
    <row r="491" spans="2:9" x14ac:dyDescent="0.25">
      <c r="B491" s="21">
        <v>34415</v>
      </c>
      <c r="C491">
        <v>446.1</v>
      </c>
      <c r="F491">
        <f t="shared" si="29"/>
        <v>446.1</v>
      </c>
      <c r="G491">
        <f t="shared" si="30"/>
        <v>446.1</v>
      </c>
      <c r="H491">
        <f t="shared" si="31"/>
        <v>0</v>
      </c>
      <c r="I491">
        <f t="shared" si="32"/>
        <v>0</v>
      </c>
    </row>
    <row r="492" spans="2:9" x14ac:dyDescent="0.25">
      <c r="B492" s="21">
        <v>34417</v>
      </c>
      <c r="F492">
        <f t="shared" si="29"/>
        <v>0</v>
      </c>
      <c r="G492">
        <f t="shared" si="30"/>
        <v>0</v>
      </c>
      <c r="H492">
        <f t="shared" si="31"/>
        <v>0</v>
      </c>
      <c r="I492">
        <f t="shared" si="32"/>
        <v>0</v>
      </c>
    </row>
    <row r="493" spans="2:9" x14ac:dyDescent="0.25">
      <c r="B493" s="21">
        <v>34422</v>
      </c>
      <c r="C493">
        <v>529.70000000000005</v>
      </c>
      <c r="F493">
        <f t="shared" si="29"/>
        <v>529.70000000000005</v>
      </c>
      <c r="G493">
        <f t="shared" si="30"/>
        <v>529.70000000000005</v>
      </c>
      <c r="H493">
        <f t="shared" si="31"/>
        <v>0</v>
      </c>
      <c r="I493">
        <f t="shared" si="32"/>
        <v>0</v>
      </c>
    </row>
    <row r="494" spans="2:9" x14ac:dyDescent="0.25">
      <c r="B494" s="21">
        <v>34424</v>
      </c>
      <c r="F494">
        <f t="shared" si="29"/>
        <v>0</v>
      </c>
      <c r="G494">
        <f t="shared" si="30"/>
        <v>0</v>
      </c>
      <c r="H494">
        <f t="shared" si="31"/>
        <v>0</v>
      </c>
      <c r="I494">
        <f t="shared" si="32"/>
        <v>0</v>
      </c>
    </row>
    <row r="495" spans="2:9" x14ac:dyDescent="0.25">
      <c r="B495" s="21">
        <v>34428</v>
      </c>
      <c r="F495">
        <f t="shared" si="29"/>
        <v>0</v>
      </c>
      <c r="G495">
        <f t="shared" si="30"/>
        <v>0</v>
      </c>
      <c r="H495">
        <f t="shared" si="31"/>
        <v>0</v>
      </c>
      <c r="I495">
        <f t="shared" si="32"/>
        <v>0</v>
      </c>
    </row>
    <row r="496" spans="2:9" x14ac:dyDescent="0.25">
      <c r="B496" s="21">
        <v>34429</v>
      </c>
      <c r="C496">
        <v>731.9</v>
      </c>
      <c r="F496">
        <f t="shared" si="29"/>
        <v>731.9</v>
      </c>
      <c r="G496">
        <f t="shared" si="30"/>
        <v>731.9</v>
      </c>
      <c r="H496">
        <f t="shared" si="31"/>
        <v>0</v>
      </c>
      <c r="I496">
        <f t="shared" si="32"/>
        <v>0</v>
      </c>
    </row>
    <row r="497" spans="2:9" x14ac:dyDescent="0.25">
      <c r="B497" s="21">
        <v>34432</v>
      </c>
      <c r="F497">
        <f t="shared" si="29"/>
        <v>0</v>
      </c>
      <c r="G497">
        <f t="shared" si="30"/>
        <v>0</v>
      </c>
      <c r="H497">
        <f t="shared" si="31"/>
        <v>0</v>
      </c>
      <c r="I497">
        <f t="shared" si="32"/>
        <v>0</v>
      </c>
    </row>
    <row r="498" spans="2:9" x14ac:dyDescent="0.25">
      <c r="B498" s="21">
        <v>34436</v>
      </c>
      <c r="C498">
        <v>982</v>
      </c>
      <c r="F498">
        <f t="shared" si="29"/>
        <v>982</v>
      </c>
      <c r="G498">
        <f t="shared" si="30"/>
        <v>982</v>
      </c>
      <c r="H498">
        <f t="shared" si="31"/>
        <v>0</v>
      </c>
      <c r="I498">
        <f t="shared" si="32"/>
        <v>0</v>
      </c>
    </row>
    <row r="499" spans="2:9" x14ac:dyDescent="0.25">
      <c r="B499" s="21">
        <v>34439</v>
      </c>
      <c r="F499">
        <f t="shared" si="29"/>
        <v>0</v>
      </c>
      <c r="G499">
        <f t="shared" si="30"/>
        <v>0</v>
      </c>
      <c r="H499">
        <f t="shared" si="31"/>
        <v>0</v>
      </c>
      <c r="I499">
        <f t="shared" si="32"/>
        <v>0</v>
      </c>
    </row>
    <row r="500" spans="2:9" x14ac:dyDescent="0.25">
      <c r="B500" s="21">
        <v>34441</v>
      </c>
      <c r="F500">
        <f t="shared" si="29"/>
        <v>0</v>
      </c>
      <c r="G500">
        <f t="shared" si="30"/>
        <v>0</v>
      </c>
      <c r="H500">
        <f t="shared" si="31"/>
        <v>0</v>
      </c>
      <c r="I500">
        <f t="shared" si="32"/>
        <v>0</v>
      </c>
    </row>
    <row r="501" spans="2:9" x14ac:dyDescent="0.25">
      <c r="B501" s="21">
        <v>34444</v>
      </c>
      <c r="C501">
        <v>1071.9000000000001</v>
      </c>
      <c r="F501">
        <f t="shared" si="29"/>
        <v>1071.9000000000001</v>
      </c>
      <c r="G501">
        <f t="shared" si="30"/>
        <v>1071.9000000000001</v>
      </c>
      <c r="H501">
        <f t="shared" si="31"/>
        <v>0</v>
      </c>
      <c r="I501">
        <f t="shared" si="32"/>
        <v>0</v>
      </c>
    </row>
    <row r="502" spans="2:9" x14ac:dyDescent="0.25">
      <c r="B502" s="21">
        <v>34446</v>
      </c>
      <c r="F502">
        <f t="shared" si="29"/>
        <v>0</v>
      </c>
      <c r="G502">
        <f t="shared" si="30"/>
        <v>0</v>
      </c>
      <c r="H502">
        <f t="shared" si="31"/>
        <v>0</v>
      </c>
      <c r="I502">
        <f t="shared" si="32"/>
        <v>0</v>
      </c>
    </row>
    <row r="503" spans="2:9" x14ac:dyDescent="0.25">
      <c r="B503" s="21">
        <v>34450</v>
      </c>
      <c r="C503">
        <v>1129.4000000000001</v>
      </c>
      <c r="F503">
        <f t="shared" si="29"/>
        <v>1129.4000000000001</v>
      </c>
      <c r="G503">
        <f t="shared" si="30"/>
        <v>1129.4000000000001</v>
      </c>
      <c r="H503">
        <f t="shared" si="31"/>
        <v>0</v>
      </c>
      <c r="I503">
        <f t="shared" si="32"/>
        <v>0</v>
      </c>
    </row>
    <row r="504" spans="2:9" x14ac:dyDescent="0.25">
      <c r="B504" s="21">
        <v>34452</v>
      </c>
      <c r="F504">
        <f t="shared" si="29"/>
        <v>0</v>
      </c>
      <c r="G504">
        <f t="shared" si="30"/>
        <v>0</v>
      </c>
      <c r="H504">
        <f t="shared" si="31"/>
        <v>0</v>
      </c>
      <c r="I504">
        <f t="shared" si="32"/>
        <v>0</v>
      </c>
    </row>
    <row r="505" spans="2:9" x14ac:dyDescent="0.25">
      <c r="B505" s="21">
        <v>34454</v>
      </c>
      <c r="F505">
        <f t="shared" si="29"/>
        <v>0</v>
      </c>
      <c r="G505">
        <f t="shared" si="30"/>
        <v>0</v>
      </c>
      <c r="H505">
        <f t="shared" si="31"/>
        <v>0</v>
      </c>
      <c r="I505">
        <f t="shared" si="32"/>
        <v>0</v>
      </c>
    </row>
    <row r="506" spans="2:9" x14ac:dyDescent="0.25">
      <c r="B506" s="21">
        <v>34456</v>
      </c>
      <c r="F506">
        <f t="shared" si="29"/>
        <v>0</v>
      </c>
      <c r="G506">
        <f t="shared" si="30"/>
        <v>0</v>
      </c>
      <c r="H506">
        <f t="shared" si="31"/>
        <v>0</v>
      </c>
      <c r="I506">
        <f t="shared" si="32"/>
        <v>0</v>
      </c>
    </row>
    <row r="507" spans="2:9" x14ac:dyDescent="0.25">
      <c r="B507" s="21">
        <v>34458</v>
      </c>
      <c r="C507">
        <v>1323.2</v>
      </c>
      <c r="F507">
        <f t="shared" si="29"/>
        <v>1323.2</v>
      </c>
      <c r="G507">
        <f t="shared" si="30"/>
        <v>1323.2</v>
      </c>
      <c r="H507">
        <f t="shared" si="31"/>
        <v>0</v>
      </c>
      <c r="I507">
        <f t="shared" si="32"/>
        <v>0</v>
      </c>
    </row>
    <row r="508" spans="2:9" x14ac:dyDescent="0.25">
      <c r="B508" s="21">
        <v>34459</v>
      </c>
      <c r="F508">
        <f t="shared" si="29"/>
        <v>0</v>
      </c>
      <c r="G508">
        <f t="shared" si="30"/>
        <v>0</v>
      </c>
      <c r="H508">
        <f t="shared" si="31"/>
        <v>0</v>
      </c>
      <c r="I508">
        <f t="shared" si="32"/>
        <v>0</v>
      </c>
    </row>
    <row r="509" spans="2:9" x14ac:dyDescent="0.25">
      <c r="B509" s="21">
        <v>34461</v>
      </c>
      <c r="F509">
        <f t="shared" si="29"/>
        <v>0</v>
      </c>
      <c r="G509">
        <f t="shared" si="30"/>
        <v>0</v>
      </c>
      <c r="H509">
        <f t="shared" si="31"/>
        <v>0</v>
      </c>
      <c r="I509">
        <f t="shared" si="32"/>
        <v>0</v>
      </c>
    </row>
    <row r="510" spans="2:9" x14ac:dyDescent="0.25">
      <c r="B510" s="21">
        <v>34465</v>
      </c>
      <c r="C510">
        <v>1334.3</v>
      </c>
      <c r="F510">
        <f t="shared" si="29"/>
        <v>1334.3</v>
      </c>
      <c r="G510">
        <f t="shared" si="30"/>
        <v>1334.3</v>
      </c>
      <c r="H510">
        <f t="shared" si="31"/>
        <v>0</v>
      </c>
      <c r="I510">
        <f t="shared" si="32"/>
        <v>0</v>
      </c>
    </row>
    <row r="511" spans="2:9" x14ac:dyDescent="0.25">
      <c r="B511" s="21">
        <v>34467</v>
      </c>
      <c r="F511">
        <f t="shared" si="29"/>
        <v>0</v>
      </c>
      <c r="G511">
        <f t="shared" si="30"/>
        <v>0</v>
      </c>
      <c r="H511">
        <f t="shared" si="31"/>
        <v>0</v>
      </c>
      <c r="I511">
        <f t="shared" si="32"/>
        <v>0</v>
      </c>
    </row>
    <row r="512" spans="2:9" x14ac:dyDescent="0.25">
      <c r="B512" s="21">
        <v>34471</v>
      </c>
      <c r="F512">
        <f t="shared" si="29"/>
        <v>0</v>
      </c>
      <c r="G512">
        <f t="shared" si="30"/>
        <v>0</v>
      </c>
      <c r="H512">
        <f t="shared" si="31"/>
        <v>0</v>
      </c>
      <c r="I512">
        <f t="shared" si="32"/>
        <v>0</v>
      </c>
    </row>
    <row r="513" spans="1:9" x14ac:dyDescent="0.25">
      <c r="B513" s="21">
        <v>34472</v>
      </c>
      <c r="C513">
        <v>1363.1</v>
      </c>
      <c r="F513">
        <f t="shared" si="29"/>
        <v>1363.1</v>
      </c>
      <c r="G513">
        <f t="shared" si="30"/>
        <v>1363.1</v>
      </c>
      <c r="H513">
        <f t="shared" si="31"/>
        <v>0</v>
      </c>
      <c r="I513">
        <f t="shared" si="32"/>
        <v>0</v>
      </c>
    </row>
    <row r="514" spans="1:9" x14ac:dyDescent="0.25">
      <c r="B514" s="21">
        <v>34473</v>
      </c>
      <c r="F514">
        <f t="shared" si="29"/>
        <v>0</v>
      </c>
      <c r="G514">
        <f t="shared" si="30"/>
        <v>0</v>
      </c>
      <c r="H514">
        <f t="shared" si="31"/>
        <v>0</v>
      </c>
      <c r="I514">
        <f t="shared" si="32"/>
        <v>0</v>
      </c>
    </row>
    <row r="515" spans="1:9" x14ac:dyDescent="0.25">
      <c r="B515" s="21">
        <v>34475</v>
      </c>
      <c r="F515">
        <f t="shared" si="29"/>
        <v>0</v>
      </c>
      <c r="G515">
        <f t="shared" si="30"/>
        <v>0</v>
      </c>
      <c r="H515">
        <f t="shared" si="31"/>
        <v>0</v>
      </c>
      <c r="I515">
        <f t="shared" si="32"/>
        <v>0</v>
      </c>
    </row>
    <row r="516" spans="1:9" x14ac:dyDescent="0.25">
      <c r="B516" s="21">
        <v>34479</v>
      </c>
      <c r="C516">
        <v>1385.7</v>
      </c>
      <c r="F516">
        <f t="shared" si="29"/>
        <v>1385.7</v>
      </c>
      <c r="G516">
        <f t="shared" si="30"/>
        <v>1385.7</v>
      </c>
      <c r="H516">
        <f t="shared" si="31"/>
        <v>0</v>
      </c>
      <c r="I516">
        <f t="shared" si="32"/>
        <v>0</v>
      </c>
    </row>
    <row r="517" spans="1:9" x14ac:dyDescent="0.25">
      <c r="B517" s="21">
        <v>34481</v>
      </c>
      <c r="F517">
        <f t="shared" si="29"/>
        <v>0</v>
      </c>
      <c r="G517">
        <f t="shared" si="30"/>
        <v>0</v>
      </c>
      <c r="H517">
        <f t="shared" si="31"/>
        <v>0</v>
      </c>
      <c r="I517">
        <f t="shared" si="32"/>
        <v>0</v>
      </c>
    </row>
    <row r="518" spans="1:9" x14ac:dyDescent="0.25">
      <c r="A518" t="s">
        <v>80</v>
      </c>
      <c r="B518" s="21">
        <v>34311</v>
      </c>
      <c r="F518">
        <f t="shared" ref="F518:F581" si="33">G518-H518</f>
        <v>0</v>
      </c>
      <c r="G518">
        <f t="shared" ref="G518:G581" si="34">IF(C518="",0,C518)</f>
        <v>0</v>
      </c>
      <c r="H518">
        <f t="shared" ref="H518:H581" si="35">IF(D518="",0,D518)</f>
        <v>0</v>
      </c>
      <c r="I518">
        <f t="shared" ref="I518:I581" si="36">IF(E518="",0,E518)</f>
        <v>0</v>
      </c>
    </row>
    <row r="519" spans="1:9" x14ac:dyDescent="0.25">
      <c r="B519" s="21">
        <v>34318</v>
      </c>
      <c r="F519">
        <f t="shared" si="33"/>
        <v>0</v>
      </c>
      <c r="G519">
        <f t="shared" si="34"/>
        <v>0</v>
      </c>
      <c r="H519">
        <f t="shared" si="35"/>
        <v>0</v>
      </c>
      <c r="I519">
        <f t="shared" si="36"/>
        <v>0</v>
      </c>
    </row>
    <row r="520" spans="1:9" x14ac:dyDescent="0.25">
      <c r="B520" s="21">
        <v>34323</v>
      </c>
      <c r="F520">
        <f t="shared" si="33"/>
        <v>0</v>
      </c>
      <c r="G520">
        <f t="shared" si="34"/>
        <v>0</v>
      </c>
      <c r="H520">
        <f t="shared" si="35"/>
        <v>0</v>
      </c>
      <c r="I520">
        <f t="shared" si="36"/>
        <v>0</v>
      </c>
    </row>
    <row r="521" spans="1:9" x14ac:dyDescent="0.25">
      <c r="B521" s="21">
        <v>34337</v>
      </c>
      <c r="F521">
        <f t="shared" si="33"/>
        <v>0</v>
      </c>
      <c r="G521">
        <f t="shared" si="34"/>
        <v>0</v>
      </c>
      <c r="H521">
        <f t="shared" si="35"/>
        <v>0</v>
      </c>
      <c r="I521">
        <f t="shared" si="36"/>
        <v>0</v>
      </c>
    </row>
    <row r="522" spans="1:9" x14ac:dyDescent="0.25">
      <c r="B522" s="21">
        <v>34338</v>
      </c>
      <c r="C522">
        <v>2.512</v>
      </c>
      <c r="F522">
        <f t="shared" si="33"/>
        <v>2.512</v>
      </c>
      <c r="G522">
        <f t="shared" si="34"/>
        <v>2.512</v>
      </c>
      <c r="H522">
        <f t="shared" si="35"/>
        <v>0</v>
      </c>
      <c r="I522">
        <f t="shared" si="36"/>
        <v>0</v>
      </c>
    </row>
    <row r="523" spans="1:9" x14ac:dyDescent="0.25">
      <c r="B523" s="21">
        <v>34345</v>
      </c>
      <c r="C523">
        <v>4.8440000000000003</v>
      </c>
      <c r="F523">
        <f t="shared" si="33"/>
        <v>4.8440000000000003</v>
      </c>
      <c r="G523">
        <f t="shared" si="34"/>
        <v>4.8440000000000003</v>
      </c>
      <c r="H523">
        <f t="shared" si="35"/>
        <v>0</v>
      </c>
      <c r="I523">
        <f t="shared" si="36"/>
        <v>0</v>
      </c>
    </row>
    <row r="524" spans="1:9" x14ac:dyDescent="0.25">
      <c r="B524" s="21">
        <v>34352</v>
      </c>
      <c r="C524">
        <v>8.7119999999999997</v>
      </c>
      <c r="F524">
        <f t="shared" si="33"/>
        <v>8.7119999999999997</v>
      </c>
      <c r="G524">
        <f t="shared" si="34"/>
        <v>8.7119999999999997</v>
      </c>
      <c r="H524">
        <f t="shared" si="35"/>
        <v>0</v>
      </c>
      <c r="I524">
        <f t="shared" si="36"/>
        <v>0</v>
      </c>
    </row>
    <row r="525" spans="1:9" x14ac:dyDescent="0.25">
      <c r="B525" s="21">
        <v>34353</v>
      </c>
      <c r="F525">
        <f t="shared" si="33"/>
        <v>0</v>
      </c>
      <c r="G525">
        <f t="shared" si="34"/>
        <v>0</v>
      </c>
      <c r="H525">
        <f t="shared" si="35"/>
        <v>0</v>
      </c>
      <c r="I525">
        <f t="shared" si="36"/>
        <v>0</v>
      </c>
    </row>
    <row r="526" spans="1:9" x14ac:dyDescent="0.25">
      <c r="B526" s="21">
        <v>34357</v>
      </c>
      <c r="F526">
        <f t="shared" si="33"/>
        <v>0</v>
      </c>
      <c r="G526">
        <f t="shared" si="34"/>
        <v>0</v>
      </c>
      <c r="H526">
        <f t="shared" si="35"/>
        <v>0</v>
      </c>
      <c r="I526">
        <f t="shared" si="36"/>
        <v>0</v>
      </c>
    </row>
    <row r="527" spans="1:9" x14ac:dyDescent="0.25">
      <c r="B527" s="21">
        <v>34359</v>
      </c>
      <c r="C527">
        <v>13.7</v>
      </c>
      <c r="F527">
        <f t="shared" si="33"/>
        <v>13.7</v>
      </c>
      <c r="G527">
        <f t="shared" si="34"/>
        <v>13.7</v>
      </c>
      <c r="H527">
        <f t="shared" si="35"/>
        <v>0</v>
      </c>
      <c r="I527">
        <f t="shared" si="36"/>
        <v>0</v>
      </c>
    </row>
    <row r="528" spans="1:9" x14ac:dyDescent="0.25">
      <c r="B528" s="21">
        <v>34361</v>
      </c>
      <c r="F528">
        <f t="shared" si="33"/>
        <v>0</v>
      </c>
      <c r="G528">
        <f t="shared" si="34"/>
        <v>0</v>
      </c>
      <c r="H528">
        <f t="shared" si="35"/>
        <v>0</v>
      </c>
      <c r="I528">
        <f t="shared" si="36"/>
        <v>0</v>
      </c>
    </row>
    <row r="529" spans="2:9" x14ac:dyDescent="0.25">
      <c r="B529" s="21">
        <v>34366</v>
      </c>
      <c r="C529">
        <v>26.62</v>
      </c>
      <c r="F529">
        <f t="shared" si="33"/>
        <v>26.62</v>
      </c>
      <c r="G529">
        <f t="shared" si="34"/>
        <v>26.62</v>
      </c>
      <c r="H529">
        <f t="shared" si="35"/>
        <v>0</v>
      </c>
      <c r="I529">
        <f t="shared" si="36"/>
        <v>0</v>
      </c>
    </row>
    <row r="530" spans="2:9" x14ac:dyDescent="0.25">
      <c r="B530" s="21">
        <v>34369</v>
      </c>
      <c r="F530">
        <f t="shared" si="33"/>
        <v>0</v>
      </c>
      <c r="G530">
        <f t="shared" si="34"/>
        <v>0</v>
      </c>
      <c r="H530">
        <f t="shared" si="35"/>
        <v>0</v>
      </c>
      <c r="I530">
        <f t="shared" si="36"/>
        <v>0</v>
      </c>
    </row>
    <row r="531" spans="2:9" x14ac:dyDescent="0.25">
      <c r="B531" s="21">
        <v>34370</v>
      </c>
      <c r="F531">
        <f t="shared" si="33"/>
        <v>0</v>
      </c>
      <c r="G531">
        <f t="shared" si="34"/>
        <v>0</v>
      </c>
      <c r="H531">
        <f t="shared" si="35"/>
        <v>0</v>
      </c>
      <c r="I531">
        <f t="shared" si="36"/>
        <v>0</v>
      </c>
    </row>
    <row r="532" spans="2:9" x14ac:dyDescent="0.25">
      <c r="B532" s="21">
        <v>34373</v>
      </c>
      <c r="C532">
        <v>38</v>
      </c>
      <c r="F532">
        <f t="shared" si="33"/>
        <v>38</v>
      </c>
      <c r="G532">
        <f t="shared" si="34"/>
        <v>38</v>
      </c>
      <c r="H532">
        <f t="shared" si="35"/>
        <v>0</v>
      </c>
      <c r="I532">
        <f t="shared" si="36"/>
        <v>0</v>
      </c>
    </row>
    <row r="533" spans="2:9" x14ac:dyDescent="0.25">
      <c r="B533" s="21">
        <v>34376</v>
      </c>
      <c r="F533">
        <f t="shared" si="33"/>
        <v>0</v>
      </c>
      <c r="G533">
        <f t="shared" si="34"/>
        <v>0</v>
      </c>
      <c r="H533">
        <f t="shared" si="35"/>
        <v>0</v>
      </c>
      <c r="I533">
        <f t="shared" si="36"/>
        <v>0</v>
      </c>
    </row>
    <row r="534" spans="2:9" x14ac:dyDescent="0.25">
      <c r="B534" s="21">
        <v>34380</v>
      </c>
      <c r="C534">
        <v>70.069999999999993</v>
      </c>
      <c r="F534">
        <f t="shared" si="33"/>
        <v>70.069999999999993</v>
      </c>
      <c r="G534">
        <f t="shared" si="34"/>
        <v>70.069999999999993</v>
      </c>
      <c r="H534">
        <f t="shared" si="35"/>
        <v>0</v>
      </c>
      <c r="I534">
        <f t="shared" si="36"/>
        <v>0</v>
      </c>
    </row>
    <row r="535" spans="2:9" x14ac:dyDescent="0.25">
      <c r="B535" s="21">
        <v>34381</v>
      </c>
      <c r="F535">
        <f t="shared" si="33"/>
        <v>0</v>
      </c>
      <c r="G535">
        <f t="shared" si="34"/>
        <v>0</v>
      </c>
      <c r="H535">
        <f t="shared" si="35"/>
        <v>0</v>
      </c>
      <c r="I535">
        <f t="shared" si="36"/>
        <v>0</v>
      </c>
    </row>
    <row r="536" spans="2:9" x14ac:dyDescent="0.25">
      <c r="B536" s="21">
        <v>34387</v>
      </c>
      <c r="C536">
        <v>137</v>
      </c>
      <c r="F536">
        <f t="shared" si="33"/>
        <v>137</v>
      </c>
      <c r="G536">
        <f t="shared" si="34"/>
        <v>137</v>
      </c>
      <c r="H536">
        <f t="shared" si="35"/>
        <v>0</v>
      </c>
      <c r="I536">
        <f t="shared" si="36"/>
        <v>0</v>
      </c>
    </row>
    <row r="537" spans="2:9" x14ac:dyDescent="0.25">
      <c r="B537" s="21">
        <v>34388</v>
      </c>
      <c r="F537">
        <f t="shared" si="33"/>
        <v>0</v>
      </c>
      <c r="G537">
        <f t="shared" si="34"/>
        <v>0</v>
      </c>
      <c r="H537">
        <f t="shared" si="35"/>
        <v>0</v>
      </c>
      <c r="I537">
        <f t="shared" si="36"/>
        <v>0</v>
      </c>
    </row>
    <row r="538" spans="2:9" x14ac:dyDescent="0.25">
      <c r="B538" s="21">
        <v>34391</v>
      </c>
      <c r="F538">
        <f t="shared" si="33"/>
        <v>0</v>
      </c>
      <c r="G538">
        <f t="shared" si="34"/>
        <v>0</v>
      </c>
      <c r="H538">
        <f t="shared" si="35"/>
        <v>0</v>
      </c>
      <c r="I538">
        <f t="shared" si="36"/>
        <v>0</v>
      </c>
    </row>
    <row r="539" spans="2:9" x14ac:dyDescent="0.25">
      <c r="B539" s="21">
        <v>34394</v>
      </c>
      <c r="C539">
        <v>218.5</v>
      </c>
      <c r="F539">
        <f t="shared" si="33"/>
        <v>218.5</v>
      </c>
      <c r="G539">
        <f t="shared" si="34"/>
        <v>218.5</v>
      </c>
      <c r="H539">
        <f t="shared" si="35"/>
        <v>0</v>
      </c>
      <c r="I539">
        <f t="shared" si="36"/>
        <v>0</v>
      </c>
    </row>
    <row r="540" spans="2:9" x14ac:dyDescent="0.25">
      <c r="B540" s="21">
        <v>34395</v>
      </c>
      <c r="F540">
        <f t="shared" si="33"/>
        <v>0</v>
      </c>
      <c r="G540">
        <f t="shared" si="34"/>
        <v>0</v>
      </c>
      <c r="H540">
        <f t="shared" si="35"/>
        <v>0</v>
      </c>
      <c r="I540">
        <f t="shared" si="36"/>
        <v>0</v>
      </c>
    </row>
    <row r="541" spans="2:9" x14ac:dyDescent="0.25">
      <c r="B541" s="21">
        <v>34398</v>
      </c>
      <c r="F541">
        <f t="shared" si="33"/>
        <v>0</v>
      </c>
      <c r="G541">
        <f t="shared" si="34"/>
        <v>0</v>
      </c>
      <c r="H541">
        <f t="shared" si="35"/>
        <v>0</v>
      </c>
      <c r="I541">
        <f t="shared" si="36"/>
        <v>0</v>
      </c>
    </row>
    <row r="542" spans="2:9" x14ac:dyDescent="0.25">
      <c r="B542" s="21">
        <v>34400</v>
      </c>
      <c r="F542">
        <f t="shared" si="33"/>
        <v>0</v>
      </c>
      <c r="G542">
        <f t="shared" si="34"/>
        <v>0</v>
      </c>
      <c r="H542">
        <f t="shared" si="35"/>
        <v>0</v>
      </c>
      <c r="I542">
        <f t="shared" si="36"/>
        <v>0</v>
      </c>
    </row>
    <row r="543" spans="2:9" x14ac:dyDescent="0.25">
      <c r="B543" s="21">
        <v>34401</v>
      </c>
      <c r="C543">
        <v>339.7</v>
      </c>
      <c r="F543">
        <f t="shared" si="33"/>
        <v>339.7</v>
      </c>
      <c r="G543">
        <f t="shared" si="34"/>
        <v>339.7</v>
      </c>
      <c r="H543">
        <f t="shared" si="35"/>
        <v>0</v>
      </c>
      <c r="I543">
        <f t="shared" si="36"/>
        <v>0</v>
      </c>
    </row>
    <row r="544" spans="2:9" x14ac:dyDescent="0.25">
      <c r="B544" s="21">
        <v>34404</v>
      </c>
      <c r="F544">
        <f t="shared" si="33"/>
        <v>0</v>
      </c>
      <c r="G544">
        <f t="shared" si="34"/>
        <v>0</v>
      </c>
      <c r="H544">
        <f t="shared" si="35"/>
        <v>0</v>
      </c>
      <c r="I544">
        <f t="shared" si="36"/>
        <v>0</v>
      </c>
    </row>
    <row r="545" spans="2:9" x14ac:dyDescent="0.25">
      <c r="B545" s="21">
        <v>34408</v>
      </c>
      <c r="C545">
        <v>435.1</v>
      </c>
      <c r="F545">
        <f t="shared" si="33"/>
        <v>435.1</v>
      </c>
      <c r="G545">
        <f t="shared" si="34"/>
        <v>435.1</v>
      </c>
      <c r="H545">
        <f t="shared" si="35"/>
        <v>0</v>
      </c>
      <c r="I545">
        <f t="shared" si="36"/>
        <v>0</v>
      </c>
    </row>
    <row r="546" spans="2:9" x14ac:dyDescent="0.25">
      <c r="B546" s="21">
        <v>34410</v>
      </c>
      <c r="F546">
        <f t="shared" si="33"/>
        <v>0</v>
      </c>
      <c r="G546">
        <f t="shared" si="34"/>
        <v>0</v>
      </c>
      <c r="H546">
        <f t="shared" si="35"/>
        <v>0</v>
      </c>
      <c r="I546">
        <f t="shared" si="36"/>
        <v>0</v>
      </c>
    </row>
    <row r="547" spans="2:9" x14ac:dyDescent="0.25">
      <c r="B547" s="21">
        <v>34412</v>
      </c>
      <c r="F547">
        <f t="shared" si="33"/>
        <v>0</v>
      </c>
      <c r="G547">
        <f t="shared" si="34"/>
        <v>0</v>
      </c>
      <c r="H547">
        <f t="shared" si="35"/>
        <v>0</v>
      </c>
      <c r="I547">
        <f t="shared" si="36"/>
        <v>0</v>
      </c>
    </row>
    <row r="548" spans="2:9" x14ac:dyDescent="0.25">
      <c r="B548" s="21">
        <v>34415</v>
      </c>
      <c r="C548">
        <v>529.5</v>
      </c>
      <c r="F548">
        <f t="shared" si="33"/>
        <v>529.5</v>
      </c>
      <c r="G548">
        <f t="shared" si="34"/>
        <v>529.5</v>
      </c>
      <c r="H548">
        <f t="shared" si="35"/>
        <v>0</v>
      </c>
      <c r="I548">
        <f t="shared" si="36"/>
        <v>0</v>
      </c>
    </row>
    <row r="549" spans="2:9" x14ac:dyDescent="0.25">
      <c r="B549" s="21">
        <v>34417</v>
      </c>
      <c r="F549">
        <f t="shared" si="33"/>
        <v>0</v>
      </c>
      <c r="G549">
        <f t="shared" si="34"/>
        <v>0</v>
      </c>
      <c r="H549">
        <f t="shared" si="35"/>
        <v>0</v>
      </c>
      <c r="I549">
        <f t="shared" si="36"/>
        <v>0</v>
      </c>
    </row>
    <row r="550" spans="2:9" x14ac:dyDescent="0.25">
      <c r="B550" s="21">
        <v>34422</v>
      </c>
      <c r="C550">
        <v>732</v>
      </c>
      <c r="F550">
        <f t="shared" si="33"/>
        <v>732</v>
      </c>
      <c r="G550">
        <f t="shared" si="34"/>
        <v>732</v>
      </c>
      <c r="H550">
        <f t="shared" si="35"/>
        <v>0</v>
      </c>
      <c r="I550">
        <f t="shared" si="36"/>
        <v>0</v>
      </c>
    </row>
    <row r="551" spans="2:9" x14ac:dyDescent="0.25">
      <c r="B551" s="21">
        <v>34424</v>
      </c>
      <c r="F551">
        <f t="shared" si="33"/>
        <v>0</v>
      </c>
      <c r="G551">
        <f t="shared" si="34"/>
        <v>0</v>
      </c>
      <c r="H551">
        <f t="shared" si="35"/>
        <v>0</v>
      </c>
      <c r="I551">
        <f t="shared" si="36"/>
        <v>0</v>
      </c>
    </row>
    <row r="552" spans="2:9" x14ac:dyDescent="0.25">
      <c r="B552" s="21">
        <v>34428</v>
      </c>
      <c r="F552">
        <f t="shared" si="33"/>
        <v>0</v>
      </c>
      <c r="G552">
        <f t="shared" si="34"/>
        <v>0</v>
      </c>
      <c r="H552">
        <f t="shared" si="35"/>
        <v>0</v>
      </c>
      <c r="I552">
        <f t="shared" si="36"/>
        <v>0</v>
      </c>
    </row>
    <row r="553" spans="2:9" x14ac:dyDescent="0.25">
      <c r="B553" s="21">
        <v>34429</v>
      </c>
      <c r="C553">
        <v>782.3</v>
      </c>
      <c r="F553">
        <f t="shared" si="33"/>
        <v>782.3</v>
      </c>
      <c r="G553">
        <f t="shared" si="34"/>
        <v>782.3</v>
      </c>
      <c r="H553">
        <f t="shared" si="35"/>
        <v>0</v>
      </c>
      <c r="I553">
        <f t="shared" si="36"/>
        <v>0</v>
      </c>
    </row>
    <row r="554" spans="2:9" x14ac:dyDescent="0.25">
      <c r="B554" s="21">
        <v>34430</v>
      </c>
      <c r="F554">
        <f t="shared" si="33"/>
        <v>0</v>
      </c>
      <c r="G554">
        <f t="shared" si="34"/>
        <v>0</v>
      </c>
      <c r="H554">
        <f t="shared" si="35"/>
        <v>0</v>
      </c>
      <c r="I554">
        <f t="shared" si="36"/>
        <v>0</v>
      </c>
    </row>
    <row r="555" spans="2:9" x14ac:dyDescent="0.25">
      <c r="B555" s="21">
        <v>34433</v>
      </c>
      <c r="F555">
        <f t="shared" si="33"/>
        <v>0</v>
      </c>
      <c r="G555">
        <f t="shared" si="34"/>
        <v>0</v>
      </c>
      <c r="H555">
        <f t="shared" si="35"/>
        <v>0</v>
      </c>
      <c r="I555">
        <f t="shared" si="36"/>
        <v>0</v>
      </c>
    </row>
    <row r="556" spans="2:9" x14ac:dyDescent="0.25">
      <c r="B556" s="21">
        <v>34436</v>
      </c>
      <c r="C556">
        <v>978.4</v>
      </c>
      <c r="F556">
        <f t="shared" si="33"/>
        <v>978.4</v>
      </c>
      <c r="G556">
        <f t="shared" si="34"/>
        <v>978.4</v>
      </c>
      <c r="H556">
        <f t="shared" si="35"/>
        <v>0</v>
      </c>
      <c r="I556">
        <f t="shared" si="36"/>
        <v>0</v>
      </c>
    </row>
    <row r="557" spans="2:9" x14ac:dyDescent="0.25">
      <c r="B557" s="21">
        <v>34439</v>
      </c>
      <c r="F557">
        <f t="shared" si="33"/>
        <v>0</v>
      </c>
      <c r="G557">
        <f t="shared" si="34"/>
        <v>0</v>
      </c>
      <c r="H557">
        <f t="shared" si="35"/>
        <v>0</v>
      </c>
      <c r="I557">
        <f t="shared" si="36"/>
        <v>0</v>
      </c>
    </row>
    <row r="558" spans="2:9" x14ac:dyDescent="0.25">
      <c r="B558" s="21">
        <v>34441</v>
      </c>
      <c r="F558">
        <f t="shared" si="33"/>
        <v>0</v>
      </c>
      <c r="G558">
        <f t="shared" si="34"/>
        <v>0</v>
      </c>
      <c r="H558">
        <f t="shared" si="35"/>
        <v>0</v>
      </c>
      <c r="I558">
        <f t="shared" si="36"/>
        <v>0</v>
      </c>
    </row>
    <row r="559" spans="2:9" x14ac:dyDescent="0.25">
      <c r="B559" s="21">
        <v>34444</v>
      </c>
      <c r="C559">
        <v>1337.6</v>
      </c>
      <c r="F559">
        <f t="shared" si="33"/>
        <v>1337.6</v>
      </c>
      <c r="G559">
        <f t="shared" si="34"/>
        <v>1337.6</v>
      </c>
      <c r="H559">
        <f t="shared" si="35"/>
        <v>0</v>
      </c>
      <c r="I559">
        <f t="shared" si="36"/>
        <v>0</v>
      </c>
    </row>
    <row r="560" spans="2:9" x14ac:dyDescent="0.25">
      <c r="B560" s="21">
        <v>34446</v>
      </c>
      <c r="F560">
        <f t="shared" si="33"/>
        <v>0</v>
      </c>
      <c r="G560">
        <f t="shared" si="34"/>
        <v>0</v>
      </c>
      <c r="H560">
        <f t="shared" si="35"/>
        <v>0</v>
      </c>
      <c r="I560">
        <f t="shared" si="36"/>
        <v>0</v>
      </c>
    </row>
    <row r="561" spans="2:9" x14ac:dyDescent="0.25">
      <c r="B561" s="21">
        <v>34450</v>
      </c>
      <c r="C561">
        <v>1437.8</v>
      </c>
      <c r="F561">
        <f t="shared" si="33"/>
        <v>1437.8</v>
      </c>
      <c r="G561">
        <f t="shared" si="34"/>
        <v>1437.8</v>
      </c>
      <c r="H561">
        <f t="shared" si="35"/>
        <v>0</v>
      </c>
      <c r="I561">
        <f t="shared" si="36"/>
        <v>0</v>
      </c>
    </row>
    <row r="562" spans="2:9" x14ac:dyDescent="0.25">
      <c r="B562" s="21">
        <v>34452</v>
      </c>
      <c r="F562">
        <f t="shared" si="33"/>
        <v>0</v>
      </c>
      <c r="G562">
        <f t="shared" si="34"/>
        <v>0</v>
      </c>
      <c r="H562">
        <f t="shared" si="35"/>
        <v>0</v>
      </c>
      <c r="I562">
        <f t="shared" si="36"/>
        <v>0</v>
      </c>
    </row>
    <row r="563" spans="2:9" x14ac:dyDescent="0.25">
      <c r="B563" s="21">
        <v>34455</v>
      </c>
      <c r="F563">
        <f t="shared" si="33"/>
        <v>0</v>
      </c>
      <c r="G563">
        <f t="shared" si="34"/>
        <v>0</v>
      </c>
      <c r="H563">
        <f t="shared" si="35"/>
        <v>0</v>
      </c>
      <c r="I563">
        <f t="shared" si="36"/>
        <v>0</v>
      </c>
    </row>
    <row r="564" spans="2:9" x14ac:dyDescent="0.25">
      <c r="B564" s="21">
        <v>34457</v>
      </c>
      <c r="F564">
        <f t="shared" si="33"/>
        <v>0</v>
      </c>
      <c r="G564">
        <f t="shared" si="34"/>
        <v>0</v>
      </c>
      <c r="H564">
        <f t="shared" si="35"/>
        <v>0</v>
      </c>
      <c r="I564">
        <f t="shared" si="36"/>
        <v>0</v>
      </c>
    </row>
    <row r="565" spans="2:9" x14ac:dyDescent="0.25">
      <c r="B565" s="21">
        <v>34458</v>
      </c>
      <c r="C565">
        <v>1503.2</v>
      </c>
      <c r="F565">
        <f t="shared" si="33"/>
        <v>1503.2</v>
      </c>
      <c r="G565">
        <f t="shared" si="34"/>
        <v>1503.2</v>
      </c>
      <c r="H565">
        <f t="shared" si="35"/>
        <v>0</v>
      </c>
      <c r="I565">
        <f t="shared" si="36"/>
        <v>0</v>
      </c>
    </row>
    <row r="566" spans="2:9" x14ac:dyDescent="0.25">
      <c r="B566" s="21">
        <v>34459</v>
      </c>
      <c r="F566">
        <f t="shared" si="33"/>
        <v>0</v>
      </c>
      <c r="G566">
        <f t="shared" si="34"/>
        <v>0</v>
      </c>
      <c r="H566">
        <f t="shared" si="35"/>
        <v>0</v>
      </c>
      <c r="I566">
        <f t="shared" si="36"/>
        <v>0</v>
      </c>
    </row>
    <row r="567" spans="2:9" x14ac:dyDescent="0.25">
      <c r="B567" s="21">
        <v>34461</v>
      </c>
      <c r="F567">
        <f t="shared" si="33"/>
        <v>0</v>
      </c>
      <c r="G567">
        <f t="shared" si="34"/>
        <v>0</v>
      </c>
      <c r="H567">
        <f t="shared" si="35"/>
        <v>0</v>
      </c>
      <c r="I567">
        <f t="shared" si="36"/>
        <v>0</v>
      </c>
    </row>
    <row r="568" spans="2:9" x14ac:dyDescent="0.25">
      <c r="B568" s="21">
        <v>34465</v>
      </c>
      <c r="C568">
        <v>1800</v>
      </c>
      <c r="F568">
        <f t="shared" si="33"/>
        <v>1800</v>
      </c>
      <c r="G568">
        <f t="shared" si="34"/>
        <v>1800</v>
      </c>
      <c r="H568">
        <f t="shared" si="35"/>
        <v>0</v>
      </c>
      <c r="I568">
        <f t="shared" si="36"/>
        <v>0</v>
      </c>
    </row>
    <row r="569" spans="2:9" x14ac:dyDescent="0.25">
      <c r="B569" s="21">
        <v>34467</v>
      </c>
      <c r="F569">
        <f t="shared" si="33"/>
        <v>0</v>
      </c>
      <c r="G569">
        <f t="shared" si="34"/>
        <v>0</v>
      </c>
      <c r="H569">
        <f t="shared" si="35"/>
        <v>0</v>
      </c>
      <c r="I569">
        <f t="shared" si="36"/>
        <v>0</v>
      </c>
    </row>
    <row r="570" spans="2:9" x14ac:dyDescent="0.25">
      <c r="B570" s="21">
        <v>34471</v>
      </c>
      <c r="F570">
        <f t="shared" si="33"/>
        <v>0</v>
      </c>
      <c r="G570">
        <f t="shared" si="34"/>
        <v>0</v>
      </c>
      <c r="H570">
        <f t="shared" si="35"/>
        <v>0</v>
      </c>
      <c r="I570">
        <f t="shared" si="36"/>
        <v>0</v>
      </c>
    </row>
    <row r="571" spans="2:9" x14ac:dyDescent="0.25">
      <c r="B571" s="21">
        <v>34472</v>
      </c>
      <c r="C571">
        <v>1847.5</v>
      </c>
      <c r="F571">
        <f t="shared" si="33"/>
        <v>1847.5</v>
      </c>
      <c r="G571">
        <f t="shared" si="34"/>
        <v>1847.5</v>
      </c>
      <c r="H571">
        <f t="shared" si="35"/>
        <v>0</v>
      </c>
      <c r="I571">
        <f t="shared" si="36"/>
        <v>0</v>
      </c>
    </row>
    <row r="572" spans="2:9" x14ac:dyDescent="0.25">
      <c r="B572" s="21">
        <v>34473</v>
      </c>
      <c r="F572">
        <f t="shared" si="33"/>
        <v>0</v>
      </c>
      <c r="G572">
        <f t="shared" si="34"/>
        <v>0</v>
      </c>
      <c r="H572">
        <f t="shared" si="35"/>
        <v>0</v>
      </c>
      <c r="I572">
        <f t="shared" si="36"/>
        <v>0</v>
      </c>
    </row>
    <row r="573" spans="2:9" x14ac:dyDescent="0.25">
      <c r="B573" s="21">
        <v>34475</v>
      </c>
      <c r="F573">
        <f t="shared" si="33"/>
        <v>0</v>
      </c>
      <c r="G573">
        <f t="shared" si="34"/>
        <v>0</v>
      </c>
      <c r="H573">
        <f t="shared" si="35"/>
        <v>0</v>
      </c>
      <c r="I573">
        <f t="shared" si="36"/>
        <v>0</v>
      </c>
    </row>
    <row r="574" spans="2:9" x14ac:dyDescent="0.25">
      <c r="B574" s="21">
        <v>34479</v>
      </c>
      <c r="C574">
        <v>1921.2</v>
      </c>
      <c r="F574">
        <f t="shared" si="33"/>
        <v>1921.2</v>
      </c>
      <c r="G574">
        <f t="shared" si="34"/>
        <v>1921.2</v>
      </c>
      <c r="H574">
        <f t="shared" si="35"/>
        <v>0</v>
      </c>
      <c r="I574">
        <f t="shared" si="36"/>
        <v>0</v>
      </c>
    </row>
    <row r="575" spans="2:9" x14ac:dyDescent="0.25">
      <c r="B575" s="21">
        <v>34481</v>
      </c>
      <c r="F575">
        <f t="shared" si="33"/>
        <v>0</v>
      </c>
      <c r="G575">
        <f t="shared" si="34"/>
        <v>0</v>
      </c>
      <c r="H575">
        <f t="shared" si="35"/>
        <v>0</v>
      </c>
      <c r="I575">
        <f t="shared" si="36"/>
        <v>0</v>
      </c>
    </row>
    <row r="576" spans="2:9" x14ac:dyDescent="0.25">
      <c r="B576" s="21">
        <v>34484</v>
      </c>
      <c r="C576">
        <v>1800</v>
      </c>
      <c r="F576">
        <f t="shared" si="33"/>
        <v>1800</v>
      </c>
      <c r="G576">
        <f t="shared" si="34"/>
        <v>1800</v>
      </c>
      <c r="H576">
        <f t="shared" si="35"/>
        <v>0</v>
      </c>
      <c r="I576">
        <f t="shared" si="36"/>
        <v>0</v>
      </c>
    </row>
    <row r="577" spans="1:9" x14ac:dyDescent="0.25">
      <c r="A577" t="s">
        <v>616</v>
      </c>
      <c r="B577" t="s">
        <v>1345</v>
      </c>
      <c r="F577">
        <f t="shared" si="33"/>
        <v>0</v>
      </c>
      <c r="G577">
        <f t="shared" si="34"/>
        <v>0</v>
      </c>
      <c r="H577">
        <f t="shared" si="35"/>
        <v>0</v>
      </c>
      <c r="I577">
        <f t="shared" si="36"/>
        <v>0</v>
      </c>
    </row>
    <row r="578" spans="1:9" x14ac:dyDescent="0.25">
      <c r="A578" t="s">
        <v>634</v>
      </c>
      <c r="B578" t="s">
        <v>1345</v>
      </c>
      <c r="F578">
        <f t="shared" si="33"/>
        <v>0</v>
      </c>
      <c r="G578">
        <f t="shared" si="34"/>
        <v>0</v>
      </c>
      <c r="H578">
        <f t="shared" si="35"/>
        <v>0</v>
      </c>
      <c r="I578">
        <f t="shared" si="36"/>
        <v>0</v>
      </c>
    </row>
    <row r="579" spans="1:9" x14ac:dyDescent="0.25">
      <c r="A579" t="s">
        <v>628</v>
      </c>
      <c r="B579" t="s">
        <v>1345</v>
      </c>
      <c r="F579">
        <f t="shared" si="33"/>
        <v>0</v>
      </c>
      <c r="G579">
        <f t="shared" si="34"/>
        <v>0</v>
      </c>
      <c r="H579">
        <f t="shared" si="35"/>
        <v>0</v>
      </c>
      <c r="I579">
        <f t="shared" si="36"/>
        <v>0</v>
      </c>
    </row>
    <row r="580" spans="1:9" x14ac:dyDescent="0.25">
      <c r="A580" t="s">
        <v>640</v>
      </c>
      <c r="B580" t="s">
        <v>1345</v>
      </c>
      <c r="F580">
        <f t="shared" si="33"/>
        <v>0</v>
      </c>
      <c r="G580">
        <f t="shared" si="34"/>
        <v>0</v>
      </c>
      <c r="H580">
        <f t="shared" si="35"/>
        <v>0</v>
      </c>
      <c r="I580">
        <f t="shared" si="36"/>
        <v>0</v>
      </c>
    </row>
    <row r="581" spans="1:9" x14ac:dyDescent="0.25">
      <c r="A581" t="s">
        <v>622</v>
      </c>
      <c r="B581" t="s">
        <v>1345</v>
      </c>
      <c r="F581">
        <f t="shared" si="33"/>
        <v>0</v>
      </c>
      <c r="G581">
        <f t="shared" si="34"/>
        <v>0</v>
      </c>
      <c r="H581">
        <f t="shared" si="35"/>
        <v>0</v>
      </c>
      <c r="I581">
        <f t="shared" si="36"/>
        <v>0</v>
      </c>
    </row>
    <row r="582" spans="1:9" x14ac:dyDescent="0.25">
      <c r="A582" t="s">
        <v>619</v>
      </c>
      <c r="B582" t="s">
        <v>1345</v>
      </c>
      <c r="F582">
        <f t="shared" ref="F582:F645" si="37">G582-H582</f>
        <v>0</v>
      </c>
      <c r="G582">
        <f t="shared" ref="G582:G645" si="38">IF(C582="",0,C582)</f>
        <v>0</v>
      </c>
      <c r="H582">
        <f t="shared" ref="H582:H645" si="39">IF(D582="",0,D582)</f>
        <v>0</v>
      </c>
      <c r="I582">
        <f t="shared" ref="I582:I645" si="40">IF(E582="",0,E582)</f>
        <v>0</v>
      </c>
    </row>
    <row r="583" spans="1:9" x14ac:dyDescent="0.25">
      <c r="A583" t="s">
        <v>637</v>
      </c>
      <c r="B583" t="s">
        <v>1345</v>
      </c>
      <c r="F583">
        <f t="shared" si="37"/>
        <v>0</v>
      </c>
      <c r="G583">
        <f t="shared" si="38"/>
        <v>0</v>
      </c>
      <c r="H583">
        <f t="shared" si="39"/>
        <v>0</v>
      </c>
      <c r="I583">
        <f t="shared" si="40"/>
        <v>0</v>
      </c>
    </row>
    <row r="584" spans="1:9" x14ac:dyDescent="0.25">
      <c r="A584" t="s">
        <v>631</v>
      </c>
      <c r="B584" t="s">
        <v>1345</v>
      </c>
      <c r="F584">
        <f t="shared" si="37"/>
        <v>0</v>
      </c>
      <c r="G584">
        <f t="shared" si="38"/>
        <v>0</v>
      </c>
      <c r="H584">
        <f t="shared" si="39"/>
        <v>0</v>
      </c>
      <c r="I584">
        <f t="shared" si="40"/>
        <v>0</v>
      </c>
    </row>
    <row r="585" spans="1:9" x14ac:dyDescent="0.25">
      <c r="A585" t="s">
        <v>643</v>
      </c>
      <c r="B585" t="s">
        <v>1345</v>
      </c>
      <c r="F585">
        <f t="shared" si="37"/>
        <v>0</v>
      </c>
      <c r="G585">
        <f t="shared" si="38"/>
        <v>0</v>
      </c>
      <c r="H585">
        <f t="shared" si="39"/>
        <v>0</v>
      </c>
      <c r="I585">
        <f t="shared" si="40"/>
        <v>0</v>
      </c>
    </row>
    <row r="586" spans="1:9" x14ac:dyDescent="0.25">
      <c r="A586" t="s">
        <v>625</v>
      </c>
      <c r="B586" t="s">
        <v>1345</v>
      </c>
      <c r="F586">
        <f t="shared" si="37"/>
        <v>0</v>
      </c>
      <c r="G586">
        <f t="shared" si="38"/>
        <v>0</v>
      </c>
      <c r="H586">
        <f t="shared" si="39"/>
        <v>0</v>
      </c>
      <c r="I586">
        <f t="shared" si="40"/>
        <v>0</v>
      </c>
    </row>
    <row r="587" spans="1:9" x14ac:dyDescent="0.25">
      <c r="A587" t="s">
        <v>615</v>
      </c>
      <c r="B587" t="s">
        <v>1345</v>
      </c>
      <c r="F587">
        <f t="shared" si="37"/>
        <v>0</v>
      </c>
      <c r="G587">
        <f t="shared" si="38"/>
        <v>0</v>
      </c>
      <c r="H587">
        <f t="shared" si="39"/>
        <v>0</v>
      </c>
      <c r="I587">
        <f t="shared" si="40"/>
        <v>0</v>
      </c>
    </row>
    <row r="588" spans="1:9" x14ac:dyDescent="0.25">
      <c r="A588" t="s">
        <v>633</v>
      </c>
      <c r="B588" t="s">
        <v>1345</v>
      </c>
      <c r="F588">
        <f t="shared" si="37"/>
        <v>0</v>
      </c>
      <c r="G588">
        <f t="shared" si="38"/>
        <v>0</v>
      </c>
      <c r="H588">
        <f t="shared" si="39"/>
        <v>0</v>
      </c>
      <c r="I588">
        <f t="shared" si="40"/>
        <v>0</v>
      </c>
    </row>
    <row r="589" spans="1:9" x14ac:dyDescent="0.25">
      <c r="A589" t="s">
        <v>627</v>
      </c>
      <c r="B589" t="s">
        <v>1345</v>
      </c>
      <c r="F589">
        <f t="shared" si="37"/>
        <v>0</v>
      </c>
      <c r="G589">
        <f t="shared" si="38"/>
        <v>0</v>
      </c>
      <c r="H589">
        <f t="shared" si="39"/>
        <v>0</v>
      </c>
      <c r="I589">
        <f t="shared" si="40"/>
        <v>0</v>
      </c>
    </row>
    <row r="590" spans="1:9" x14ac:dyDescent="0.25">
      <c r="A590" t="s">
        <v>639</v>
      </c>
      <c r="B590" t="s">
        <v>1345</v>
      </c>
      <c r="F590">
        <f t="shared" si="37"/>
        <v>0</v>
      </c>
      <c r="G590">
        <f t="shared" si="38"/>
        <v>0</v>
      </c>
      <c r="H590">
        <f t="shared" si="39"/>
        <v>0</v>
      </c>
      <c r="I590">
        <f t="shared" si="40"/>
        <v>0</v>
      </c>
    </row>
    <row r="591" spans="1:9" x14ac:dyDescent="0.25">
      <c r="A591" t="s">
        <v>621</v>
      </c>
      <c r="B591" t="s">
        <v>1345</v>
      </c>
      <c r="F591">
        <f t="shared" si="37"/>
        <v>0</v>
      </c>
      <c r="G591">
        <f t="shared" si="38"/>
        <v>0</v>
      </c>
      <c r="H591">
        <f t="shared" si="39"/>
        <v>0</v>
      </c>
      <c r="I591">
        <f t="shared" si="40"/>
        <v>0</v>
      </c>
    </row>
    <row r="592" spans="1:9" x14ac:dyDescent="0.25">
      <c r="A592" t="s">
        <v>620</v>
      </c>
      <c r="B592" t="s">
        <v>1345</v>
      </c>
      <c r="F592">
        <f t="shared" si="37"/>
        <v>0</v>
      </c>
      <c r="G592">
        <f t="shared" si="38"/>
        <v>0</v>
      </c>
      <c r="H592">
        <f t="shared" si="39"/>
        <v>0</v>
      </c>
      <c r="I592">
        <f t="shared" si="40"/>
        <v>0</v>
      </c>
    </row>
    <row r="593" spans="1:9" x14ac:dyDescent="0.25">
      <c r="A593" t="s">
        <v>638</v>
      </c>
      <c r="B593" t="s">
        <v>1345</v>
      </c>
      <c r="F593">
        <f t="shared" si="37"/>
        <v>0</v>
      </c>
      <c r="G593">
        <f t="shared" si="38"/>
        <v>0</v>
      </c>
      <c r="H593">
        <f t="shared" si="39"/>
        <v>0</v>
      </c>
      <c r="I593">
        <f t="shared" si="40"/>
        <v>0</v>
      </c>
    </row>
    <row r="594" spans="1:9" x14ac:dyDescent="0.25">
      <c r="A594" t="s">
        <v>632</v>
      </c>
      <c r="B594" t="s">
        <v>1345</v>
      </c>
      <c r="F594">
        <f t="shared" si="37"/>
        <v>0</v>
      </c>
      <c r="G594">
        <f t="shared" si="38"/>
        <v>0</v>
      </c>
      <c r="H594">
        <f t="shared" si="39"/>
        <v>0</v>
      </c>
      <c r="I594">
        <f t="shared" si="40"/>
        <v>0</v>
      </c>
    </row>
    <row r="595" spans="1:9" x14ac:dyDescent="0.25">
      <c r="A595" t="s">
        <v>644</v>
      </c>
      <c r="B595" t="s">
        <v>1345</v>
      </c>
      <c r="F595">
        <f t="shared" si="37"/>
        <v>0</v>
      </c>
      <c r="G595">
        <f t="shared" si="38"/>
        <v>0</v>
      </c>
      <c r="H595">
        <f t="shared" si="39"/>
        <v>0</v>
      </c>
      <c r="I595">
        <f t="shared" si="40"/>
        <v>0</v>
      </c>
    </row>
    <row r="596" spans="1:9" x14ac:dyDescent="0.25">
      <c r="A596" t="s">
        <v>626</v>
      </c>
      <c r="B596" t="s">
        <v>1345</v>
      </c>
      <c r="F596">
        <f t="shared" si="37"/>
        <v>0</v>
      </c>
      <c r="G596">
        <f t="shared" si="38"/>
        <v>0</v>
      </c>
      <c r="H596">
        <f t="shared" si="39"/>
        <v>0</v>
      </c>
      <c r="I596">
        <f t="shared" si="40"/>
        <v>0</v>
      </c>
    </row>
    <row r="597" spans="1:9" x14ac:dyDescent="0.25">
      <c r="A597" t="s">
        <v>617</v>
      </c>
      <c r="B597" t="s">
        <v>1345</v>
      </c>
      <c r="F597">
        <f t="shared" si="37"/>
        <v>0</v>
      </c>
      <c r="G597">
        <f t="shared" si="38"/>
        <v>0</v>
      </c>
      <c r="H597">
        <f t="shared" si="39"/>
        <v>0</v>
      </c>
      <c r="I597">
        <f t="shared" si="40"/>
        <v>0</v>
      </c>
    </row>
    <row r="598" spans="1:9" x14ac:dyDescent="0.25">
      <c r="A598" t="s">
        <v>635</v>
      </c>
      <c r="B598" t="s">
        <v>1345</v>
      </c>
      <c r="F598">
        <f t="shared" si="37"/>
        <v>0</v>
      </c>
      <c r="G598">
        <f t="shared" si="38"/>
        <v>0</v>
      </c>
      <c r="H598">
        <f t="shared" si="39"/>
        <v>0</v>
      </c>
      <c r="I598">
        <f t="shared" si="40"/>
        <v>0</v>
      </c>
    </row>
    <row r="599" spans="1:9" x14ac:dyDescent="0.25">
      <c r="A599" t="s">
        <v>629</v>
      </c>
      <c r="B599" t="s">
        <v>1345</v>
      </c>
      <c r="F599">
        <f t="shared" si="37"/>
        <v>0</v>
      </c>
      <c r="G599">
        <f t="shared" si="38"/>
        <v>0</v>
      </c>
      <c r="H599">
        <f t="shared" si="39"/>
        <v>0</v>
      </c>
      <c r="I599">
        <f t="shared" si="40"/>
        <v>0</v>
      </c>
    </row>
    <row r="600" spans="1:9" x14ac:dyDescent="0.25">
      <c r="A600" t="s">
        <v>641</v>
      </c>
      <c r="B600" t="s">
        <v>1345</v>
      </c>
      <c r="F600">
        <f t="shared" si="37"/>
        <v>0</v>
      </c>
      <c r="G600">
        <f t="shared" si="38"/>
        <v>0</v>
      </c>
      <c r="H600">
        <f t="shared" si="39"/>
        <v>0</v>
      </c>
      <c r="I600">
        <f t="shared" si="40"/>
        <v>0</v>
      </c>
    </row>
    <row r="601" spans="1:9" x14ac:dyDescent="0.25">
      <c r="A601" t="s">
        <v>623</v>
      </c>
      <c r="B601" t="s">
        <v>1345</v>
      </c>
      <c r="F601">
        <f t="shared" si="37"/>
        <v>0</v>
      </c>
      <c r="G601">
        <f t="shared" si="38"/>
        <v>0</v>
      </c>
      <c r="H601">
        <f t="shared" si="39"/>
        <v>0</v>
      </c>
      <c r="I601">
        <f t="shared" si="40"/>
        <v>0</v>
      </c>
    </row>
    <row r="602" spans="1:9" x14ac:dyDescent="0.25">
      <c r="A602" t="s">
        <v>618</v>
      </c>
      <c r="B602" t="s">
        <v>1345</v>
      </c>
      <c r="F602">
        <f t="shared" si="37"/>
        <v>0</v>
      </c>
      <c r="G602">
        <f t="shared" si="38"/>
        <v>0</v>
      </c>
      <c r="H602">
        <f t="shared" si="39"/>
        <v>0</v>
      </c>
      <c r="I602">
        <f t="shared" si="40"/>
        <v>0</v>
      </c>
    </row>
    <row r="603" spans="1:9" x14ac:dyDescent="0.25">
      <c r="A603" t="s">
        <v>636</v>
      </c>
      <c r="B603" t="s">
        <v>1345</v>
      </c>
      <c r="F603">
        <f t="shared" si="37"/>
        <v>0</v>
      </c>
      <c r="G603">
        <f t="shared" si="38"/>
        <v>0</v>
      </c>
      <c r="H603">
        <f t="shared" si="39"/>
        <v>0</v>
      </c>
      <c r="I603">
        <f t="shared" si="40"/>
        <v>0</v>
      </c>
    </row>
    <row r="604" spans="1:9" x14ac:dyDescent="0.25">
      <c r="A604" t="s">
        <v>630</v>
      </c>
      <c r="B604" t="s">
        <v>1345</v>
      </c>
      <c r="F604">
        <f t="shared" si="37"/>
        <v>0</v>
      </c>
      <c r="G604">
        <f t="shared" si="38"/>
        <v>0</v>
      </c>
      <c r="H604">
        <f t="shared" si="39"/>
        <v>0</v>
      </c>
      <c r="I604">
        <f t="shared" si="40"/>
        <v>0</v>
      </c>
    </row>
    <row r="605" spans="1:9" x14ac:dyDescent="0.25">
      <c r="A605" t="s">
        <v>642</v>
      </c>
      <c r="B605" t="s">
        <v>1345</v>
      </c>
      <c r="F605">
        <f t="shared" si="37"/>
        <v>0</v>
      </c>
      <c r="G605">
        <f t="shared" si="38"/>
        <v>0</v>
      </c>
      <c r="H605">
        <f t="shared" si="39"/>
        <v>0</v>
      </c>
      <c r="I605">
        <f t="shared" si="40"/>
        <v>0</v>
      </c>
    </row>
    <row r="606" spans="1:9" x14ac:dyDescent="0.25">
      <c r="A606" t="s">
        <v>624</v>
      </c>
      <c r="B606" t="s">
        <v>1345</v>
      </c>
      <c r="F606">
        <f t="shared" si="37"/>
        <v>0</v>
      </c>
      <c r="G606">
        <f t="shared" si="38"/>
        <v>0</v>
      </c>
      <c r="H606">
        <f t="shared" si="39"/>
        <v>0</v>
      </c>
      <c r="I606">
        <f t="shared" si="40"/>
        <v>0</v>
      </c>
    </row>
    <row r="607" spans="1:9" x14ac:dyDescent="0.25">
      <c r="A607" t="s">
        <v>501</v>
      </c>
      <c r="B607" s="21">
        <v>40703</v>
      </c>
      <c r="F607">
        <f t="shared" si="37"/>
        <v>0</v>
      </c>
      <c r="G607">
        <f t="shared" si="38"/>
        <v>0</v>
      </c>
      <c r="H607">
        <f t="shared" si="39"/>
        <v>0</v>
      </c>
      <c r="I607">
        <f t="shared" si="40"/>
        <v>0</v>
      </c>
    </row>
    <row r="608" spans="1:9" x14ac:dyDescent="0.25">
      <c r="B608" s="21">
        <v>40709</v>
      </c>
      <c r="F608">
        <f t="shared" si="37"/>
        <v>0</v>
      </c>
      <c r="G608">
        <f t="shared" si="38"/>
        <v>0</v>
      </c>
      <c r="H608">
        <f t="shared" si="39"/>
        <v>0</v>
      </c>
      <c r="I608">
        <f t="shared" si="40"/>
        <v>0</v>
      </c>
    </row>
    <row r="609" spans="2:9" x14ac:dyDescent="0.25">
      <c r="B609" s="21">
        <v>40716</v>
      </c>
      <c r="F609">
        <f t="shared" si="37"/>
        <v>0</v>
      </c>
      <c r="G609">
        <f t="shared" si="38"/>
        <v>0</v>
      </c>
      <c r="H609">
        <f t="shared" si="39"/>
        <v>0</v>
      </c>
      <c r="I609">
        <f t="shared" si="40"/>
        <v>0</v>
      </c>
    </row>
    <row r="610" spans="2:9" x14ac:dyDescent="0.25">
      <c r="B610" s="21">
        <v>40725</v>
      </c>
      <c r="F610">
        <f t="shared" si="37"/>
        <v>0</v>
      </c>
      <c r="G610">
        <f t="shared" si="38"/>
        <v>0</v>
      </c>
      <c r="H610">
        <f t="shared" si="39"/>
        <v>0</v>
      </c>
      <c r="I610">
        <f t="shared" si="40"/>
        <v>0</v>
      </c>
    </row>
    <row r="611" spans="2:9" x14ac:dyDescent="0.25">
      <c r="B611" s="21">
        <v>40736</v>
      </c>
      <c r="F611">
        <f t="shared" si="37"/>
        <v>0</v>
      </c>
      <c r="G611">
        <f t="shared" si="38"/>
        <v>0</v>
      </c>
      <c r="H611">
        <f t="shared" si="39"/>
        <v>0</v>
      </c>
      <c r="I611">
        <f t="shared" si="40"/>
        <v>0</v>
      </c>
    </row>
    <row r="612" spans="2:9" x14ac:dyDescent="0.25">
      <c r="B612" s="21">
        <v>40746</v>
      </c>
      <c r="F612">
        <f t="shared" si="37"/>
        <v>0</v>
      </c>
      <c r="G612">
        <f t="shared" si="38"/>
        <v>0</v>
      </c>
      <c r="H612">
        <f t="shared" si="39"/>
        <v>0</v>
      </c>
      <c r="I612">
        <f t="shared" si="40"/>
        <v>0</v>
      </c>
    </row>
    <row r="613" spans="2:9" x14ac:dyDescent="0.25">
      <c r="B613" s="21">
        <v>40756</v>
      </c>
      <c r="F613">
        <f t="shared" si="37"/>
        <v>0</v>
      </c>
      <c r="G613">
        <f t="shared" si="38"/>
        <v>0</v>
      </c>
      <c r="H613">
        <f t="shared" si="39"/>
        <v>0</v>
      </c>
      <c r="I613">
        <f t="shared" si="40"/>
        <v>0</v>
      </c>
    </row>
    <row r="614" spans="2:9" x14ac:dyDescent="0.25">
      <c r="B614" s="21">
        <v>40765</v>
      </c>
      <c r="F614">
        <f t="shared" si="37"/>
        <v>0</v>
      </c>
      <c r="G614">
        <f t="shared" si="38"/>
        <v>0</v>
      </c>
      <c r="H614">
        <f t="shared" si="39"/>
        <v>0</v>
      </c>
      <c r="I614">
        <f t="shared" si="40"/>
        <v>0</v>
      </c>
    </row>
    <row r="615" spans="2:9" x14ac:dyDescent="0.25">
      <c r="B615" s="21">
        <v>40773</v>
      </c>
      <c r="F615">
        <f t="shared" si="37"/>
        <v>0</v>
      </c>
      <c r="G615">
        <f t="shared" si="38"/>
        <v>0</v>
      </c>
      <c r="H615">
        <f t="shared" si="39"/>
        <v>0</v>
      </c>
      <c r="I615">
        <f t="shared" si="40"/>
        <v>0</v>
      </c>
    </row>
    <row r="616" spans="2:9" x14ac:dyDescent="0.25">
      <c r="B616" s="21">
        <v>40784</v>
      </c>
      <c r="F616">
        <f t="shared" si="37"/>
        <v>0</v>
      </c>
      <c r="G616">
        <f t="shared" si="38"/>
        <v>0</v>
      </c>
      <c r="H616">
        <f t="shared" si="39"/>
        <v>0</v>
      </c>
      <c r="I616">
        <f t="shared" si="40"/>
        <v>0</v>
      </c>
    </row>
    <row r="617" spans="2:9" x14ac:dyDescent="0.25">
      <c r="B617" s="21">
        <v>40794</v>
      </c>
      <c r="F617">
        <f t="shared" si="37"/>
        <v>0</v>
      </c>
      <c r="G617">
        <f t="shared" si="38"/>
        <v>0</v>
      </c>
      <c r="H617">
        <f t="shared" si="39"/>
        <v>0</v>
      </c>
      <c r="I617">
        <f t="shared" si="40"/>
        <v>0</v>
      </c>
    </row>
    <row r="618" spans="2:9" x14ac:dyDescent="0.25">
      <c r="B618" s="21">
        <v>40807</v>
      </c>
      <c r="F618">
        <f t="shared" si="37"/>
        <v>0</v>
      </c>
      <c r="G618">
        <f t="shared" si="38"/>
        <v>0</v>
      </c>
      <c r="H618">
        <f t="shared" si="39"/>
        <v>0</v>
      </c>
      <c r="I618">
        <f t="shared" si="40"/>
        <v>0</v>
      </c>
    </row>
    <row r="619" spans="2:9" x14ac:dyDescent="0.25">
      <c r="B619" s="21">
        <v>40819</v>
      </c>
      <c r="F619">
        <f t="shared" si="37"/>
        <v>0</v>
      </c>
      <c r="G619">
        <f t="shared" si="38"/>
        <v>0</v>
      </c>
      <c r="H619">
        <f t="shared" si="39"/>
        <v>0</v>
      </c>
      <c r="I619">
        <f t="shared" si="40"/>
        <v>0</v>
      </c>
    </row>
    <row r="620" spans="2:9" x14ac:dyDescent="0.25">
      <c r="B620" s="21">
        <v>40826</v>
      </c>
      <c r="F620">
        <f t="shared" si="37"/>
        <v>0</v>
      </c>
      <c r="G620">
        <f t="shared" si="38"/>
        <v>0</v>
      </c>
      <c r="H620">
        <f t="shared" si="39"/>
        <v>0</v>
      </c>
      <c r="I620">
        <f t="shared" si="40"/>
        <v>0</v>
      </c>
    </row>
    <row r="621" spans="2:9" x14ac:dyDescent="0.25">
      <c r="B621" s="21">
        <v>40833</v>
      </c>
      <c r="F621">
        <f t="shared" si="37"/>
        <v>0</v>
      </c>
      <c r="G621">
        <f t="shared" si="38"/>
        <v>0</v>
      </c>
      <c r="H621">
        <f t="shared" si="39"/>
        <v>0</v>
      </c>
      <c r="I621">
        <f t="shared" si="40"/>
        <v>0</v>
      </c>
    </row>
    <row r="622" spans="2:9" x14ac:dyDescent="0.25">
      <c r="B622" s="21">
        <v>40841</v>
      </c>
      <c r="F622">
        <f t="shared" si="37"/>
        <v>0</v>
      </c>
      <c r="G622">
        <f t="shared" si="38"/>
        <v>0</v>
      </c>
      <c r="H622">
        <f t="shared" si="39"/>
        <v>0</v>
      </c>
      <c r="I622">
        <f t="shared" si="40"/>
        <v>0</v>
      </c>
    </row>
    <row r="623" spans="2:9" x14ac:dyDescent="0.25">
      <c r="B623" s="21">
        <v>40850</v>
      </c>
      <c r="F623">
        <f t="shared" si="37"/>
        <v>0</v>
      </c>
      <c r="G623">
        <f t="shared" si="38"/>
        <v>0</v>
      </c>
      <c r="H623">
        <f t="shared" si="39"/>
        <v>0</v>
      </c>
      <c r="I623">
        <f t="shared" si="40"/>
        <v>0</v>
      </c>
    </row>
    <row r="624" spans="2:9" x14ac:dyDescent="0.25">
      <c r="B624" s="21">
        <v>40857</v>
      </c>
      <c r="F624">
        <f t="shared" si="37"/>
        <v>0</v>
      </c>
      <c r="G624">
        <f t="shared" si="38"/>
        <v>0</v>
      </c>
      <c r="H624">
        <f t="shared" si="39"/>
        <v>0</v>
      </c>
      <c r="I624">
        <f t="shared" si="40"/>
        <v>0</v>
      </c>
    </row>
    <row r="625" spans="1:9" x14ac:dyDescent="0.25">
      <c r="B625" s="21">
        <v>40865</v>
      </c>
      <c r="F625">
        <f t="shared" si="37"/>
        <v>0</v>
      </c>
      <c r="G625">
        <f t="shared" si="38"/>
        <v>0</v>
      </c>
      <c r="H625">
        <f t="shared" si="39"/>
        <v>0</v>
      </c>
      <c r="I625">
        <f t="shared" si="40"/>
        <v>0</v>
      </c>
    </row>
    <row r="626" spans="1:9" x14ac:dyDescent="0.25">
      <c r="A626" t="s">
        <v>502</v>
      </c>
      <c r="B626" s="21">
        <v>40703</v>
      </c>
      <c r="F626">
        <f t="shared" si="37"/>
        <v>0</v>
      </c>
      <c r="G626">
        <f t="shared" si="38"/>
        <v>0</v>
      </c>
      <c r="H626">
        <f t="shared" si="39"/>
        <v>0</v>
      </c>
      <c r="I626">
        <f t="shared" si="40"/>
        <v>0</v>
      </c>
    </row>
    <row r="627" spans="1:9" x14ac:dyDescent="0.25">
      <c r="B627" s="21">
        <v>40709</v>
      </c>
      <c r="F627">
        <f t="shared" si="37"/>
        <v>0</v>
      </c>
      <c r="G627">
        <f t="shared" si="38"/>
        <v>0</v>
      </c>
      <c r="H627">
        <f t="shared" si="39"/>
        <v>0</v>
      </c>
      <c r="I627">
        <f t="shared" si="40"/>
        <v>0</v>
      </c>
    </row>
    <row r="628" spans="1:9" x14ac:dyDescent="0.25">
      <c r="B628" s="21">
        <v>40716</v>
      </c>
      <c r="F628">
        <f t="shared" si="37"/>
        <v>0</v>
      </c>
      <c r="G628">
        <f t="shared" si="38"/>
        <v>0</v>
      </c>
      <c r="H628">
        <f t="shared" si="39"/>
        <v>0</v>
      </c>
      <c r="I628">
        <f t="shared" si="40"/>
        <v>0</v>
      </c>
    </row>
    <row r="629" spans="1:9" x14ac:dyDescent="0.25">
      <c r="B629" s="21">
        <v>40725</v>
      </c>
      <c r="F629">
        <f t="shared" si="37"/>
        <v>0</v>
      </c>
      <c r="G629">
        <f t="shared" si="38"/>
        <v>0</v>
      </c>
      <c r="H629">
        <f t="shared" si="39"/>
        <v>0</v>
      </c>
      <c r="I629">
        <f t="shared" si="40"/>
        <v>0</v>
      </c>
    </row>
    <row r="630" spans="1:9" x14ac:dyDescent="0.25">
      <c r="B630" s="21">
        <v>40736</v>
      </c>
      <c r="F630">
        <f t="shared" si="37"/>
        <v>0</v>
      </c>
      <c r="G630">
        <f t="shared" si="38"/>
        <v>0</v>
      </c>
      <c r="H630">
        <f t="shared" si="39"/>
        <v>0</v>
      </c>
      <c r="I630">
        <f t="shared" si="40"/>
        <v>0</v>
      </c>
    </row>
    <row r="631" spans="1:9" x14ac:dyDescent="0.25">
      <c r="B631" s="21">
        <v>40746</v>
      </c>
      <c r="F631">
        <f t="shared" si="37"/>
        <v>0</v>
      </c>
      <c r="G631">
        <f t="shared" si="38"/>
        <v>0</v>
      </c>
      <c r="H631">
        <f t="shared" si="39"/>
        <v>0</v>
      </c>
      <c r="I631">
        <f t="shared" si="40"/>
        <v>0</v>
      </c>
    </row>
    <row r="632" spans="1:9" x14ac:dyDescent="0.25">
      <c r="B632" s="21">
        <v>40756</v>
      </c>
      <c r="F632">
        <f t="shared" si="37"/>
        <v>0</v>
      </c>
      <c r="G632">
        <f t="shared" si="38"/>
        <v>0</v>
      </c>
      <c r="H632">
        <f t="shared" si="39"/>
        <v>0</v>
      </c>
      <c r="I632">
        <f t="shared" si="40"/>
        <v>0</v>
      </c>
    </row>
    <row r="633" spans="1:9" x14ac:dyDescent="0.25">
      <c r="B633" s="21">
        <v>40765</v>
      </c>
      <c r="F633">
        <f t="shared" si="37"/>
        <v>0</v>
      </c>
      <c r="G633">
        <f t="shared" si="38"/>
        <v>0</v>
      </c>
      <c r="H633">
        <f t="shared" si="39"/>
        <v>0</v>
      </c>
      <c r="I633">
        <f t="shared" si="40"/>
        <v>0</v>
      </c>
    </row>
    <row r="634" spans="1:9" x14ac:dyDescent="0.25">
      <c r="B634" s="21">
        <v>40773</v>
      </c>
      <c r="F634">
        <f t="shared" si="37"/>
        <v>0</v>
      </c>
      <c r="G634">
        <f t="shared" si="38"/>
        <v>0</v>
      </c>
      <c r="H634">
        <f t="shared" si="39"/>
        <v>0</v>
      </c>
      <c r="I634">
        <f t="shared" si="40"/>
        <v>0</v>
      </c>
    </row>
    <row r="635" spans="1:9" x14ac:dyDescent="0.25">
      <c r="B635" s="21">
        <v>40784</v>
      </c>
      <c r="F635">
        <f t="shared" si="37"/>
        <v>0</v>
      </c>
      <c r="G635">
        <f t="shared" si="38"/>
        <v>0</v>
      </c>
      <c r="H635">
        <f t="shared" si="39"/>
        <v>0</v>
      </c>
      <c r="I635">
        <f t="shared" si="40"/>
        <v>0</v>
      </c>
    </row>
    <row r="636" spans="1:9" x14ac:dyDescent="0.25">
      <c r="B636" s="21">
        <v>40794</v>
      </c>
      <c r="F636">
        <f t="shared" si="37"/>
        <v>0</v>
      </c>
      <c r="G636">
        <f t="shared" si="38"/>
        <v>0</v>
      </c>
      <c r="H636">
        <f t="shared" si="39"/>
        <v>0</v>
      </c>
      <c r="I636">
        <f t="shared" si="40"/>
        <v>0</v>
      </c>
    </row>
    <row r="637" spans="1:9" x14ac:dyDescent="0.25">
      <c r="B637" s="21">
        <v>40807</v>
      </c>
      <c r="F637">
        <f t="shared" si="37"/>
        <v>0</v>
      </c>
      <c r="G637">
        <f t="shared" si="38"/>
        <v>0</v>
      </c>
      <c r="H637">
        <f t="shared" si="39"/>
        <v>0</v>
      </c>
      <c r="I637">
        <f t="shared" si="40"/>
        <v>0</v>
      </c>
    </row>
    <row r="638" spans="1:9" x14ac:dyDescent="0.25">
      <c r="B638" s="21">
        <v>40819</v>
      </c>
      <c r="F638">
        <f t="shared" si="37"/>
        <v>0</v>
      </c>
      <c r="G638">
        <f t="shared" si="38"/>
        <v>0</v>
      </c>
      <c r="H638">
        <f t="shared" si="39"/>
        <v>0</v>
      </c>
      <c r="I638">
        <f t="shared" si="40"/>
        <v>0</v>
      </c>
    </row>
    <row r="639" spans="1:9" x14ac:dyDescent="0.25">
      <c r="B639" s="21">
        <v>40826</v>
      </c>
      <c r="F639">
        <f t="shared" si="37"/>
        <v>0</v>
      </c>
      <c r="G639">
        <f t="shared" si="38"/>
        <v>0</v>
      </c>
      <c r="H639">
        <f t="shared" si="39"/>
        <v>0</v>
      </c>
      <c r="I639">
        <f t="shared" si="40"/>
        <v>0</v>
      </c>
    </row>
    <row r="640" spans="1:9" x14ac:dyDescent="0.25">
      <c r="B640" s="21">
        <v>40833</v>
      </c>
      <c r="F640">
        <f t="shared" si="37"/>
        <v>0</v>
      </c>
      <c r="G640">
        <f t="shared" si="38"/>
        <v>0</v>
      </c>
      <c r="H640">
        <f t="shared" si="39"/>
        <v>0</v>
      </c>
      <c r="I640">
        <f t="shared" si="40"/>
        <v>0</v>
      </c>
    </row>
    <row r="641" spans="1:9" x14ac:dyDescent="0.25">
      <c r="B641" s="21">
        <v>40841</v>
      </c>
      <c r="F641">
        <f t="shared" si="37"/>
        <v>0</v>
      </c>
      <c r="G641">
        <f t="shared" si="38"/>
        <v>0</v>
      </c>
      <c r="H641">
        <f t="shared" si="39"/>
        <v>0</v>
      </c>
      <c r="I641">
        <f t="shared" si="40"/>
        <v>0</v>
      </c>
    </row>
    <row r="642" spans="1:9" x14ac:dyDescent="0.25">
      <c r="B642" s="21">
        <v>40850</v>
      </c>
      <c r="F642">
        <f t="shared" si="37"/>
        <v>0</v>
      </c>
      <c r="G642">
        <f t="shared" si="38"/>
        <v>0</v>
      </c>
      <c r="H642">
        <f t="shared" si="39"/>
        <v>0</v>
      </c>
      <c r="I642">
        <f t="shared" si="40"/>
        <v>0</v>
      </c>
    </row>
    <row r="643" spans="1:9" x14ac:dyDescent="0.25">
      <c r="B643" s="21">
        <v>40857</v>
      </c>
      <c r="F643">
        <f t="shared" si="37"/>
        <v>0</v>
      </c>
      <c r="G643">
        <f t="shared" si="38"/>
        <v>0</v>
      </c>
      <c r="H643">
        <f t="shared" si="39"/>
        <v>0</v>
      </c>
      <c r="I643">
        <f t="shared" si="40"/>
        <v>0</v>
      </c>
    </row>
    <row r="644" spans="1:9" x14ac:dyDescent="0.25">
      <c r="B644" s="21">
        <v>40865</v>
      </c>
      <c r="F644">
        <f t="shared" si="37"/>
        <v>0</v>
      </c>
      <c r="G644">
        <f t="shared" si="38"/>
        <v>0</v>
      </c>
      <c r="H644">
        <f t="shared" si="39"/>
        <v>0</v>
      </c>
      <c r="I644">
        <f t="shared" si="40"/>
        <v>0</v>
      </c>
    </row>
    <row r="645" spans="1:9" x14ac:dyDescent="0.25">
      <c r="B645" s="21">
        <v>40871</v>
      </c>
      <c r="F645">
        <f t="shared" si="37"/>
        <v>0</v>
      </c>
      <c r="G645">
        <f t="shared" si="38"/>
        <v>0</v>
      </c>
      <c r="H645">
        <f t="shared" si="39"/>
        <v>0</v>
      </c>
      <c r="I645">
        <f t="shared" si="40"/>
        <v>0</v>
      </c>
    </row>
    <row r="646" spans="1:9" x14ac:dyDescent="0.25">
      <c r="A646" t="s">
        <v>503</v>
      </c>
      <c r="B646" s="21">
        <v>40703</v>
      </c>
      <c r="F646">
        <f t="shared" ref="F646:F709" si="41">G646-H646</f>
        <v>0</v>
      </c>
      <c r="G646">
        <f t="shared" ref="G646:G709" si="42">IF(C646="",0,C646)</f>
        <v>0</v>
      </c>
      <c r="H646">
        <f t="shared" ref="H646:H709" si="43">IF(D646="",0,D646)</f>
        <v>0</v>
      </c>
      <c r="I646">
        <f t="shared" ref="I646:I709" si="44">IF(E646="",0,E646)</f>
        <v>0</v>
      </c>
    </row>
    <row r="647" spans="1:9" x14ac:dyDescent="0.25">
      <c r="B647" s="21">
        <v>40709</v>
      </c>
      <c r="F647">
        <f t="shared" si="41"/>
        <v>0</v>
      </c>
      <c r="G647">
        <f t="shared" si="42"/>
        <v>0</v>
      </c>
      <c r="H647">
        <f t="shared" si="43"/>
        <v>0</v>
      </c>
      <c r="I647">
        <f t="shared" si="44"/>
        <v>0</v>
      </c>
    </row>
    <row r="648" spans="1:9" x14ac:dyDescent="0.25">
      <c r="B648" s="21">
        <v>40716</v>
      </c>
      <c r="F648">
        <f t="shared" si="41"/>
        <v>0</v>
      </c>
      <c r="G648">
        <f t="shared" si="42"/>
        <v>0</v>
      </c>
      <c r="H648">
        <f t="shared" si="43"/>
        <v>0</v>
      </c>
      <c r="I648">
        <f t="shared" si="44"/>
        <v>0</v>
      </c>
    </row>
    <row r="649" spans="1:9" x14ac:dyDescent="0.25">
      <c r="B649" s="21">
        <v>40725</v>
      </c>
      <c r="F649">
        <f t="shared" si="41"/>
        <v>0</v>
      </c>
      <c r="G649">
        <f t="shared" si="42"/>
        <v>0</v>
      </c>
      <c r="H649">
        <f t="shared" si="43"/>
        <v>0</v>
      </c>
      <c r="I649">
        <f t="shared" si="44"/>
        <v>0</v>
      </c>
    </row>
    <row r="650" spans="1:9" x14ac:dyDescent="0.25">
      <c r="B650" s="21">
        <v>40736</v>
      </c>
      <c r="F650">
        <f t="shared" si="41"/>
        <v>0</v>
      </c>
      <c r="G650">
        <f t="shared" si="42"/>
        <v>0</v>
      </c>
      <c r="H650">
        <f t="shared" si="43"/>
        <v>0</v>
      </c>
      <c r="I650">
        <f t="shared" si="44"/>
        <v>0</v>
      </c>
    </row>
    <row r="651" spans="1:9" x14ac:dyDescent="0.25">
      <c r="B651" s="21">
        <v>40746</v>
      </c>
      <c r="F651">
        <f t="shared" si="41"/>
        <v>0</v>
      </c>
      <c r="G651">
        <f t="shared" si="42"/>
        <v>0</v>
      </c>
      <c r="H651">
        <f t="shared" si="43"/>
        <v>0</v>
      </c>
      <c r="I651">
        <f t="shared" si="44"/>
        <v>0</v>
      </c>
    </row>
    <row r="652" spans="1:9" x14ac:dyDescent="0.25">
      <c r="B652" s="21">
        <v>40756</v>
      </c>
      <c r="F652">
        <f t="shared" si="41"/>
        <v>0</v>
      </c>
      <c r="G652">
        <f t="shared" si="42"/>
        <v>0</v>
      </c>
      <c r="H652">
        <f t="shared" si="43"/>
        <v>0</v>
      </c>
      <c r="I652">
        <f t="shared" si="44"/>
        <v>0</v>
      </c>
    </row>
    <row r="653" spans="1:9" x14ac:dyDescent="0.25">
      <c r="B653" s="21">
        <v>40765</v>
      </c>
      <c r="F653">
        <f t="shared" si="41"/>
        <v>0</v>
      </c>
      <c r="G653">
        <f t="shared" si="42"/>
        <v>0</v>
      </c>
      <c r="H653">
        <f t="shared" si="43"/>
        <v>0</v>
      </c>
      <c r="I653">
        <f t="shared" si="44"/>
        <v>0</v>
      </c>
    </row>
    <row r="654" spans="1:9" x14ac:dyDescent="0.25">
      <c r="B654" s="21">
        <v>40773</v>
      </c>
      <c r="F654">
        <f t="shared" si="41"/>
        <v>0</v>
      </c>
      <c r="G654">
        <f t="shared" si="42"/>
        <v>0</v>
      </c>
      <c r="H654">
        <f t="shared" si="43"/>
        <v>0</v>
      </c>
      <c r="I654">
        <f t="shared" si="44"/>
        <v>0</v>
      </c>
    </row>
    <row r="655" spans="1:9" x14ac:dyDescent="0.25">
      <c r="B655" s="21">
        <v>40784</v>
      </c>
      <c r="F655">
        <f t="shared" si="41"/>
        <v>0</v>
      </c>
      <c r="G655">
        <f t="shared" si="42"/>
        <v>0</v>
      </c>
      <c r="H655">
        <f t="shared" si="43"/>
        <v>0</v>
      </c>
      <c r="I655">
        <f t="shared" si="44"/>
        <v>0</v>
      </c>
    </row>
    <row r="656" spans="1:9" x14ac:dyDescent="0.25">
      <c r="B656" s="21">
        <v>40794</v>
      </c>
      <c r="F656">
        <f t="shared" si="41"/>
        <v>0</v>
      </c>
      <c r="G656">
        <f t="shared" si="42"/>
        <v>0</v>
      </c>
      <c r="H656">
        <f t="shared" si="43"/>
        <v>0</v>
      </c>
      <c r="I656">
        <f t="shared" si="44"/>
        <v>0</v>
      </c>
    </row>
    <row r="657" spans="1:9" x14ac:dyDescent="0.25">
      <c r="B657" s="21">
        <v>40807</v>
      </c>
      <c r="F657">
        <f t="shared" si="41"/>
        <v>0</v>
      </c>
      <c r="G657">
        <f t="shared" si="42"/>
        <v>0</v>
      </c>
      <c r="H657">
        <f t="shared" si="43"/>
        <v>0</v>
      </c>
      <c r="I657">
        <f t="shared" si="44"/>
        <v>0</v>
      </c>
    </row>
    <row r="658" spans="1:9" x14ac:dyDescent="0.25">
      <c r="B658" s="21">
        <v>40819</v>
      </c>
      <c r="F658">
        <f t="shared" si="41"/>
        <v>0</v>
      </c>
      <c r="G658">
        <f t="shared" si="42"/>
        <v>0</v>
      </c>
      <c r="H658">
        <f t="shared" si="43"/>
        <v>0</v>
      </c>
      <c r="I658">
        <f t="shared" si="44"/>
        <v>0</v>
      </c>
    </row>
    <row r="659" spans="1:9" x14ac:dyDescent="0.25">
      <c r="B659" s="21">
        <v>40826</v>
      </c>
      <c r="F659">
        <f t="shared" si="41"/>
        <v>0</v>
      </c>
      <c r="G659">
        <f t="shared" si="42"/>
        <v>0</v>
      </c>
      <c r="H659">
        <f t="shared" si="43"/>
        <v>0</v>
      </c>
      <c r="I659">
        <f t="shared" si="44"/>
        <v>0</v>
      </c>
    </row>
    <row r="660" spans="1:9" x14ac:dyDescent="0.25">
      <c r="B660" s="21">
        <v>40833</v>
      </c>
      <c r="F660">
        <f t="shared" si="41"/>
        <v>0</v>
      </c>
      <c r="G660">
        <f t="shared" si="42"/>
        <v>0</v>
      </c>
      <c r="H660">
        <f t="shared" si="43"/>
        <v>0</v>
      </c>
      <c r="I660">
        <f t="shared" si="44"/>
        <v>0</v>
      </c>
    </row>
    <row r="661" spans="1:9" x14ac:dyDescent="0.25">
      <c r="B661" s="21">
        <v>40841</v>
      </c>
      <c r="F661">
        <f t="shared" si="41"/>
        <v>0</v>
      </c>
      <c r="G661">
        <f t="shared" si="42"/>
        <v>0</v>
      </c>
      <c r="H661">
        <f t="shared" si="43"/>
        <v>0</v>
      </c>
      <c r="I661">
        <f t="shared" si="44"/>
        <v>0</v>
      </c>
    </row>
    <row r="662" spans="1:9" x14ac:dyDescent="0.25">
      <c r="B662" s="21">
        <v>40850</v>
      </c>
      <c r="F662">
        <f t="shared" si="41"/>
        <v>0</v>
      </c>
      <c r="G662">
        <f t="shared" si="42"/>
        <v>0</v>
      </c>
      <c r="H662">
        <f t="shared" si="43"/>
        <v>0</v>
      </c>
      <c r="I662">
        <f t="shared" si="44"/>
        <v>0</v>
      </c>
    </row>
    <row r="663" spans="1:9" x14ac:dyDescent="0.25">
      <c r="B663" s="21">
        <v>40857</v>
      </c>
      <c r="F663">
        <f t="shared" si="41"/>
        <v>0</v>
      </c>
      <c r="G663">
        <f t="shared" si="42"/>
        <v>0</v>
      </c>
      <c r="H663">
        <f t="shared" si="43"/>
        <v>0</v>
      </c>
      <c r="I663">
        <f t="shared" si="44"/>
        <v>0</v>
      </c>
    </row>
    <row r="664" spans="1:9" x14ac:dyDescent="0.25">
      <c r="B664" s="21">
        <v>40865</v>
      </c>
      <c r="F664">
        <f t="shared" si="41"/>
        <v>0</v>
      </c>
      <c r="G664">
        <f t="shared" si="42"/>
        <v>0</v>
      </c>
      <c r="H664">
        <f t="shared" si="43"/>
        <v>0</v>
      </c>
      <c r="I664">
        <f t="shared" si="44"/>
        <v>0</v>
      </c>
    </row>
    <row r="665" spans="1:9" x14ac:dyDescent="0.25">
      <c r="A665" t="s">
        <v>504</v>
      </c>
      <c r="B665" s="21">
        <v>40703</v>
      </c>
      <c r="F665">
        <f t="shared" si="41"/>
        <v>0</v>
      </c>
      <c r="G665">
        <f t="shared" si="42"/>
        <v>0</v>
      </c>
      <c r="H665">
        <f t="shared" si="43"/>
        <v>0</v>
      </c>
      <c r="I665">
        <f t="shared" si="44"/>
        <v>0</v>
      </c>
    </row>
    <row r="666" spans="1:9" x14ac:dyDescent="0.25">
      <c r="B666" s="21">
        <v>40709</v>
      </c>
      <c r="F666">
        <f t="shared" si="41"/>
        <v>0</v>
      </c>
      <c r="G666">
        <f t="shared" si="42"/>
        <v>0</v>
      </c>
      <c r="H666">
        <f t="shared" si="43"/>
        <v>0</v>
      </c>
      <c r="I666">
        <f t="shared" si="44"/>
        <v>0</v>
      </c>
    </row>
    <row r="667" spans="1:9" x14ac:dyDescent="0.25">
      <c r="B667" s="21">
        <v>40716</v>
      </c>
      <c r="F667">
        <f t="shared" si="41"/>
        <v>0</v>
      </c>
      <c r="G667">
        <f t="shared" si="42"/>
        <v>0</v>
      </c>
      <c r="H667">
        <f t="shared" si="43"/>
        <v>0</v>
      </c>
      <c r="I667">
        <f t="shared" si="44"/>
        <v>0</v>
      </c>
    </row>
    <row r="668" spans="1:9" x14ac:dyDescent="0.25">
      <c r="B668" s="21">
        <v>40725</v>
      </c>
      <c r="F668">
        <f t="shared" si="41"/>
        <v>0</v>
      </c>
      <c r="G668">
        <f t="shared" si="42"/>
        <v>0</v>
      </c>
      <c r="H668">
        <f t="shared" si="43"/>
        <v>0</v>
      </c>
      <c r="I668">
        <f t="shared" si="44"/>
        <v>0</v>
      </c>
    </row>
    <row r="669" spans="1:9" x14ac:dyDescent="0.25">
      <c r="B669" s="21">
        <v>40736</v>
      </c>
      <c r="F669">
        <f t="shared" si="41"/>
        <v>0</v>
      </c>
      <c r="G669">
        <f t="shared" si="42"/>
        <v>0</v>
      </c>
      <c r="H669">
        <f t="shared" si="43"/>
        <v>0</v>
      </c>
      <c r="I669">
        <f t="shared" si="44"/>
        <v>0</v>
      </c>
    </row>
    <row r="670" spans="1:9" x14ac:dyDescent="0.25">
      <c r="B670" s="21">
        <v>40746</v>
      </c>
      <c r="F670">
        <f t="shared" si="41"/>
        <v>0</v>
      </c>
      <c r="G670">
        <f t="shared" si="42"/>
        <v>0</v>
      </c>
      <c r="H670">
        <f t="shared" si="43"/>
        <v>0</v>
      </c>
      <c r="I670">
        <f t="shared" si="44"/>
        <v>0</v>
      </c>
    </row>
    <row r="671" spans="1:9" x14ac:dyDescent="0.25">
      <c r="B671" s="21">
        <v>40756</v>
      </c>
      <c r="F671">
        <f t="shared" si="41"/>
        <v>0</v>
      </c>
      <c r="G671">
        <f t="shared" si="42"/>
        <v>0</v>
      </c>
      <c r="H671">
        <f t="shared" si="43"/>
        <v>0</v>
      </c>
      <c r="I671">
        <f t="shared" si="44"/>
        <v>0</v>
      </c>
    </row>
    <row r="672" spans="1:9" x14ac:dyDescent="0.25">
      <c r="B672" s="21">
        <v>40765</v>
      </c>
      <c r="F672">
        <f t="shared" si="41"/>
        <v>0</v>
      </c>
      <c r="G672">
        <f t="shared" si="42"/>
        <v>0</v>
      </c>
      <c r="H672">
        <f t="shared" si="43"/>
        <v>0</v>
      </c>
      <c r="I672">
        <f t="shared" si="44"/>
        <v>0</v>
      </c>
    </row>
    <row r="673" spans="1:9" x14ac:dyDescent="0.25">
      <c r="B673" s="21">
        <v>40773</v>
      </c>
      <c r="F673">
        <f t="shared" si="41"/>
        <v>0</v>
      </c>
      <c r="G673">
        <f t="shared" si="42"/>
        <v>0</v>
      </c>
      <c r="H673">
        <f t="shared" si="43"/>
        <v>0</v>
      </c>
      <c r="I673">
        <f t="shared" si="44"/>
        <v>0</v>
      </c>
    </row>
    <row r="674" spans="1:9" x14ac:dyDescent="0.25">
      <c r="B674" s="21">
        <v>40784</v>
      </c>
      <c r="F674">
        <f t="shared" si="41"/>
        <v>0</v>
      </c>
      <c r="G674">
        <f t="shared" si="42"/>
        <v>0</v>
      </c>
      <c r="H674">
        <f t="shared" si="43"/>
        <v>0</v>
      </c>
      <c r="I674">
        <f t="shared" si="44"/>
        <v>0</v>
      </c>
    </row>
    <row r="675" spans="1:9" x14ac:dyDescent="0.25">
      <c r="B675" s="21">
        <v>40794</v>
      </c>
      <c r="F675">
        <f t="shared" si="41"/>
        <v>0</v>
      </c>
      <c r="G675">
        <f t="shared" si="42"/>
        <v>0</v>
      </c>
      <c r="H675">
        <f t="shared" si="43"/>
        <v>0</v>
      </c>
      <c r="I675">
        <f t="shared" si="44"/>
        <v>0</v>
      </c>
    </row>
    <row r="676" spans="1:9" x14ac:dyDescent="0.25">
      <c r="B676" s="21">
        <v>40807</v>
      </c>
      <c r="F676">
        <f t="shared" si="41"/>
        <v>0</v>
      </c>
      <c r="G676">
        <f t="shared" si="42"/>
        <v>0</v>
      </c>
      <c r="H676">
        <f t="shared" si="43"/>
        <v>0</v>
      </c>
      <c r="I676">
        <f t="shared" si="44"/>
        <v>0</v>
      </c>
    </row>
    <row r="677" spans="1:9" x14ac:dyDescent="0.25">
      <c r="B677" s="21">
        <v>40819</v>
      </c>
      <c r="F677">
        <f t="shared" si="41"/>
        <v>0</v>
      </c>
      <c r="G677">
        <f t="shared" si="42"/>
        <v>0</v>
      </c>
      <c r="H677">
        <f t="shared" si="43"/>
        <v>0</v>
      </c>
      <c r="I677">
        <f t="shared" si="44"/>
        <v>0</v>
      </c>
    </row>
    <row r="678" spans="1:9" x14ac:dyDescent="0.25">
      <c r="B678" s="21">
        <v>40826</v>
      </c>
      <c r="F678">
        <f t="shared" si="41"/>
        <v>0</v>
      </c>
      <c r="G678">
        <f t="shared" si="42"/>
        <v>0</v>
      </c>
      <c r="H678">
        <f t="shared" si="43"/>
        <v>0</v>
      </c>
      <c r="I678">
        <f t="shared" si="44"/>
        <v>0</v>
      </c>
    </row>
    <row r="679" spans="1:9" x14ac:dyDescent="0.25">
      <c r="B679" s="21">
        <v>40833</v>
      </c>
      <c r="F679">
        <f t="shared" si="41"/>
        <v>0</v>
      </c>
      <c r="G679">
        <f t="shared" si="42"/>
        <v>0</v>
      </c>
      <c r="H679">
        <f t="shared" si="43"/>
        <v>0</v>
      </c>
      <c r="I679">
        <f t="shared" si="44"/>
        <v>0</v>
      </c>
    </row>
    <row r="680" spans="1:9" x14ac:dyDescent="0.25">
      <c r="B680" s="21">
        <v>40841</v>
      </c>
      <c r="F680">
        <f t="shared" si="41"/>
        <v>0</v>
      </c>
      <c r="G680">
        <f t="shared" si="42"/>
        <v>0</v>
      </c>
      <c r="H680">
        <f t="shared" si="43"/>
        <v>0</v>
      </c>
      <c r="I680">
        <f t="shared" si="44"/>
        <v>0</v>
      </c>
    </row>
    <row r="681" spans="1:9" x14ac:dyDescent="0.25">
      <c r="B681" s="21">
        <v>40850</v>
      </c>
      <c r="F681">
        <f t="shared" si="41"/>
        <v>0</v>
      </c>
      <c r="G681">
        <f t="shared" si="42"/>
        <v>0</v>
      </c>
      <c r="H681">
        <f t="shared" si="43"/>
        <v>0</v>
      </c>
      <c r="I681">
        <f t="shared" si="44"/>
        <v>0</v>
      </c>
    </row>
    <row r="682" spans="1:9" x14ac:dyDescent="0.25">
      <c r="B682" s="21">
        <v>40857</v>
      </c>
      <c r="F682">
        <f t="shared" si="41"/>
        <v>0</v>
      </c>
      <c r="G682">
        <f t="shared" si="42"/>
        <v>0</v>
      </c>
      <c r="H682">
        <f t="shared" si="43"/>
        <v>0</v>
      </c>
      <c r="I682">
        <f t="shared" si="44"/>
        <v>0</v>
      </c>
    </row>
    <row r="683" spans="1:9" x14ac:dyDescent="0.25">
      <c r="B683" s="21">
        <v>40865</v>
      </c>
      <c r="F683">
        <f t="shared" si="41"/>
        <v>0</v>
      </c>
      <c r="G683">
        <f t="shared" si="42"/>
        <v>0</v>
      </c>
      <c r="H683">
        <f t="shared" si="43"/>
        <v>0</v>
      </c>
      <c r="I683">
        <f t="shared" si="44"/>
        <v>0</v>
      </c>
    </row>
    <row r="684" spans="1:9" x14ac:dyDescent="0.25">
      <c r="B684" s="21">
        <v>40871</v>
      </c>
      <c r="F684">
        <f t="shared" si="41"/>
        <v>0</v>
      </c>
      <c r="G684">
        <f t="shared" si="42"/>
        <v>0</v>
      </c>
      <c r="H684">
        <f t="shared" si="43"/>
        <v>0</v>
      </c>
      <c r="I684">
        <f t="shared" si="44"/>
        <v>0</v>
      </c>
    </row>
    <row r="685" spans="1:9" x14ac:dyDescent="0.25">
      <c r="A685" t="s">
        <v>505</v>
      </c>
      <c r="B685" s="21">
        <v>40703</v>
      </c>
      <c r="F685">
        <f t="shared" si="41"/>
        <v>0</v>
      </c>
      <c r="G685">
        <f t="shared" si="42"/>
        <v>0</v>
      </c>
      <c r="H685">
        <f t="shared" si="43"/>
        <v>0</v>
      </c>
      <c r="I685">
        <f t="shared" si="44"/>
        <v>0</v>
      </c>
    </row>
    <row r="686" spans="1:9" x14ac:dyDescent="0.25">
      <c r="B686" s="21">
        <v>40709</v>
      </c>
      <c r="F686">
        <f t="shared" si="41"/>
        <v>0</v>
      </c>
      <c r="G686">
        <f t="shared" si="42"/>
        <v>0</v>
      </c>
      <c r="H686">
        <f t="shared" si="43"/>
        <v>0</v>
      </c>
      <c r="I686">
        <f t="shared" si="44"/>
        <v>0</v>
      </c>
    </row>
    <row r="687" spans="1:9" x14ac:dyDescent="0.25">
      <c r="B687" s="21">
        <v>40716</v>
      </c>
      <c r="F687">
        <f t="shared" si="41"/>
        <v>0</v>
      </c>
      <c r="G687">
        <f t="shared" si="42"/>
        <v>0</v>
      </c>
      <c r="H687">
        <f t="shared" si="43"/>
        <v>0</v>
      </c>
      <c r="I687">
        <f t="shared" si="44"/>
        <v>0</v>
      </c>
    </row>
    <row r="688" spans="1:9" x14ac:dyDescent="0.25">
      <c r="B688" s="21">
        <v>40725</v>
      </c>
      <c r="F688">
        <f t="shared" si="41"/>
        <v>0</v>
      </c>
      <c r="G688">
        <f t="shared" si="42"/>
        <v>0</v>
      </c>
      <c r="H688">
        <f t="shared" si="43"/>
        <v>0</v>
      </c>
      <c r="I688">
        <f t="shared" si="44"/>
        <v>0</v>
      </c>
    </row>
    <row r="689" spans="1:9" x14ac:dyDescent="0.25">
      <c r="B689" s="21">
        <v>40736</v>
      </c>
      <c r="F689">
        <f t="shared" si="41"/>
        <v>0</v>
      </c>
      <c r="G689">
        <f t="shared" si="42"/>
        <v>0</v>
      </c>
      <c r="H689">
        <f t="shared" si="43"/>
        <v>0</v>
      </c>
      <c r="I689">
        <f t="shared" si="44"/>
        <v>0</v>
      </c>
    </row>
    <row r="690" spans="1:9" x14ac:dyDescent="0.25">
      <c r="B690" s="21">
        <v>40746</v>
      </c>
      <c r="F690">
        <f t="shared" si="41"/>
        <v>0</v>
      </c>
      <c r="G690">
        <f t="shared" si="42"/>
        <v>0</v>
      </c>
      <c r="H690">
        <f t="shared" si="43"/>
        <v>0</v>
      </c>
      <c r="I690">
        <f t="shared" si="44"/>
        <v>0</v>
      </c>
    </row>
    <row r="691" spans="1:9" x14ac:dyDescent="0.25">
      <c r="B691" s="21">
        <v>40756</v>
      </c>
      <c r="F691">
        <f t="shared" si="41"/>
        <v>0</v>
      </c>
      <c r="G691">
        <f t="shared" si="42"/>
        <v>0</v>
      </c>
      <c r="H691">
        <f t="shared" si="43"/>
        <v>0</v>
      </c>
      <c r="I691">
        <f t="shared" si="44"/>
        <v>0</v>
      </c>
    </row>
    <row r="692" spans="1:9" x14ac:dyDescent="0.25">
      <c r="B692" s="21">
        <v>40765</v>
      </c>
      <c r="F692">
        <f t="shared" si="41"/>
        <v>0</v>
      </c>
      <c r="G692">
        <f t="shared" si="42"/>
        <v>0</v>
      </c>
      <c r="H692">
        <f t="shared" si="43"/>
        <v>0</v>
      </c>
      <c r="I692">
        <f t="shared" si="44"/>
        <v>0</v>
      </c>
    </row>
    <row r="693" spans="1:9" x14ac:dyDescent="0.25">
      <c r="B693" s="21">
        <v>40773</v>
      </c>
      <c r="F693">
        <f t="shared" si="41"/>
        <v>0</v>
      </c>
      <c r="G693">
        <f t="shared" si="42"/>
        <v>0</v>
      </c>
      <c r="H693">
        <f t="shared" si="43"/>
        <v>0</v>
      </c>
      <c r="I693">
        <f t="shared" si="44"/>
        <v>0</v>
      </c>
    </row>
    <row r="694" spans="1:9" x14ac:dyDescent="0.25">
      <c r="B694" s="21">
        <v>40784</v>
      </c>
      <c r="F694">
        <f t="shared" si="41"/>
        <v>0</v>
      </c>
      <c r="G694">
        <f t="shared" si="42"/>
        <v>0</v>
      </c>
      <c r="H694">
        <f t="shared" si="43"/>
        <v>0</v>
      </c>
      <c r="I694">
        <f t="shared" si="44"/>
        <v>0</v>
      </c>
    </row>
    <row r="695" spans="1:9" x14ac:dyDescent="0.25">
      <c r="B695" s="21">
        <v>40794</v>
      </c>
      <c r="F695">
        <f t="shared" si="41"/>
        <v>0</v>
      </c>
      <c r="G695">
        <f t="shared" si="42"/>
        <v>0</v>
      </c>
      <c r="H695">
        <f t="shared" si="43"/>
        <v>0</v>
      </c>
      <c r="I695">
        <f t="shared" si="44"/>
        <v>0</v>
      </c>
    </row>
    <row r="696" spans="1:9" x14ac:dyDescent="0.25">
      <c r="B696" s="21">
        <v>40807</v>
      </c>
      <c r="F696">
        <f t="shared" si="41"/>
        <v>0</v>
      </c>
      <c r="G696">
        <f t="shared" si="42"/>
        <v>0</v>
      </c>
      <c r="H696">
        <f t="shared" si="43"/>
        <v>0</v>
      </c>
      <c r="I696">
        <f t="shared" si="44"/>
        <v>0</v>
      </c>
    </row>
    <row r="697" spans="1:9" x14ac:dyDescent="0.25">
      <c r="B697" s="21">
        <v>40819</v>
      </c>
      <c r="F697">
        <f t="shared" si="41"/>
        <v>0</v>
      </c>
      <c r="G697">
        <f t="shared" si="42"/>
        <v>0</v>
      </c>
      <c r="H697">
        <f t="shared" si="43"/>
        <v>0</v>
      </c>
      <c r="I697">
        <f t="shared" si="44"/>
        <v>0</v>
      </c>
    </row>
    <row r="698" spans="1:9" x14ac:dyDescent="0.25">
      <c r="B698" s="21">
        <v>40826</v>
      </c>
      <c r="F698">
        <f t="shared" si="41"/>
        <v>0</v>
      </c>
      <c r="G698">
        <f t="shared" si="42"/>
        <v>0</v>
      </c>
      <c r="H698">
        <f t="shared" si="43"/>
        <v>0</v>
      </c>
      <c r="I698">
        <f t="shared" si="44"/>
        <v>0</v>
      </c>
    </row>
    <row r="699" spans="1:9" x14ac:dyDescent="0.25">
      <c r="B699" s="21">
        <v>40833</v>
      </c>
      <c r="F699">
        <f t="shared" si="41"/>
        <v>0</v>
      </c>
      <c r="G699">
        <f t="shared" si="42"/>
        <v>0</v>
      </c>
      <c r="H699">
        <f t="shared" si="43"/>
        <v>0</v>
      </c>
      <c r="I699">
        <f t="shared" si="44"/>
        <v>0</v>
      </c>
    </row>
    <row r="700" spans="1:9" x14ac:dyDescent="0.25">
      <c r="B700" s="21">
        <v>40841</v>
      </c>
      <c r="F700">
        <f t="shared" si="41"/>
        <v>0</v>
      </c>
      <c r="G700">
        <f t="shared" si="42"/>
        <v>0</v>
      </c>
      <c r="H700">
        <f t="shared" si="43"/>
        <v>0</v>
      </c>
      <c r="I700">
        <f t="shared" si="44"/>
        <v>0</v>
      </c>
    </row>
    <row r="701" spans="1:9" x14ac:dyDescent="0.25">
      <c r="B701" s="21">
        <v>40850</v>
      </c>
      <c r="F701">
        <f t="shared" si="41"/>
        <v>0</v>
      </c>
      <c r="G701">
        <f t="shared" si="42"/>
        <v>0</v>
      </c>
      <c r="H701">
        <f t="shared" si="43"/>
        <v>0</v>
      </c>
      <c r="I701">
        <f t="shared" si="44"/>
        <v>0</v>
      </c>
    </row>
    <row r="702" spans="1:9" x14ac:dyDescent="0.25">
      <c r="B702" s="21">
        <v>40857</v>
      </c>
      <c r="F702">
        <f t="shared" si="41"/>
        <v>0</v>
      </c>
      <c r="G702">
        <f t="shared" si="42"/>
        <v>0</v>
      </c>
      <c r="H702">
        <f t="shared" si="43"/>
        <v>0</v>
      </c>
      <c r="I702">
        <f t="shared" si="44"/>
        <v>0</v>
      </c>
    </row>
    <row r="703" spans="1:9" x14ac:dyDescent="0.25">
      <c r="B703" s="21">
        <v>40865</v>
      </c>
      <c r="F703">
        <f t="shared" si="41"/>
        <v>0</v>
      </c>
      <c r="G703">
        <f t="shared" si="42"/>
        <v>0</v>
      </c>
      <c r="H703">
        <f t="shared" si="43"/>
        <v>0</v>
      </c>
      <c r="I703">
        <f t="shared" si="44"/>
        <v>0</v>
      </c>
    </row>
    <row r="704" spans="1:9" x14ac:dyDescent="0.25">
      <c r="A704" t="s">
        <v>506</v>
      </c>
      <c r="B704" s="21">
        <v>40703</v>
      </c>
      <c r="F704">
        <f t="shared" si="41"/>
        <v>0</v>
      </c>
      <c r="G704">
        <f t="shared" si="42"/>
        <v>0</v>
      </c>
      <c r="H704">
        <f t="shared" si="43"/>
        <v>0</v>
      </c>
      <c r="I704">
        <f t="shared" si="44"/>
        <v>0</v>
      </c>
    </row>
    <row r="705" spans="2:9" x14ac:dyDescent="0.25">
      <c r="B705" s="21">
        <v>40709</v>
      </c>
      <c r="F705">
        <f t="shared" si="41"/>
        <v>0</v>
      </c>
      <c r="G705">
        <f t="shared" si="42"/>
        <v>0</v>
      </c>
      <c r="H705">
        <f t="shared" si="43"/>
        <v>0</v>
      </c>
      <c r="I705">
        <f t="shared" si="44"/>
        <v>0</v>
      </c>
    </row>
    <row r="706" spans="2:9" x14ac:dyDescent="0.25">
      <c r="B706" s="21">
        <v>40716</v>
      </c>
      <c r="F706">
        <f t="shared" si="41"/>
        <v>0</v>
      </c>
      <c r="G706">
        <f t="shared" si="42"/>
        <v>0</v>
      </c>
      <c r="H706">
        <f t="shared" si="43"/>
        <v>0</v>
      </c>
      <c r="I706">
        <f t="shared" si="44"/>
        <v>0</v>
      </c>
    </row>
    <row r="707" spans="2:9" x14ac:dyDescent="0.25">
      <c r="B707" s="21">
        <v>40725</v>
      </c>
      <c r="F707">
        <f t="shared" si="41"/>
        <v>0</v>
      </c>
      <c r="G707">
        <f t="shared" si="42"/>
        <v>0</v>
      </c>
      <c r="H707">
        <f t="shared" si="43"/>
        <v>0</v>
      </c>
      <c r="I707">
        <f t="shared" si="44"/>
        <v>0</v>
      </c>
    </row>
    <row r="708" spans="2:9" x14ac:dyDescent="0.25">
      <c r="B708" s="21">
        <v>40736</v>
      </c>
      <c r="F708">
        <f t="shared" si="41"/>
        <v>0</v>
      </c>
      <c r="G708">
        <f t="shared" si="42"/>
        <v>0</v>
      </c>
      <c r="H708">
        <f t="shared" si="43"/>
        <v>0</v>
      </c>
      <c r="I708">
        <f t="shared" si="44"/>
        <v>0</v>
      </c>
    </row>
    <row r="709" spans="2:9" x14ac:dyDescent="0.25">
      <c r="B709" s="21">
        <v>40746</v>
      </c>
      <c r="F709">
        <f t="shared" si="41"/>
        <v>0</v>
      </c>
      <c r="G709">
        <f t="shared" si="42"/>
        <v>0</v>
      </c>
      <c r="H709">
        <f t="shared" si="43"/>
        <v>0</v>
      </c>
      <c r="I709">
        <f t="shared" si="44"/>
        <v>0</v>
      </c>
    </row>
    <row r="710" spans="2:9" x14ac:dyDescent="0.25">
      <c r="B710" s="21">
        <v>40756</v>
      </c>
      <c r="F710">
        <f t="shared" ref="F710:F773" si="45">G710-H710</f>
        <v>0</v>
      </c>
      <c r="G710">
        <f t="shared" ref="G710:G773" si="46">IF(C710="",0,C710)</f>
        <v>0</v>
      </c>
      <c r="H710">
        <f t="shared" ref="H710:H773" si="47">IF(D710="",0,D710)</f>
        <v>0</v>
      </c>
      <c r="I710">
        <f t="shared" ref="I710:I773" si="48">IF(E710="",0,E710)</f>
        <v>0</v>
      </c>
    </row>
    <row r="711" spans="2:9" x14ac:dyDescent="0.25">
      <c r="B711" s="21">
        <v>40765</v>
      </c>
      <c r="F711">
        <f t="shared" si="45"/>
        <v>0</v>
      </c>
      <c r="G711">
        <f t="shared" si="46"/>
        <v>0</v>
      </c>
      <c r="H711">
        <f t="shared" si="47"/>
        <v>0</v>
      </c>
      <c r="I711">
        <f t="shared" si="48"/>
        <v>0</v>
      </c>
    </row>
    <row r="712" spans="2:9" x14ac:dyDescent="0.25">
      <c r="B712" s="21">
        <v>40773</v>
      </c>
      <c r="F712">
        <f t="shared" si="45"/>
        <v>0</v>
      </c>
      <c r="G712">
        <f t="shared" si="46"/>
        <v>0</v>
      </c>
      <c r="H712">
        <f t="shared" si="47"/>
        <v>0</v>
      </c>
      <c r="I712">
        <f t="shared" si="48"/>
        <v>0</v>
      </c>
    </row>
    <row r="713" spans="2:9" x14ac:dyDescent="0.25">
      <c r="B713" s="21">
        <v>40784</v>
      </c>
      <c r="F713">
        <f t="shared" si="45"/>
        <v>0</v>
      </c>
      <c r="G713">
        <f t="shared" si="46"/>
        <v>0</v>
      </c>
      <c r="H713">
        <f t="shared" si="47"/>
        <v>0</v>
      </c>
      <c r="I713">
        <f t="shared" si="48"/>
        <v>0</v>
      </c>
    </row>
    <row r="714" spans="2:9" x14ac:dyDescent="0.25">
      <c r="B714" s="21">
        <v>40794</v>
      </c>
      <c r="F714">
        <f t="shared" si="45"/>
        <v>0</v>
      </c>
      <c r="G714">
        <f t="shared" si="46"/>
        <v>0</v>
      </c>
      <c r="H714">
        <f t="shared" si="47"/>
        <v>0</v>
      </c>
      <c r="I714">
        <f t="shared" si="48"/>
        <v>0</v>
      </c>
    </row>
    <row r="715" spans="2:9" x14ac:dyDescent="0.25">
      <c r="B715" s="21">
        <v>40807</v>
      </c>
      <c r="F715">
        <f t="shared" si="45"/>
        <v>0</v>
      </c>
      <c r="G715">
        <f t="shared" si="46"/>
        <v>0</v>
      </c>
      <c r="H715">
        <f t="shared" si="47"/>
        <v>0</v>
      </c>
      <c r="I715">
        <f t="shared" si="48"/>
        <v>0</v>
      </c>
    </row>
    <row r="716" spans="2:9" x14ac:dyDescent="0.25">
      <c r="B716" s="21">
        <v>40819</v>
      </c>
      <c r="F716">
        <f t="shared" si="45"/>
        <v>0</v>
      </c>
      <c r="G716">
        <f t="shared" si="46"/>
        <v>0</v>
      </c>
      <c r="H716">
        <f t="shared" si="47"/>
        <v>0</v>
      </c>
      <c r="I716">
        <f t="shared" si="48"/>
        <v>0</v>
      </c>
    </row>
    <row r="717" spans="2:9" x14ac:dyDescent="0.25">
      <c r="B717" s="21">
        <v>40826</v>
      </c>
      <c r="F717">
        <f t="shared" si="45"/>
        <v>0</v>
      </c>
      <c r="G717">
        <f t="shared" si="46"/>
        <v>0</v>
      </c>
      <c r="H717">
        <f t="shared" si="47"/>
        <v>0</v>
      </c>
      <c r="I717">
        <f t="shared" si="48"/>
        <v>0</v>
      </c>
    </row>
    <row r="718" spans="2:9" x14ac:dyDescent="0.25">
      <c r="B718" s="21">
        <v>40833</v>
      </c>
      <c r="F718">
        <f t="shared" si="45"/>
        <v>0</v>
      </c>
      <c r="G718">
        <f t="shared" si="46"/>
        <v>0</v>
      </c>
      <c r="H718">
        <f t="shared" si="47"/>
        <v>0</v>
      </c>
      <c r="I718">
        <f t="shared" si="48"/>
        <v>0</v>
      </c>
    </row>
    <row r="719" spans="2:9" x14ac:dyDescent="0.25">
      <c r="B719" s="21">
        <v>40841</v>
      </c>
      <c r="F719">
        <f t="shared" si="45"/>
        <v>0</v>
      </c>
      <c r="G719">
        <f t="shared" si="46"/>
        <v>0</v>
      </c>
      <c r="H719">
        <f t="shared" si="47"/>
        <v>0</v>
      </c>
      <c r="I719">
        <f t="shared" si="48"/>
        <v>0</v>
      </c>
    </row>
    <row r="720" spans="2:9" x14ac:dyDescent="0.25">
      <c r="B720" s="21">
        <v>40850</v>
      </c>
      <c r="F720">
        <f t="shared" si="45"/>
        <v>0</v>
      </c>
      <c r="G720">
        <f t="shared" si="46"/>
        <v>0</v>
      </c>
      <c r="H720">
        <f t="shared" si="47"/>
        <v>0</v>
      </c>
      <c r="I720">
        <f t="shared" si="48"/>
        <v>0</v>
      </c>
    </row>
    <row r="721" spans="1:9" x14ac:dyDescent="0.25">
      <c r="B721" s="21">
        <v>40857</v>
      </c>
      <c r="F721">
        <f t="shared" si="45"/>
        <v>0</v>
      </c>
      <c r="G721">
        <f t="shared" si="46"/>
        <v>0</v>
      </c>
      <c r="H721">
        <f t="shared" si="47"/>
        <v>0</v>
      </c>
      <c r="I721">
        <f t="shared" si="48"/>
        <v>0</v>
      </c>
    </row>
    <row r="722" spans="1:9" x14ac:dyDescent="0.25">
      <c r="B722" s="21">
        <v>40865</v>
      </c>
      <c r="F722">
        <f t="shared" si="45"/>
        <v>0</v>
      </c>
      <c r="G722">
        <f t="shared" si="46"/>
        <v>0</v>
      </c>
      <c r="H722">
        <f t="shared" si="47"/>
        <v>0</v>
      </c>
      <c r="I722">
        <f t="shared" si="48"/>
        <v>0</v>
      </c>
    </row>
    <row r="723" spans="1:9" x14ac:dyDescent="0.25">
      <c r="A723" t="s">
        <v>507</v>
      </c>
      <c r="B723" s="21">
        <v>40703</v>
      </c>
      <c r="F723">
        <f t="shared" si="45"/>
        <v>0</v>
      </c>
      <c r="G723">
        <f t="shared" si="46"/>
        <v>0</v>
      </c>
      <c r="H723">
        <f t="shared" si="47"/>
        <v>0</v>
      </c>
      <c r="I723">
        <f t="shared" si="48"/>
        <v>0</v>
      </c>
    </row>
    <row r="724" spans="1:9" x14ac:dyDescent="0.25">
      <c r="B724" s="21">
        <v>40709</v>
      </c>
      <c r="F724">
        <f t="shared" si="45"/>
        <v>0</v>
      </c>
      <c r="G724">
        <f t="shared" si="46"/>
        <v>0</v>
      </c>
      <c r="H724">
        <f t="shared" si="47"/>
        <v>0</v>
      </c>
      <c r="I724">
        <f t="shared" si="48"/>
        <v>0</v>
      </c>
    </row>
    <row r="725" spans="1:9" x14ac:dyDescent="0.25">
      <c r="B725" s="21">
        <v>40716</v>
      </c>
      <c r="F725">
        <f t="shared" si="45"/>
        <v>0</v>
      </c>
      <c r="G725">
        <f t="shared" si="46"/>
        <v>0</v>
      </c>
      <c r="H725">
        <f t="shared" si="47"/>
        <v>0</v>
      </c>
      <c r="I725">
        <f t="shared" si="48"/>
        <v>0</v>
      </c>
    </row>
    <row r="726" spans="1:9" x14ac:dyDescent="0.25">
      <c r="B726" s="21">
        <v>40725</v>
      </c>
      <c r="F726">
        <f t="shared" si="45"/>
        <v>0</v>
      </c>
      <c r="G726">
        <f t="shared" si="46"/>
        <v>0</v>
      </c>
      <c r="H726">
        <f t="shared" si="47"/>
        <v>0</v>
      </c>
      <c r="I726">
        <f t="shared" si="48"/>
        <v>0</v>
      </c>
    </row>
    <row r="727" spans="1:9" x14ac:dyDescent="0.25">
      <c r="B727" s="21">
        <v>40736</v>
      </c>
      <c r="F727">
        <f t="shared" si="45"/>
        <v>0</v>
      </c>
      <c r="G727">
        <f t="shared" si="46"/>
        <v>0</v>
      </c>
      <c r="H727">
        <f t="shared" si="47"/>
        <v>0</v>
      </c>
      <c r="I727">
        <f t="shared" si="48"/>
        <v>0</v>
      </c>
    </row>
    <row r="728" spans="1:9" x14ac:dyDescent="0.25">
      <c r="B728" s="21">
        <v>40746</v>
      </c>
      <c r="F728">
        <f t="shared" si="45"/>
        <v>0</v>
      </c>
      <c r="G728">
        <f t="shared" si="46"/>
        <v>0</v>
      </c>
      <c r="H728">
        <f t="shared" si="47"/>
        <v>0</v>
      </c>
      <c r="I728">
        <f t="shared" si="48"/>
        <v>0</v>
      </c>
    </row>
    <row r="729" spans="1:9" x14ac:dyDescent="0.25">
      <c r="B729" s="21">
        <v>40756</v>
      </c>
      <c r="F729">
        <f t="shared" si="45"/>
        <v>0</v>
      </c>
      <c r="G729">
        <f t="shared" si="46"/>
        <v>0</v>
      </c>
      <c r="H729">
        <f t="shared" si="47"/>
        <v>0</v>
      </c>
      <c r="I729">
        <f t="shared" si="48"/>
        <v>0</v>
      </c>
    </row>
    <row r="730" spans="1:9" x14ac:dyDescent="0.25">
      <c r="B730" s="21">
        <v>40765</v>
      </c>
      <c r="F730">
        <f t="shared" si="45"/>
        <v>0</v>
      </c>
      <c r="G730">
        <f t="shared" si="46"/>
        <v>0</v>
      </c>
      <c r="H730">
        <f t="shared" si="47"/>
        <v>0</v>
      </c>
      <c r="I730">
        <f t="shared" si="48"/>
        <v>0</v>
      </c>
    </row>
    <row r="731" spans="1:9" x14ac:dyDescent="0.25">
      <c r="B731" s="21">
        <v>40773</v>
      </c>
      <c r="F731">
        <f t="shared" si="45"/>
        <v>0</v>
      </c>
      <c r="G731">
        <f t="shared" si="46"/>
        <v>0</v>
      </c>
      <c r="H731">
        <f t="shared" si="47"/>
        <v>0</v>
      </c>
      <c r="I731">
        <f t="shared" si="48"/>
        <v>0</v>
      </c>
    </row>
    <row r="732" spans="1:9" x14ac:dyDescent="0.25">
      <c r="B732" s="21">
        <v>40784</v>
      </c>
      <c r="F732">
        <f t="shared" si="45"/>
        <v>0</v>
      </c>
      <c r="G732">
        <f t="shared" si="46"/>
        <v>0</v>
      </c>
      <c r="H732">
        <f t="shared" si="47"/>
        <v>0</v>
      </c>
      <c r="I732">
        <f t="shared" si="48"/>
        <v>0</v>
      </c>
    </row>
    <row r="733" spans="1:9" x14ac:dyDescent="0.25">
      <c r="B733" s="21">
        <v>40794</v>
      </c>
      <c r="F733">
        <f t="shared" si="45"/>
        <v>0</v>
      </c>
      <c r="G733">
        <f t="shared" si="46"/>
        <v>0</v>
      </c>
      <c r="H733">
        <f t="shared" si="47"/>
        <v>0</v>
      </c>
      <c r="I733">
        <f t="shared" si="48"/>
        <v>0</v>
      </c>
    </row>
    <row r="734" spans="1:9" x14ac:dyDescent="0.25">
      <c r="B734" s="21">
        <v>40807</v>
      </c>
      <c r="F734">
        <f t="shared" si="45"/>
        <v>0</v>
      </c>
      <c r="G734">
        <f t="shared" si="46"/>
        <v>0</v>
      </c>
      <c r="H734">
        <f t="shared" si="47"/>
        <v>0</v>
      </c>
      <c r="I734">
        <f t="shared" si="48"/>
        <v>0</v>
      </c>
    </row>
    <row r="735" spans="1:9" x14ac:dyDescent="0.25">
      <c r="B735" s="21">
        <v>40819</v>
      </c>
      <c r="F735">
        <f t="shared" si="45"/>
        <v>0</v>
      </c>
      <c r="G735">
        <f t="shared" si="46"/>
        <v>0</v>
      </c>
      <c r="H735">
        <f t="shared" si="47"/>
        <v>0</v>
      </c>
      <c r="I735">
        <f t="shared" si="48"/>
        <v>0</v>
      </c>
    </row>
    <row r="736" spans="1:9" x14ac:dyDescent="0.25">
      <c r="B736" s="21">
        <v>40826</v>
      </c>
      <c r="F736">
        <f t="shared" si="45"/>
        <v>0</v>
      </c>
      <c r="G736">
        <f t="shared" si="46"/>
        <v>0</v>
      </c>
      <c r="H736">
        <f t="shared" si="47"/>
        <v>0</v>
      </c>
      <c r="I736">
        <f t="shared" si="48"/>
        <v>0</v>
      </c>
    </row>
    <row r="737" spans="1:9" x14ac:dyDescent="0.25">
      <c r="B737" s="21">
        <v>40833</v>
      </c>
      <c r="F737">
        <f t="shared" si="45"/>
        <v>0</v>
      </c>
      <c r="G737">
        <f t="shared" si="46"/>
        <v>0</v>
      </c>
      <c r="H737">
        <f t="shared" si="47"/>
        <v>0</v>
      </c>
      <c r="I737">
        <f t="shared" si="48"/>
        <v>0</v>
      </c>
    </row>
    <row r="738" spans="1:9" x14ac:dyDescent="0.25">
      <c r="B738" s="21">
        <v>40841</v>
      </c>
      <c r="F738">
        <f t="shared" si="45"/>
        <v>0</v>
      </c>
      <c r="G738">
        <f t="shared" si="46"/>
        <v>0</v>
      </c>
      <c r="H738">
        <f t="shared" si="47"/>
        <v>0</v>
      </c>
      <c r="I738">
        <f t="shared" si="48"/>
        <v>0</v>
      </c>
    </row>
    <row r="739" spans="1:9" x14ac:dyDescent="0.25">
      <c r="B739" s="21">
        <v>40850</v>
      </c>
      <c r="F739">
        <f t="shared" si="45"/>
        <v>0</v>
      </c>
      <c r="G739">
        <f t="shared" si="46"/>
        <v>0</v>
      </c>
      <c r="H739">
        <f t="shared" si="47"/>
        <v>0</v>
      </c>
      <c r="I739">
        <f t="shared" si="48"/>
        <v>0</v>
      </c>
    </row>
    <row r="740" spans="1:9" x14ac:dyDescent="0.25">
      <c r="B740" s="21">
        <v>40857</v>
      </c>
      <c r="F740">
        <f t="shared" si="45"/>
        <v>0</v>
      </c>
      <c r="G740">
        <f t="shared" si="46"/>
        <v>0</v>
      </c>
      <c r="H740">
        <f t="shared" si="47"/>
        <v>0</v>
      </c>
      <c r="I740">
        <f t="shared" si="48"/>
        <v>0</v>
      </c>
    </row>
    <row r="741" spans="1:9" x14ac:dyDescent="0.25">
      <c r="B741" s="21">
        <v>40865</v>
      </c>
      <c r="F741">
        <f t="shared" si="45"/>
        <v>0</v>
      </c>
      <c r="G741">
        <f t="shared" si="46"/>
        <v>0</v>
      </c>
      <c r="H741">
        <f t="shared" si="47"/>
        <v>0</v>
      </c>
      <c r="I741">
        <f t="shared" si="48"/>
        <v>0</v>
      </c>
    </row>
    <row r="742" spans="1:9" x14ac:dyDescent="0.25">
      <c r="A742" t="s">
        <v>508</v>
      </c>
      <c r="B742" s="21">
        <v>40703</v>
      </c>
      <c r="F742">
        <f t="shared" si="45"/>
        <v>0</v>
      </c>
      <c r="G742">
        <f t="shared" si="46"/>
        <v>0</v>
      </c>
      <c r="H742">
        <f t="shared" si="47"/>
        <v>0</v>
      </c>
      <c r="I742">
        <f t="shared" si="48"/>
        <v>0</v>
      </c>
    </row>
    <row r="743" spans="1:9" x14ac:dyDescent="0.25">
      <c r="B743" s="21">
        <v>40709</v>
      </c>
      <c r="F743">
        <f t="shared" si="45"/>
        <v>0</v>
      </c>
      <c r="G743">
        <f t="shared" si="46"/>
        <v>0</v>
      </c>
      <c r="H743">
        <f t="shared" si="47"/>
        <v>0</v>
      </c>
      <c r="I743">
        <f t="shared" si="48"/>
        <v>0</v>
      </c>
    </row>
    <row r="744" spans="1:9" x14ac:dyDescent="0.25">
      <c r="B744" s="21">
        <v>40716</v>
      </c>
      <c r="F744">
        <f t="shared" si="45"/>
        <v>0</v>
      </c>
      <c r="G744">
        <f t="shared" si="46"/>
        <v>0</v>
      </c>
      <c r="H744">
        <f t="shared" si="47"/>
        <v>0</v>
      </c>
      <c r="I744">
        <f t="shared" si="48"/>
        <v>0</v>
      </c>
    </row>
    <row r="745" spans="1:9" x14ac:dyDescent="0.25">
      <c r="B745" s="21">
        <v>40725</v>
      </c>
      <c r="F745">
        <f t="shared" si="45"/>
        <v>0</v>
      </c>
      <c r="G745">
        <f t="shared" si="46"/>
        <v>0</v>
      </c>
      <c r="H745">
        <f t="shared" si="47"/>
        <v>0</v>
      </c>
      <c r="I745">
        <f t="shared" si="48"/>
        <v>0</v>
      </c>
    </row>
    <row r="746" spans="1:9" x14ac:dyDescent="0.25">
      <c r="B746" s="21">
        <v>40736</v>
      </c>
      <c r="F746">
        <f t="shared" si="45"/>
        <v>0</v>
      </c>
      <c r="G746">
        <f t="shared" si="46"/>
        <v>0</v>
      </c>
      <c r="H746">
        <f t="shared" si="47"/>
        <v>0</v>
      </c>
      <c r="I746">
        <f t="shared" si="48"/>
        <v>0</v>
      </c>
    </row>
    <row r="747" spans="1:9" x14ac:dyDescent="0.25">
      <c r="B747" s="21">
        <v>40746</v>
      </c>
      <c r="F747">
        <f t="shared" si="45"/>
        <v>0</v>
      </c>
      <c r="G747">
        <f t="shared" si="46"/>
        <v>0</v>
      </c>
      <c r="H747">
        <f t="shared" si="47"/>
        <v>0</v>
      </c>
      <c r="I747">
        <f t="shared" si="48"/>
        <v>0</v>
      </c>
    </row>
    <row r="748" spans="1:9" x14ac:dyDescent="0.25">
      <c r="B748" s="21">
        <v>40756</v>
      </c>
      <c r="F748">
        <f t="shared" si="45"/>
        <v>0</v>
      </c>
      <c r="G748">
        <f t="shared" si="46"/>
        <v>0</v>
      </c>
      <c r="H748">
        <f t="shared" si="47"/>
        <v>0</v>
      </c>
      <c r="I748">
        <f t="shared" si="48"/>
        <v>0</v>
      </c>
    </row>
    <row r="749" spans="1:9" x14ac:dyDescent="0.25">
      <c r="B749" s="21">
        <v>40765</v>
      </c>
      <c r="F749">
        <f t="shared" si="45"/>
        <v>0</v>
      </c>
      <c r="G749">
        <f t="shared" si="46"/>
        <v>0</v>
      </c>
      <c r="H749">
        <f t="shared" si="47"/>
        <v>0</v>
      </c>
      <c r="I749">
        <f t="shared" si="48"/>
        <v>0</v>
      </c>
    </row>
    <row r="750" spans="1:9" x14ac:dyDescent="0.25">
      <c r="B750" s="21">
        <v>40773</v>
      </c>
      <c r="F750">
        <f t="shared" si="45"/>
        <v>0</v>
      </c>
      <c r="G750">
        <f t="shared" si="46"/>
        <v>0</v>
      </c>
      <c r="H750">
        <f t="shared" si="47"/>
        <v>0</v>
      </c>
      <c r="I750">
        <f t="shared" si="48"/>
        <v>0</v>
      </c>
    </row>
    <row r="751" spans="1:9" x14ac:dyDescent="0.25">
      <c r="B751" s="21">
        <v>40784</v>
      </c>
      <c r="F751">
        <f t="shared" si="45"/>
        <v>0</v>
      </c>
      <c r="G751">
        <f t="shared" si="46"/>
        <v>0</v>
      </c>
      <c r="H751">
        <f t="shared" si="47"/>
        <v>0</v>
      </c>
      <c r="I751">
        <f t="shared" si="48"/>
        <v>0</v>
      </c>
    </row>
    <row r="752" spans="1:9" x14ac:dyDescent="0.25">
      <c r="B752" s="21">
        <v>40794</v>
      </c>
      <c r="F752">
        <f t="shared" si="45"/>
        <v>0</v>
      </c>
      <c r="G752">
        <f t="shared" si="46"/>
        <v>0</v>
      </c>
      <c r="H752">
        <f t="shared" si="47"/>
        <v>0</v>
      </c>
      <c r="I752">
        <f t="shared" si="48"/>
        <v>0</v>
      </c>
    </row>
    <row r="753" spans="1:9" x14ac:dyDescent="0.25">
      <c r="B753" s="21">
        <v>40807</v>
      </c>
      <c r="F753">
        <f t="shared" si="45"/>
        <v>0</v>
      </c>
      <c r="G753">
        <f t="shared" si="46"/>
        <v>0</v>
      </c>
      <c r="H753">
        <f t="shared" si="47"/>
        <v>0</v>
      </c>
      <c r="I753">
        <f t="shared" si="48"/>
        <v>0</v>
      </c>
    </row>
    <row r="754" spans="1:9" x14ac:dyDescent="0.25">
      <c r="B754" s="21">
        <v>40819</v>
      </c>
      <c r="F754">
        <f t="shared" si="45"/>
        <v>0</v>
      </c>
      <c r="G754">
        <f t="shared" si="46"/>
        <v>0</v>
      </c>
      <c r="H754">
        <f t="shared" si="47"/>
        <v>0</v>
      </c>
      <c r="I754">
        <f t="shared" si="48"/>
        <v>0</v>
      </c>
    </row>
    <row r="755" spans="1:9" x14ac:dyDescent="0.25">
      <c r="B755" s="21">
        <v>40826</v>
      </c>
      <c r="F755">
        <f t="shared" si="45"/>
        <v>0</v>
      </c>
      <c r="G755">
        <f t="shared" si="46"/>
        <v>0</v>
      </c>
      <c r="H755">
        <f t="shared" si="47"/>
        <v>0</v>
      </c>
      <c r="I755">
        <f t="shared" si="48"/>
        <v>0</v>
      </c>
    </row>
    <row r="756" spans="1:9" x14ac:dyDescent="0.25">
      <c r="B756" s="21">
        <v>40833</v>
      </c>
      <c r="F756">
        <f t="shared" si="45"/>
        <v>0</v>
      </c>
      <c r="G756">
        <f t="shared" si="46"/>
        <v>0</v>
      </c>
      <c r="H756">
        <f t="shared" si="47"/>
        <v>0</v>
      </c>
      <c r="I756">
        <f t="shared" si="48"/>
        <v>0</v>
      </c>
    </row>
    <row r="757" spans="1:9" x14ac:dyDescent="0.25">
      <c r="B757" s="21">
        <v>40841</v>
      </c>
      <c r="F757">
        <f t="shared" si="45"/>
        <v>0</v>
      </c>
      <c r="G757">
        <f t="shared" si="46"/>
        <v>0</v>
      </c>
      <c r="H757">
        <f t="shared" si="47"/>
        <v>0</v>
      </c>
      <c r="I757">
        <f t="shared" si="48"/>
        <v>0</v>
      </c>
    </row>
    <row r="758" spans="1:9" x14ac:dyDescent="0.25">
      <c r="B758" s="21">
        <v>40850</v>
      </c>
      <c r="F758">
        <f t="shared" si="45"/>
        <v>0</v>
      </c>
      <c r="G758">
        <f t="shared" si="46"/>
        <v>0</v>
      </c>
      <c r="H758">
        <f t="shared" si="47"/>
        <v>0</v>
      </c>
      <c r="I758">
        <f t="shared" si="48"/>
        <v>0</v>
      </c>
    </row>
    <row r="759" spans="1:9" x14ac:dyDescent="0.25">
      <c r="B759" s="21">
        <v>40857</v>
      </c>
      <c r="F759">
        <f t="shared" si="45"/>
        <v>0</v>
      </c>
      <c r="G759">
        <f t="shared" si="46"/>
        <v>0</v>
      </c>
      <c r="H759">
        <f t="shared" si="47"/>
        <v>0</v>
      </c>
      <c r="I759">
        <f t="shared" si="48"/>
        <v>0</v>
      </c>
    </row>
    <row r="760" spans="1:9" x14ac:dyDescent="0.25">
      <c r="B760" s="21">
        <v>40865</v>
      </c>
      <c r="F760">
        <f t="shared" si="45"/>
        <v>0</v>
      </c>
      <c r="G760">
        <f t="shared" si="46"/>
        <v>0</v>
      </c>
      <c r="H760">
        <f t="shared" si="47"/>
        <v>0</v>
      </c>
      <c r="I760">
        <f t="shared" si="48"/>
        <v>0</v>
      </c>
    </row>
    <row r="761" spans="1:9" x14ac:dyDescent="0.25">
      <c r="A761" t="s">
        <v>509</v>
      </c>
      <c r="B761" s="21">
        <v>40746</v>
      </c>
      <c r="F761">
        <f t="shared" si="45"/>
        <v>0</v>
      </c>
      <c r="G761">
        <f t="shared" si="46"/>
        <v>0</v>
      </c>
      <c r="H761">
        <f t="shared" si="47"/>
        <v>0</v>
      </c>
      <c r="I761">
        <f t="shared" si="48"/>
        <v>0</v>
      </c>
    </row>
    <row r="762" spans="1:9" x14ac:dyDescent="0.25">
      <c r="B762" s="21">
        <v>40756</v>
      </c>
      <c r="F762">
        <f t="shared" si="45"/>
        <v>0</v>
      </c>
      <c r="G762">
        <f t="shared" si="46"/>
        <v>0</v>
      </c>
      <c r="H762">
        <f t="shared" si="47"/>
        <v>0</v>
      </c>
      <c r="I762">
        <f t="shared" si="48"/>
        <v>0</v>
      </c>
    </row>
    <row r="763" spans="1:9" x14ac:dyDescent="0.25">
      <c r="B763" s="21">
        <v>40765</v>
      </c>
      <c r="F763">
        <f t="shared" si="45"/>
        <v>0</v>
      </c>
      <c r="G763">
        <f t="shared" si="46"/>
        <v>0</v>
      </c>
      <c r="H763">
        <f t="shared" si="47"/>
        <v>0</v>
      </c>
      <c r="I763">
        <f t="shared" si="48"/>
        <v>0</v>
      </c>
    </row>
    <row r="764" spans="1:9" x14ac:dyDescent="0.25">
      <c r="B764" s="21">
        <v>40773</v>
      </c>
      <c r="F764">
        <f t="shared" si="45"/>
        <v>0</v>
      </c>
      <c r="G764">
        <f t="shared" si="46"/>
        <v>0</v>
      </c>
      <c r="H764">
        <f t="shared" si="47"/>
        <v>0</v>
      </c>
      <c r="I764">
        <f t="shared" si="48"/>
        <v>0</v>
      </c>
    </row>
    <row r="765" spans="1:9" x14ac:dyDescent="0.25">
      <c r="B765" s="21">
        <v>40784</v>
      </c>
      <c r="F765">
        <f t="shared" si="45"/>
        <v>0</v>
      </c>
      <c r="G765">
        <f t="shared" si="46"/>
        <v>0</v>
      </c>
      <c r="H765">
        <f t="shared" si="47"/>
        <v>0</v>
      </c>
      <c r="I765">
        <f t="shared" si="48"/>
        <v>0</v>
      </c>
    </row>
    <row r="766" spans="1:9" x14ac:dyDescent="0.25">
      <c r="B766" s="21">
        <v>40794</v>
      </c>
      <c r="F766">
        <f t="shared" si="45"/>
        <v>0</v>
      </c>
      <c r="G766">
        <f t="shared" si="46"/>
        <v>0</v>
      </c>
      <c r="H766">
        <f t="shared" si="47"/>
        <v>0</v>
      </c>
      <c r="I766">
        <f t="shared" si="48"/>
        <v>0</v>
      </c>
    </row>
    <row r="767" spans="1:9" x14ac:dyDescent="0.25">
      <c r="B767" s="21">
        <v>40805</v>
      </c>
      <c r="F767">
        <f t="shared" si="45"/>
        <v>0</v>
      </c>
      <c r="G767">
        <f t="shared" si="46"/>
        <v>0</v>
      </c>
      <c r="H767">
        <f t="shared" si="47"/>
        <v>0</v>
      </c>
      <c r="I767">
        <f t="shared" si="48"/>
        <v>0</v>
      </c>
    </row>
    <row r="768" spans="1:9" x14ac:dyDescent="0.25">
      <c r="B768" s="21">
        <v>40819</v>
      </c>
      <c r="F768">
        <f t="shared" si="45"/>
        <v>0</v>
      </c>
      <c r="G768">
        <f t="shared" si="46"/>
        <v>0</v>
      </c>
      <c r="H768">
        <f t="shared" si="47"/>
        <v>0</v>
      </c>
      <c r="I768">
        <f t="shared" si="48"/>
        <v>0</v>
      </c>
    </row>
    <row r="769" spans="1:9" x14ac:dyDescent="0.25">
      <c r="B769" s="21">
        <v>40826</v>
      </c>
      <c r="F769">
        <f t="shared" si="45"/>
        <v>0</v>
      </c>
      <c r="G769">
        <f t="shared" si="46"/>
        <v>0</v>
      </c>
      <c r="H769">
        <f t="shared" si="47"/>
        <v>0</v>
      </c>
      <c r="I769">
        <f t="shared" si="48"/>
        <v>0</v>
      </c>
    </row>
    <row r="770" spans="1:9" x14ac:dyDescent="0.25">
      <c r="B770" s="21">
        <v>40833</v>
      </c>
      <c r="F770">
        <f t="shared" si="45"/>
        <v>0</v>
      </c>
      <c r="G770">
        <f t="shared" si="46"/>
        <v>0</v>
      </c>
      <c r="H770">
        <f t="shared" si="47"/>
        <v>0</v>
      </c>
      <c r="I770">
        <f t="shared" si="48"/>
        <v>0</v>
      </c>
    </row>
    <row r="771" spans="1:9" x14ac:dyDescent="0.25">
      <c r="B771" s="21">
        <v>40841</v>
      </c>
      <c r="F771">
        <f t="shared" si="45"/>
        <v>0</v>
      </c>
      <c r="G771">
        <f t="shared" si="46"/>
        <v>0</v>
      </c>
      <c r="H771">
        <f t="shared" si="47"/>
        <v>0</v>
      </c>
      <c r="I771">
        <f t="shared" si="48"/>
        <v>0</v>
      </c>
    </row>
    <row r="772" spans="1:9" x14ac:dyDescent="0.25">
      <c r="B772" s="21">
        <v>40850</v>
      </c>
      <c r="F772">
        <f t="shared" si="45"/>
        <v>0</v>
      </c>
      <c r="G772">
        <f t="shared" si="46"/>
        <v>0</v>
      </c>
      <c r="H772">
        <f t="shared" si="47"/>
        <v>0</v>
      </c>
      <c r="I772">
        <f t="shared" si="48"/>
        <v>0</v>
      </c>
    </row>
    <row r="773" spans="1:9" x14ac:dyDescent="0.25">
      <c r="B773" s="21">
        <v>40857</v>
      </c>
      <c r="F773">
        <f t="shared" si="45"/>
        <v>0</v>
      </c>
      <c r="G773">
        <f t="shared" si="46"/>
        <v>0</v>
      </c>
      <c r="H773">
        <f t="shared" si="47"/>
        <v>0</v>
      </c>
      <c r="I773">
        <f t="shared" si="48"/>
        <v>0</v>
      </c>
    </row>
    <row r="774" spans="1:9" x14ac:dyDescent="0.25">
      <c r="B774" s="21">
        <v>40865</v>
      </c>
      <c r="F774">
        <f t="shared" ref="F774:F837" si="49">G774-H774</f>
        <v>0</v>
      </c>
      <c r="G774">
        <f t="shared" ref="G774:G837" si="50">IF(C774="",0,C774)</f>
        <v>0</v>
      </c>
      <c r="H774">
        <f t="shared" ref="H774:H837" si="51">IF(D774="",0,D774)</f>
        <v>0</v>
      </c>
      <c r="I774">
        <f t="shared" ref="I774:I837" si="52">IF(E774="",0,E774)</f>
        <v>0</v>
      </c>
    </row>
    <row r="775" spans="1:9" x14ac:dyDescent="0.25">
      <c r="B775" s="21">
        <v>40871</v>
      </c>
      <c r="F775">
        <f t="shared" si="49"/>
        <v>0</v>
      </c>
      <c r="G775">
        <f t="shared" si="50"/>
        <v>0</v>
      </c>
      <c r="H775">
        <f t="shared" si="51"/>
        <v>0</v>
      </c>
      <c r="I775">
        <f t="shared" si="52"/>
        <v>0</v>
      </c>
    </row>
    <row r="776" spans="1:9" x14ac:dyDescent="0.25">
      <c r="B776" s="21">
        <v>40878</v>
      </c>
      <c r="F776">
        <f t="shared" si="49"/>
        <v>0</v>
      </c>
      <c r="G776">
        <f t="shared" si="50"/>
        <v>0</v>
      </c>
      <c r="H776">
        <f t="shared" si="51"/>
        <v>0</v>
      </c>
      <c r="I776">
        <f t="shared" si="52"/>
        <v>0</v>
      </c>
    </row>
    <row r="777" spans="1:9" x14ac:dyDescent="0.25">
      <c r="A777" t="s">
        <v>510</v>
      </c>
      <c r="B777" s="21">
        <v>40746</v>
      </c>
      <c r="F777">
        <f t="shared" si="49"/>
        <v>0</v>
      </c>
      <c r="G777">
        <f t="shared" si="50"/>
        <v>0</v>
      </c>
      <c r="H777">
        <f t="shared" si="51"/>
        <v>0</v>
      </c>
      <c r="I777">
        <f t="shared" si="52"/>
        <v>0</v>
      </c>
    </row>
    <row r="778" spans="1:9" x14ac:dyDescent="0.25">
      <c r="B778" s="21">
        <v>40756</v>
      </c>
      <c r="F778">
        <f t="shared" si="49"/>
        <v>0</v>
      </c>
      <c r="G778">
        <f t="shared" si="50"/>
        <v>0</v>
      </c>
      <c r="H778">
        <f t="shared" si="51"/>
        <v>0</v>
      </c>
      <c r="I778">
        <f t="shared" si="52"/>
        <v>0</v>
      </c>
    </row>
    <row r="779" spans="1:9" x14ac:dyDescent="0.25">
      <c r="B779" s="21">
        <v>40765</v>
      </c>
      <c r="F779">
        <f t="shared" si="49"/>
        <v>0</v>
      </c>
      <c r="G779">
        <f t="shared" si="50"/>
        <v>0</v>
      </c>
      <c r="H779">
        <f t="shared" si="51"/>
        <v>0</v>
      </c>
      <c r="I779">
        <f t="shared" si="52"/>
        <v>0</v>
      </c>
    </row>
    <row r="780" spans="1:9" x14ac:dyDescent="0.25">
      <c r="B780" s="21">
        <v>40773</v>
      </c>
      <c r="F780">
        <f t="shared" si="49"/>
        <v>0</v>
      </c>
      <c r="G780">
        <f t="shared" si="50"/>
        <v>0</v>
      </c>
      <c r="H780">
        <f t="shared" si="51"/>
        <v>0</v>
      </c>
      <c r="I780">
        <f t="shared" si="52"/>
        <v>0</v>
      </c>
    </row>
    <row r="781" spans="1:9" x14ac:dyDescent="0.25">
      <c r="B781" s="21">
        <v>40784</v>
      </c>
      <c r="F781">
        <f t="shared" si="49"/>
        <v>0</v>
      </c>
      <c r="G781">
        <f t="shared" si="50"/>
        <v>0</v>
      </c>
      <c r="H781">
        <f t="shared" si="51"/>
        <v>0</v>
      </c>
      <c r="I781">
        <f t="shared" si="52"/>
        <v>0</v>
      </c>
    </row>
    <row r="782" spans="1:9" x14ac:dyDescent="0.25">
      <c r="B782" s="21">
        <v>40794</v>
      </c>
      <c r="F782">
        <f t="shared" si="49"/>
        <v>0</v>
      </c>
      <c r="G782">
        <f t="shared" si="50"/>
        <v>0</v>
      </c>
      <c r="H782">
        <f t="shared" si="51"/>
        <v>0</v>
      </c>
      <c r="I782">
        <f t="shared" si="52"/>
        <v>0</v>
      </c>
    </row>
    <row r="783" spans="1:9" x14ac:dyDescent="0.25">
      <c r="B783" s="21">
        <v>40805</v>
      </c>
      <c r="F783">
        <f t="shared" si="49"/>
        <v>0</v>
      </c>
      <c r="G783">
        <f t="shared" si="50"/>
        <v>0</v>
      </c>
      <c r="H783">
        <f t="shared" si="51"/>
        <v>0</v>
      </c>
      <c r="I783">
        <f t="shared" si="52"/>
        <v>0</v>
      </c>
    </row>
    <row r="784" spans="1:9" x14ac:dyDescent="0.25">
      <c r="B784" s="21">
        <v>40819</v>
      </c>
      <c r="F784">
        <f t="shared" si="49"/>
        <v>0</v>
      </c>
      <c r="G784">
        <f t="shared" si="50"/>
        <v>0</v>
      </c>
      <c r="H784">
        <f t="shared" si="51"/>
        <v>0</v>
      </c>
      <c r="I784">
        <f t="shared" si="52"/>
        <v>0</v>
      </c>
    </row>
    <row r="785" spans="1:9" x14ac:dyDescent="0.25">
      <c r="B785" s="21">
        <v>40826</v>
      </c>
      <c r="F785">
        <f t="shared" si="49"/>
        <v>0</v>
      </c>
      <c r="G785">
        <f t="shared" si="50"/>
        <v>0</v>
      </c>
      <c r="H785">
        <f t="shared" si="51"/>
        <v>0</v>
      </c>
      <c r="I785">
        <f t="shared" si="52"/>
        <v>0</v>
      </c>
    </row>
    <row r="786" spans="1:9" x14ac:dyDescent="0.25">
      <c r="B786" s="21">
        <v>40833</v>
      </c>
      <c r="F786">
        <f t="shared" si="49"/>
        <v>0</v>
      </c>
      <c r="G786">
        <f t="shared" si="50"/>
        <v>0</v>
      </c>
      <c r="H786">
        <f t="shared" si="51"/>
        <v>0</v>
      </c>
      <c r="I786">
        <f t="shared" si="52"/>
        <v>0</v>
      </c>
    </row>
    <row r="787" spans="1:9" x14ac:dyDescent="0.25">
      <c r="B787" s="21">
        <v>40841</v>
      </c>
      <c r="F787">
        <f t="shared" si="49"/>
        <v>0</v>
      </c>
      <c r="G787">
        <f t="shared" si="50"/>
        <v>0</v>
      </c>
      <c r="H787">
        <f t="shared" si="51"/>
        <v>0</v>
      </c>
      <c r="I787">
        <f t="shared" si="52"/>
        <v>0</v>
      </c>
    </row>
    <row r="788" spans="1:9" x14ac:dyDescent="0.25">
      <c r="B788" s="21">
        <v>40850</v>
      </c>
      <c r="F788">
        <f t="shared" si="49"/>
        <v>0</v>
      </c>
      <c r="G788">
        <f t="shared" si="50"/>
        <v>0</v>
      </c>
      <c r="H788">
        <f t="shared" si="51"/>
        <v>0</v>
      </c>
      <c r="I788">
        <f t="shared" si="52"/>
        <v>0</v>
      </c>
    </row>
    <row r="789" spans="1:9" x14ac:dyDescent="0.25">
      <c r="B789" s="21">
        <v>40857</v>
      </c>
      <c r="F789">
        <f t="shared" si="49"/>
        <v>0</v>
      </c>
      <c r="G789">
        <f t="shared" si="50"/>
        <v>0</v>
      </c>
      <c r="H789">
        <f t="shared" si="51"/>
        <v>0</v>
      </c>
      <c r="I789">
        <f t="shared" si="52"/>
        <v>0</v>
      </c>
    </row>
    <row r="790" spans="1:9" x14ac:dyDescent="0.25">
      <c r="B790" s="21">
        <v>40865</v>
      </c>
      <c r="F790">
        <f t="shared" si="49"/>
        <v>0</v>
      </c>
      <c r="G790">
        <f t="shared" si="50"/>
        <v>0</v>
      </c>
      <c r="H790">
        <f t="shared" si="51"/>
        <v>0</v>
      </c>
      <c r="I790">
        <f t="shared" si="52"/>
        <v>0</v>
      </c>
    </row>
    <row r="791" spans="1:9" x14ac:dyDescent="0.25">
      <c r="B791" s="21">
        <v>40871</v>
      </c>
      <c r="F791">
        <f t="shared" si="49"/>
        <v>0</v>
      </c>
      <c r="G791">
        <f t="shared" si="50"/>
        <v>0</v>
      </c>
      <c r="H791">
        <f t="shared" si="51"/>
        <v>0</v>
      </c>
      <c r="I791">
        <f t="shared" si="52"/>
        <v>0</v>
      </c>
    </row>
    <row r="792" spans="1:9" x14ac:dyDescent="0.25">
      <c r="B792" s="21">
        <v>40878</v>
      </c>
      <c r="F792">
        <f t="shared" si="49"/>
        <v>0</v>
      </c>
      <c r="G792">
        <f t="shared" si="50"/>
        <v>0</v>
      </c>
      <c r="H792">
        <f t="shared" si="51"/>
        <v>0</v>
      </c>
      <c r="I792">
        <f t="shared" si="52"/>
        <v>0</v>
      </c>
    </row>
    <row r="793" spans="1:9" x14ac:dyDescent="0.25">
      <c r="A793" t="s">
        <v>511</v>
      </c>
      <c r="B793" s="21">
        <v>40746</v>
      </c>
      <c r="F793">
        <f t="shared" si="49"/>
        <v>0</v>
      </c>
      <c r="G793">
        <f t="shared" si="50"/>
        <v>0</v>
      </c>
      <c r="H793">
        <f t="shared" si="51"/>
        <v>0</v>
      </c>
      <c r="I793">
        <f t="shared" si="52"/>
        <v>0</v>
      </c>
    </row>
    <row r="794" spans="1:9" x14ac:dyDescent="0.25">
      <c r="B794" s="21">
        <v>40756</v>
      </c>
      <c r="F794">
        <f t="shared" si="49"/>
        <v>0</v>
      </c>
      <c r="G794">
        <f t="shared" si="50"/>
        <v>0</v>
      </c>
      <c r="H794">
        <f t="shared" si="51"/>
        <v>0</v>
      </c>
      <c r="I794">
        <f t="shared" si="52"/>
        <v>0</v>
      </c>
    </row>
    <row r="795" spans="1:9" x14ac:dyDescent="0.25">
      <c r="B795" s="21">
        <v>40765</v>
      </c>
      <c r="F795">
        <f t="shared" si="49"/>
        <v>0</v>
      </c>
      <c r="G795">
        <f t="shared" si="50"/>
        <v>0</v>
      </c>
      <c r="H795">
        <f t="shared" si="51"/>
        <v>0</v>
      </c>
      <c r="I795">
        <f t="shared" si="52"/>
        <v>0</v>
      </c>
    </row>
    <row r="796" spans="1:9" x14ac:dyDescent="0.25">
      <c r="B796" s="21">
        <v>40773</v>
      </c>
      <c r="F796">
        <f t="shared" si="49"/>
        <v>0</v>
      </c>
      <c r="G796">
        <f t="shared" si="50"/>
        <v>0</v>
      </c>
      <c r="H796">
        <f t="shared" si="51"/>
        <v>0</v>
      </c>
      <c r="I796">
        <f t="shared" si="52"/>
        <v>0</v>
      </c>
    </row>
    <row r="797" spans="1:9" x14ac:dyDescent="0.25">
      <c r="B797" s="21">
        <v>40784</v>
      </c>
      <c r="F797">
        <f t="shared" si="49"/>
        <v>0</v>
      </c>
      <c r="G797">
        <f t="shared" si="50"/>
        <v>0</v>
      </c>
      <c r="H797">
        <f t="shared" si="51"/>
        <v>0</v>
      </c>
      <c r="I797">
        <f t="shared" si="52"/>
        <v>0</v>
      </c>
    </row>
    <row r="798" spans="1:9" x14ac:dyDescent="0.25">
      <c r="B798" s="21">
        <v>40794</v>
      </c>
      <c r="F798">
        <f t="shared" si="49"/>
        <v>0</v>
      </c>
      <c r="G798">
        <f t="shared" si="50"/>
        <v>0</v>
      </c>
      <c r="H798">
        <f t="shared" si="51"/>
        <v>0</v>
      </c>
      <c r="I798">
        <f t="shared" si="52"/>
        <v>0</v>
      </c>
    </row>
    <row r="799" spans="1:9" x14ac:dyDescent="0.25">
      <c r="B799" s="21">
        <v>40805</v>
      </c>
      <c r="F799">
        <f t="shared" si="49"/>
        <v>0</v>
      </c>
      <c r="G799">
        <f t="shared" si="50"/>
        <v>0</v>
      </c>
      <c r="H799">
        <f t="shared" si="51"/>
        <v>0</v>
      </c>
      <c r="I799">
        <f t="shared" si="52"/>
        <v>0</v>
      </c>
    </row>
    <row r="800" spans="1:9" x14ac:dyDescent="0.25">
      <c r="B800" s="21">
        <v>40819</v>
      </c>
      <c r="F800">
        <f t="shared" si="49"/>
        <v>0</v>
      </c>
      <c r="G800">
        <f t="shared" si="50"/>
        <v>0</v>
      </c>
      <c r="H800">
        <f t="shared" si="51"/>
        <v>0</v>
      </c>
      <c r="I800">
        <f t="shared" si="52"/>
        <v>0</v>
      </c>
    </row>
    <row r="801" spans="1:9" x14ac:dyDescent="0.25">
      <c r="B801" s="21">
        <v>40826</v>
      </c>
      <c r="F801">
        <f t="shared" si="49"/>
        <v>0</v>
      </c>
      <c r="G801">
        <f t="shared" si="50"/>
        <v>0</v>
      </c>
      <c r="H801">
        <f t="shared" si="51"/>
        <v>0</v>
      </c>
      <c r="I801">
        <f t="shared" si="52"/>
        <v>0</v>
      </c>
    </row>
    <row r="802" spans="1:9" x14ac:dyDescent="0.25">
      <c r="B802" s="21">
        <v>40833</v>
      </c>
      <c r="F802">
        <f t="shared" si="49"/>
        <v>0</v>
      </c>
      <c r="G802">
        <f t="shared" si="50"/>
        <v>0</v>
      </c>
      <c r="H802">
        <f t="shared" si="51"/>
        <v>0</v>
      </c>
      <c r="I802">
        <f t="shared" si="52"/>
        <v>0</v>
      </c>
    </row>
    <row r="803" spans="1:9" x14ac:dyDescent="0.25">
      <c r="B803" s="21">
        <v>40841</v>
      </c>
      <c r="F803">
        <f t="shared" si="49"/>
        <v>0</v>
      </c>
      <c r="G803">
        <f t="shared" si="50"/>
        <v>0</v>
      </c>
      <c r="H803">
        <f t="shared" si="51"/>
        <v>0</v>
      </c>
      <c r="I803">
        <f t="shared" si="52"/>
        <v>0</v>
      </c>
    </row>
    <row r="804" spans="1:9" x14ac:dyDescent="0.25">
      <c r="B804" s="21">
        <v>40850</v>
      </c>
      <c r="F804">
        <f t="shared" si="49"/>
        <v>0</v>
      </c>
      <c r="G804">
        <f t="shared" si="50"/>
        <v>0</v>
      </c>
      <c r="H804">
        <f t="shared" si="51"/>
        <v>0</v>
      </c>
      <c r="I804">
        <f t="shared" si="52"/>
        <v>0</v>
      </c>
    </row>
    <row r="805" spans="1:9" x14ac:dyDescent="0.25">
      <c r="B805" s="21">
        <v>40857</v>
      </c>
      <c r="F805">
        <f t="shared" si="49"/>
        <v>0</v>
      </c>
      <c r="G805">
        <f t="shared" si="50"/>
        <v>0</v>
      </c>
      <c r="H805">
        <f t="shared" si="51"/>
        <v>0</v>
      </c>
      <c r="I805">
        <f t="shared" si="52"/>
        <v>0</v>
      </c>
    </row>
    <row r="806" spans="1:9" x14ac:dyDescent="0.25">
      <c r="B806" s="21">
        <v>40865</v>
      </c>
      <c r="F806">
        <f t="shared" si="49"/>
        <v>0</v>
      </c>
      <c r="G806">
        <f t="shared" si="50"/>
        <v>0</v>
      </c>
      <c r="H806">
        <f t="shared" si="51"/>
        <v>0</v>
      </c>
      <c r="I806">
        <f t="shared" si="52"/>
        <v>0</v>
      </c>
    </row>
    <row r="807" spans="1:9" x14ac:dyDescent="0.25">
      <c r="B807" s="21">
        <v>40871</v>
      </c>
      <c r="F807">
        <f t="shared" si="49"/>
        <v>0</v>
      </c>
      <c r="G807">
        <f t="shared" si="50"/>
        <v>0</v>
      </c>
      <c r="H807">
        <f t="shared" si="51"/>
        <v>0</v>
      </c>
      <c r="I807">
        <f t="shared" si="52"/>
        <v>0</v>
      </c>
    </row>
    <row r="808" spans="1:9" x14ac:dyDescent="0.25">
      <c r="B808" s="21">
        <v>40878</v>
      </c>
      <c r="F808">
        <f t="shared" si="49"/>
        <v>0</v>
      </c>
      <c r="G808">
        <f t="shared" si="50"/>
        <v>0</v>
      </c>
      <c r="H808">
        <f t="shared" si="51"/>
        <v>0</v>
      </c>
      <c r="I808">
        <f t="shared" si="52"/>
        <v>0</v>
      </c>
    </row>
    <row r="809" spans="1:9" x14ac:dyDescent="0.25">
      <c r="A809" t="s">
        <v>512</v>
      </c>
      <c r="B809" s="21">
        <v>40746</v>
      </c>
      <c r="F809">
        <f t="shared" si="49"/>
        <v>0</v>
      </c>
      <c r="G809">
        <f t="shared" si="50"/>
        <v>0</v>
      </c>
      <c r="H809">
        <f t="shared" si="51"/>
        <v>0</v>
      </c>
      <c r="I809">
        <f t="shared" si="52"/>
        <v>0</v>
      </c>
    </row>
    <row r="810" spans="1:9" x14ac:dyDescent="0.25">
      <c r="B810" s="21">
        <v>40756</v>
      </c>
      <c r="F810">
        <f t="shared" si="49"/>
        <v>0</v>
      </c>
      <c r="G810">
        <f t="shared" si="50"/>
        <v>0</v>
      </c>
      <c r="H810">
        <f t="shared" si="51"/>
        <v>0</v>
      </c>
      <c r="I810">
        <f t="shared" si="52"/>
        <v>0</v>
      </c>
    </row>
    <row r="811" spans="1:9" x14ac:dyDescent="0.25">
      <c r="B811" s="21">
        <v>40765</v>
      </c>
      <c r="F811">
        <f t="shared" si="49"/>
        <v>0</v>
      </c>
      <c r="G811">
        <f t="shared" si="50"/>
        <v>0</v>
      </c>
      <c r="H811">
        <f t="shared" si="51"/>
        <v>0</v>
      </c>
      <c r="I811">
        <f t="shared" si="52"/>
        <v>0</v>
      </c>
    </row>
    <row r="812" spans="1:9" x14ac:dyDescent="0.25">
      <c r="B812" s="21">
        <v>40773</v>
      </c>
      <c r="F812">
        <f t="shared" si="49"/>
        <v>0</v>
      </c>
      <c r="G812">
        <f t="shared" si="50"/>
        <v>0</v>
      </c>
      <c r="H812">
        <f t="shared" si="51"/>
        <v>0</v>
      </c>
      <c r="I812">
        <f t="shared" si="52"/>
        <v>0</v>
      </c>
    </row>
    <row r="813" spans="1:9" x14ac:dyDescent="0.25">
      <c r="B813" s="21">
        <v>40784</v>
      </c>
      <c r="F813">
        <f t="shared" si="49"/>
        <v>0</v>
      </c>
      <c r="G813">
        <f t="shared" si="50"/>
        <v>0</v>
      </c>
      <c r="H813">
        <f t="shared" si="51"/>
        <v>0</v>
      </c>
      <c r="I813">
        <f t="shared" si="52"/>
        <v>0</v>
      </c>
    </row>
    <row r="814" spans="1:9" x14ac:dyDescent="0.25">
      <c r="B814" s="21">
        <v>40794</v>
      </c>
      <c r="F814">
        <f t="shared" si="49"/>
        <v>0</v>
      </c>
      <c r="G814">
        <f t="shared" si="50"/>
        <v>0</v>
      </c>
      <c r="H814">
        <f t="shared" si="51"/>
        <v>0</v>
      </c>
      <c r="I814">
        <f t="shared" si="52"/>
        <v>0</v>
      </c>
    </row>
    <row r="815" spans="1:9" x14ac:dyDescent="0.25">
      <c r="B815" s="21">
        <v>40805</v>
      </c>
      <c r="F815">
        <f t="shared" si="49"/>
        <v>0</v>
      </c>
      <c r="G815">
        <f t="shared" si="50"/>
        <v>0</v>
      </c>
      <c r="H815">
        <f t="shared" si="51"/>
        <v>0</v>
      </c>
      <c r="I815">
        <f t="shared" si="52"/>
        <v>0</v>
      </c>
    </row>
    <row r="816" spans="1:9" x14ac:dyDescent="0.25">
      <c r="B816" s="21">
        <v>40819</v>
      </c>
      <c r="F816">
        <f t="shared" si="49"/>
        <v>0</v>
      </c>
      <c r="G816">
        <f t="shared" si="50"/>
        <v>0</v>
      </c>
      <c r="H816">
        <f t="shared" si="51"/>
        <v>0</v>
      </c>
      <c r="I816">
        <f t="shared" si="52"/>
        <v>0</v>
      </c>
    </row>
    <row r="817" spans="1:9" x14ac:dyDescent="0.25">
      <c r="B817" s="21">
        <v>40826</v>
      </c>
      <c r="F817">
        <f t="shared" si="49"/>
        <v>0</v>
      </c>
      <c r="G817">
        <f t="shared" si="50"/>
        <v>0</v>
      </c>
      <c r="H817">
        <f t="shared" si="51"/>
        <v>0</v>
      </c>
      <c r="I817">
        <f t="shared" si="52"/>
        <v>0</v>
      </c>
    </row>
    <row r="818" spans="1:9" x14ac:dyDescent="0.25">
      <c r="B818" s="21">
        <v>40833</v>
      </c>
      <c r="F818">
        <f t="shared" si="49"/>
        <v>0</v>
      </c>
      <c r="G818">
        <f t="shared" si="50"/>
        <v>0</v>
      </c>
      <c r="H818">
        <f t="shared" si="51"/>
        <v>0</v>
      </c>
      <c r="I818">
        <f t="shared" si="52"/>
        <v>0</v>
      </c>
    </row>
    <row r="819" spans="1:9" x14ac:dyDescent="0.25">
      <c r="B819" s="21">
        <v>40841</v>
      </c>
      <c r="F819">
        <f t="shared" si="49"/>
        <v>0</v>
      </c>
      <c r="G819">
        <f t="shared" si="50"/>
        <v>0</v>
      </c>
      <c r="H819">
        <f t="shared" si="51"/>
        <v>0</v>
      </c>
      <c r="I819">
        <f t="shared" si="52"/>
        <v>0</v>
      </c>
    </row>
    <row r="820" spans="1:9" x14ac:dyDescent="0.25">
      <c r="B820" s="21">
        <v>40850</v>
      </c>
      <c r="F820">
        <f t="shared" si="49"/>
        <v>0</v>
      </c>
      <c r="G820">
        <f t="shared" si="50"/>
        <v>0</v>
      </c>
      <c r="H820">
        <f t="shared" si="51"/>
        <v>0</v>
      </c>
      <c r="I820">
        <f t="shared" si="52"/>
        <v>0</v>
      </c>
    </row>
    <row r="821" spans="1:9" x14ac:dyDescent="0.25">
      <c r="B821" s="21">
        <v>40857</v>
      </c>
      <c r="F821">
        <f t="shared" si="49"/>
        <v>0</v>
      </c>
      <c r="G821">
        <f t="shared" si="50"/>
        <v>0</v>
      </c>
      <c r="H821">
        <f t="shared" si="51"/>
        <v>0</v>
      </c>
      <c r="I821">
        <f t="shared" si="52"/>
        <v>0</v>
      </c>
    </row>
    <row r="822" spans="1:9" x14ac:dyDescent="0.25">
      <c r="B822" s="21">
        <v>40865</v>
      </c>
      <c r="F822">
        <f t="shared" si="49"/>
        <v>0</v>
      </c>
      <c r="G822">
        <f t="shared" si="50"/>
        <v>0</v>
      </c>
      <c r="H822">
        <f t="shared" si="51"/>
        <v>0</v>
      </c>
      <c r="I822">
        <f t="shared" si="52"/>
        <v>0</v>
      </c>
    </row>
    <row r="823" spans="1:9" x14ac:dyDescent="0.25">
      <c r="B823" s="21">
        <v>40871</v>
      </c>
      <c r="F823">
        <f t="shared" si="49"/>
        <v>0</v>
      </c>
      <c r="G823">
        <f t="shared" si="50"/>
        <v>0</v>
      </c>
      <c r="H823">
        <f t="shared" si="51"/>
        <v>0</v>
      </c>
      <c r="I823">
        <f t="shared" si="52"/>
        <v>0</v>
      </c>
    </row>
    <row r="824" spans="1:9" x14ac:dyDescent="0.25">
      <c r="B824" s="21">
        <v>40878</v>
      </c>
      <c r="F824">
        <f t="shared" si="49"/>
        <v>0</v>
      </c>
      <c r="G824">
        <f t="shared" si="50"/>
        <v>0</v>
      </c>
      <c r="H824">
        <f t="shared" si="51"/>
        <v>0</v>
      </c>
      <c r="I824">
        <f t="shared" si="52"/>
        <v>0</v>
      </c>
    </row>
    <row r="825" spans="1:9" x14ac:dyDescent="0.25">
      <c r="A825" t="s">
        <v>513</v>
      </c>
      <c r="B825" s="21">
        <v>40746</v>
      </c>
      <c r="F825">
        <f t="shared" si="49"/>
        <v>0</v>
      </c>
      <c r="G825">
        <f t="shared" si="50"/>
        <v>0</v>
      </c>
      <c r="H825">
        <f t="shared" si="51"/>
        <v>0</v>
      </c>
      <c r="I825">
        <f t="shared" si="52"/>
        <v>0</v>
      </c>
    </row>
    <row r="826" spans="1:9" x14ac:dyDescent="0.25">
      <c r="B826" s="21">
        <v>40756</v>
      </c>
      <c r="F826">
        <f t="shared" si="49"/>
        <v>0</v>
      </c>
      <c r="G826">
        <f t="shared" si="50"/>
        <v>0</v>
      </c>
      <c r="H826">
        <f t="shared" si="51"/>
        <v>0</v>
      </c>
      <c r="I826">
        <f t="shared" si="52"/>
        <v>0</v>
      </c>
    </row>
    <row r="827" spans="1:9" x14ac:dyDescent="0.25">
      <c r="B827" s="21">
        <v>40765</v>
      </c>
      <c r="F827">
        <f t="shared" si="49"/>
        <v>0</v>
      </c>
      <c r="G827">
        <f t="shared" si="50"/>
        <v>0</v>
      </c>
      <c r="H827">
        <f t="shared" si="51"/>
        <v>0</v>
      </c>
      <c r="I827">
        <f t="shared" si="52"/>
        <v>0</v>
      </c>
    </row>
    <row r="828" spans="1:9" x14ac:dyDescent="0.25">
      <c r="B828" s="21">
        <v>40773</v>
      </c>
      <c r="F828">
        <f t="shared" si="49"/>
        <v>0</v>
      </c>
      <c r="G828">
        <f t="shared" si="50"/>
        <v>0</v>
      </c>
      <c r="H828">
        <f t="shared" si="51"/>
        <v>0</v>
      </c>
      <c r="I828">
        <f t="shared" si="52"/>
        <v>0</v>
      </c>
    </row>
    <row r="829" spans="1:9" x14ac:dyDescent="0.25">
      <c r="B829" s="21">
        <v>40784</v>
      </c>
      <c r="F829">
        <f t="shared" si="49"/>
        <v>0</v>
      </c>
      <c r="G829">
        <f t="shared" si="50"/>
        <v>0</v>
      </c>
      <c r="H829">
        <f t="shared" si="51"/>
        <v>0</v>
      </c>
      <c r="I829">
        <f t="shared" si="52"/>
        <v>0</v>
      </c>
    </row>
    <row r="830" spans="1:9" x14ac:dyDescent="0.25">
      <c r="B830" s="21">
        <v>40794</v>
      </c>
      <c r="F830">
        <f t="shared" si="49"/>
        <v>0</v>
      </c>
      <c r="G830">
        <f t="shared" si="50"/>
        <v>0</v>
      </c>
      <c r="H830">
        <f t="shared" si="51"/>
        <v>0</v>
      </c>
      <c r="I830">
        <f t="shared" si="52"/>
        <v>0</v>
      </c>
    </row>
    <row r="831" spans="1:9" x14ac:dyDescent="0.25">
      <c r="B831" s="21">
        <v>40805</v>
      </c>
      <c r="F831">
        <f t="shared" si="49"/>
        <v>0</v>
      </c>
      <c r="G831">
        <f t="shared" si="50"/>
        <v>0</v>
      </c>
      <c r="H831">
        <f t="shared" si="51"/>
        <v>0</v>
      </c>
      <c r="I831">
        <f t="shared" si="52"/>
        <v>0</v>
      </c>
    </row>
    <row r="832" spans="1:9" x14ac:dyDescent="0.25">
      <c r="B832" s="21">
        <v>40819</v>
      </c>
      <c r="F832">
        <f t="shared" si="49"/>
        <v>0</v>
      </c>
      <c r="G832">
        <f t="shared" si="50"/>
        <v>0</v>
      </c>
      <c r="H832">
        <f t="shared" si="51"/>
        <v>0</v>
      </c>
      <c r="I832">
        <f t="shared" si="52"/>
        <v>0</v>
      </c>
    </row>
    <row r="833" spans="1:9" x14ac:dyDescent="0.25">
      <c r="B833" s="21">
        <v>40826</v>
      </c>
      <c r="F833">
        <f t="shared" si="49"/>
        <v>0</v>
      </c>
      <c r="G833">
        <f t="shared" si="50"/>
        <v>0</v>
      </c>
      <c r="H833">
        <f t="shared" si="51"/>
        <v>0</v>
      </c>
      <c r="I833">
        <f t="shared" si="52"/>
        <v>0</v>
      </c>
    </row>
    <row r="834" spans="1:9" x14ac:dyDescent="0.25">
      <c r="B834" s="21">
        <v>40833</v>
      </c>
      <c r="F834">
        <f t="shared" si="49"/>
        <v>0</v>
      </c>
      <c r="G834">
        <f t="shared" si="50"/>
        <v>0</v>
      </c>
      <c r="H834">
        <f t="shared" si="51"/>
        <v>0</v>
      </c>
      <c r="I834">
        <f t="shared" si="52"/>
        <v>0</v>
      </c>
    </row>
    <row r="835" spans="1:9" x14ac:dyDescent="0.25">
      <c r="B835" s="21">
        <v>40841</v>
      </c>
      <c r="F835">
        <f t="shared" si="49"/>
        <v>0</v>
      </c>
      <c r="G835">
        <f t="shared" si="50"/>
        <v>0</v>
      </c>
      <c r="H835">
        <f t="shared" si="51"/>
        <v>0</v>
      </c>
      <c r="I835">
        <f t="shared" si="52"/>
        <v>0</v>
      </c>
    </row>
    <row r="836" spans="1:9" x14ac:dyDescent="0.25">
      <c r="B836" s="21">
        <v>40850</v>
      </c>
      <c r="F836">
        <f t="shared" si="49"/>
        <v>0</v>
      </c>
      <c r="G836">
        <f t="shared" si="50"/>
        <v>0</v>
      </c>
      <c r="H836">
        <f t="shared" si="51"/>
        <v>0</v>
      </c>
      <c r="I836">
        <f t="shared" si="52"/>
        <v>0</v>
      </c>
    </row>
    <row r="837" spans="1:9" x14ac:dyDescent="0.25">
      <c r="B837" s="21">
        <v>40857</v>
      </c>
      <c r="F837">
        <f t="shared" si="49"/>
        <v>0</v>
      </c>
      <c r="G837">
        <f t="shared" si="50"/>
        <v>0</v>
      </c>
      <c r="H837">
        <f t="shared" si="51"/>
        <v>0</v>
      </c>
      <c r="I837">
        <f t="shared" si="52"/>
        <v>0</v>
      </c>
    </row>
    <row r="838" spans="1:9" x14ac:dyDescent="0.25">
      <c r="B838" s="21">
        <v>40865</v>
      </c>
      <c r="F838">
        <f t="shared" ref="F838:F901" si="53">G838-H838</f>
        <v>0</v>
      </c>
      <c r="G838">
        <f t="shared" ref="G838:G901" si="54">IF(C838="",0,C838)</f>
        <v>0</v>
      </c>
      <c r="H838">
        <f t="shared" ref="H838:H901" si="55">IF(D838="",0,D838)</f>
        <v>0</v>
      </c>
      <c r="I838">
        <f t="shared" ref="I838:I901" si="56">IF(E838="",0,E838)</f>
        <v>0</v>
      </c>
    </row>
    <row r="839" spans="1:9" x14ac:dyDescent="0.25">
      <c r="B839" s="21">
        <v>40871</v>
      </c>
      <c r="F839">
        <f t="shared" si="53"/>
        <v>0</v>
      </c>
      <c r="G839">
        <f t="shared" si="54"/>
        <v>0</v>
      </c>
      <c r="H839">
        <f t="shared" si="55"/>
        <v>0</v>
      </c>
      <c r="I839">
        <f t="shared" si="56"/>
        <v>0</v>
      </c>
    </row>
    <row r="840" spans="1:9" x14ac:dyDescent="0.25">
      <c r="B840" s="21">
        <v>40878</v>
      </c>
      <c r="F840">
        <f t="shared" si="53"/>
        <v>0</v>
      </c>
      <c r="G840">
        <f t="shared" si="54"/>
        <v>0</v>
      </c>
      <c r="H840">
        <f t="shared" si="55"/>
        <v>0</v>
      </c>
      <c r="I840">
        <f t="shared" si="56"/>
        <v>0</v>
      </c>
    </row>
    <row r="841" spans="1:9" x14ac:dyDescent="0.25">
      <c r="A841" t="s">
        <v>514</v>
      </c>
      <c r="B841" s="21">
        <v>40746</v>
      </c>
      <c r="F841">
        <f t="shared" si="53"/>
        <v>0</v>
      </c>
      <c r="G841">
        <f t="shared" si="54"/>
        <v>0</v>
      </c>
      <c r="H841">
        <f t="shared" si="55"/>
        <v>0</v>
      </c>
      <c r="I841">
        <f t="shared" si="56"/>
        <v>0</v>
      </c>
    </row>
    <row r="842" spans="1:9" x14ac:dyDescent="0.25">
      <c r="B842" s="21">
        <v>40756</v>
      </c>
      <c r="F842">
        <f t="shared" si="53"/>
        <v>0</v>
      </c>
      <c r="G842">
        <f t="shared" si="54"/>
        <v>0</v>
      </c>
      <c r="H842">
        <f t="shared" si="55"/>
        <v>0</v>
      </c>
      <c r="I842">
        <f t="shared" si="56"/>
        <v>0</v>
      </c>
    </row>
    <row r="843" spans="1:9" x14ac:dyDescent="0.25">
      <c r="B843" s="21">
        <v>40765</v>
      </c>
      <c r="F843">
        <f t="shared" si="53"/>
        <v>0</v>
      </c>
      <c r="G843">
        <f t="shared" si="54"/>
        <v>0</v>
      </c>
      <c r="H843">
        <f t="shared" si="55"/>
        <v>0</v>
      </c>
      <c r="I843">
        <f t="shared" si="56"/>
        <v>0</v>
      </c>
    </row>
    <row r="844" spans="1:9" x14ac:dyDescent="0.25">
      <c r="B844" s="21">
        <v>40773</v>
      </c>
      <c r="F844">
        <f t="shared" si="53"/>
        <v>0</v>
      </c>
      <c r="G844">
        <f t="shared" si="54"/>
        <v>0</v>
      </c>
      <c r="H844">
        <f t="shared" si="55"/>
        <v>0</v>
      </c>
      <c r="I844">
        <f t="shared" si="56"/>
        <v>0</v>
      </c>
    </row>
    <row r="845" spans="1:9" x14ac:dyDescent="0.25">
      <c r="B845" s="21">
        <v>40784</v>
      </c>
      <c r="F845">
        <f t="shared" si="53"/>
        <v>0</v>
      </c>
      <c r="G845">
        <f t="shared" si="54"/>
        <v>0</v>
      </c>
      <c r="H845">
        <f t="shared" si="55"/>
        <v>0</v>
      </c>
      <c r="I845">
        <f t="shared" si="56"/>
        <v>0</v>
      </c>
    </row>
    <row r="846" spans="1:9" x14ac:dyDescent="0.25">
      <c r="B846" s="21">
        <v>40794</v>
      </c>
      <c r="F846">
        <f t="shared" si="53"/>
        <v>0</v>
      </c>
      <c r="G846">
        <f t="shared" si="54"/>
        <v>0</v>
      </c>
      <c r="H846">
        <f t="shared" si="55"/>
        <v>0</v>
      </c>
      <c r="I846">
        <f t="shared" si="56"/>
        <v>0</v>
      </c>
    </row>
    <row r="847" spans="1:9" x14ac:dyDescent="0.25">
      <c r="B847" s="21">
        <v>40805</v>
      </c>
      <c r="F847">
        <f t="shared" si="53"/>
        <v>0</v>
      </c>
      <c r="G847">
        <f t="shared" si="54"/>
        <v>0</v>
      </c>
      <c r="H847">
        <f t="shared" si="55"/>
        <v>0</v>
      </c>
      <c r="I847">
        <f t="shared" si="56"/>
        <v>0</v>
      </c>
    </row>
    <row r="848" spans="1:9" x14ac:dyDescent="0.25">
      <c r="B848" s="21">
        <v>40819</v>
      </c>
      <c r="F848">
        <f t="shared" si="53"/>
        <v>0</v>
      </c>
      <c r="G848">
        <f t="shared" si="54"/>
        <v>0</v>
      </c>
      <c r="H848">
        <f t="shared" si="55"/>
        <v>0</v>
      </c>
      <c r="I848">
        <f t="shared" si="56"/>
        <v>0</v>
      </c>
    </row>
    <row r="849" spans="1:9" x14ac:dyDescent="0.25">
      <c r="B849" s="21">
        <v>40826</v>
      </c>
      <c r="F849">
        <f t="shared" si="53"/>
        <v>0</v>
      </c>
      <c r="G849">
        <f t="shared" si="54"/>
        <v>0</v>
      </c>
      <c r="H849">
        <f t="shared" si="55"/>
        <v>0</v>
      </c>
      <c r="I849">
        <f t="shared" si="56"/>
        <v>0</v>
      </c>
    </row>
    <row r="850" spans="1:9" x14ac:dyDescent="0.25">
      <c r="B850" s="21">
        <v>40833</v>
      </c>
      <c r="F850">
        <f t="shared" si="53"/>
        <v>0</v>
      </c>
      <c r="G850">
        <f t="shared" si="54"/>
        <v>0</v>
      </c>
      <c r="H850">
        <f t="shared" si="55"/>
        <v>0</v>
      </c>
      <c r="I850">
        <f t="shared" si="56"/>
        <v>0</v>
      </c>
    </row>
    <row r="851" spans="1:9" x14ac:dyDescent="0.25">
      <c r="B851" s="21">
        <v>40841</v>
      </c>
      <c r="F851">
        <f t="shared" si="53"/>
        <v>0</v>
      </c>
      <c r="G851">
        <f t="shared" si="54"/>
        <v>0</v>
      </c>
      <c r="H851">
        <f t="shared" si="55"/>
        <v>0</v>
      </c>
      <c r="I851">
        <f t="shared" si="56"/>
        <v>0</v>
      </c>
    </row>
    <row r="852" spans="1:9" x14ac:dyDescent="0.25">
      <c r="B852" s="21">
        <v>40850</v>
      </c>
      <c r="F852">
        <f t="shared" si="53"/>
        <v>0</v>
      </c>
      <c r="G852">
        <f t="shared" si="54"/>
        <v>0</v>
      </c>
      <c r="H852">
        <f t="shared" si="55"/>
        <v>0</v>
      </c>
      <c r="I852">
        <f t="shared" si="56"/>
        <v>0</v>
      </c>
    </row>
    <row r="853" spans="1:9" x14ac:dyDescent="0.25">
      <c r="B853" s="21">
        <v>40857</v>
      </c>
      <c r="F853">
        <f t="shared" si="53"/>
        <v>0</v>
      </c>
      <c r="G853">
        <f t="shared" si="54"/>
        <v>0</v>
      </c>
      <c r="H853">
        <f t="shared" si="55"/>
        <v>0</v>
      </c>
      <c r="I853">
        <f t="shared" si="56"/>
        <v>0</v>
      </c>
    </row>
    <row r="854" spans="1:9" x14ac:dyDescent="0.25">
      <c r="B854" s="21">
        <v>40865</v>
      </c>
      <c r="F854">
        <f t="shared" si="53"/>
        <v>0</v>
      </c>
      <c r="G854">
        <f t="shared" si="54"/>
        <v>0</v>
      </c>
      <c r="H854">
        <f t="shared" si="55"/>
        <v>0</v>
      </c>
      <c r="I854">
        <f t="shared" si="56"/>
        <v>0</v>
      </c>
    </row>
    <row r="855" spans="1:9" x14ac:dyDescent="0.25">
      <c r="B855" s="21">
        <v>40871</v>
      </c>
      <c r="F855">
        <f t="shared" si="53"/>
        <v>0</v>
      </c>
      <c r="G855">
        <f t="shared" si="54"/>
        <v>0</v>
      </c>
      <c r="H855">
        <f t="shared" si="55"/>
        <v>0</v>
      </c>
      <c r="I855">
        <f t="shared" si="56"/>
        <v>0</v>
      </c>
    </row>
    <row r="856" spans="1:9" x14ac:dyDescent="0.25">
      <c r="B856" s="21">
        <v>40878</v>
      </c>
      <c r="F856">
        <f t="shared" si="53"/>
        <v>0</v>
      </c>
      <c r="G856">
        <f t="shared" si="54"/>
        <v>0</v>
      </c>
      <c r="H856">
        <f t="shared" si="55"/>
        <v>0</v>
      </c>
      <c r="I856">
        <f t="shared" si="56"/>
        <v>0</v>
      </c>
    </row>
    <row r="857" spans="1:9" x14ac:dyDescent="0.25">
      <c r="A857" t="s">
        <v>515</v>
      </c>
      <c r="B857" s="21">
        <v>40746</v>
      </c>
      <c r="F857">
        <f t="shared" si="53"/>
        <v>0</v>
      </c>
      <c r="G857">
        <f t="shared" si="54"/>
        <v>0</v>
      </c>
      <c r="H857">
        <f t="shared" si="55"/>
        <v>0</v>
      </c>
      <c r="I857">
        <f t="shared" si="56"/>
        <v>0</v>
      </c>
    </row>
    <row r="858" spans="1:9" x14ac:dyDescent="0.25">
      <c r="B858" s="21">
        <v>40756</v>
      </c>
      <c r="F858">
        <f t="shared" si="53"/>
        <v>0</v>
      </c>
      <c r="G858">
        <f t="shared" si="54"/>
        <v>0</v>
      </c>
      <c r="H858">
        <f t="shared" si="55"/>
        <v>0</v>
      </c>
      <c r="I858">
        <f t="shared" si="56"/>
        <v>0</v>
      </c>
    </row>
    <row r="859" spans="1:9" x14ac:dyDescent="0.25">
      <c r="B859" s="21">
        <v>40765</v>
      </c>
      <c r="F859">
        <f t="shared" si="53"/>
        <v>0</v>
      </c>
      <c r="G859">
        <f t="shared" si="54"/>
        <v>0</v>
      </c>
      <c r="H859">
        <f t="shared" si="55"/>
        <v>0</v>
      </c>
      <c r="I859">
        <f t="shared" si="56"/>
        <v>0</v>
      </c>
    </row>
    <row r="860" spans="1:9" x14ac:dyDescent="0.25">
      <c r="B860" s="21">
        <v>40773</v>
      </c>
      <c r="F860">
        <f t="shared" si="53"/>
        <v>0</v>
      </c>
      <c r="G860">
        <f t="shared" si="54"/>
        <v>0</v>
      </c>
      <c r="H860">
        <f t="shared" si="55"/>
        <v>0</v>
      </c>
      <c r="I860">
        <f t="shared" si="56"/>
        <v>0</v>
      </c>
    </row>
    <row r="861" spans="1:9" x14ac:dyDescent="0.25">
      <c r="B861" s="21">
        <v>40784</v>
      </c>
      <c r="F861">
        <f t="shared" si="53"/>
        <v>0</v>
      </c>
      <c r="G861">
        <f t="shared" si="54"/>
        <v>0</v>
      </c>
      <c r="H861">
        <f t="shared" si="55"/>
        <v>0</v>
      </c>
      <c r="I861">
        <f t="shared" si="56"/>
        <v>0</v>
      </c>
    </row>
    <row r="862" spans="1:9" x14ac:dyDescent="0.25">
      <c r="B862" s="21">
        <v>40794</v>
      </c>
      <c r="F862">
        <f t="shared" si="53"/>
        <v>0</v>
      </c>
      <c r="G862">
        <f t="shared" si="54"/>
        <v>0</v>
      </c>
      <c r="H862">
        <f t="shared" si="55"/>
        <v>0</v>
      </c>
      <c r="I862">
        <f t="shared" si="56"/>
        <v>0</v>
      </c>
    </row>
    <row r="863" spans="1:9" x14ac:dyDescent="0.25">
      <c r="B863" s="21">
        <v>40805</v>
      </c>
      <c r="F863">
        <f t="shared" si="53"/>
        <v>0</v>
      </c>
      <c r="G863">
        <f t="shared" si="54"/>
        <v>0</v>
      </c>
      <c r="H863">
        <f t="shared" si="55"/>
        <v>0</v>
      </c>
      <c r="I863">
        <f t="shared" si="56"/>
        <v>0</v>
      </c>
    </row>
    <row r="864" spans="1:9" x14ac:dyDescent="0.25">
      <c r="B864" s="21">
        <v>40819</v>
      </c>
      <c r="F864">
        <f t="shared" si="53"/>
        <v>0</v>
      </c>
      <c r="G864">
        <f t="shared" si="54"/>
        <v>0</v>
      </c>
      <c r="H864">
        <f t="shared" si="55"/>
        <v>0</v>
      </c>
      <c r="I864">
        <f t="shared" si="56"/>
        <v>0</v>
      </c>
    </row>
    <row r="865" spans="1:9" x14ac:dyDescent="0.25">
      <c r="B865" s="21">
        <v>40826</v>
      </c>
      <c r="F865">
        <f t="shared" si="53"/>
        <v>0</v>
      </c>
      <c r="G865">
        <f t="shared" si="54"/>
        <v>0</v>
      </c>
      <c r="H865">
        <f t="shared" si="55"/>
        <v>0</v>
      </c>
      <c r="I865">
        <f t="shared" si="56"/>
        <v>0</v>
      </c>
    </row>
    <row r="866" spans="1:9" x14ac:dyDescent="0.25">
      <c r="B866" s="21">
        <v>40833</v>
      </c>
      <c r="F866">
        <f t="shared" si="53"/>
        <v>0</v>
      </c>
      <c r="G866">
        <f t="shared" si="54"/>
        <v>0</v>
      </c>
      <c r="H866">
        <f t="shared" si="55"/>
        <v>0</v>
      </c>
      <c r="I866">
        <f t="shared" si="56"/>
        <v>0</v>
      </c>
    </row>
    <row r="867" spans="1:9" x14ac:dyDescent="0.25">
      <c r="B867" s="21">
        <v>40841</v>
      </c>
      <c r="F867">
        <f t="shared" si="53"/>
        <v>0</v>
      </c>
      <c r="G867">
        <f t="shared" si="54"/>
        <v>0</v>
      </c>
      <c r="H867">
        <f t="shared" si="55"/>
        <v>0</v>
      </c>
      <c r="I867">
        <f t="shared" si="56"/>
        <v>0</v>
      </c>
    </row>
    <row r="868" spans="1:9" x14ac:dyDescent="0.25">
      <c r="B868" s="21">
        <v>40850</v>
      </c>
      <c r="F868">
        <f t="shared" si="53"/>
        <v>0</v>
      </c>
      <c r="G868">
        <f t="shared" si="54"/>
        <v>0</v>
      </c>
      <c r="H868">
        <f t="shared" si="55"/>
        <v>0</v>
      </c>
      <c r="I868">
        <f t="shared" si="56"/>
        <v>0</v>
      </c>
    </row>
    <row r="869" spans="1:9" x14ac:dyDescent="0.25">
      <c r="B869" s="21">
        <v>40857</v>
      </c>
      <c r="F869">
        <f t="shared" si="53"/>
        <v>0</v>
      </c>
      <c r="G869">
        <f t="shared" si="54"/>
        <v>0</v>
      </c>
      <c r="H869">
        <f t="shared" si="55"/>
        <v>0</v>
      </c>
      <c r="I869">
        <f t="shared" si="56"/>
        <v>0</v>
      </c>
    </row>
    <row r="870" spans="1:9" x14ac:dyDescent="0.25">
      <c r="B870" s="21">
        <v>40865</v>
      </c>
      <c r="F870">
        <f t="shared" si="53"/>
        <v>0</v>
      </c>
      <c r="G870">
        <f t="shared" si="54"/>
        <v>0</v>
      </c>
      <c r="H870">
        <f t="shared" si="55"/>
        <v>0</v>
      </c>
      <c r="I870">
        <f t="shared" si="56"/>
        <v>0</v>
      </c>
    </row>
    <row r="871" spans="1:9" x14ac:dyDescent="0.25">
      <c r="B871" s="21">
        <v>40871</v>
      </c>
      <c r="F871">
        <f t="shared" si="53"/>
        <v>0</v>
      </c>
      <c r="G871">
        <f t="shared" si="54"/>
        <v>0</v>
      </c>
      <c r="H871">
        <f t="shared" si="55"/>
        <v>0</v>
      </c>
      <c r="I871">
        <f t="shared" si="56"/>
        <v>0</v>
      </c>
    </row>
    <row r="872" spans="1:9" x14ac:dyDescent="0.25">
      <c r="B872" s="21">
        <v>40878</v>
      </c>
      <c r="F872">
        <f t="shared" si="53"/>
        <v>0</v>
      </c>
      <c r="G872">
        <f t="shared" si="54"/>
        <v>0</v>
      </c>
      <c r="H872">
        <f t="shared" si="55"/>
        <v>0</v>
      </c>
      <c r="I872">
        <f t="shared" si="56"/>
        <v>0</v>
      </c>
    </row>
    <row r="873" spans="1:9" x14ac:dyDescent="0.25">
      <c r="A873" t="s">
        <v>516</v>
      </c>
      <c r="B873" s="21">
        <v>40746</v>
      </c>
      <c r="F873">
        <f t="shared" si="53"/>
        <v>0</v>
      </c>
      <c r="G873">
        <f t="shared" si="54"/>
        <v>0</v>
      </c>
      <c r="H873">
        <f t="shared" si="55"/>
        <v>0</v>
      </c>
      <c r="I873">
        <f t="shared" si="56"/>
        <v>0</v>
      </c>
    </row>
    <row r="874" spans="1:9" x14ac:dyDescent="0.25">
      <c r="B874" s="21">
        <v>40756</v>
      </c>
      <c r="F874">
        <f t="shared" si="53"/>
        <v>0</v>
      </c>
      <c r="G874">
        <f t="shared" si="54"/>
        <v>0</v>
      </c>
      <c r="H874">
        <f t="shared" si="55"/>
        <v>0</v>
      </c>
      <c r="I874">
        <f t="shared" si="56"/>
        <v>0</v>
      </c>
    </row>
    <row r="875" spans="1:9" x14ac:dyDescent="0.25">
      <c r="B875" s="21">
        <v>40765</v>
      </c>
      <c r="F875">
        <f t="shared" si="53"/>
        <v>0</v>
      </c>
      <c r="G875">
        <f t="shared" si="54"/>
        <v>0</v>
      </c>
      <c r="H875">
        <f t="shared" si="55"/>
        <v>0</v>
      </c>
      <c r="I875">
        <f t="shared" si="56"/>
        <v>0</v>
      </c>
    </row>
    <row r="876" spans="1:9" x14ac:dyDescent="0.25">
      <c r="B876" s="21">
        <v>40773</v>
      </c>
      <c r="F876">
        <f t="shared" si="53"/>
        <v>0</v>
      </c>
      <c r="G876">
        <f t="shared" si="54"/>
        <v>0</v>
      </c>
      <c r="H876">
        <f t="shared" si="55"/>
        <v>0</v>
      </c>
      <c r="I876">
        <f t="shared" si="56"/>
        <v>0</v>
      </c>
    </row>
    <row r="877" spans="1:9" x14ac:dyDescent="0.25">
      <c r="B877" s="21">
        <v>40784</v>
      </c>
      <c r="F877">
        <f t="shared" si="53"/>
        <v>0</v>
      </c>
      <c r="G877">
        <f t="shared" si="54"/>
        <v>0</v>
      </c>
      <c r="H877">
        <f t="shared" si="55"/>
        <v>0</v>
      </c>
      <c r="I877">
        <f t="shared" si="56"/>
        <v>0</v>
      </c>
    </row>
    <row r="878" spans="1:9" x14ac:dyDescent="0.25">
      <c r="B878" s="21">
        <v>40794</v>
      </c>
      <c r="F878">
        <f t="shared" si="53"/>
        <v>0</v>
      </c>
      <c r="G878">
        <f t="shared" si="54"/>
        <v>0</v>
      </c>
      <c r="H878">
        <f t="shared" si="55"/>
        <v>0</v>
      </c>
      <c r="I878">
        <f t="shared" si="56"/>
        <v>0</v>
      </c>
    </row>
    <row r="879" spans="1:9" x14ac:dyDescent="0.25">
      <c r="B879" s="21">
        <v>40805</v>
      </c>
      <c r="F879">
        <f t="shared" si="53"/>
        <v>0</v>
      </c>
      <c r="G879">
        <f t="shared" si="54"/>
        <v>0</v>
      </c>
      <c r="H879">
        <f t="shared" si="55"/>
        <v>0</v>
      </c>
      <c r="I879">
        <f t="shared" si="56"/>
        <v>0</v>
      </c>
    </row>
    <row r="880" spans="1:9" x14ac:dyDescent="0.25">
      <c r="B880" s="21">
        <v>40819</v>
      </c>
      <c r="F880">
        <f t="shared" si="53"/>
        <v>0</v>
      </c>
      <c r="G880">
        <f t="shared" si="54"/>
        <v>0</v>
      </c>
      <c r="H880">
        <f t="shared" si="55"/>
        <v>0</v>
      </c>
      <c r="I880">
        <f t="shared" si="56"/>
        <v>0</v>
      </c>
    </row>
    <row r="881" spans="1:9" x14ac:dyDescent="0.25">
      <c r="B881" s="21">
        <v>40826</v>
      </c>
      <c r="F881">
        <f t="shared" si="53"/>
        <v>0</v>
      </c>
      <c r="G881">
        <f t="shared" si="54"/>
        <v>0</v>
      </c>
      <c r="H881">
        <f t="shared" si="55"/>
        <v>0</v>
      </c>
      <c r="I881">
        <f t="shared" si="56"/>
        <v>0</v>
      </c>
    </row>
    <row r="882" spans="1:9" x14ac:dyDescent="0.25">
      <c r="B882" s="21">
        <v>40833</v>
      </c>
      <c r="F882">
        <f t="shared" si="53"/>
        <v>0</v>
      </c>
      <c r="G882">
        <f t="shared" si="54"/>
        <v>0</v>
      </c>
      <c r="H882">
        <f t="shared" si="55"/>
        <v>0</v>
      </c>
      <c r="I882">
        <f t="shared" si="56"/>
        <v>0</v>
      </c>
    </row>
    <row r="883" spans="1:9" x14ac:dyDescent="0.25">
      <c r="B883" s="21">
        <v>40841</v>
      </c>
      <c r="F883">
        <f t="shared" si="53"/>
        <v>0</v>
      </c>
      <c r="G883">
        <f t="shared" si="54"/>
        <v>0</v>
      </c>
      <c r="H883">
        <f t="shared" si="55"/>
        <v>0</v>
      </c>
      <c r="I883">
        <f t="shared" si="56"/>
        <v>0</v>
      </c>
    </row>
    <row r="884" spans="1:9" x14ac:dyDescent="0.25">
      <c r="B884" s="21">
        <v>40850</v>
      </c>
      <c r="F884">
        <f t="shared" si="53"/>
        <v>0</v>
      </c>
      <c r="G884">
        <f t="shared" si="54"/>
        <v>0</v>
      </c>
      <c r="H884">
        <f t="shared" si="55"/>
        <v>0</v>
      </c>
      <c r="I884">
        <f t="shared" si="56"/>
        <v>0</v>
      </c>
    </row>
    <row r="885" spans="1:9" x14ac:dyDescent="0.25">
      <c r="B885" s="21">
        <v>40857</v>
      </c>
      <c r="F885">
        <f t="shared" si="53"/>
        <v>0</v>
      </c>
      <c r="G885">
        <f t="shared" si="54"/>
        <v>0</v>
      </c>
      <c r="H885">
        <f t="shared" si="55"/>
        <v>0</v>
      </c>
      <c r="I885">
        <f t="shared" si="56"/>
        <v>0</v>
      </c>
    </row>
    <row r="886" spans="1:9" x14ac:dyDescent="0.25">
      <c r="B886" s="21">
        <v>40865</v>
      </c>
      <c r="F886">
        <f t="shared" si="53"/>
        <v>0</v>
      </c>
      <c r="G886">
        <f t="shared" si="54"/>
        <v>0</v>
      </c>
      <c r="H886">
        <f t="shared" si="55"/>
        <v>0</v>
      </c>
      <c r="I886">
        <f t="shared" si="56"/>
        <v>0</v>
      </c>
    </row>
    <row r="887" spans="1:9" x14ac:dyDescent="0.25">
      <c r="B887" s="21">
        <v>40871</v>
      </c>
      <c r="F887">
        <f t="shared" si="53"/>
        <v>0</v>
      </c>
      <c r="G887">
        <f t="shared" si="54"/>
        <v>0</v>
      </c>
      <c r="H887">
        <f t="shared" si="55"/>
        <v>0</v>
      </c>
      <c r="I887">
        <f t="shared" si="56"/>
        <v>0</v>
      </c>
    </row>
    <row r="888" spans="1:9" x14ac:dyDescent="0.25">
      <c r="B888" s="21">
        <v>40878</v>
      </c>
      <c r="F888">
        <f t="shared" si="53"/>
        <v>0</v>
      </c>
      <c r="G888">
        <f t="shared" si="54"/>
        <v>0</v>
      </c>
      <c r="H888">
        <f t="shared" si="55"/>
        <v>0</v>
      </c>
      <c r="I888">
        <f t="shared" si="56"/>
        <v>0</v>
      </c>
    </row>
    <row r="889" spans="1:9" x14ac:dyDescent="0.25">
      <c r="A889" t="s">
        <v>402</v>
      </c>
      <c r="B889" t="s">
        <v>1345</v>
      </c>
      <c r="F889">
        <f t="shared" si="53"/>
        <v>0</v>
      </c>
      <c r="G889">
        <f t="shared" si="54"/>
        <v>0</v>
      </c>
      <c r="H889">
        <f t="shared" si="55"/>
        <v>0</v>
      </c>
      <c r="I889">
        <f t="shared" si="56"/>
        <v>0</v>
      </c>
    </row>
    <row r="890" spans="1:9" x14ac:dyDescent="0.25">
      <c r="A890" t="s">
        <v>405</v>
      </c>
      <c r="B890" t="s">
        <v>1345</v>
      </c>
      <c r="F890">
        <f t="shared" si="53"/>
        <v>0</v>
      </c>
      <c r="G890">
        <f t="shared" si="54"/>
        <v>0</v>
      </c>
      <c r="H890">
        <f t="shared" si="55"/>
        <v>0</v>
      </c>
      <c r="I890">
        <f t="shared" si="56"/>
        <v>0</v>
      </c>
    </row>
    <row r="891" spans="1:9" x14ac:dyDescent="0.25">
      <c r="A891" t="s">
        <v>408</v>
      </c>
      <c r="B891" t="s">
        <v>1345</v>
      </c>
      <c r="F891">
        <f t="shared" si="53"/>
        <v>0</v>
      </c>
      <c r="G891">
        <f t="shared" si="54"/>
        <v>0</v>
      </c>
      <c r="H891">
        <f t="shared" si="55"/>
        <v>0</v>
      </c>
      <c r="I891">
        <f t="shared" si="56"/>
        <v>0</v>
      </c>
    </row>
    <row r="892" spans="1:9" x14ac:dyDescent="0.25">
      <c r="A892" t="s">
        <v>400</v>
      </c>
      <c r="B892" t="s">
        <v>1345</v>
      </c>
      <c r="F892">
        <f t="shared" si="53"/>
        <v>0</v>
      </c>
      <c r="G892">
        <f t="shared" si="54"/>
        <v>0</v>
      </c>
      <c r="H892">
        <f t="shared" si="55"/>
        <v>0</v>
      </c>
      <c r="I892">
        <f t="shared" si="56"/>
        <v>0</v>
      </c>
    </row>
    <row r="893" spans="1:9" x14ac:dyDescent="0.25">
      <c r="A893" t="s">
        <v>403</v>
      </c>
      <c r="B893" t="s">
        <v>1345</v>
      </c>
      <c r="F893">
        <f t="shared" si="53"/>
        <v>0</v>
      </c>
      <c r="G893">
        <f t="shared" si="54"/>
        <v>0</v>
      </c>
      <c r="H893">
        <f t="shared" si="55"/>
        <v>0</v>
      </c>
      <c r="I893">
        <f t="shared" si="56"/>
        <v>0</v>
      </c>
    </row>
    <row r="894" spans="1:9" x14ac:dyDescent="0.25">
      <c r="A894" t="s">
        <v>406</v>
      </c>
      <c r="B894" t="s">
        <v>1345</v>
      </c>
      <c r="F894">
        <f t="shared" si="53"/>
        <v>0</v>
      </c>
      <c r="G894">
        <f t="shared" si="54"/>
        <v>0</v>
      </c>
      <c r="H894">
        <f t="shared" si="55"/>
        <v>0</v>
      </c>
      <c r="I894">
        <f t="shared" si="56"/>
        <v>0</v>
      </c>
    </row>
    <row r="895" spans="1:9" x14ac:dyDescent="0.25">
      <c r="A895" t="s">
        <v>401</v>
      </c>
      <c r="B895" t="s">
        <v>1345</v>
      </c>
      <c r="F895">
        <f t="shared" si="53"/>
        <v>0</v>
      </c>
      <c r="G895">
        <f t="shared" si="54"/>
        <v>0</v>
      </c>
      <c r="H895">
        <f t="shared" si="55"/>
        <v>0</v>
      </c>
      <c r="I895">
        <f t="shared" si="56"/>
        <v>0</v>
      </c>
    </row>
    <row r="896" spans="1:9" x14ac:dyDescent="0.25">
      <c r="A896" t="s">
        <v>404</v>
      </c>
      <c r="B896" t="s">
        <v>1345</v>
      </c>
      <c r="F896">
        <f t="shared" si="53"/>
        <v>0</v>
      </c>
      <c r="G896">
        <f t="shared" si="54"/>
        <v>0</v>
      </c>
      <c r="H896">
        <f t="shared" si="55"/>
        <v>0</v>
      </c>
      <c r="I896">
        <f t="shared" si="56"/>
        <v>0</v>
      </c>
    </row>
    <row r="897" spans="1:9" x14ac:dyDescent="0.25">
      <c r="A897" t="s">
        <v>407</v>
      </c>
      <c r="B897" t="s">
        <v>1345</v>
      </c>
      <c r="F897">
        <f t="shared" si="53"/>
        <v>0</v>
      </c>
      <c r="G897">
        <f t="shared" si="54"/>
        <v>0</v>
      </c>
      <c r="H897">
        <f t="shared" si="55"/>
        <v>0</v>
      </c>
      <c r="I897">
        <f t="shared" si="56"/>
        <v>0</v>
      </c>
    </row>
    <row r="898" spans="1:9" x14ac:dyDescent="0.25">
      <c r="A898" t="s">
        <v>914</v>
      </c>
      <c r="B898" t="s">
        <v>1345</v>
      </c>
      <c r="F898">
        <f t="shared" si="53"/>
        <v>0</v>
      </c>
      <c r="G898">
        <f t="shared" si="54"/>
        <v>0</v>
      </c>
      <c r="H898">
        <f t="shared" si="55"/>
        <v>0</v>
      </c>
      <c r="I898">
        <f t="shared" si="56"/>
        <v>0</v>
      </c>
    </row>
    <row r="899" spans="1:9" x14ac:dyDescent="0.25">
      <c r="A899" t="s">
        <v>915</v>
      </c>
      <c r="B899" t="s">
        <v>1345</v>
      </c>
      <c r="F899">
        <f t="shared" si="53"/>
        <v>0</v>
      </c>
      <c r="G899">
        <f t="shared" si="54"/>
        <v>0</v>
      </c>
      <c r="H899">
        <f t="shared" si="55"/>
        <v>0</v>
      </c>
      <c r="I899">
        <f t="shared" si="56"/>
        <v>0</v>
      </c>
    </row>
    <row r="900" spans="1:9" x14ac:dyDescent="0.25">
      <c r="A900" t="s">
        <v>916</v>
      </c>
      <c r="B900" t="s">
        <v>1345</v>
      </c>
      <c r="F900">
        <f t="shared" si="53"/>
        <v>0</v>
      </c>
      <c r="G900">
        <f t="shared" si="54"/>
        <v>0</v>
      </c>
      <c r="H900">
        <f t="shared" si="55"/>
        <v>0</v>
      </c>
      <c r="I900">
        <f t="shared" si="56"/>
        <v>0</v>
      </c>
    </row>
    <row r="901" spans="1:9" x14ac:dyDescent="0.25">
      <c r="A901" t="s">
        <v>917</v>
      </c>
      <c r="B901" t="s">
        <v>1345</v>
      </c>
      <c r="F901">
        <f t="shared" si="53"/>
        <v>0</v>
      </c>
      <c r="G901">
        <f t="shared" si="54"/>
        <v>0</v>
      </c>
      <c r="H901">
        <f t="shared" si="55"/>
        <v>0</v>
      </c>
      <c r="I901">
        <f t="shared" si="56"/>
        <v>0</v>
      </c>
    </row>
    <row r="902" spans="1:9" x14ac:dyDescent="0.25">
      <c r="A902" t="s">
        <v>918</v>
      </c>
      <c r="B902" t="s">
        <v>1345</v>
      </c>
      <c r="F902">
        <f t="shared" ref="F902:F965" si="57">G902-H902</f>
        <v>0</v>
      </c>
      <c r="G902">
        <f t="shared" ref="G902:G965" si="58">IF(C902="",0,C902)</f>
        <v>0</v>
      </c>
      <c r="H902">
        <f t="shared" ref="H902:H965" si="59">IF(D902="",0,D902)</f>
        <v>0</v>
      </c>
      <c r="I902">
        <f t="shared" ref="I902:I965" si="60">IF(E902="",0,E902)</f>
        <v>0</v>
      </c>
    </row>
    <row r="903" spans="1:9" x14ac:dyDescent="0.25">
      <c r="A903" t="s">
        <v>919</v>
      </c>
      <c r="B903" t="s">
        <v>1345</v>
      </c>
      <c r="F903">
        <f t="shared" si="57"/>
        <v>0</v>
      </c>
      <c r="G903">
        <f t="shared" si="58"/>
        <v>0</v>
      </c>
      <c r="H903">
        <f t="shared" si="59"/>
        <v>0</v>
      </c>
      <c r="I903">
        <f t="shared" si="60"/>
        <v>0</v>
      </c>
    </row>
    <row r="904" spans="1:9" x14ac:dyDescent="0.25">
      <c r="A904" t="s">
        <v>920</v>
      </c>
      <c r="B904" t="s">
        <v>1345</v>
      </c>
      <c r="F904">
        <f t="shared" si="57"/>
        <v>0</v>
      </c>
      <c r="G904">
        <f t="shared" si="58"/>
        <v>0</v>
      </c>
      <c r="H904">
        <f t="shared" si="59"/>
        <v>0</v>
      </c>
      <c r="I904">
        <f t="shared" si="60"/>
        <v>0</v>
      </c>
    </row>
    <row r="905" spans="1:9" x14ac:dyDescent="0.25">
      <c r="A905" t="s">
        <v>921</v>
      </c>
      <c r="B905" t="s">
        <v>1345</v>
      </c>
      <c r="F905">
        <f t="shared" si="57"/>
        <v>0</v>
      </c>
      <c r="G905">
        <f t="shared" si="58"/>
        <v>0</v>
      </c>
      <c r="H905">
        <f t="shared" si="59"/>
        <v>0</v>
      </c>
      <c r="I905">
        <f t="shared" si="60"/>
        <v>0</v>
      </c>
    </row>
    <row r="906" spans="1:9" x14ac:dyDescent="0.25">
      <c r="A906" t="s">
        <v>922</v>
      </c>
      <c r="B906" t="s">
        <v>1345</v>
      </c>
      <c r="F906">
        <f t="shared" si="57"/>
        <v>0</v>
      </c>
      <c r="G906">
        <f t="shared" si="58"/>
        <v>0</v>
      </c>
      <c r="H906">
        <f t="shared" si="59"/>
        <v>0</v>
      </c>
      <c r="I906">
        <f t="shared" si="60"/>
        <v>0</v>
      </c>
    </row>
    <row r="907" spans="1:9" x14ac:dyDescent="0.25">
      <c r="A907" t="s">
        <v>923</v>
      </c>
      <c r="B907" t="s">
        <v>1345</v>
      </c>
      <c r="F907">
        <f t="shared" si="57"/>
        <v>0</v>
      </c>
      <c r="G907">
        <f t="shared" si="58"/>
        <v>0</v>
      </c>
      <c r="H907">
        <f t="shared" si="59"/>
        <v>0</v>
      </c>
      <c r="I907">
        <f t="shared" si="60"/>
        <v>0</v>
      </c>
    </row>
    <row r="908" spans="1:9" x14ac:dyDescent="0.25">
      <c r="A908" t="s">
        <v>924</v>
      </c>
      <c r="B908" t="s">
        <v>1345</v>
      </c>
      <c r="F908">
        <f t="shared" si="57"/>
        <v>0</v>
      </c>
      <c r="G908">
        <f t="shared" si="58"/>
        <v>0</v>
      </c>
      <c r="H908">
        <f t="shared" si="59"/>
        <v>0</v>
      </c>
      <c r="I908">
        <f t="shared" si="60"/>
        <v>0</v>
      </c>
    </row>
    <row r="909" spans="1:9" x14ac:dyDescent="0.25">
      <c r="A909" t="s">
        <v>925</v>
      </c>
      <c r="B909" t="s">
        <v>1345</v>
      </c>
      <c r="F909">
        <f t="shared" si="57"/>
        <v>0</v>
      </c>
      <c r="G909">
        <f t="shared" si="58"/>
        <v>0</v>
      </c>
      <c r="H909">
        <f t="shared" si="59"/>
        <v>0</v>
      </c>
      <c r="I909">
        <f t="shared" si="60"/>
        <v>0</v>
      </c>
    </row>
    <row r="910" spans="1:9" x14ac:dyDescent="0.25">
      <c r="A910" t="s">
        <v>926</v>
      </c>
      <c r="B910" t="s">
        <v>1345</v>
      </c>
      <c r="F910">
        <f t="shared" si="57"/>
        <v>0</v>
      </c>
      <c r="G910">
        <f t="shared" si="58"/>
        <v>0</v>
      </c>
      <c r="H910">
        <f t="shared" si="59"/>
        <v>0</v>
      </c>
      <c r="I910">
        <f t="shared" si="60"/>
        <v>0</v>
      </c>
    </row>
    <row r="911" spans="1:9" x14ac:dyDescent="0.25">
      <c r="A911" t="s">
        <v>927</v>
      </c>
      <c r="B911" t="s">
        <v>1345</v>
      </c>
      <c r="F911">
        <f t="shared" si="57"/>
        <v>0</v>
      </c>
      <c r="G911">
        <f t="shared" si="58"/>
        <v>0</v>
      </c>
      <c r="H911">
        <f t="shared" si="59"/>
        <v>0</v>
      </c>
      <c r="I911">
        <f t="shared" si="60"/>
        <v>0</v>
      </c>
    </row>
    <row r="912" spans="1:9" x14ac:dyDescent="0.25">
      <c r="A912" t="s">
        <v>928</v>
      </c>
      <c r="B912" t="s">
        <v>1345</v>
      </c>
      <c r="F912">
        <f t="shared" si="57"/>
        <v>0</v>
      </c>
      <c r="G912">
        <f t="shared" si="58"/>
        <v>0</v>
      </c>
      <c r="H912">
        <f t="shared" si="59"/>
        <v>0</v>
      </c>
      <c r="I912">
        <f t="shared" si="60"/>
        <v>0</v>
      </c>
    </row>
    <row r="913" spans="1:9" x14ac:dyDescent="0.25">
      <c r="A913" t="s">
        <v>929</v>
      </c>
      <c r="B913" t="s">
        <v>1345</v>
      </c>
      <c r="F913">
        <f t="shared" si="57"/>
        <v>0</v>
      </c>
      <c r="G913">
        <f t="shared" si="58"/>
        <v>0</v>
      </c>
      <c r="H913">
        <f t="shared" si="59"/>
        <v>0</v>
      </c>
      <c r="I913">
        <f t="shared" si="60"/>
        <v>0</v>
      </c>
    </row>
    <row r="914" spans="1:9" x14ac:dyDescent="0.25">
      <c r="A914" t="s">
        <v>930</v>
      </c>
      <c r="B914" t="s">
        <v>1345</v>
      </c>
      <c r="F914">
        <f t="shared" si="57"/>
        <v>0</v>
      </c>
      <c r="G914">
        <f t="shared" si="58"/>
        <v>0</v>
      </c>
      <c r="H914">
        <f t="shared" si="59"/>
        <v>0</v>
      </c>
      <c r="I914">
        <f t="shared" si="60"/>
        <v>0</v>
      </c>
    </row>
    <row r="915" spans="1:9" x14ac:dyDescent="0.25">
      <c r="A915" t="s">
        <v>931</v>
      </c>
      <c r="B915" t="s">
        <v>1345</v>
      </c>
      <c r="F915">
        <f t="shared" si="57"/>
        <v>0</v>
      </c>
      <c r="G915">
        <f t="shared" si="58"/>
        <v>0</v>
      </c>
      <c r="H915">
        <f t="shared" si="59"/>
        <v>0</v>
      </c>
      <c r="I915">
        <f t="shared" si="60"/>
        <v>0</v>
      </c>
    </row>
    <row r="916" spans="1:9" x14ac:dyDescent="0.25">
      <c r="A916" t="s">
        <v>932</v>
      </c>
      <c r="B916" t="s">
        <v>1345</v>
      </c>
      <c r="F916">
        <f t="shared" si="57"/>
        <v>0</v>
      </c>
      <c r="G916">
        <f t="shared" si="58"/>
        <v>0</v>
      </c>
      <c r="H916">
        <f t="shared" si="59"/>
        <v>0</v>
      </c>
      <c r="I916">
        <f t="shared" si="60"/>
        <v>0</v>
      </c>
    </row>
    <row r="917" spans="1:9" x14ac:dyDescent="0.25">
      <c r="A917" t="s">
        <v>933</v>
      </c>
      <c r="B917" t="s">
        <v>1345</v>
      </c>
      <c r="F917">
        <f t="shared" si="57"/>
        <v>0</v>
      </c>
      <c r="G917">
        <f t="shared" si="58"/>
        <v>0</v>
      </c>
      <c r="H917">
        <f t="shared" si="59"/>
        <v>0</v>
      </c>
      <c r="I917">
        <f t="shared" si="60"/>
        <v>0</v>
      </c>
    </row>
    <row r="918" spans="1:9" x14ac:dyDescent="0.25">
      <c r="A918" t="s">
        <v>934</v>
      </c>
      <c r="B918" t="s">
        <v>1345</v>
      </c>
      <c r="F918">
        <f t="shared" si="57"/>
        <v>0</v>
      </c>
      <c r="G918">
        <f t="shared" si="58"/>
        <v>0</v>
      </c>
      <c r="H918">
        <f t="shared" si="59"/>
        <v>0</v>
      </c>
      <c r="I918">
        <f t="shared" si="60"/>
        <v>0</v>
      </c>
    </row>
    <row r="919" spans="1:9" x14ac:dyDescent="0.25">
      <c r="A919" t="s">
        <v>935</v>
      </c>
      <c r="B919" t="s">
        <v>1345</v>
      </c>
      <c r="F919">
        <f t="shared" si="57"/>
        <v>0</v>
      </c>
      <c r="G919">
        <f t="shared" si="58"/>
        <v>0</v>
      </c>
      <c r="H919">
        <f t="shared" si="59"/>
        <v>0</v>
      </c>
      <c r="I919">
        <f t="shared" si="60"/>
        <v>0</v>
      </c>
    </row>
    <row r="920" spans="1:9" x14ac:dyDescent="0.25">
      <c r="A920" t="s">
        <v>936</v>
      </c>
      <c r="B920" t="s">
        <v>1345</v>
      </c>
      <c r="F920">
        <f t="shared" si="57"/>
        <v>0</v>
      </c>
      <c r="G920">
        <f t="shared" si="58"/>
        <v>0</v>
      </c>
      <c r="H920">
        <f t="shared" si="59"/>
        <v>0</v>
      </c>
      <c r="I920">
        <f t="shared" si="60"/>
        <v>0</v>
      </c>
    </row>
    <row r="921" spans="1:9" x14ac:dyDescent="0.25">
      <c r="A921" t="s">
        <v>937</v>
      </c>
      <c r="B921" t="s">
        <v>1345</v>
      </c>
      <c r="F921">
        <f t="shared" si="57"/>
        <v>0</v>
      </c>
      <c r="G921">
        <f t="shared" si="58"/>
        <v>0</v>
      </c>
      <c r="H921">
        <f t="shared" si="59"/>
        <v>0</v>
      </c>
      <c r="I921">
        <f t="shared" si="60"/>
        <v>0</v>
      </c>
    </row>
    <row r="922" spans="1:9" x14ac:dyDescent="0.25">
      <c r="A922" t="s">
        <v>938</v>
      </c>
      <c r="B922" t="s">
        <v>1345</v>
      </c>
      <c r="F922">
        <f t="shared" si="57"/>
        <v>0</v>
      </c>
      <c r="G922">
        <f t="shared" si="58"/>
        <v>0</v>
      </c>
      <c r="H922">
        <f t="shared" si="59"/>
        <v>0</v>
      </c>
      <c r="I922">
        <f t="shared" si="60"/>
        <v>0</v>
      </c>
    </row>
    <row r="923" spans="1:9" x14ac:dyDescent="0.25">
      <c r="A923" t="s">
        <v>939</v>
      </c>
      <c r="B923" t="s">
        <v>1345</v>
      </c>
      <c r="F923">
        <f t="shared" si="57"/>
        <v>0</v>
      </c>
      <c r="G923">
        <f t="shared" si="58"/>
        <v>0</v>
      </c>
      <c r="H923">
        <f t="shared" si="59"/>
        <v>0</v>
      </c>
      <c r="I923">
        <f t="shared" si="60"/>
        <v>0</v>
      </c>
    </row>
    <row r="924" spans="1:9" x14ac:dyDescent="0.25">
      <c r="A924" t="s">
        <v>940</v>
      </c>
      <c r="B924" t="s">
        <v>1345</v>
      </c>
      <c r="F924">
        <f t="shared" si="57"/>
        <v>0</v>
      </c>
      <c r="G924">
        <f t="shared" si="58"/>
        <v>0</v>
      </c>
      <c r="H924">
        <f t="shared" si="59"/>
        <v>0</v>
      </c>
      <c r="I924">
        <f t="shared" si="60"/>
        <v>0</v>
      </c>
    </row>
    <row r="925" spans="1:9" x14ac:dyDescent="0.25">
      <c r="A925" t="s">
        <v>941</v>
      </c>
      <c r="B925" t="s">
        <v>1345</v>
      </c>
      <c r="F925">
        <f t="shared" si="57"/>
        <v>0</v>
      </c>
      <c r="G925">
        <f t="shared" si="58"/>
        <v>0</v>
      </c>
      <c r="H925">
        <f t="shared" si="59"/>
        <v>0</v>
      </c>
      <c r="I925">
        <f t="shared" si="60"/>
        <v>0</v>
      </c>
    </row>
    <row r="926" spans="1:9" x14ac:dyDescent="0.25">
      <c r="A926" t="s">
        <v>942</v>
      </c>
      <c r="B926" t="s">
        <v>1345</v>
      </c>
      <c r="F926">
        <f t="shared" si="57"/>
        <v>0</v>
      </c>
      <c r="G926">
        <f t="shared" si="58"/>
        <v>0</v>
      </c>
      <c r="H926">
        <f t="shared" si="59"/>
        <v>0</v>
      </c>
      <c r="I926">
        <f t="shared" si="60"/>
        <v>0</v>
      </c>
    </row>
    <row r="927" spans="1:9" x14ac:dyDescent="0.25">
      <c r="A927" t="s">
        <v>943</v>
      </c>
      <c r="B927" t="s">
        <v>1345</v>
      </c>
      <c r="F927">
        <f t="shared" si="57"/>
        <v>0</v>
      </c>
      <c r="G927">
        <f t="shared" si="58"/>
        <v>0</v>
      </c>
      <c r="H927">
        <f t="shared" si="59"/>
        <v>0</v>
      </c>
      <c r="I927">
        <f t="shared" si="60"/>
        <v>0</v>
      </c>
    </row>
    <row r="928" spans="1:9" x14ac:dyDescent="0.25">
      <c r="A928" t="s">
        <v>944</v>
      </c>
      <c r="B928" t="s">
        <v>1345</v>
      </c>
      <c r="F928">
        <f t="shared" si="57"/>
        <v>0</v>
      </c>
      <c r="G928">
        <f t="shared" si="58"/>
        <v>0</v>
      </c>
      <c r="H928">
        <f t="shared" si="59"/>
        <v>0</v>
      </c>
      <c r="I928">
        <f t="shared" si="60"/>
        <v>0</v>
      </c>
    </row>
    <row r="929" spans="1:9" x14ac:dyDescent="0.25">
      <c r="A929" t="s">
        <v>945</v>
      </c>
      <c r="B929" t="s">
        <v>1345</v>
      </c>
      <c r="F929">
        <f t="shared" si="57"/>
        <v>0</v>
      </c>
      <c r="G929">
        <f t="shared" si="58"/>
        <v>0</v>
      </c>
      <c r="H929">
        <f t="shared" si="59"/>
        <v>0</v>
      </c>
      <c r="I929">
        <f t="shared" si="60"/>
        <v>0</v>
      </c>
    </row>
    <row r="930" spans="1:9" x14ac:dyDescent="0.25">
      <c r="A930" t="s">
        <v>946</v>
      </c>
      <c r="B930" t="s">
        <v>1345</v>
      </c>
      <c r="F930">
        <f t="shared" si="57"/>
        <v>0</v>
      </c>
      <c r="G930">
        <f t="shared" si="58"/>
        <v>0</v>
      </c>
      <c r="H930">
        <f t="shared" si="59"/>
        <v>0</v>
      </c>
      <c r="I930">
        <f t="shared" si="60"/>
        <v>0</v>
      </c>
    </row>
    <row r="931" spans="1:9" x14ac:dyDescent="0.25">
      <c r="A931" t="s">
        <v>947</v>
      </c>
      <c r="B931" t="s">
        <v>1345</v>
      </c>
      <c r="F931">
        <f t="shared" si="57"/>
        <v>0</v>
      </c>
      <c r="G931">
        <f t="shared" si="58"/>
        <v>0</v>
      </c>
      <c r="H931">
        <f t="shared" si="59"/>
        <v>0</v>
      </c>
      <c r="I931">
        <f t="shared" si="60"/>
        <v>0</v>
      </c>
    </row>
    <row r="932" spans="1:9" x14ac:dyDescent="0.25">
      <c r="A932" t="s">
        <v>948</v>
      </c>
      <c r="B932" t="s">
        <v>1345</v>
      </c>
      <c r="F932">
        <f t="shared" si="57"/>
        <v>0</v>
      </c>
      <c r="G932">
        <f t="shared" si="58"/>
        <v>0</v>
      </c>
      <c r="H932">
        <f t="shared" si="59"/>
        <v>0</v>
      </c>
      <c r="I932">
        <f t="shared" si="60"/>
        <v>0</v>
      </c>
    </row>
    <row r="933" spans="1:9" x14ac:dyDescent="0.25">
      <c r="A933" t="s">
        <v>949</v>
      </c>
      <c r="B933" t="s">
        <v>1345</v>
      </c>
      <c r="F933">
        <f t="shared" si="57"/>
        <v>0</v>
      </c>
      <c r="G933">
        <f t="shared" si="58"/>
        <v>0</v>
      </c>
      <c r="H933">
        <f t="shared" si="59"/>
        <v>0</v>
      </c>
      <c r="I933">
        <f t="shared" si="60"/>
        <v>0</v>
      </c>
    </row>
    <row r="934" spans="1:9" x14ac:dyDescent="0.25">
      <c r="A934" t="s">
        <v>950</v>
      </c>
      <c r="B934" t="s">
        <v>1345</v>
      </c>
      <c r="F934">
        <f t="shared" si="57"/>
        <v>0</v>
      </c>
      <c r="G934">
        <f t="shared" si="58"/>
        <v>0</v>
      </c>
      <c r="H934">
        <f t="shared" si="59"/>
        <v>0</v>
      </c>
      <c r="I934">
        <f t="shared" si="60"/>
        <v>0</v>
      </c>
    </row>
    <row r="935" spans="1:9" x14ac:dyDescent="0.25">
      <c r="A935" t="s">
        <v>951</v>
      </c>
      <c r="B935" t="s">
        <v>1345</v>
      </c>
      <c r="F935">
        <f t="shared" si="57"/>
        <v>0</v>
      </c>
      <c r="G935">
        <f t="shared" si="58"/>
        <v>0</v>
      </c>
      <c r="H935">
        <f t="shared" si="59"/>
        <v>0</v>
      </c>
      <c r="I935">
        <f t="shared" si="60"/>
        <v>0</v>
      </c>
    </row>
    <row r="936" spans="1:9" x14ac:dyDescent="0.25">
      <c r="A936" t="s">
        <v>952</v>
      </c>
      <c r="B936" t="s">
        <v>1345</v>
      </c>
      <c r="F936">
        <f t="shared" si="57"/>
        <v>0</v>
      </c>
      <c r="G936">
        <f t="shared" si="58"/>
        <v>0</v>
      </c>
      <c r="H936">
        <f t="shared" si="59"/>
        <v>0</v>
      </c>
      <c r="I936">
        <f t="shared" si="60"/>
        <v>0</v>
      </c>
    </row>
    <row r="937" spans="1:9" x14ac:dyDescent="0.25">
      <c r="A937" t="s">
        <v>953</v>
      </c>
      <c r="B937" t="s">
        <v>1345</v>
      </c>
      <c r="F937">
        <f t="shared" si="57"/>
        <v>0</v>
      </c>
      <c r="G937">
        <f t="shared" si="58"/>
        <v>0</v>
      </c>
      <c r="H937">
        <f t="shared" si="59"/>
        <v>0</v>
      </c>
      <c r="I937">
        <f t="shared" si="60"/>
        <v>0</v>
      </c>
    </row>
    <row r="938" spans="1:9" x14ac:dyDescent="0.25">
      <c r="A938" t="s">
        <v>954</v>
      </c>
      <c r="B938" t="s">
        <v>1345</v>
      </c>
      <c r="F938">
        <f t="shared" si="57"/>
        <v>0</v>
      </c>
      <c r="G938">
        <f t="shared" si="58"/>
        <v>0</v>
      </c>
      <c r="H938">
        <f t="shared" si="59"/>
        <v>0</v>
      </c>
      <c r="I938">
        <f t="shared" si="60"/>
        <v>0</v>
      </c>
    </row>
    <row r="939" spans="1:9" x14ac:dyDescent="0.25">
      <c r="A939" t="s">
        <v>955</v>
      </c>
      <c r="B939" t="s">
        <v>1345</v>
      </c>
      <c r="F939">
        <f t="shared" si="57"/>
        <v>0</v>
      </c>
      <c r="G939">
        <f t="shared" si="58"/>
        <v>0</v>
      </c>
      <c r="H939">
        <f t="shared" si="59"/>
        <v>0</v>
      </c>
      <c r="I939">
        <f t="shared" si="60"/>
        <v>0</v>
      </c>
    </row>
    <row r="940" spans="1:9" x14ac:dyDescent="0.25">
      <c r="A940" t="s">
        <v>956</v>
      </c>
      <c r="B940" t="s">
        <v>1345</v>
      </c>
      <c r="F940">
        <f t="shared" si="57"/>
        <v>0</v>
      </c>
      <c r="G940">
        <f t="shared" si="58"/>
        <v>0</v>
      </c>
      <c r="H940">
        <f t="shared" si="59"/>
        <v>0</v>
      </c>
      <c r="I940">
        <f t="shared" si="60"/>
        <v>0</v>
      </c>
    </row>
    <row r="941" spans="1:9" x14ac:dyDescent="0.25">
      <c r="A941" t="s">
        <v>957</v>
      </c>
      <c r="B941" t="s">
        <v>1345</v>
      </c>
      <c r="F941">
        <f t="shared" si="57"/>
        <v>0</v>
      </c>
      <c r="G941">
        <f t="shared" si="58"/>
        <v>0</v>
      </c>
      <c r="H941">
        <f t="shared" si="59"/>
        <v>0</v>
      </c>
      <c r="I941">
        <f t="shared" si="60"/>
        <v>0</v>
      </c>
    </row>
    <row r="942" spans="1:9" x14ac:dyDescent="0.25">
      <c r="A942" t="s">
        <v>958</v>
      </c>
      <c r="B942" t="s">
        <v>1345</v>
      </c>
      <c r="F942">
        <f t="shared" si="57"/>
        <v>0</v>
      </c>
      <c r="G942">
        <f t="shared" si="58"/>
        <v>0</v>
      </c>
      <c r="H942">
        <f t="shared" si="59"/>
        <v>0</v>
      </c>
      <c r="I942">
        <f t="shared" si="60"/>
        <v>0</v>
      </c>
    </row>
    <row r="943" spans="1:9" x14ac:dyDescent="0.25">
      <c r="A943" t="s">
        <v>959</v>
      </c>
      <c r="B943" t="s">
        <v>1345</v>
      </c>
      <c r="F943">
        <f t="shared" si="57"/>
        <v>0</v>
      </c>
      <c r="G943">
        <f t="shared" si="58"/>
        <v>0</v>
      </c>
      <c r="H943">
        <f t="shared" si="59"/>
        <v>0</v>
      </c>
      <c r="I943">
        <f t="shared" si="60"/>
        <v>0</v>
      </c>
    </row>
    <row r="944" spans="1:9" x14ac:dyDescent="0.25">
      <c r="A944" t="s">
        <v>960</v>
      </c>
      <c r="B944" t="s">
        <v>1345</v>
      </c>
      <c r="F944">
        <f t="shared" si="57"/>
        <v>0</v>
      </c>
      <c r="G944">
        <f t="shared" si="58"/>
        <v>0</v>
      </c>
      <c r="H944">
        <f t="shared" si="59"/>
        <v>0</v>
      </c>
      <c r="I944">
        <f t="shared" si="60"/>
        <v>0</v>
      </c>
    </row>
    <row r="945" spans="1:9" x14ac:dyDescent="0.25">
      <c r="A945" t="s">
        <v>961</v>
      </c>
      <c r="B945" t="s">
        <v>1345</v>
      </c>
      <c r="F945">
        <f t="shared" si="57"/>
        <v>0</v>
      </c>
      <c r="G945">
        <f t="shared" si="58"/>
        <v>0</v>
      </c>
      <c r="H945">
        <f t="shared" si="59"/>
        <v>0</v>
      </c>
      <c r="I945">
        <f t="shared" si="60"/>
        <v>0</v>
      </c>
    </row>
    <row r="946" spans="1:9" x14ac:dyDescent="0.25">
      <c r="A946" t="s">
        <v>962</v>
      </c>
      <c r="B946" t="s">
        <v>1345</v>
      </c>
      <c r="F946">
        <f t="shared" si="57"/>
        <v>0</v>
      </c>
      <c r="G946">
        <f t="shared" si="58"/>
        <v>0</v>
      </c>
      <c r="H946">
        <f t="shared" si="59"/>
        <v>0</v>
      </c>
      <c r="I946">
        <f t="shared" si="60"/>
        <v>0</v>
      </c>
    </row>
    <row r="947" spans="1:9" x14ac:dyDescent="0.25">
      <c r="A947" t="s">
        <v>963</v>
      </c>
      <c r="B947" t="s">
        <v>1345</v>
      </c>
      <c r="F947">
        <f t="shared" si="57"/>
        <v>0</v>
      </c>
      <c r="G947">
        <f t="shared" si="58"/>
        <v>0</v>
      </c>
      <c r="H947">
        <f t="shared" si="59"/>
        <v>0</v>
      </c>
      <c r="I947">
        <f t="shared" si="60"/>
        <v>0</v>
      </c>
    </row>
    <row r="948" spans="1:9" x14ac:dyDescent="0.25">
      <c r="A948" t="s">
        <v>964</v>
      </c>
      <c r="B948" t="s">
        <v>1345</v>
      </c>
      <c r="F948">
        <f t="shared" si="57"/>
        <v>0</v>
      </c>
      <c r="G948">
        <f t="shared" si="58"/>
        <v>0</v>
      </c>
      <c r="H948">
        <f t="shared" si="59"/>
        <v>0</v>
      </c>
      <c r="I948">
        <f t="shared" si="60"/>
        <v>0</v>
      </c>
    </row>
    <row r="949" spans="1:9" x14ac:dyDescent="0.25">
      <c r="A949" t="s">
        <v>965</v>
      </c>
      <c r="B949" t="s">
        <v>1345</v>
      </c>
      <c r="F949">
        <f t="shared" si="57"/>
        <v>0</v>
      </c>
      <c r="G949">
        <f t="shared" si="58"/>
        <v>0</v>
      </c>
      <c r="H949">
        <f t="shared" si="59"/>
        <v>0</v>
      </c>
      <c r="I949">
        <f t="shared" si="60"/>
        <v>0</v>
      </c>
    </row>
    <row r="950" spans="1:9" x14ac:dyDescent="0.25">
      <c r="A950" t="s">
        <v>966</v>
      </c>
      <c r="B950" t="s">
        <v>1345</v>
      </c>
      <c r="F950">
        <f t="shared" si="57"/>
        <v>0</v>
      </c>
      <c r="G950">
        <f t="shared" si="58"/>
        <v>0</v>
      </c>
      <c r="H950">
        <f t="shared" si="59"/>
        <v>0</v>
      </c>
      <c r="I950">
        <f t="shared" si="60"/>
        <v>0</v>
      </c>
    </row>
    <row r="951" spans="1:9" x14ac:dyDescent="0.25">
      <c r="A951" t="s">
        <v>967</v>
      </c>
      <c r="B951" t="s">
        <v>1345</v>
      </c>
      <c r="F951">
        <f t="shared" si="57"/>
        <v>0</v>
      </c>
      <c r="G951">
        <f t="shared" si="58"/>
        <v>0</v>
      </c>
      <c r="H951">
        <f t="shared" si="59"/>
        <v>0</v>
      </c>
      <c r="I951">
        <f t="shared" si="60"/>
        <v>0</v>
      </c>
    </row>
    <row r="952" spans="1:9" x14ac:dyDescent="0.25">
      <c r="A952" t="s">
        <v>968</v>
      </c>
      <c r="B952" t="s">
        <v>1345</v>
      </c>
      <c r="F952">
        <f t="shared" si="57"/>
        <v>0</v>
      </c>
      <c r="G952">
        <f t="shared" si="58"/>
        <v>0</v>
      </c>
      <c r="H952">
        <f t="shared" si="59"/>
        <v>0</v>
      </c>
      <c r="I952">
        <f t="shared" si="60"/>
        <v>0</v>
      </c>
    </row>
    <row r="953" spans="1:9" x14ac:dyDescent="0.25">
      <c r="A953" t="s">
        <v>969</v>
      </c>
      <c r="B953" t="s">
        <v>1345</v>
      </c>
      <c r="F953">
        <f t="shared" si="57"/>
        <v>0</v>
      </c>
      <c r="G953">
        <f t="shared" si="58"/>
        <v>0</v>
      </c>
      <c r="H953">
        <f t="shared" si="59"/>
        <v>0</v>
      </c>
      <c r="I953">
        <f t="shared" si="60"/>
        <v>0</v>
      </c>
    </row>
    <row r="954" spans="1:9" x14ac:dyDescent="0.25">
      <c r="A954" t="s">
        <v>970</v>
      </c>
      <c r="B954" t="s">
        <v>1345</v>
      </c>
      <c r="F954">
        <f t="shared" si="57"/>
        <v>0</v>
      </c>
      <c r="G954">
        <f t="shared" si="58"/>
        <v>0</v>
      </c>
      <c r="H954">
        <f t="shared" si="59"/>
        <v>0</v>
      </c>
      <c r="I954">
        <f t="shared" si="60"/>
        <v>0</v>
      </c>
    </row>
    <row r="955" spans="1:9" x14ac:dyDescent="0.25">
      <c r="A955" t="s">
        <v>971</v>
      </c>
      <c r="B955" t="s">
        <v>1345</v>
      </c>
      <c r="F955">
        <f t="shared" si="57"/>
        <v>0</v>
      </c>
      <c r="G955">
        <f t="shared" si="58"/>
        <v>0</v>
      </c>
      <c r="H955">
        <f t="shared" si="59"/>
        <v>0</v>
      </c>
      <c r="I955">
        <f t="shared" si="60"/>
        <v>0</v>
      </c>
    </row>
    <row r="956" spans="1:9" x14ac:dyDescent="0.25">
      <c r="A956" t="s">
        <v>972</v>
      </c>
      <c r="B956" t="s">
        <v>1345</v>
      </c>
      <c r="F956">
        <f t="shared" si="57"/>
        <v>0</v>
      </c>
      <c r="G956">
        <f t="shared" si="58"/>
        <v>0</v>
      </c>
      <c r="H956">
        <f t="shared" si="59"/>
        <v>0</v>
      </c>
      <c r="I956">
        <f t="shared" si="60"/>
        <v>0</v>
      </c>
    </row>
    <row r="957" spans="1:9" x14ac:dyDescent="0.25">
      <c r="A957" t="s">
        <v>973</v>
      </c>
      <c r="B957" t="s">
        <v>1345</v>
      </c>
      <c r="F957">
        <f t="shared" si="57"/>
        <v>0</v>
      </c>
      <c r="G957">
        <f t="shared" si="58"/>
        <v>0</v>
      </c>
      <c r="H957">
        <f t="shared" si="59"/>
        <v>0</v>
      </c>
      <c r="I957">
        <f t="shared" si="60"/>
        <v>0</v>
      </c>
    </row>
    <row r="958" spans="1:9" x14ac:dyDescent="0.25">
      <c r="A958" t="s">
        <v>974</v>
      </c>
      <c r="B958" t="s">
        <v>1345</v>
      </c>
      <c r="F958">
        <f t="shared" si="57"/>
        <v>0</v>
      </c>
      <c r="G958">
        <f t="shared" si="58"/>
        <v>0</v>
      </c>
      <c r="H958">
        <f t="shared" si="59"/>
        <v>0</v>
      </c>
      <c r="I958">
        <f t="shared" si="60"/>
        <v>0</v>
      </c>
    </row>
    <row r="959" spans="1:9" x14ac:dyDescent="0.25">
      <c r="A959" t="s">
        <v>975</v>
      </c>
      <c r="B959" t="s">
        <v>1345</v>
      </c>
      <c r="F959">
        <f t="shared" si="57"/>
        <v>0</v>
      </c>
      <c r="G959">
        <f t="shared" si="58"/>
        <v>0</v>
      </c>
      <c r="H959">
        <f t="shared" si="59"/>
        <v>0</v>
      </c>
      <c r="I959">
        <f t="shared" si="60"/>
        <v>0</v>
      </c>
    </row>
    <row r="960" spans="1:9" x14ac:dyDescent="0.25">
      <c r="A960" t="s">
        <v>976</v>
      </c>
      <c r="B960" t="s">
        <v>1345</v>
      </c>
      <c r="F960">
        <f t="shared" si="57"/>
        <v>0</v>
      </c>
      <c r="G960">
        <f t="shared" si="58"/>
        <v>0</v>
      </c>
      <c r="H960">
        <f t="shared" si="59"/>
        <v>0</v>
      </c>
      <c r="I960">
        <f t="shared" si="60"/>
        <v>0</v>
      </c>
    </row>
    <row r="961" spans="1:9" x14ac:dyDescent="0.25">
      <c r="A961" t="s">
        <v>977</v>
      </c>
      <c r="B961" t="s">
        <v>1345</v>
      </c>
      <c r="F961">
        <f t="shared" si="57"/>
        <v>0</v>
      </c>
      <c r="G961">
        <f t="shared" si="58"/>
        <v>0</v>
      </c>
      <c r="H961">
        <f t="shared" si="59"/>
        <v>0</v>
      </c>
      <c r="I961">
        <f t="shared" si="60"/>
        <v>0</v>
      </c>
    </row>
    <row r="962" spans="1:9" x14ac:dyDescent="0.25">
      <c r="A962" t="s">
        <v>978</v>
      </c>
      <c r="B962" t="s">
        <v>1345</v>
      </c>
      <c r="F962">
        <f t="shared" si="57"/>
        <v>0</v>
      </c>
      <c r="G962">
        <f t="shared" si="58"/>
        <v>0</v>
      </c>
      <c r="H962">
        <f t="shared" si="59"/>
        <v>0</v>
      </c>
      <c r="I962">
        <f t="shared" si="60"/>
        <v>0</v>
      </c>
    </row>
    <row r="963" spans="1:9" x14ac:dyDescent="0.25">
      <c r="A963" t="s">
        <v>979</v>
      </c>
      <c r="B963" t="s">
        <v>1345</v>
      </c>
      <c r="F963">
        <f t="shared" si="57"/>
        <v>0</v>
      </c>
      <c r="G963">
        <f t="shared" si="58"/>
        <v>0</v>
      </c>
      <c r="H963">
        <f t="shared" si="59"/>
        <v>0</v>
      </c>
      <c r="I963">
        <f t="shared" si="60"/>
        <v>0</v>
      </c>
    </row>
    <row r="964" spans="1:9" x14ac:dyDescent="0.25">
      <c r="A964" t="s">
        <v>980</v>
      </c>
      <c r="B964" t="s">
        <v>1345</v>
      </c>
      <c r="F964">
        <f t="shared" si="57"/>
        <v>0</v>
      </c>
      <c r="G964">
        <f t="shared" si="58"/>
        <v>0</v>
      </c>
      <c r="H964">
        <f t="shared" si="59"/>
        <v>0</v>
      </c>
      <c r="I964">
        <f t="shared" si="60"/>
        <v>0</v>
      </c>
    </row>
    <row r="965" spans="1:9" x14ac:dyDescent="0.25">
      <c r="A965" t="s">
        <v>981</v>
      </c>
      <c r="B965" t="s">
        <v>1345</v>
      </c>
      <c r="F965">
        <f t="shared" si="57"/>
        <v>0</v>
      </c>
      <c r="G965">
        <f t="shared" si="58"/>
        <v>0</v>
      </c>
      <c r="H965">
        <f t="shared" si="59"/>
        <v>0</v>
      </c>
      <c r="I965">
        <f t="shared" si="60"/>
        <v>0</v>
      </c>
    </row>
    <row r="966" spans="1:9" x14ac:dyDescent="0.25">
      <c r="A966" t="s">
        <v>982</v>
      </c>
      <c r="B966" t="s">
        <v>1345</v>
      </c>
      <c r="F966">
        <f t="shared" ref="F966:F1029" si="61">G966-H966</f>
        <v>0</v>
      </c>
      <c r="G966">
        <f t="shared" ref="G966:G1029" si="62">IF(C966="",0,C966)</f>
        <v>0</v>
      </c>
      <c r="H966">
        <f t="shared" ref="H966:H1029" si="63">IF(D966="",0,D966)</f>
        <v>0</v>
      </c>
      <c r="I966">
        <f t="shared" ref="I966:I1029" si="64">IF(E966="",0,E966)</f>
        <v>0</v>
      </c>
    </row>
    <row r="967" spans="1:9" x14ac:dyDescent="0.25">
      <c r="A967" t="s">
        <v>983</v>
      </c>
      <c r="B967" t="s">
        <v>1345</v>
      </c>
      <c r="F967">
        <f t="shared" si="61"/>
        <v>0</v>
      </c>
      <c r="G967">
        <f t="shared" si="62"/>
        <v>0</v>
      </c>
      <c r="H967">
        <f t="shared" si="63"/>
        <v>0</v>
      </c>
      <c r="I967">
        <f t="shared" si="64"/>
        <v>0</v>
      </c>
    </row>
    <row r="968" spans="1:9" x14ac:dyDescent="0.25">
      <c r="A968" t="s">
        <v>984</v>
      </c>
      <c r="B968" t="s">
        <v>1345</v>
      </c>
      <c r="F968">
        <f t="shared" si="61"/>
        <v>0</v>
      </c>
      <c r="G968">
        <f t="shared" si="62"/>
        <v>0</v>
      </c>
      <c r="H968">
        <f t="shared" si="63"/>
        <v>0</v>
      </c>
      <c r="I968">
        <f t="shared" si="64"/>
        <v>0</v>
      </c>
    </row>
    <row r="969" spans="1:9" x14ac:dyDescent="0.25">
      <c r="A969" t="s">
        <v>985</v>
      </c>
      <c r="B969" t="s">
        <v>1345</v>
      </c>
      <c r="F969">
        <f t="shared" si="61"/>
        <v>0</v>
      </c>
      <c r="G969">
        <f t="shared" si="62"/>
        <v>0</v>
      </c>
      <c r="H969">
        <f t="shared" si="63"/>
        <v>0</v>
      </c>
      <c r="I969">
        <f t="shared" si="64"/>
        <v>0</v>
      </c>
    </row>
    <row r="970" spans="1:9" x14ac:dyDescent="0.25">
      <c r="A970" t="s">
        <v>986</v>
      </c>
      <c r="B970" t="s">
        <v>1345</v>
      </c>
      <c r="F970">
        <f t="shared" si="61"/>
        <v>0</v>
      </c>
      <c r="G970">
        <f t="shared" si="62"/>
        <v>0</v>
      </c>
      <c r="H970">
        <f t="shared" si="63"/>
        <v>0</v>
      </c>
      <c r="I970">
        <f t="shared" si="64"/>
        <v>0</v>
      </c>
    </row>
    <row r="971" spans="1:9" x14ac:dyDescent="0.25">
      <c r="A971" t="s">
        <v>987</v>
      </c>
      <c r="B971" t="s">
        <v>1345</v>
      </c>
      <c r="F971">
        <f t="shared" si="61"/>
        <v>0</v>
      </c>
      <c r="G971">
        <f t="shared" si="62"/>
        <v>0</v>
      </c>
      <c r="H971">
        <f t="shared" si="63"/>
        <v>0</v>
      </c>
      <c r="I971">
        <f t="shared" si="64"/>
        <v>0</v>
      </c>
    </row>
    <row r="972" spans="1:9" x14ac:dyDescent="0.25">
      <c r="A972" t="s">
        <v>988</v>
      </c>
      <c r="B972" t="s">
        <v>1345</v>
      </c>
      <c r="F972">
        <f t="shared" si="61"/>
        <v>0</v>
      </c>
      <c r="G972">
        <f t="shared" si="62"/>
        <v>0</v>
      </c>
      <c r="H972">
        <f t="shared" si="63"/>
        <v>0</v>
      </c>
      <c r="I972">
        <f t="shared" si="64"/>
        <v>0</v>
      </c>
    </row>
    <row r="973" spans="1:9" x14ac:dyDescent="0.25">
      <c r="A973" t="s">
        <v>989</v>
      </c>
      <c r="B973" t="s">
        <v>1345</v>
      </c>
      <c r="F973">
        <f t="shared" si="61"/>
        <v>0</v>
      </c>
      <c r="G973">
        <f t="shared" si="62"/>
        <v>0</v>
      </c>
      <c r="H973">
        <f t="shared" si="63"/>
        <v>0</v>
      </c>
      <c r="I973">
        <f t="shared" si="64"/>
        <v>0</v>
      </c>
    </row>
    <row r="974" spans="1:9" x14ac:dyDescent="0.25">
      <c r="A974" t="s">
        <v>990</v>
      </c>
      <c r="B974" t="s">
        <v>1345</v>
      </c>
      <c r="F974">
        <f t="shared" si="61"/>
        <v>0</v>
      </c>
      <c r="G974">
        <f t="shared" si="62"/>
        <v>0</v>
      </c>
      <c r="H974">
        <f t="shared" si="63"/>
        <v>0</v>
      </c>
      <c r="I974">
        <f t="shared" si="64"/>
        <v>0</v>
      </c>
    </row>
    <row r="975" spans="1:9" x14ac:dyDescent="0.25">
      <c r="A975" t="s">
        <v>991</v>
      </c>
      <c r="B975" t="s">
        <v>1345</v>
      </c>
      <c r="F975">
        <f t="shared" si="61"/>
        <v>0</v>
      </c>
      <c r="G975">
        <f t="shared" si="62"/>
        <v>0</v>
      </c>
      <c r="H975">
        <f t="shared" si="63"/>
        <v>0</v>
      </c>
      <c r="I975">
        <f t="shared" si="64"/>
        <v>0</v>
      </c>
    </row>
    <row r="976" spans="1:9" x14ac:dyDescent="0.25">
      <c r="A976" t="s">
        <v>992</v>
      </c>
      <c r="B976" t="s">
        <v>1345</v>
      </c>
      <c r="F976">
        <f t="shared" si="61"/>
        <v>0</v>
      </c>
      <c r="G976">
        <f t="shared" si="62"/>
        <v>0</v>
      </c>
      <c r="H976">
        <f t="shared" si="63"/>
        <v>0</v>
      </c>
      <c r="I976">
        <f t="shared" si="64"/>
        <v>0</v>
      </c>
    </row>
    <row r="977" spans="1:9" x14ac:dyDescent="0.25">
      <c r="A977" t="s">
        <v>993</v>
      </c>
      <c r="B977" t="s">
        <v>1345</v>
      </c>
      <c r="F977">
        <f t="shared" si="61"/>
        <v>0</v>
      </c>
      <c r="G977">
        <f t="shared" si="62"/>
        <v>0</v>
      </c>
      <c r="H977">
        <f t="shared" si="63"/>
        <v>0</v>
      </c>
      <c r="I977">
        <f t="shared" si="64"/>
        <v>0</v>
      </c>
    </row>
    <row r="978" spans="1:9" x14ac:dyDescent="0.25">
      <c r="A978" t="s">
        <v>994</v>
      </c>
      <c r="B978" t="s">
        <v>1345</v>
      </c>
      <c r="F978">
        <f t="shared" si="61"/>
        <v>0</v>
      </c>
      <c r="G978">
        <f t="shared" si="62"/>
        <v>0</v>
      </c>
      <c r="H978">
        <f t="shared" si="63"/>
        <v>0</v>
      </c>
      <c r="I978">
        <f t="shared" si="64"/>
        <v>0</v>
      </c>
    </row>
    <row r="979" spans="1:9" x14ac:dyDescent="0.25">
      <c r="A979" t="s">
        <v>995</v>
      </c>
      <c r="B979" t="s">
        <v>1345</v>
      </c>
      <c r="F979">
        <f t="shared" si="61"/>
        <v>0</v>
      </c>
      <c r="G979">
        <f t="shared" si="62"/>
        <v>0</v>
      </c>
      <c r="H979">
        <f t="shared" si="63"/>
        <v>0</v>
      </c>
      <c r="I979">
        <f t="shared" si="64"/>
        <v>0</v>
      </c>
    </row>
    <row r="980" spans="1:9" x14ac:dyDescent="0.25">
      <c r="A980" t="s">
        <v>996</v>
      </c>
      <c r="B980" t="s">
        <v>1345</v>
      </c>
      <c r="F980">
        <f t="shared" si="61"/>
        <v>0</v>
      </c>
      <c r="G980">
        <f t="shared" si="62"/>
        <v>0</v>
      </c>
      <c r="H980">
        <f t="shared" si="63"/>
        <v>0</v>
      </c>
      <c r="I980">
        <f t="shared" si="64"/>
        <v>0</v>
      </c>
    </row>
    <row r="981" spans="1:9" x14ac:dyDescent="0.25">
      <c r="A981" t="s">
        <v>997</v>
      </c>
      <c r="B981" t="s">
        <v>1345</v>
      </c>
      <c r="F981">
        <f t="shared" si="61"/>
        <v>0</v>
      </c>
      <c r="G981">
        <f t="shared" si="62"/>
        <v>0</v>
      </c>
      <c r="H981">
        <f t="shared" si="63"/>
        <v>0</v>
      </c>
      <c r="I981">
        <f t="shared" si="64"/>
        <v>0</v>
      </c>
    </row>
    <row r="982" spans="1:9" x14ac:dyDescent="0.25">
      <c r="A982" t="s">
        <v>998</v>
      </c>
      <c r="B982" t="s">
        <v>1345</v>
      </c>
      <c r="F982">
        <f t="shared" si="61"/>
        <v>0</v>
      </c>
      <c r="G982">
        <f t="shared" si="62"/>
        <v>0</v>
      </c>
      <c r="H982">
        <f t="shared" si="63"/>
        <v>0</v>
      </c>
      <c r="I982">
        <f t="shared" si="64"/>
        <v>0</v>
      </c>
    </row>
    <row r="983" spans="1:9" x14ac:dyDescent="0.25">
      <c r="A983" t="s">
        <v>999</v>
      </c>
      <c r="B983" t="s">
        <v>1345</v>
      </c>
      <c r="F983">
        <f t="shared" si="61"/>
        <v>0</v>
      </c>
      <c r="G983">
        <f t="shared" si="62"/>
        <v>0</v>
      </c>
      <c r="H983">
        <f t="shared" si="63"/>
        <v>0</v>
      </c>
      <c r="I983">
        <f t="shared" si="64"/>
        <v>0</v>
      </c>
    </row>
    <row r="984" spans="1:9" x14ac:dyDescent="0.25">
      <c r="A984" t="s">
        <v>1000</v>
      </c>
      <c r="B984" t="s">
        <v>1345</v>
      </c>
      <c r="F984">
        <f t="shared" si="61"/>
        <v>0</v>
      </c>
      <c r="G984">
        <f t="shared" si="62"/>
        <v>0</v>
      </c>
      <c r="H984">
        <f t="shared" si="63"/>
        <v>0</v>
      </c>
      <c r="I984">
        <f t="shared" si="64"/>
        <v>0</v>
      </c>
    </row>
    <row r="985" spans="1:9" x14ac:dyDescent="0.25">
      <c r="A985" t="s">
        <v>1001</v>
      </c>
      <c r="B985" t="s">
        <v>1345</v>
      </c>
      <c r="F985">
        <f t="shared" si="61"/>
        <v>0</v>
      </c>
      <c r="G985">
        <f t="shared" si="62"/>
        <v>0</v>
      </c>
      <c r="H985">
        <f t="shared" si="63"/>
        <v>0</v>
      </c>
      <c r="I985">
        <f t="shared" si="64"/>
        <v>0</v>
      </c>
    </row>
    <row r="986" spans="1:9" x14ac:dyDescent="0.25">
      <c r="A986" t="s">
        <v>1002</v>
      </c>
      <c r="B986" t="s">
        <v>1345</v>
      </c>
      <c r="F986">
        <f t="shared" si="61"/>
        <v>0</v>
      </c>
      <c r="G986">
        <f t="shared" si="62"/>
        <v>0</v>
      </c>
      <c r="H986">
        <f t="shared" si="63"/>
        <v>0</v>
      </c>
      <c r="I986">
        <f t="shared" si="64"/>
        <v>0</v>
      </c>
    </row>
    <row r="987" spans="1:9" x14ac:dyDescent="0.25">
      <c r="A987" t="s">
        <v>1003</v>
      </c>
      <c r="B987" t="s">
        <v>1345</v>
      </c>
      <c r="F987">
        <f t="shared" si="61"/>
        <v>0</v>
      </c>
      <c r="G987">
        <f t="shared" si="62"/>
        <v>0</v>
      </c>
      <c r="H987">
        <f t="shared" si="63"/>
        <v>0</v>
      </c>
      <c r="I987">
        <f t="shared" si="64"/>
        <v>0</v>
      </c>
    </row>
    <row r="988" spans="1:9" x14ac:dyDescent="0.25">
      <c r="A988" t="s">
        <v>1004</v>
      </c>
      <c r="B988" t="s">
        <v>1345</v>
      </c>
      <c r="F988">
        <f t="shared" si="61"/>
        <v>0</v>
      </c>
      <c r="G988">
        <f t="shared" si="62"/>
        <v>0</v>
      </c>
      <c r="H988">
        <f t="shared" si="63"/>
        <v>0</v>
      </c>
      <c r="I988">
        <f t="shared" si="64"/>
        <v>0</v>
      </c>
    </row>
    <row r="989" spans="1:9" x14ac:dyDescent="0.25">
      <c r="A989" t="s">
        <v>1005</v>
      </c>
      <c r="B989" t="s">
        <v>1345</v>
      </c>
      <c r="F989">
        <f t="shared" si="61"/>
        <v>0</v>
      </c>
      <c r="G989">
        <f t="shared" si="62"/>
        <v>0</v>
      </c>
      <c r="H989">
        <f t="shared" si="63"/>
        <v>0</v>
      </c>
      <c r="I989">
        <f t="shared" si="64"/>
        <v>0</v>
      </c>
    </row>
    <row r="990" spans="1:9" x14ac:dyDescent="0.25">
      <c r="A990" t="s">
        <v>1006</v>
      </c>
      <c r="B990" t="s">
        <v>1345</v>
      </c>
      <c r="F990">
        <f t="shared" si="61"/>
        <v>0</v>
      </c>
      <c r="G990">
        <f t="shared" si="62"/>
        <v>0</v>
      </c>
      <c r="H990">
        <f t="shared" si="63"/>
        <v>0</v>
      </c>
      <c r="I990">
        <f t="shared" si="64"/>
        <v>0</v>
      </c>
    </row>
    <row r="991" spans="1:9" x14ac:dyDescent="0.25">
      <c r="A991" t="s">
        <v>1007</v>
      </c>
      <c r="B991" t="s">
        <v>1345</v>
      </c>
      <c r="F991">
        <f t="shared" si="61"/>
        <v>0</v>
      </c>
      <c r="G991">
        <f t="shared" si="62"/>
        <v>0</v>
      </c>
      <c r="H991">
        <f t="shared" si="63"/>
        <v>0</v>
      </c>
      <c r="I991">
        <f t="shared" si="64"/>
        <v>0</v>
      </c>
    </row>
    <row r="992" spans="1:9" x14ac:dyDescent="0.25">
      <c r="A992" t="s">
        <v>1008</v>
      </c>
      <c r="B992" t="s">
        <v>1345</v>
      </c>
      <c r="F992">
        <f t="shared" si="61"/>
        <v>0</v>
      </c>
      <c r="G992">
        <f t="shared" si="62"/>
        <v>0</v>
      </c>
      <c r="H992">
        <f t="shared" si="63"/>
        <v>0</v>
      </c>
      <c r="I992">
        <f t="shared" si="64"/>
        <v>0</v>
      </c>
    </row>
    <row r="993" spans="1:9" x14ac:dyDescent="0.25">
      <c r="A993" t="s">
        <v>1009</v>
      </c>
      <c r="B993" t="s">
        <v>1345</v>
      </c>
      <c r="F993">
        <f t="shared" si="61"/>
        <v>0</v>
      </c>
      <c r="G993">
        <f t="shared" si="62"/>
        <v>0</v>
      </c>
      <c r="H993">
        <f t="shared" si="63"/>
        <v>0</v>
      </c>
      <c r="I993">
        <f t="shared" si="64"/>
        <v>0</v>
      </c>
    </row>
    <row r="994" spans="1:9" x14ac:dyDescent="0.25">
      <c r="A994" t="s">
        <v>1010</v>
      </c>
      <c r="B994" t="s">
        <v>1345</v>
      </c>
      <c r="F994">
        <f t="shared" si="61"/>
        <v>0</v>
      </c>
      <c r="G994">
        <f t="shared" si="62"/>
        <v>0</v>
      </c>
      <c r="H994">
        <f t="shared" si="63"/>
        <v>0</v>
      </c>
      <c r="I994">
        <f t="shared" si="64"/>
        <v>0</v>
      </c>
    </row>
    <row r="995" spans="1:9" x14ac:dyDescent="0.25">
      <c r="A995" t="s">
        <v>1011</v>
      </c>
      <c r="B995" t="s">
        <v>1345</v>
      </c>
      <c r="F995">
        <f t="shared" si="61"/>
        <v>0</v>
      </c>
      <c r="G995">
        <f t="shared" si="62"/>
        <v>0</v>
      </c>
      <c r="H995">
        <f t="shared" si="63"/>
        <v>0</v>
      </c>
      <c r="I995">
        <f t="shared" si="64"/>
        <v>0</v>
      </c>
    </row>
    <row r="996" spans="1:9" x14ac:dyDescent="0.25">
      <c r="A996" t="s">
        <v>1012</v>
      </c>
      <c r="B996" t="s">
        <v>1345</v>
      </c>
      <c r="F996">
        <f t="shared" si="61"/>
        <v>0</v>
      </c>
      <c r="G996">
        <f t="shared" si="62"/>
        <v>0</v>
      </c>
      <c r="H996">
        <f t="shared" si="63"/>
        <v>0</v>
      </c>
      <c r="I996">
        <f t="shared" si="64"/>
        <v>0</v>
      </c>
    </row>
    <row r="997" spans="1:9" x14ac:dyDescent="0.25">
      <c r="A997" t="s">
        <v>1013</v>
      </c>
      <c r="B997" t="s">
        <v>1345</v>
      </c>
      <c r="F997">
        <f t="shared" si="61"/>
        <v>0</v>
      </c>
      <c r="G997">
        <f t="shared" si="62"/>
        <v>0</v>
      </c>
      <c r="H997">
        <f t="shared" si="63"/>
        <v>0</v>
      </c>
      <c r="I997">
        <f t="shared" si="64"/>
        <v>0</v>
      </c>
    </row>
    <row r="998" spans="1:9" x14ac:dyDescent="0.25">
      <c r="A998" t="s">
        <v>1014</v>
      </c>
      <c r="B998" t="s">
        <v>1345</v>
      </c>
      <c r="F998">
        <f t="shared" si="61"/>
        <v>0</v>
      </c>
      <c r="G998">
        <f t="shared" si="62"/>
        <v>0</v>
      </c>
      <c r="H998">
        <f t="shared" si="63"/>
        <v>0</v>
      </c>
      <c r="I998">
        <f t="shared" si="64"/>
        <v>0</v>
      </c>
    </row>
    <row r="999" spans="1:9" x14ac:dyDescent="0.25">
      <c r="A999" t="s">
        <v>1015</v>
      </c>
      <c r="B999" t="s">
        <v>1345</v>
      </c>
      <c r="F999">
        <f t="shared" si="61"/>
        <v>0</v>
      </c>
      <c r="G999">
        <f t="shared" si="62"/>
        <v>0</v>
      </c>
      <c r="H999">
        <f t="shared" si="63"/>
        <v>0</v>
      </c>
      <c r="I999">
        <f t="shared" si="64"/>
        <v>0</v>
      </c>
    </row>
    <row r="1000" spans="1:9" x14ac:dyDescent="0.25">
      <c r="A1000" t="s">
        <v>1016</v>
      </c>
      <c r="B1000" t="s">
        <v>1345</v>
      </c>
      <c r="F1000">
        <f t="shared" si="61"/>
        <v>0</v>
      </c>
      <c r="G1000">
        <f t="shared" si="62"/>
        <v>0</v>
      </c>
      <c r="H1000">
        <f t="shared" si="63"/>
        <v>0</v>
      </c>
      <c r="I1000">
        <f t="shared" si="64"/>
        <v>0</v>
      </c>
    </row>
    <row r="1001" spans="1:9" x14ac:dyDescent="0.25">
      <c r="A1001" t="s">
        <v>1017</v>
      </c>
      <c r="B1001" t="s">
        <v>1345</v>
      </c>
      <c r="F1001">
        <f t="shared" si="61"/>
        <v>0</v>
      </c>
      <c r="G1001">
        <f t="shared" si="62"/>
        <v>0</v>
      </c>
      <c r="H1001">
        <f t="shared" si="63"/>
        <v>0</v>
      </c>
      <c r="I1001">
        <f t="shared" si="64"/>
        <v>0</v>
      </c>
    </row>
    <row r="1002" spans="1:9" x14ac:dyDescent="0.25">
      <c r="A1002" t="s">
        <v>1018</v>
      </c>
      <c r="B1002" t="s">
        <v>1345</v>
      </c>
      <c r="F1002">
        <f t="shared" si="61"/>
        <v>0</v>
      </c>
      <c r="G1002">
        <f t="shared" si="62"/>
        <v>0</v>
      </c>
      <c r="H1002">
        <f t="shared" si="63"/>
        <v>0</v>
      </c>
      <c r="I1002">
        <f t="shared" si="64"/>
        <v>0</v>
      </c>
    </row>
    <row r="1003" spans="1:9" x14ac:dyDescent="0.25">
      <c r="A1003" t="s">
        <v>1019</v>
      </c>
      <c r="B1003" t="s">
        <v>1345</v>
      </c>
      <c r="F1003">
        <f t="shared" si="61"/>
        <v>0</v>
      </c>
      <c r="G1003">
        <f t="shared" si="62"/>
        <v>0</v>
      </c>
      <c r="H1003">
        <f t="shared" si="63"/>
        <v>0</v>
      </c>
      <c r="I1003">
        <f t="shared" si="64"/>
        <v>0</v>
      </c>
    </row>
    <row r="1004" spans="1:9" x14ac:dyDescent="0.25">
      <c r="A1004" t="s">
        <v>1020</v>
      </c>
      <c r="B1004" t="s">
        <v>1345</v>
      </c>
      <c r="F1004">
        <f t="shared" si="61"/>
        <v>0</v>
      </c>
      <c r="G1004">
        <f t="shared" si="62"/>
        <v>0</v>
      </c>
      <c r="H1004">
        <f t="shared" si="63"/>
        <v>0</v>
      </c>
      <c r="I1004">
        <f t="shared" si="64"/>
        <v>0</v>
      </c>
    </row>
    <row r="1005" spans="1:9" x14ac:dyDescent="0.25">
      <c r="A1005" t="s">
        <v>1021</v>
      </c>
      <c r="B1005" t="s">
        <v>1345</v>
      </c>
      <c r="F1005">
        <f t="shared" si="61"/>
        <v>0</v>
      </c>
      <c r="G1005">
        <f t="shared" si="62"/>
        <v>0</v>
      </c>
      <c r="H1005">
        <f t="shared" si="63"/>
        <v>0</v>
      </c>
      <c r="I1005">
        <f t="shared" si="64"/>
        <v>0</v>
      </c>
    </row>
    <row r="1006" spans="1:9" x14ac:dyDescent="0.25">
      <c r="A1006" t="s">
        <v>1022</v>
      </c>
      <c r="B1006" t="s">
        <v>1345</v>
      </c>
      <c r="F1006">
        <f t="shared" si="61"/>
        <v>0</v>
      </c>
      <c r="G1006">
        <f t="shared" si="62"/>
        <v>0</v>
      </c>
      <c r="H1006">
        <f t="shared" si="63"/>
        <v>0</v>
      </c>
      <c r="I1006">
        <f t="shared" si="64"/>
        <v>0</v>
      </c>
    </row>
    <row r="1007" spans="1:9" x14ac:dyDescent="0.25">
      <c r="A1007" t="s">
        <v>1023</v>
      </c>
      <c r="B1007" t="s">
        <v>1345</v>
      </c>
      <c r="F1007">
        <f t="shared" si="61"/>
        <v>0</v>
      </c>
      <c r="G1007">
        <f t="shared" si="62"/>
        <v>0</v>
      </c>
      <c r="H1007">
        <f t="shared" si="63"/>
        <v>0</v>
      </c>
      <c r="I1007">
        <f t="shared" si="64"/>
        <v>0</v>
      </c>
    </row>
    <row r="1008" spans="1:9" x14ac:dyDescent="0.25">
      <c r="A1008" t="s">
        <v>1024</v>
      </c>
      <c r="B1008" t="s">
        <v>1345</v>
      </c>
      <c r="F1008">
        <f t="shared" si="61"/>
        <v>0</v>
      </c>
      <c r="G1008">
        <f t="shared" si="62"/>
        <v>0</v>
      </c>
      <c r="H1008">
        <f t="shared" si="63"/>
        <v>0</v>
      </c>
      <c r="I1008">
        <f t="shared" si="64"/>
        <v>0</v>
      </c>
    </row>
    <row r="1009" spans="1:9" x14ac:dyDescent="0.25">
      <c r="A1009" t="s">
        <v>1025</v>
      </c>
      <c r="B1009" t="s">
        <v>1345</v>
      </c>
      <c r="F1009">
        <f t="shared" si="61"/>
        <v>0</v>
      </c>
      <c r="G1009">
        <f t="shared" si="62"/>
        <v>0</v>
      </c>
      <c r="H1009">
        <f t="shared" si="63"/>
        <v>0</v>
      </c>
      <c r="I1009">
        <f t="shared" si="64"/>
        <v>0</v>
      </c>
    </row>
    <row r="1010" spans="1:9" x14ac:dyDescent="0.25">
      <c r="A1010" t="s">
        <v>1026</v>
      </c>
      <c r="B1010" t="s">
        <v>1345</v>
      </c>
      <c r="F1010">
        <f t="shared" si="61"/>
        <v>0</v>
      </c>
      <c r="G1010">
        <f t="shared" si="62"/>
        <v>0</v>
      </c>
      <c r="H1010">
        <f t="shared" si="63"/>
        <v>0</v>
      </c>
      <c r="I1010">
        <f t="shared" si="64"/>
        <v>0</v>
      </c>
    </row>
    <row r="1011" spans="1:9" x14ac:dyDescent="0.25">
      <c r="A1011" t="s">
        <v>1027</v>
      </c>
      <c r="B1011" t="s">
        <v>1345</v>
      </c>
      <c r="F1011">
        <f t="shared" si="61"/>
        <v>0</v>
      </c>
      <c r="G1011">
        <f t="shared" si="62"/>
        <v>0</v>
      </c>
      <c r="H1011">
        <f t="shared" si="63"/>
        <v>0</v>
      </c>
      <c r="I1011">
        <f t="shared" si="64"/>
        <v>0</v>
      </c>
    </row>
    <row r="1012" spans="1:9" x14ac:dyDescent="0.25">
      <c r="A1012" t="s">
        <v>1028</v>
      </c>
      <c r="B1012" t="s">
        <v>1345</v>
      </c>
      <c r="F1012">
        <f t="shared" si="61"/>
        <v>0</v>
      </c>
      <c r="G1012">
        <f t="shared" si="62"/>
        <v>0</v>
      </c>
      <c r="H1012">
        <f t="shared" si="63"/>
        <v>0</v>
      </c>
      <c r="I1012">
        <f t="shared" si="64"/>
        <v>0</v>
      </c>
    </row>
    <row r="1013" spans="1:9" x14ac:dyDescent="0.25">
      <c r="A1013" t="s">
        <v>1029</v>
      </c>
      <c r="B1013" t="s">
        <v>1345</v>
      </c>
      <c r="F1013">
        <f t="shared" si="61"/>
        <v>0</v>
      </c>
      <c r="G1013">
        <f t="shared" si="62"/>
        <v>0</v>
      </c>
      <c r="H1013">
        <f t="shared" si="63"/>
        <v>0</v>
      </c>
      <c r="I1013">
        <f t="shared" si="64"/>
        <v>0</v>
      </c>
    </row>
    <row r="1014" spans="1:9" x14ac:dyDescent="0.25">
      <c r="A1014" t="s">
        <v>1030</v>
      </c>
      <c r="B1014" t="s">
        <v>1345</v>
      </c>
      <c r="F1014">
        <f t="shared" si="61"/>
        <v>0</v>
      </c>
      <c r="G1014">
        <f t="shared" si="62"/>
        <v>0</v>
      </c>
      <c r="H1014">
        <f t="shared" si="63"/>
        <v>0</v>
      </c>
      <c r="I1014">
        <f t="shared" si="64"/>
        <v>0</v>
      </c>
    </row>
    <row r="1015" spans="1:9" x14ac:dyDescent="0.25">
      <c r="A1015" t="s">
        <v>1031</v>
      </c>
      <c r="B1015" t="s">
        <v>1345</v>
      </c>
      <c r="F1015">
        <f t="shared" si="61"/>
        <v>0</v>
      </c>
      <c r="G1015">
        <f t="shared" si="62"/>
        <v>0</v>
      </c>
      <c r="H1015">
        <f t="shared" si="63"/>
        <v>0</v>
      </c>
      <c r="I1015">
        <f t="shared" si="64"/>
        <v>0</v>
      </c>
    </row>
    <row r="1016" spans="1:9" x14ac:dyDescent="0.25">
      <c r="A1016" t="s">
        <v>1032</v>
      </c>
      <c r="B1016" t="s">
        <v>1345</v>
      </c>
      <c r="F1016">
        <f t="shared" si="61"/>
        <v>0</v>
      </c>
      <c r="G1016">
        <f t="shared" si="62"/>
        <v>0</v>
      </c>
      <c r="H1016">
        <f t="shared" si="63"/>
        <v>0</v>
      </c>
      <c r="I1016">
        <f t="shared" si="64"/>
        <v>0</v>
      </c>
    </row>
    <row r="1017" spans="1:9" x14ac:dyDescent="0.25">
      <c r="A1017" t="s">
        <v>1033</v>
      </c>
      <c r="B1017" t="s">
        <v>1345</v>
      </c>
      <c r="F1017">
        <f t="shared" si="61"/>
        <v>0</v>
      </c>
      <c r="G1017">
        <f t="shared" si="62"/>
        <v>0</v>
      </c>
      <c r="H1017">
        <f t="shared" si="63"/>
        <v>0</v>
      </c>
      <c r="I1017">
        <f t="shared" si="64"/>
        <v>0</v>
      </c>
    </row>
    <row r="1018" spans="1:9" x14ac:dyDescent="0.25">
      <c r="A1018" t="s">
        <v>1034</v>
      </c>
      <c r="B1018" t="s">
        <v>1345</v>
      </c>
      <c r="F1018">
        <f t="shared" si="61"/>
        <v>0</v>
      </c>
      <c r="G1018">
        <f t="shared" si="62"/>
        <v>0</v>
      </c>
      <c r="H1018">
        <f t="shared" si="63"/>
        <v>0</v>
      </c>
      <c r="I1018">
        <f t="shared" si="64"/>
        <v>0</v>
      </c>
    </row>
    <row r="1019" spans="1:9" x14ac:dyDescent="0.25">
      <c r="A1019" t="s">
        <v>1035</v>
      </c>
      <c r="B1019" t="s">
        <v>1345</v>
      </c>
      <c r="F1019">
        <f t="shared" si="61"/>
        <v>0</v>
      </c>
      <c r="G1019">
        <f t="shared" si="62"/>
        <v>0</v>
      </c>
      <c r="H1019">
        <f t="shared" si="63"/>
        <v>0</v>
      </c>
      <c r="I1019">
        <f t="shared" si="64"/>
        <v>0</v>
      </c>
    </row>
    <row r="1020" spans="1:9" x14ac:dyDescent="0.25">
      <c r="A1020" t="s">
        <v>1036</v>
      </c>
      <c r="B1020" t="s">
        <v>1345</v>
      </c>
      <c r="F1020">
        <f t="shared" si="61"/>
        <v>0</v>
      </c>
      <c r="G1020">
        <f t="shared" si="62"/>
        <v>0</v>
      </c>
      <c r="H1020">
        <f t="shared" si="63"/>
        <v>0</v>
      </c>
      <c r="I1020">
        <f t="shared" si="64"/>
        <v>0</v>
      </c>
    </row>
    <row r="1021" spans="1:9" x14ac:dyDescent="0.25">
      <c r="A1021" t="s">
        <v>1037</v>
      </c>
      <c r="B1021" t="s">
        <v>1345</v>
      </c>
      <c r="F1021">
        <f t="shared" si="61"/>
        <v>0</v>
      </c>
      <c r="G1021">
        <f t="shared" si="62"/>
        <v>0</v>
      </c>
      <c r="H1021">
        <f t="shared" si="63"/>
        <v>0</v>
      </c>
      <c r="I1021">
        <f t="shared" si="64"/>
        <v>0</v>
      </c>
    </row>
    <row r="1022" spans="1:9" x14ac:dyDescent="0.25">
      <c r="A1022" t="s">
        <v>1038</v>
      </c>
      <c r="B1022" t="s">
        <v>1345</v>
      </c>
      <c r="F1022">
        <f t="shared" si="61"/>
        <v>0</v>
      </c>
      <c r="G1022">
        <f t="shared" si="62"/>
        <v>0</v>
      </c>
      <c r="H1022">
        <f t="shared" si="63"/>
        <v>0</v>
      </c>
      <c r="I1022">
        <f t="shared" si="64"/>
        <v>0</v>
      </c>
    </row>
    <row r="1023" spans="1:9" x14ac:dyDescent="0.25">
      <c r="A1023" t="s">
        <v>1039</v>
      </c>
      <c r="B1023" t="s">
        <v>1345</v>
      </c>
      <c r="F1023">
        <f t="shared" si="61"/>
        <v>0</v>
      </c>
      <c r="G1023">
        <f t="shared" si="62"/>
        <v>0</v>
      </c>
      <c r="H1023">
        <f t="shared" si="63"/>
        <v>0</v>
      </c>
      <c r="I1023">
        <f t="shared" si="64"/>
        <v>0</v>
      </c>
    </row>
    <row r="1024" spans="1:9" x14ac:dyDescent="0.25">
      <c r="A1024" t="s">
        <v>1040</v>
      </c>
      <c r="B1024" t="s">
        <v>1345</v>
      </c>
      <c r="F1024">
        <f t="shared" si="61"/>
        <v>0</v>
      </c>
      <c r="G1024">
        <f t="shared" si="62"/>
        <v>0</v>
      </c>
      <c r="H1024">
        <f t="shared" si="63"/>
        <v>0</v>
      </c>
      <c r="I1024">
        <f t="shared" si="64"/>
        <v>0</v>
      </c>
    </row>
    <row r="1025" spans="1:9" x14ac:dyDescent="0.25">
      <c r="A1025" t="s">
        <v>1041</v>
      </c>
      <c r="B1025" t="s">
        <v>1345</v>
      </c>
      <c r="F1025">
        <f t="shared" si="61"/>
        <v>0</v>
      </c>
      <c r="G1025">
        <f t="shared" si="62"/>
        <v>0</v>
      </c>
      <c r="H1025">
        <f t="shared" si="63"/>
        <v>0</v>
      </c>
      <c r="I1025">
        <f t="shared" si="64"/>
        <v>0</v>
      </c>
    </row>
    <row r="1026" spans="1:9" x14ac:dyDescent="0.25">
      <c r="A1026" t="s">
        <v>1042</v>
      </c>
      <c r="B1026" t="s">
        <v>1345</v>
      </c>
      <c r="F1026">
        <f t="shared" si="61"/>
        <v>0</v>
      </c>
      <c r="G1026">
        <f t="shared" si="62"/>
        <v>0</v>
      </c>
      <c r="H1026">
        <f t="shared" si="63"/>
        <v>0</v>
      </c>
      <c r="I1026">
        <f t="shared" si="64"/>
        <v>0</v>
      </c>
    </row>
    <row r="1027" spans="1:9" x14ac:dyDescent="0.25">
      <c r="A1027" t="s">
        <v>1043</v>
      </c>
      <c r="B1027" t="s">
        <v>1345</v>
      </c>
      <c r="F1027">
        <f t="shared" si="61"/>
        <v>0</v>
      </c>
      <c r="G1027">
        <f t="shared" si="62"/>
        <v>0</v>
      </c>
      <c r="H1027">
        <f t="shared" si="63"/>
        <v>0</v>
      </c>
      <c r="I1027">
        <f t="shared" si="64"/>
        <v>0</v>
      </c>
    </row>
    <row r="1028" spans="1:9" x14ac:dyDescent="0.25">
      <c r="A1028" t="s">
        <v>1044</v>
      </c>
      <c r="B1028" t="s">
        <v>1345</v>
      </c>
      <c r="F1028">
        <f t="shared" si="61"/>
        <v>0</v>
      </c>
      <c r="G1028">
        <f t="shared" si="62"/>
        <v>0</v>
      </c>
      <c r="H1028">
        <f t="shared" si="63"/>
        <v>0</v>
      </c>
      <c r="I1028">
        <f t="shared" si="64"/>
        <v>0</v>
      </c>
    </row>
    <row r="1029" spans="1:9" x14ac:dyDescent="0.25">
      <c r="A1029" t="s">
        <v>1045</v>
      </c>
      <c r="B1029" t="s">
        <v>1345</v>
      </c>
      <c r="F1029">
        <f t="shared" si="61"/>
        <v>0</v>
      </c>
      <c r="G1029">
        <f t="shared" si="62"/>
        <v>0</v>
      </c>
      <c r="H1029">
        <f t="shared" si="63"/>
        <v>0</v>
      </c>
      <c r="I1029">
        <f t="shared" si="64"/>
        <v>0</v>
      </c>
    </row>
    <row r="1030" spans="1:9" x14ac:dyDescent="0.25">
      <c r="A1030" t="s">
        <v>1046</v>
      </c>
      <c r="B1030" t="s">
        <v>1345</v>
      </c>
      <c r="F1030">
        <f t="shared" ref="F1030:F1093" si="65">G1030-H1030</f>
        <v>0</v>
      </c>
      <c r="G1030">
        <f t="shared" ref="G1030:G1093" si="66">IF(C1030="",0,C1030)</f>
        <v>0</v>
      </c>
      <c r="H1030">
        <f t="shared" ref="H1030:H1093" si="67">IF(D1030="",0,D1030)</f>
        <v>0</v>
      </c>
      <c r="I1030">
        <f t="shared" ref="I1030:I1093" si="68">IF(E1030="",0,E1030)</f>
        <v>0</v>
      </c>
    </row>
    <row r="1031" spans="1:9" x14ac:dyDescent="0.25">
      <c r="A1031" t="s">
        <v>1047</v>
      </c>
      <c r="B1031" t="s">
        <v>1345</v>
      </c>
      <c r="F1031">
        <f t="shared" si="65"/>
        <v>0</v>
      </c>
      <c r="G1031">
        <f t="shared" si="66"/>
        <v>0</v>
      </c>
      <c r="H1031">
        <f t="shared" si="67"/>
        <v>0</v>
      </c>
      <c r="I1031">
        <f t="shared" si="68"/>
        <v>0</v>
      </c>
    </row>
    <row r="1032" spans="1:9" x14ac:dyDescent="0.25">
      <c r="A1032" t="s">
        <v>1048</v>
      </c>
      <c r="B1032" t="s">
        <v>1345</v>
      </c>
      <c r="F1032">
        <f t="shared" si="65"/>
        <v>0</v>
      </c>
      <c r="G1032">
        <f t="shared" si="66"/>
        <v>0</v>
      </c>
      <c r="H1032">
        <f t="shared" si="67"/>
        <v>0</v>
      </c>
      <c r="I1032">
        <f t="shared" si="68"/>
        <v>0</v>
      </c>
    </row>
    <row r="1033" spans="1:9" x14ac:dyDescent="0.25">
      <c r="A1033" t="s">
        <v>1049</v>
      </c>
      <c r="B1033" t="s">
        <v>1345</v>
      </c>
      <c r="F1033">
        <f t="shared" si="65"/>
        <v>0</v>
      </c>
      <c r="G1033">
        <f t="shared" si="66"/>
        <v>0</v>
      </c>
      <c r="H1033">
        <f t="shared" si="67"/>
        <v>0</v>
      </c>
      <c r="I1033">
        <f t="shared" si="68"/>
        <v>0</v>
      </c>
    </row>
    <row r="1034" spans="1:9" x14ac:dyDescent="0.25">
      <c r="A1034" t="s">
        <v>1050</v>
      </c>
      <c r="B1034" t="s">
        <v>1345</v>
      </c>
      <c r="F1034">
        <f t="shared" si="65"/>
        <v>0</v>
      </c>
      <c r="G1034">
        <f t="shared" si="66"/>
        <v>0</v>
      </c>
      <c r="H1034">
        <f t="shared" si="67"/>
        <v>0</v>
      </c>
      <c r="I1034">
        <f t="shared" si="68"/>
        <v>0</v>
      </c>
    </row>
    <row r="1035" spans="1:9" x14ac:dyDescent="0.25">
      <c r="A1035" t="s">
        <v>1051</v>
      </c>
      <c r="B1035" t="s">
        <v>1345</v>
      </c>
      <c r="F1035">
        <f t="shared" si="65"/>
        <v>0</v>
      </c>
      <c r="G1035">
        <f t="shared" si="66"/>
        <v>0</v>
      </c>
      <c r="H1035">
        <f t="shared" si="67"/>
        <v>0</v>
      </c>
      <c r="I1035">
        <f t="shared" si="68"/>
        <v>0</v>
      </c>
    </row>
    <row r="1036" spans="1:9" x14ac:dyDescent="0.25">
      <c r="A1036" t="s">
        <v>1052</v>
      </c>
      <c r="B1036" t="s">
        <v>1345</v>
      </c>
      <c r="F1036">
        <f t="shared" si="65"/>
        <v>0</v>
      </c>
      <c r="G1036">
        <f t="shared" si="66"/>
        <v>0</v>
      </c>
      <c r="H1036">
        <f t="shared" si="67"/>
        <v>0</v>
      </c>
      <c r="I1036">
        <f t="shared" si="68"/>
        <v>0</v>
      </c>
    </row>
    <row r="1037" spans="1:9" x14ac:dyDescent="0.25">
      <c r="A1037" t="s">
        <v>1053</v>
      </c>
      <c r="B1037" t="s">
        <v>1345</v>
      </c>
      <c r="F1037">
        <f t="shared" si="65"/>
        <v>0</v>
      </c>
      <c r="G1037">
        <f t="shared" si="66"/>
        <v>0</v>
      </c>
      <c r="H1037">
        <f t="shared" si="67"/>
        <v>0</v>
      </c>
      <c r="I1037">
        <f t="shared" si="68"/>
        <v>0</v>
      </c>
    </row>
    <row r="1038" spans="1:9" x14ac:dyDescent="0.25">
      <c r="A1038" t="s">
        <v>1054</v>
      </c>
      <c r="B1038" t="s">
        <v>1345</v>
      </c>
      <c r="F1038">
        <f t="shared" si="65"/>
        <v>0</v>
      </c>
      <c r="G1038">
        <f t="shared" si="66"/>
        <v>0</v>
      </c>
      <c r="H1038">
        <f t="shared" si="67"/>
        <v>0</v>
      </c>
      <c r="I1038">
        <f t="shared" si="68"/>
        <v>0</v>
      </c>
    </row>
    <row r="1039" spans="1:9" x14ac:dyDescent="0.25">
      <c r="A1039" t="s">
        <v>1055</v>
      </c>
      <c r="B1039" t="s">
        <v>1345</v>
      </c>
      <c r="F1039">
        <f t="shared" si="65"/>
        <v>0</v>
      </c>
      <c r="G1039">
        <f t="shared" si="66"/>
        <v>0</v>
      </c>
      <c r="H1039">
        <f t="shared" si="67"/>
        <v>0</v>
      </c>
      <c r="I1039">
        <f t="shared" si="68"/>
        <v>0</v>
      </c>
    </row>
    <row r="1040" spans="1:9" x14ac:dyDescent="0.25">
      <c r="A1040" t="s">
        <v>1056</v>
      </c>
      <c r="B1040" t="s">
        <v>1345</v>
      </c>
      <c r="F1040">
        <f t="shared" si="65"/>
        <v>0</v>
      </c>
      <c r="G1040">
        <f t="shared" si="66"/>
        <v>0</v>
      </c>
      <c r="H1040">
        <f t="shared" si="67"/>
        <v>0</v>
      </c>
      <c r="I1040">
        <f t="shared" si="68"/>
        <v>0</v>
      </c>
    </row>
    <row r="1041" spans="1:9" x14ac:dyDescent="0.25">
      <c r="A1041" t="s">
        <v>1057</v>
      </c>
      <c r="B1041" t="s">
        <v>1345</v>
      </c>
      <c r="F1041">
        <f t="shared" si="65"/>
        <v>0</v>
      </c>
      <c r="G1041">
        <f t="shared" si="66"/>
        <v>0</v>
      </c>
      <c r="H1041">
        <f t="shared" si="67"/>
        <v>0</v>
      </c>
      <c r="I1041">
        <f t="shared" si="68"/>
        <v>0</v>
      </c>
    </row>
    <row r="1042" spans="1:9" x14ac:dyDescent="0.25">
      <c r="A1042" t="s">
        <v>1058</v>
      </c>
      <c r="B1042" t="s">
        <v>1345</v>
      </c>
      <c r="F1042">
        <f t="shared" si="65"/>
        <v>0</v>
      </c>
      <c r="G1042">
        <f t="shared" si="66"/>
        <v>0</v>
      </c>
      <c r="H1042">
        <f t="shared" si="67"/>
        <v>0</v>
      </c>
      <c r="I1042">
        <f t="shared" si="68"/>
        <v>0</v>
      </c>
    </row>
    <row r="1043" spans="1:9" x14ac:dyDescent="0.25">
      <c r="A1043" t="s">
        <v>1059</v>
      </c>
      <c r="B1043" t="s">
        <v>1345</v>
      </c>
      <c r="F1043">
        <f t="shared" si="65"/>
        <v>0</v>
      </c>
      <c r="G1043">
        <f t="shared" si="66"/>
        <v>0</v>
      </c>
      <c r="H1043">
        <f t="shared" si="67"/>
        <v>0</v>
      </c>
      <c r="I1043">
        <f t="shared" si="68"/>
        <v>0</v>
      </c>
    </row>
    <row r="1044" spans="1:9" x14ac:dyDescent="0.25">
      <c r="A1044" t="s">
        <v>1060</v>
      </c>
      <c r="B1044" t="s">
        <v>1345</v>
      </c>
      <c r="F1044">
        <f t="shared" si="65"/>
        <v>0</v>
      </c>
      <c r="G1044">
        <f t="shared" si="66"/>
        <v>0</v>
      </c>
      <c r="H1044">
        <f t="shared" si="67"/>
        <v>0</v>
      </c>
      <c r="I1044">
        <f t="shared" si="68"/>
        <v>0</v>
      </c>
    </row>
    <row r="1045" spans="1:9" x14ac:dyDescent="0.25">
      <c r="A1045" t="s">
        <v>1061</v>
      </c>
      <c r="B1045" t="s">
        <v>1345</v>
      </c>
      <c r="F1045">
        <f t="shared" si="65"/>
        <v>0</v>
      </c>
      <c r="G1045">
        <f t="shared" si="66"/>
        <v>0</v>
      </c>
      <c r="H1045">
        <f t="shared" si="67"/>
        <v>0</v>
      </c>
      <c r="I1045">
        <f t="shared" si="68"/>
        <v>0</v>
      </c>
    </row>
    <row r="1046" spans="1:9" x14ac:dyDescent="0.25">
      <c r="A1046" t="s">
        <v>1062</v>
      </c>
      <c r="B1046" t="s">
        <v>1345</v>
      </c>
      <c r="F1046">
        <f t="shared" si="65"/>
        <v>0</v>
      </c>
      <c r="G1046">
        <f t="shared" si="66"/>
        <v>0</v>
      </c>
      <c r="H1046">
        <f t="shared" si="67"/>
        <v>0</v>
      </c>
      <c r="I1046">
        <f t="shared" si="68"/>
        <v>0</v>
      </c>
    </row>
    <row r="1047" spans="1:9" x14ac:dyDescent="0.25">
      <c r="A1047" t="s">
        <v>1063</v>
      </c>
      <c r="B1047" t="s">
        <v>1345</v>
      </c>
      <c r="F1047">
        <f t="shared" si="65"/>
        <v>0</v>
      </c>
      <c r="G1047">
        <f t="shared" si="66"/>
        <v>0</v>
      </c>
      <c r="H1047">
        <f t="shared" si="67"/>
        <v>0</v>
      </c>
      <c r="I1047">
        <f t="shared" si="68"/>
        <v>0</v>
      </c>
    </row>
    <row r="1048" spans="1:9" x14ac:dyDescent="0.25">
      <c r="A1048" t="s">
        <v>1064</v>
      </c>
      <c r="B1048" t="s">
        <v>1345</v>
      </c>
      <c r="F1048">
        <f t="shared" si="65"/>
        <v>0</v>
      </c>
      <c r="G1048">
        <f t="shared" si="66"/>
        <v>0</v>
      </c>
      <c r="H1048">
        <f t="shared" si="67"/>
        <v>0</v>
      </c>
      <c r="I1048">
        <f t="shared" si="68"/>
        <v>0</v>
      </c>
    </row>
    <row r="1049" spans="1:9" x14ac:dyDescent="0.25">
      <c r="A1049" t="s">
        <v>1065</v>
      </c>
      <c r="B1049" t="s">
        <v>1345</v>
      </c>
      <c r="F1049">
        <f t="shared" si="65"/>
        <v>0</v>
      </c>
      <c r="G1049">
        <f t="shared" si="66"/>
        <v>0</v>
      </c>
      <c r="H1049">
        <f t="shared" si="67"/>
        <v>0</v>
      </c>
      <c r="I1049">
        <f t="shared" si="68"/>
        <v>0</v>
      </c>
    </row>
    <row r="1050" spans="1:9" x14ac:dyDescent="0.25">
      <c r="A1050" t="s">
        <v>1066</v>
      </c>
      <c r="B1050" t="s">
        <v>1345</v>
      </c>
      <c r="F1050">
        <f t="shared" si="65"/>
        <v>0</v>
      </c>
      <c r="G1050">
        <f t="shared" si="66"/>
        <v>0</v>
      </c>
      <c r="H1050">
        <f t="shared" si="67"/>
        <v>0</v>
      </c>
      <c r="I1050">
        <f t="shared" si="68"/>
        <v>0</v>
      </c>
    </row>
    <row r="1051" spans="1:9" x14ac:dyDescent="0.25">
      <c r="A1051" t="s">
        <v>1067</v>
      </c>
      <c r="B1051" t="s">
        <v>1345</v>
      </c>
      <c r="F1051">
        <f t="shared" si="65"/>
        <v>0</v>
      </c>
      <c r="G1051">
        <f t="shared" si="66"/>
        <v>0</v>
      </c>
      <c r="H1051">
        <f t="shared" si="67"/>
        <v>0</v>
      </c>
      <c r="I1051">
        <f t="shared" si="68"/>
        <v>0</v>
      </c>
    </row>
    <row r="1052" spans="1:9" x14ac:dyDescent="0.25">
      <c r="A1052" t="s">
        <v>1068</v>
      </c>
      <c r="B1052" t="s">
        <v>1345</v>
      </c>
      <c r="F1052">
        <f t="shared" si="65"/>
        <v>0</v>
      </c>
      <c r="G1052">
        <f t="shared" si="66"/>
        <v>0</v>
      </c>
      <c r="H1052">
        <f t="shared" si="67"/>
        <v>0</v>
      </c>
      <c r="I1052">
        <f t="shared" si="68"/>
        <v>0</v>
      </c>
    </row>
    <row r="1053" spans="1:9" x14ac:dyDescent="0.25">
      <c r="A1053" t="s">
        <v>1069</v>
      </c>
      <c r="B1053" t="s">
        <v>1345</v>
      </c>
      <c r="F1053">
        <f t="shared" si="65"/>
        <v>0</v>
      </c>
      <c r="G1053">
        <f t="shared" si="66"/>
        <v>0</v>
      </c>
      <c r="H1053">
        <f t="shared" si="67"/>
        <v>0</v>
      </c>
      <c r="I1053">
        <f t="shared" si="68"/>
        <v>0</v>
      </c>
    </row>
    <row r="1054" spans="1:9" x14ac:dyDescent="0.25">
      <c r="A1054" t="s">
        <v>1070</v>
      </c>
      <c r="B1054" t="s">
        <v>1345</v>
      </c>
      <c r="F1054">
        <f t="shared" si="65"/>
        <v>0</v>
      </c>
      <c r="G1054">
        <f t="shared" si="66"/>
        <v>0</v>
      </c>
      <c r="H1054">
        <f t="shared" si="67"/>
        <v>0</v>
      </c>
      <c r="I1054">
        <f t="shared" si="68"/>
        <v>0</v>
      </c>
    </row>
    <row r="1055" spans="1:9" x14ac:dyDescent="0.25">
      <c r="A1055" t="s">
        <v>1071</v>
      </c>
      <c r="B1055" t="s">
        <v>1345</v>
      </c>
      <c r="F1055">
        <f t="shared" si="65"/>
        <v>0</v>
      </c>
      <c r="G1055">
        <f t="shared" si="66"/>
        <v>0</v>
      </c>
      <c r="H1055">
        <f t="shared" si="67"/>
        <v>0</v>
      </c>
      <c r="I1055">
        <f t="shared" si="68"/>
        <v>0</v>
      </c>
    </row>
    <row r="1056" spans="1:9" x14ac:dyDescent="0.25">
      <c r="A1056" t="s">
        <v>1072</v>
      </c>
      <c r="B1056" t="s">
        <v>1345</v>
      </c>
      <c r="F1056">
        <f t="shared" si="65"/>
        <v>0</v>
      </c>
      <c r="G1056">
        <f t="shared" si="66"/>
        <v>0</v>
      </c>
      <c r="H1056">
        <f t="shared" si="67"/>
        <v>0</v>
      </c>
      <c r="I1056">
        <f t="shared" si="68"/>
        <v>0</v>
      </c>
    </row>
    <row r="1057" spans="1:9" x14ac:dyDescent="0.25">
      <c r="A1057" t="s">
        <v>1073</v>
      </c>
      <c r="B1057" t="s">
        <v>1345</v>
      </c>
      <c r="F1057">
        <f t="shared" si="65"/>
        <v>0</v>
      </c>
      <c r="G1057">
        <f t="shared" si="66"/>
        <v>0</v>
      </c>
      <c r="H1057">
        <f t="shared" si="67"/>
        <v>0</v>
      </c>
      <c r="I1057">
        <f t="shared" si="68"/>
        <v>0</v>
      </c>
    </row>
    <row r="1058" spans="1:9" x14ac:dyDescent="0.25">
      <c r="A1058" t="s">
        <v>1074</v>
      </c>
      <c r="B1058" t="s">
        <v>1345</v>
      </c>
      <c r="F1058">
        <f t="shared" si="65"/>
        <v>0</v>
      </c>
      <c r="G1058">
        <f t="shared" si="66"/>
        <v>0</v>
      </c>
      <c r="H1058">
        <f t="shared" si="67"/>
        <v>0</v>
      </c>
      <c r="I1058">
        <f t="shared" si="68"/>
        <v>0</v>
      </c>
    </row>
    <row r="1059" spans="1:9" x14ac:dyDescent="0.25">
      <c r="A1059" t="s">
        <v>1075</v>
      </c>
      <c r="B1059" t="s">
        <v>1345</v>
      </c>
      <c r="F1059">
        <f t="shared" si="65"/>
        <v>0</v>
      </c>
      <c r="G1059">
        <f t="shared" si="66"/>
        <v>0</v>
      </c>
      <c r="H1059">
        <f t="shared" si="67"/>
        <v>0</v>
      </c>
      <c r="I1059">
        <f t="shared" si="68"/>
        <v>0</v>
      </c>
    </row>
    <row r="1060" spans="1:9" x14ac:dyDescent="0.25">
      <c r="A1060" t="s">
        <v>1076</v>
      </c>
      <c r="B1060" t="s">
        <v>1345</v>
      </c>
      <c r="F1060">
        <f t="shared" si="65"/>
        <v>0</v>
      </c>
      <c r="G1060">
        <f t="shared" si="66"/>
        <v>0</v>
      </c>
      <c r="H1060">
        <f t="shared" si="67"/>
        <v>0</v>
      </c>
      <c r="I1060">
        <f t="shared" si="68"/>
        <v>0</v>
      </c>
    </row>
    <row r="1061" spans="1:9" x14ac:dyDescent="0.25">
      <c r="A1061" t="s">
        <v>1077</v>
      </c>
      <c r="B1061" t="s">
        <v>1345</v>
      </c>
      <c r="F1061">
        <f t="shared" si="65"/>
        <v>0</v>
      </c>
      <c r="G1061">
        <f t="shared" si="66"/>
        <v>0</v>
      </c>
      <c r="H1061">
        <f t="shared" si="67"/>
        <v>0</v>
      </c>
      <c r="I1061">
        <f t="shared" si="68"/>
        <v>0</v>
      </c>
    </row>
    <row r="1062" spans="1:9" x14ac:dyDescent="0.25">
      <c r="A1062" t="s">
        <v>1078</v>
      </c>
      <c r="B1062" t="s">
        <v>1345</v>
      </c>
      <c r="F1062">
        <f t="shared" si="65"/>
        <v>0</v>
      </c>
      <c r="G1062">
        <f t="shared" si="66"/>
        <v>0</v>
      </c>
      <c r="H1062">
        <f t="shared" si="67"/>
        <v>0</v>
      </c>
      <c r="I1062">
        <f t="shared" si="68"/>
        <v>0</v>
      </c>
    </row>
    <row r="1063" spans="1:9" x14ac:dyDescent="0.25">
      <c r="A1063" t="s">
        <v>1079</v>
      </c>
      <c r="B1063" t="s">
        <v>1345</v>
      </c>
      <c r="F1063">
        <f t="shared" si="65"/>
        <v>0</v>
      </c>
      <c r="G1063">
        <f t="shared" si="66"/>
        <v>0</v>
      </c>
      <c r="H1063">
        <f t="shared" si="67"/>
        <v>0</v>
      </c>
      <c r="I1063">
        <f t="shared" si="68"/>
        <v>0</v>
      </c>
    </row>
    <row r="1064" spans="1:9" x14ac:dyDescent="0.25">
      <c r="A1064" t="s">
        <v>1080</v>
      </c>
      <c r="B1064" t="s">
        <v>1345</v>
      </c>
      <c r="F1064">
        <f t="shared" si="65"/>
        <v>0</v>
      </c>
      <c r="G1064">
        <f t="shared" si="66"/>
        <v>0</v>
      </c>
      <c r="H1064">
        <f t="shared" si="67"/>
        <v>0</v>
      </c>
      <c r="I1064">
        <f t="shared" si="68"/>
        <v>0</v>
      </c>
    </row>
    <row r="1065" spans="1:9" x14ac:dyDescent="0.25">
      <c r="A1065" t="s">
        <v>1081</v>
      </c>
      <c r="B1065" t="s">
        <v>1345</v>
      </c>
      <c r="F1065">
        <f t="shared" si="65"/>
        <v>0</v>
      </c>
      <c r="G1065">
        <f t="shared" si="66"/>
        <v>0</v>
      </c>
      <c r="H1065">
        <f t="shared" si="67"/>
        <v>0</v>
      </c>
      <c r="I1065">
        <f t="shared" si="68"/>
        <v>0</v>
      </c>
    </row>
    <row r="1066" spans="1:9" x14ac:dyDescent="0.25">
      <c r="A1066" t="s">
        <v>1082</v>
      </c>
      <c r="B1066" t="s">
        <v>1345</v>
      </c>
      <c r="F1066">
        <f t="shared" si="65"/>
        <v>0</v>
      </c>
      <c r="G1066">
        <f t="shared" si="66"/>
        <v>0</v>
      </c>
      <c r="H1066">
        <f t="shared" si="67"/>
        <v>0</v>
      </c>
      <c r="I1066">
        <f t="shared" si="68"/>
        <v>0</v>
      </c>
    </row>
    <row r="1067" spans="1:9" x14ac:dyDescent="0.25">
      <c r="A1067" t="s">
        <v>1083</v>
      </c>
      <c r="B1067" t="s">
        <v>1345</v>
      </c>
      <c r="F1067">
        <f t="shared" si="65"/>
        <v>0</v>
      </c>
      <c r="G1067">
        <f t="shared" si="66"/>
        <v>0</v>
      </c>
      <c r="H1067">
        <f t="shared" si="67"/>
        <v>0</v>
      </c>
      <c r="I1067">
        <f t="shared" si="68"/>
        <v>0</v>
      </c>
    </row>
    <row r="1068" spans="1:9" x14ac:dyDescent="0.25">
      <c r="A1068" t="s">
        <v>1084</v>
      </c>
      <c r="B1068" t="s">
        <v>1345</v>
      </c>
      <c r="F1068">
        <f t="shared" si="65"/>
        <v>0</v>
      </c>
      <c r="G1068">
        <f t="shared" si="66"/>
        <v>0</v>
      </c>
      <c r="H1068">
        <f t="shared" si="67"/>
        <v>0</v>
      </c>
      <c r="I1068">
        <f t="shared" si="68"/>
        <v>0</v>
      </c>
    </row>
    <row r="1069" spans="1:9" x14ac:dyDescent="0.25">
      <c r="A1069" t="s">
        <v>1085</v>
      </c>
      <c r="B1069" t="s">
        <v>1345</v>
      </c>
      <c r="F1069">
        <f t="shared" si="65"/>
        <v>0</v>
      </c>
      <c r="G1069">
        <f t="shared" si="66"/>
        <v>0</v>
      </c>
      <c r="H1069">
        <f t="shared" si="67"/>
        <v>0</v>
      </c>
      <c r="I1069">
        <f t="shared" si="68"/>
        <v>0</v>
      </c>
    </row>
    <row r="1070" spans="1:9" x14ac:dyDescent="0.25">
      <c r="A1070" t="s">
        <v>1086</v>
      </c>
      <c r="B1070" t="s">
        <v>1345</v>
      </c>
      <c r="F1070">
        <f t="shared" si="65"/>
        <v>0</v>
      </c>
      <c r="G1070">
        <f t="shared" si="66"/>
        <v>0</v>
      </c>
      <c r="H1070">
        <f t="shared" si="67"/>
        <v>0</v>
      </c>
      <c r="I1070">
        <f t="shared" si="68"/>
        <v>0</v>
      </c>
    </row>
    <row r="1071" spans="1:9" x14ac:dyDescent="0.25">
      <c r="A1071" t="s">
        <v>1087</v>
      </c>
      <c r="B1071" t="s">
        <v>1345</v>
      </c>
      <c r="F1071">
        <f t="shared" si="65"/>
        <v>0</v>
      </c>
      <c r="G1071">
        <f t="shared" si="66"/>
        <v>0</v>
      </c>
      <c r="H1071">
        <f t="shared" si="67"/>
        <v>0</v>
      </c>
      <c r="I1071">
        <f t="shared" si="68"/>
        <v>0</v>
      </c>
    </row>
    <row r="1072" spans="1:9" x14ac:dyDescent="0.25">
      <c r="A1072" t="s">
        <v>1088</v>
      </c>
      <c r="B1072" t="s">
        <v>1345</v>
      </c>
      <c r="F1072">
        <f t="shared" si="65"/>
        <v>0</v>
      </c>
      <c r="G1072">
        <f t="shared" si="66"/>
        <v>0</v>
      </c>
      <c r="H1072">
        <f t="shared" si="67"/>
        <v>0</v>
      </c>
      <c r="I1072">
        <f t="shared" si="68"/>
        <v>0</v>
      </c>
    </row>
    <row r="1073" spans="1:9" x14ac:dyDescent="0.25">
      <c r="A1073" t="s">
        <v>1089</v>
      </c>
      <c r="B1073" t="s">
        <v>1345</v>
      </c>
      <c r="F1073">
        <f t="shared" si="65"/>
        <v>0</v>
      </c>
      <c r="G1073">
        <f t="shared" si="66"/>
        <v>0</v>
      </c>
      <c r="H1073">
        <f t="shared" si="67"/>
        <v>0</v>
      </c>
      <c r="I1073">
        <f t="shared" si="68"/>
        <v>0</v>
      </c>
    </row>
    <row r="1074" spans="1:9" x14ac:dyDescent="0.25">
      <c r="A1074" t="s">
        <v>1090</v>
      </c>
      <c r="B1074" t="s">
        <v>1345</v>
      </c>
      <c r="F1074">
        <f t="shared" si="65"/>
        <v>0</v>
      </c>
      <c r="G1074">
        <f t="shared" si="66"/>
        <v>0</v>
      </c>
      <c r="H1074">
        <f t="shared" si="67"/>
        <v>0</v>
      </c>
      <c r="I1074">
        <f t="shared" si="68"/>
        <v>0</v>
      </c>
    </row>
    <row r="1075" spans="1:9" x14ac:dyDescent="0.25">
      <c r="A1075" t="s">
        <v>1091</v>
      </c>
      <c r="B1075" t="s">
        <v>1345</v>
      </c>
      <c r="F1075">
        <f t="shared" si="65"/>
        <v>0</v>
      </c>
      <c r="G1075">
        <f t="shared" si="66"/>
        <v>0</v>
      </c>
      <c r="H1075">
        <f t="shared" si="67"/>
        <v>0</v>
      </c>
      <c r="I1075">
        <f t="shared" si="68"/>
        <v>0</v>
      </c>
    </row>
    <row r="1076" spans="1:9" x14ac:dyDescent="0.25">
      <c r="A1076" t="s">
        <v>1092</v>
      </c>
      <c r="B1076" t="s">
        <v>1345</v>
      </c>
      <c r="F1076">
        <f t="shared" si="65"/>
        <v>0</v>
      </c>
      <c r="G1076">
        <f t="shared" si="66"/>
        <v>0</v>
      </c>
      <c r="H1076">
        <f t="shared" si="67"/>
        <v>0</v>
      </c>
      <c r="I1076">
        <f t="shared" si="68"/>
        <v>0</v>
      </c>
    </row>
    <row r="1077" spans="1:9" x14ac:dyDescent="0.25">
      <c r="A1077" t="s">
        <v>1093</v>
      </c>
      <c r="B1077" t="s">
        <v>1345</v>
      </c>
      <c r="F1077">
        <f t="shared" si="65"/>
        <v>0</v>
      </c>
      <c r="G1077">
        <f t="shared" si="66"/>
        <v>0</v>
      </c>
      <c r="H1077">
        <f t="shared" si="67"/>
        <v>0</v>
      </c>
      <c r="I1077">
        <f t="shared" si="68"/>
        <v>0</v>
      </c>
    </row>
    <row r="1078" spans="1:9" x14ac:dyDescent="0.25">
      <c r="A1078" t="s">
        <v>1094</v>
      </c>
      <c r="B1078" t="s">
        <v>1345</v>
      </c>
      <c r="F1078">
        <f t="shared" si="65"/>
        <v>0</v>
      </c>
      <c r="G1078">
        <f t="shared" si="66"/>
        <v>0</v>
      </c>
      <c r="H1078">
        <f t="shared" si="67"/>
        <v>0</v>
      </c>
      <c r="I1078">
        <f t="shared" si="68"/>
        <v>0</v>
      </c>
    </row>
    <row r="1079" spans="1:9" x14ac:dyDescent="0.25">
      <c r="A1079" t="s">
        <v>1095</v>
      </c>
      <c r="B1079" t="s">
        <v>1345</v>
      </c>
      <c r="F1079">
        <f t="shared" si="65"/>
        <v>0</v>
      </c>
      <c r="G1079">
        <f t="shared" si="66"/>
        <v>0</v>
      </c>
      <c r="H1079">
        <f t="shared" si="67"/>
        <v>0</v>
      </c>
      <c r="I1079">
        <f t="shared" si="68"/>
        <v>0</v>
      </c>
    </row>
    <row r="1080" spans="1:9" x14ac:dyDescent="0.25">
      <c r="A1080" t="s">
        <v>1096</v>
      </c>
      <c r="B1080" t="s">
        <v>1345</v>
      </c>
      <c r="F1080">
        <f t="shared" si="65"/>
        <v>0</v>
      </c>
      <c r="G1080">
        <f t="shared" si="66"/>
        <v>0</v>
      </c>
      <c r="H1080">
        <f t="shared" si="67"/>
        <v>0</v>
      </c>
      <c r="I1080">
        <f t="shared" si="68"/>
        <v>0</v>
      </c>
    </row>
    <row r="1081" spans="1:9" x14ac:dyDescent="0.25">
      <c r="A1081" t="s">
        <v>1097</v>
      </c>
      <c r="B1081" t="s">
        <v>1345</v>
      </c>
      <c r="F1081">
        <f t="shared" si="65"/>
        <v>0</v>
      </c>
      <c r="G1081">
        <f t="shared" si="66"/>
        <v>0</v>
      </c>
      <c r="H1081">
        <f t="shared" si="67"/>
        <v>0</v>
      </c>
      <c r="I1081">
        <f t="shared" si="68"/>
        <v>0</v>
      </c>
    </row>
    <row r="1082" spans="1:9" x14ac:dyDescent="0.25">
      <c r="A1082" t="s">
        <v>1098</v>
      </c>
      <c r="B1082" t="s">
        <v>1345</v>
      </c>
      <c r="F1082">
        <f t="shared" si="65"/>
        <v>0</v>
      </c>
      <c r="G1082">
        <f t="shared" si="66"/>
        <v>0</v>
      </c>
      <c r="H1082">
        <f t="shared" si="67"/>
        <v>0</v>
      </c>
      <c r="I1082">
        <f t="shared" si="68"/>
        <v>0</v>
      </c>
    </row>
    <row r="1083" spans="1:9" x14ac:dyDescent="0.25">
      <c r="A1083" t="s">
        <v>1099</v>
      </c>
      <c r="B1083" t="s">
        <v>1345</v>
      </c>
      <c r="F1083">
        <f t="shared" si="65"/>
        <v>0</v>
      </c>
      <c r="G1083">
        <f t="shared" si="66"/>
        <v>0</v>
      </c>
      <c r="H1083">
        <f t="shared" si="67"/>
        <v>0</v>
      </c>
      <c r="I1083">
        <f t="shared" si="68"/>
        <v>0</v>
      </c>
    </row>
    <row r="1084" spans="1:9" x14ac:dyDescent="0.25">
      <c r="A1084" t="s">
        <v>1100</v>
      </c>
      <c r="B1084" t="s">
        <v>1345</v>
      </c>
      <c r="F1084">
        <f t="shared" si="65"/>
        <v>0</v>
      </c>
      <c r="G1084">
        <f t="shared" si="66"/>
        <v>0</v>
      </c>
      <c r="H1084">
        <f t="shared" si="67"/>
        <v>0</v>
      </c>
      <c r="I1084">
        <f t="shared" si="68"/>
        <v>0</v>
      </c>
    </row>
    <row r="1085" spans="1:9" x14ac:dyDescent="0.25">
      <c r="A1085" t="s">
        <v>1101</v>
      </c>
      <c r="B1085" t="s">
        <v>1345</v>
      </c>
      <c r="F1085">
        <f t="shared" si="65"/>
        <v>0</v>
      </c>
      <c r="G1085">
        <f t="shared" si="66"/>
        <v>0</v>
      </c>
      <c r="H1085">
        <f t="shared" si="67"/>
        <v>0</v>
      </c>
      <c r="I1085">
        <f t="shared" si="68"/>
        <v>0</v>
      </c>
    </row>
    <row r="1086" spans="1:9" x14ac:dyDescent="0.25">
      <c r="A1086" t="s">
        <v>1102</v>
      </c>
      <c r="B1086" t="s">
        <v>1345</v>
      </c>
      <c r="F1086">
        <f t="shared" si="65"/>
        <v>0</v>
      </c>
      <c r="G1086">
        <f t="shared" si="66"/>
        <v>0</v>
      </c>
      <c r="H1086">
        <f t="shared" si="67"/>
        <v>0</v>
      </c>
      <c r="I1086">
        <f t="shared" si="68"/>
        <v>0</v>
      </c>
    </row>
    <row r="1087" spans="1:9" x14ac:dyDescent="0.25">
      <c r="A1087" t="s">
        <v>1103</v>
      </c>
      <c r="B1087" t="s">
        <v>1345</v>
      </c>
      <c r="F1087">
        <f t="shared" si="65"/>
        <v>0</v>
      </c>
      <c r="G1087">
        <f t="shared" si="66"/>
        <v>0</v>
      </c>
      <c r="H1087">
        <f t="shared" si="67"/>
        <v>0</v>
      </c>
      <c r="I1087">
        <f t="shared" si="68"/>
        <v>0</v>
      </c>
    </row>
    <row r="1088" spans="1:9" x14ac:dyDescent="0.25">
      <c r="A1088" t="s">
        <v>1104</v>
      </c>
      <c r="B1088" t="s">
        <v>1345</v>
      </c>
      <c r="F1088">
        <f t="shared" si="65"/>
        <v>0</v>
      </c>
      <c r="G1088">
        <f t="shared" si="66"/>
        <v>0</v>
      </c>
      <c r="H1088">
        <f t="shared" si="67"/>
        <v>0</v>
      </c>
      <c r="I1088">
        <f t="shared" si="68"/>
        <v>0</v>
      </c>
    </row>
    <row r="1089" spans="1:9" x14ac:dyDescent="0.25">
      <c r="A1089" t="s">
        <v>1105</v>
      </c>
      <c r="B1089" t="s">
        <v>1345</v>
      </c>
      <c r="F1089">
        <f t="shared" si="65"/>
        <v>0</v>
      </c>
      <c r="G1089">
        <f t="shared" si="66"/>
        <v>0</v>
      </c>
      <c r="H1089">
        <f t="shared" si="67"/>
        <v>0</v>
      </c>
      <c r="I1089">
        <f t="shared" si="68"/>
        <v>0</v>
      </c>
    </row>
    <row r="1090" spans="1:9" x14ac:dyDescent="0.25">
      <c r="A1090" t="s">
        <v>1106</v>
      </c>
      <c r="B1090" t="s">
        <v>1345</v>
      </c>
      <c r="F1090">
        <f t="shared" si="65"/>
        <v>0</v>
      </c>
      <c r="G1090">
        <f t="shared" si="66"/>
        <v>0</v>
      </c>
      <c r="H1090">
        <f t="shared" si="67"/>
        <v>0</v>
      </c>
      <c r="I1090">
        <f t="shared" si="68"/>
        <v>0</v>
      </c>
    </row>
    <row r="1091" spans="1:9" x14ac:dyDescent="0.25">
      <c r="A1091" t="s">
        <v>1107</v>
      </c>
      <c r="B1091" t="s">
        <v>1345</v>
      </c>
      <c r="F1091">
        <f t="shared" si="65"/>
        <v>0</v>
      </c>
      <c r="G1091">
        <f t="shared" si="66"/>
        <v>0</v>
      </c>
      <c r="H1091">
        <f t="shared" si="67"/>
        <v>0</v>
      </c>
      <c r="I1091">
        <f t="shared" si="68"/>
        <v>0</v>
      </c>
    </row>
    <row r="1092" spans="1:9" x14ac:dyDescent="0.25">
      <c r="A1092" t="s">
        <v>1108</v>
      </c>
      <c r="B1092" t="s">
        <v>1345</v>
      </c>
      <c r="F1092">
        <f t="shared" si="65"/>
        <v>0</v>
      </c>
      <c r="G1092">
        <f t="shared" si="66"/>
        <v>0</v>
      </c>
      <c r="H1092">
        <f t="shared" si="67"/>
        <v>0</v>
      </c>
      <c r="I1092">
        <f t="shared" si="68"/>
        <v>0</v>
      </c>
    </row>
    <row r="1093" spans="1:9" x14ac:dyDescent="0.25">
      <c r="A1093" t="s">
        <v>1109</v>
      </c>
      <c r="B1093" t="s">
        <v>1345</v>
      </c>
      <c r="F1093">
        <f t="shared" si="65"/>
        <v>0</v>
      </c>
      <c r="G1093">
        <f t="shared" si="66"/>
        <v>0</v>
      </c>
      <c r="H1093">
        <f t="shared" si="67"/>
        <v>0</v>
      </c>
      <c r="I1093">
        <f t="shared" si="68"/>
        <v>0</v>
      </c>
    </row>
    <row r="1094" spans="1:9" x14ac:dyDescent="0.25">
      <c r="A1094" t="s">
        <v>1110</v>
      </c>
      <c r="B1094" t="s">
        <v>1345</v>
      </c>
      <c r="F1094">
        <f t="shared" ref="F1094:F1157" si="69">G1094-H1094</f>
        <v>0</v>
      </c>
      <c r="G1094">
        <f t="shared" ref="G1094:G1157" si="70">IF(C1094="",0,C1094)</f>
        <v>0</v>
      </c>
      <c r="H1094">
        <f t="shared" ref="H1094:H1157" si="71">IF(D1094="",0,D1094)</f>
        <v>0</v>
      </c>
      <c r="I1094">
        <f t="shared" ref="I1094:I1157" si="72">IF(E1094="",0,E1094)</f>
        <v>0</v>
      </c>
    </row>
    <row r="1095" spans="1:9" x14ac:dyDescent="0.25">
      <c r="A1095" t="s">
        <v>1111</v>
      </c>
      <c r="B1095" t="s">
        <v>1345</v>
      </c>
      <c r="F1095">
        <f t="shared" si="69"/>
        <v>0</v>
      </c>
      <c r="G1095">
        <f t="shared" si="70"/>
        <v>0</v>
      </c>
      <c r="H1095">
        <f t="shared" si="71"/>
        <v>0</v>
      </c>
      <c r="I1095">
        <f t="shared" si="72"/>
        <v>0</v>
      </c>
    </row>
    <row r="1096" spans="1:9" x14ac:dyDescent="0.25">
      <c r="A1096" t="s">
        <v>1112</v>
      </c>
      <c r="B1096" t="s">
        <v>1345</v>
      </c>
      <c r="F1096">
        <f t="shared" si="69"/>
        <v>0</v>
      </c>
      <c r="G1096">
        <f t="shared" si="70"/>
        <v>0</v>
      </c>
      <c r="H1096">
        <f t="shared" si="71"/>
        <v>0</v>
      </c>
      <c r="I1096">
        <f t="shared" si="72"/>
        <v>0</v>
      </c>
    </row>
    <row r="1097" spans="1:9" x14ac:dyDescent="0.25">
      <c r="A1097" t="s">
        <v>1113</v>
      </c>
      <c r="B1097" t="s">
        <v>1345</v>
      </c>
      <c r="F1097">
        <f t="shared" si="69"/>
        <v>0</v>
      </c>
      <c r="G1097">
        <f t="shared" si="70"/>
        <v>0</v>
      </c>
      <c r="H1097">
        <f t="shared" si="71"/>
        <v>0</v>
      </c>
      <c r="I1097">
        <f t="shared" si="72"/>
        <v>0</v>
      </c>
    </row>
    <row r="1098" spans="1:9" x14ac:dyDescent="0.25">
      <c r="A1098" t="s">
        <v>1114</v>
      </c>
      <c r="B1098" t="s">
        <v>1345</v>
      </c>
      <c r="F1098">
        <f t="shared" si="69"/>
        <v>0</v>
      </c>
      <c r="G1098">
        <f t="shared" si="70"/>
        <v>0</v>
      </c>
      <c r="H1098">
        <f t="shared" si="71"/>
        <v>0</v>
      </c>
      <c r="I1098">
        <f t="shared" si="72"/>
        <v>0</v>
      </c>
    </row>
    <row r="1099" spans="1:9" x14ac:dyDescent="0.25">
      <c r="A1099" t="s">
        <v>1115</v>
      </c>
      <c r="B1099" t="s">
        <v>1345</v>
      </c>
      <c r="F1099">
        <f t="shared" si="69"/>
        <v>0</v>
      </c>
      <c r="G1099">
        <f t="shared" si="70"/>
        <v>0</v>
      </c>
      <c r="H1099">
        <f t="shared" si="71"/>
        <v>0</v>
      </c>
      <c r="I1099">
        <f t="shared" si="72"/>
        <v>0</v>
      </c>
    </row>
    <row r="1100" spans="1:9" x14ac:dyDescent="0.25">
      <c r="A1100" t="s">
        <v>1116</v>
      </c>
      <c r="B1100" t="s">
        <v>1345</v>
      </c>
      <c r="F1100">
        <f t="shared" si="69"/>
        <v>0</v>
      </c>
      <c r="G1100">
        <f t="shared" si="70"/>
        <v>0</v>
      </c>
      <c r="H1100">
        <f t="shared" si="71"/>
        <v>0</v>
      </c>
      <c r="I1100">
        <f t="shared" si="72"/>
        <v>0</v>
      </c>
    </row>
    <row r="1101" spans="1:9" x14ac:dyDescent="0.25">
      <c r="A1101" t="s">
        <v>1117</v>
      </c>
      <c r="B1101" t="s">
        <v>1345</v>
      </c>
      <c r="F1101">
        <f t="shared" si="69"/>
        <v>0</v>
      </c>
      <c r="G1101">
        <f t="shared" si="70"/>
        <v>0</v>
      </c>
      <c r="H1101">
        <f t="shared" si="71"/>
        <v>0</v>
      </c>
      <c r="I1101">
        <f t="shared" si="72"/>
        <v>0</v>
      </c>
    </row>
    <row r="1102" spans="1:9" x14ac:dyDescent="0.25">
      <c r="A1102" t="s">
        <v>1118</v>
      </c>
      <c r="B1102" t="s">
        <v>1345</v>
      </c>
      <c r="F1102">
        <f t="shared" si="69"/>
        <v>0</v>
      </c>
      <c r="G1102">
        <f t="shared" si="70"/>
        <v>0</v>
      </c>
      <c r="H1102">
        <f t="shared" si="71"/>
        <v>0</v>
      </c>
      <c r="I1102">
        <f t="shared" si="72"/>
        <v>0</v>
      </c>
    </row>
    <row r="1103" spans="1:9" x14ac:dyDescent="0.25">
      <c r="A1103" t="s">
        <v>1119</v>
      </c>
      <c r="B1103" t="s">
        <v>1345</v>
      </c>
      <c r="F1103">
        <f t="shared" si="69"/>
        <v>0</v>
      </c>
      <c r="G1103">
        <f t="shared" si="70"/>
        <v>0</v>
      </c>
      <c r="H1103">
        <f t="shared" si="71"/>
        <v>0</v>
      </c>
      <c r="I1103">
        <f t="shared" si="72"/>
        <v>0</v>
      </c>
    </row>
    <row r="1104" spans="1:9" x14ac:dyDescent="0.25">
      <c r="A1104" t="s">
        <v>1120</v>
      </c>
      <c r="B1104" t="s">
        <v>1345</v>
      </c>
      <c r="F1104">
        <f t="shared" si="69"/>
        <v>0</v>
      </c>
      <c r="G1104">
        <f t="shared" si="70"/>
        <v>0</v>
      </c>
      <c r="H1104">
        <f t="shared" si="71"/>
        <v>0</v>
      </c>
      <c r="I1104">
        <f t="shared" si="72"/>
        <v>0</v>
      </c>
    </row>
    <row r="1105" spans="1:9" x14ac:dyDescent="0.25">
      <c r="A1105" t="s">
        <v>1121</v>
      </c>
      <c r="B1105" t="s">
        <v>1345</v>
      </c>
      <c r="F1105">
        <f t="shared" si="69"/>
        <v>0</v>
      </c>
      <c r="G1105">
        <f t="shared" si="70"/>
        <v>0</v>
      </c>
      <c r="H1105">
        <f t="shared" si="71"/>
        <v>0</v>
      </c>
      <c r="I1105">
        <f t="shared" si="72"/>
        <v>0</v>
      </c>
    </row>
    <row r="1106" spans="1:9" x14ac:dyDescent="0.25">
      <c r="A1106" t="s">
        <v>1122</v>
      </c>
      <c r="B1106" t="s">
        <v>1345</v>
      </c>
      <c r="F1106">
        <f t="shared" si="69"/>
        <v>0</v>
      </c>
      <c r="G1106">
        <f t="shared" si="70"/>
        <v>0</v>
      </c>
      <c r="H1106">
        <f t="shared" si="71"/>
        <v>0</v>
      </c>
      <c r="I1106">
        <f t="shared" si="72"/>
        <v>0</v>
      </c>
    </row>
    <row r="1107" spans="1:9" x14ac:dyDescent="0.25">
      <c r="A1107" t="s">
        <v>1123</v>
      </c>
      <c r="B1107" t="s">
        <v>1345</v>
      </c>
      <c r="F1107">
        <f t="shared" si="69"/>
        <v>0</v>
      </c>
      <c r="G1107">
        <f t="shared" si="70"/>
        <v>0</v>
      </c>
      <c r="H1107">
        <f t="shared" si="71"/>
        <v>0</v>
      </c>
      <c r="I1107">
        <f t="shared" si="72"/>
        <v>0</v>
      </c>
    </row>
    <row r="1108" spans="1:9" x14ac:dyDescent="0.25">
      <c r="A1108" t="s">
        <v>1124</v>
      </c>
      <c r="B1108" t="s">
        <v>1345</v>
      </c>
      <c r="F1108">
        <f t="shared" si="69"/>
        <v>0</v>
      </c>
      <c r="G1108">
        <f t="shared" si="70"/>
        <v>0</v>
      </c>
      <c r="H1108">
        <f t="shared" si="71"/>
        <v>0</v>
      </c>
      <c r="I1108">
        <f t="shared" si="72"/>
        <v>0</v>
      </c>
    </row>
    <row r="1109" spans="1:9" x14ac:dyDescent="0.25">
      <c r="A1109" t="s">
        <v>1125</v>
      </c>
      <c r="B1109" t="s">
        <v>1345</v>
      </c>
      <c r="F1109">
        <f t="shared" si="69"/>
        <v>0</v>
      </c>
      <c r="G1109">
        <f t="shared" si="70"/>
        <v>0</v>
      </c>
      <c r="H1109">
        <f t="shared" si="71"/>
        <v>0</v>
      </c>
      <c r="I1109">
        <f t="shared" si="72"/>
        <v>0</v>
      </c>
    </row>
    <row r="1110" spans="1:9" x14ac:dyDescent="0.25">
      <c r="A1110" t="s">
        <v>1126</v>
      </c>
      <c r="B1110" t="s">
        <v>1345</v>
      </c>
      <c r="F1110">
        <f t="shared" si="69"/>
        <v>0</v>
      </c>
      <c r="G1110">
        <f t="shared" si="70"/>
        <v>0</v>
      </c>
      <c r="H1110">
        <f t="shared" si="71"/>
        <v>0</v>
      </c>
      <c r="I1110">
        <f t="shared" si="72"/>
        <v>0</v>
      </c>
    </row>
    <row r="1111" spans="1:9" x14ac:dyDescent="0.25">
      <c r="A1111" t="s">
        <v>1127</v>
      </c>
      <c r="B1111" t="s">
        <v>1345</v>
      </c>
      <c r="F1111">
        <f t="shared" si="69"/>
        <v>0</v>
      </c>
      <c r="G1111">
        <f t="shared" si="70"/>
        <v>0</v>
      </c>
      <c r="H1111">
        <f t="shared" si="71"/>
        <v>0</v>
      </c>
      <c r="I1111">
        <f t="shared" si="72"/>
        <v>0</v>
      </c>
    </row>
    <row r="1112" spans="1:9" x14ac:dyDescent="0.25">
      <c r="A1112" t="s">
        <v>1128</v>
      </c>
      <c r="B1112" t="s">
        <v>1345</v>
      </c>
      <c r="F1112">
        <f t="shared" si="69"/>
        <v>0</v>
      </c>
      <c r="G1112">
        <f t="shared" si="70"/>
        <v>0</v>
      </c>
      <c r="H1112">
        <f t="shared" si="71"/>
        <v>0</v>
      </c>
      <c r="I1112">
        <f t="shared" si="72"/>
        <v>0</v>
      </c>
    </row>
    <row r="1113" spans="1:9" x14ac:dyDescent="0.25">
      <c r="A1113" t="s">
        <v>1129</v>
      </c>
      <c r="B1113" t="s">
        <v>1345</v>
      </c>
      <c r="F1113">
        <f t="shared" si="69"/>
        <v>0</v>
      </c>
      <c r="G1113">
        <f t="shared" si="70"/>
        <v>0</v>
      </c>
      <c r="H1113">
        <f t="shared" si="71"/>
        <v>0</v>
      </c>
      <c r="I1113">
        <f t="shared" si="72"/>
        <v>0</v>
      </c>
    </row>
    <row r="1114" spans="1:9" x14ac:dyDescent="0.25">
      <c r="A1114" t="s">
        <v>1130</v>
      </c>
      <c r="B1114" t="s">
        <v>1345</v>
      </c>
      <c r="F1114">
        <f t="shared" si="69"/>
        <v>0</v>
      </c>
      <c r="G1114">
        <f t="shared" si="70"/>
        <v>0</v>
      </c>
      <c r="H1114">
        <f t="shared" si="71"/>
        <v>0</v>
      </c>
      <c r="I1114">
        <f t="shared" si="72"/>
        <v>0</v>
      </c>
    </row>
    <row r="1115" spans="1:9" x14ac:dyDescent="0.25">
      <c r="A1115" t="s">
        <v>1131</v>
      </c>
      <c r="B1115" t="s">
        <v>1345</v>
      </c>
      <c r="F1115">
        <f t="shared" si="69"/>
        <v>0</v>
      </c>
      <c r="G1115">
        <f t="shared" si="70"/>
        <v>0</v>
      </c>
      <c r="H1115">
        <f t="shared" si="71"/>
        <v>0</v>
      </c>
      <c r="I1115">
        <f t="shared" si="72"/>
        <v>0</v>
      </c>
    </row>
    <row r="1116" spans="1:9" x14ac:dyDescent="0.25">
      <c r="A1116" t="s">
        <v>1132</v>
      </c>
      <c r="B1116" t="s">
        <v>1345</v>
      </c>
      <c r="F1116">
        <f t="shared" si="69"/>
        <v>0</v>
      </c>
      <c r="G1116">
        <f t="shared" si="70"/>
        <v>0</v>
      </c>
      <c r="H1116">
        <f t="shared" si="71"/>
        <v>0</v>
      </c>
      <c r="I1116">
        <f t="shared" si="72"/>
        <v>0</v>
      </c>
    </row>
    <row r="1117" spans="1:9" x14ac:dyDescent="0.25">
      <c r="A1117" t="s">
        <v>1133</v>
      </c>
      <c r="B1117" t="s">
        <v>1345</v>
      </c>
      <c r="F1117">
        <f t="shared" si="69"/>
        <v>0</v>
      </c>
      <c r="G1117">
        <f t="shared" si="70"/>
        <v>0</v>
      </c>
      <c r="H1117">
        <f t="shared" si="71"/>
        <v>0</v>
      </c>
      <c r="I1117">
        <f t="shared" si="72"/>
        <v>0</v>
      </c>
    </row>
    <row r="1118" spans="1:9" x14ac:dyDescent="0.25">
      <c r="A1118" t="s">
        <v>1134</v>
      </c>
      <c r="B1118" t="s">
        <v>1345</v>
      </c>
      <c r="F1118">
        <f t="shared" si="69"/>
        <v>0</v>
      </c>
      <c r="G1118">
        <f t="shared" si="70"/>
        <v>0</v>
      </c>
      <c r="H1118">
        <f t="shared" si="71"/>
        <v>0</v>
      </c>
      <c r="I1118">
        <f t="shared" si="72"/>
        <v>0</v>
      </c>
    </row>
    <row r="1119" spans="1:9" x14ac:dyDescent="0.25">
      <c r="A1119" t="s">
        <v>1135</v>
      </c>
      <c r="B1119" t="s">
        <v>1345</v>
      </c>
      <c r="F1119">
        <f t="shared" si="69"/>
        <v>0</v>
      </c>
      <c r="G1119">
        <f t="shared" si="70"/>
        <v>0</v>
      </c>
      <c r="H1119">
        <f t="shared" si="71"/>
        <v>0</v>
      </c>
      <c r="I1119">
        <f t="shared" si="72"/>
        <v>0</v>
      </c>
    </row>
    <row r="1120" spans="1:9" x14ac:dyDescent="0.25">
      <c r="A1120" t="s">
        <v>1136</v>
      </c>
      <c r="B1120" t="s">
        <v>1345</v>
      </c>
      <c r="F1120">
        <f t="shared" si="69"/>
        <v>0</v>
      </c>
      <c r="G1120">
        <f t="shared" si="70"/>
        <v>0</v>
      </c>
      <c r="H1120">
        <f t="shared" si="71"/>
        <v>0</v>
      </c>
      <c r="I1120">
        <f t="shared" si="72"/>
        <v>0</v>
      </c>
    </row>
    <row r="1121" spans="1:9" x14ac:dyDescent="0.25">
      <c r="A1121" t="s">
        <v>1137</v>
      </c>
      <c r="B1121" t="s">
        <v>1345</v>
      </c>
      <c r="F1121">
        <f t="shared" si="69"/>
        <v>0</v>
      </c>
      <c r="G1121">
        <f t="shared" si="70"/>
        <v>0</v>
      </c>
      <c r="H1121">
        <f t="shared" si="71"/>
        <v>0</v>
      </c>
      <c r="I1121">
        <f t="shared" si="72"/>
        <v>0</v>
      </c>
    </row>
    <row r="1122" spans="1:9" x14ac:dyDescent="0.25">
      <c r="A1122" t="s">
        <v>1138</v>
      </c>
      <c r="B1122" t="s">
        <v>1345</v>
      </c>
      <c r="F1122">
        <f t="shared" si="69"/>
        <v>0</v>
      </c>
      <c r="G1122">
        <f t="shared" si="70"/>
        <v>0</v>
      </c>
      <c r="H1122">
        <f t="shared" si="71"/>
        <v>0</v>
      </c>
      <c r="I1122">
        <f t="shared" si="72"/>
        <v>0</v>
      </c>
    </row>
    <row r="1123" spans="1:9" x14ac:dyDescent="0.25">
      <c r="A1123" t="s">
        <v>1139</v>
      </c>
      <c r="B1123" t="s">
        <v>1345</v>
      </c>
      <c r="F1123">
        <f t="shared" si="69"/>
        <v>0</v>
      </c>
      <c r="G1123">
        <f t="shared" si="70"/>
        <v>0</v>
      </c>
      <c r="H1123">
        <f t="shared" si="71"/>
        <v>0</v>
      </c>
      <c r="I1123">
        <f t="shared" si="72"/>
        <v>0</v>
      </c>
    </row>
    <row r="1124" spans="1:9" x14ac:dyDescent="0.25">
      <c r="A1124" t="s">
        <v>1140</v>
      </c>
      <c r="B1124" t="s">
        <v>1345</v>
      </c>
      <c r="F1124">
        <f t="shared" si="69"/>
        <v>0</v>
      </c>
      <c r="G1124">
        <f t="shared" si="70"/>
        <v>0</v>
      </c>
      <c r="H1124">
        <f t="shared" si="71"/>
        <v>0</v>
      </c>
      <c r="I1124">
        <f t="shared" si="72"/>
        <v>0</v>
      </c>
    </row>
    <row r="1125" spans="1:9" x14ac:dyDescent="0.25">
      <c r="A1125" t="s">
        <v>1141</v>
      </c>
      <c r="B1125" t="s">
        <v>1345</v>
      </c>
      <c r="F1125">
        <f t="shared" si="69"/>
        <v>0</v>
      </c>
      <c r="G1125">
        <f t="shared" si="70"/>
        <v>0</v>
      </c>
      <c r="H1125">
        <f t="shared" si="71"/>
        <v>0</v>
      </c>
      <c r="I1125">
        <f t="shared" si="72"/>
        <v>0</v>
      </c>
    </row>
    <row r="1126" spans="1:9" x14ac:dyDescent="0.25">
      <c r="A1126" t="s">
        <v>1142</v>
      </c>
      <c r="B1126" t="s">
        <v>1345</v>
      </c>
      <c r="F1126">
        <f t="shared" si="69"/>
        <v>0</v>
      </c>
      <c r="G1126">
        <f t="shared" si="70"/>
        <v>0</v>
      </c>
      <c r="H1126">
        <f t="shared" si="71"/>
        <v>0</v>
      </c>
      <c r="I1126">
        <f t="shared" si="72"/>
        <v>0</v>
      </c>
    </row>
    <row r="1127" spans="1:9" x14ac:dyDescent="0.25">
      <c r="A1127" t="s">
        <v>1143</v>
      </c>
      <c r="B1127" t="s">
        <v>1345</v>
      </c>
      <c r="F1127">
        <f t="shared" si="69"/>
        <v>0</v>
      </c>
      <c r="G1127">
        <f t="shared" si="70"/>
        <v>0</v>
      </c>
      <c r="H1127">
        <f t="shared" si="71"/>
        <v>0</v>
      </c>
      <c r="I1127">
        <f t="shared" si="72"/>
        <v>0</v>
      </c>
    </row>
    <row r="1128" spans="1:9" x14ac:dyDescent="0.25">
      <c r="A1128" t="s">
        <v>1144</v>
      </c>
      <c r="B1128" t="s">
        <v>1345</v>
      </c>
      <c r="F1128">
        <f t="shared" si="69"/>
        <v>0</v>
      </c>
      <c r="G1128">
        <f t="shared" si="70"/>
        <v>0</v>
      </c>
      <c r="H1128">
        <f t="shared" si="71"/>
        <v>0</v>
      </c>
      <c r="I1128">
        <f t="shared" si="72"/>
        <v>0</v>
      </c>
    </row>
    <row r="1129" spans="1:9" x14ac:dyDescent="0.25">
      <c r="A1129" t="s">
        <v>1145</v>
      </c>
      <c r="B1129" t="s">
        <v>1345</v>
      </c>
      <c r="F1129">
        <f t="shared" si="69"/>
        <v>0</v>
      </c>
      <c r="G1129">
        <f t="shared" si="70"/>
        <v>0</v>
      </c>
      <c r="H1129">
        <f t="shared" si="71"/>
        <v>0</v>
      </c>
      <c r="I1129">
        <f t="shared" si="72"/>
        <v>0</v>
      </c>
    </row>
    <row r="1130" spans="1:9" x14ac:dyDescent="0.25">
      <c r="A1130" t="s">
        <v>1146</v>
      </c>
      <c r="B1130" t="s">
        <v>1345</v>
      </c>
      <c r="F1130">
        <f t="shared" si="69"/>
        <v>0</v>
      </c>
      <c r="G1130">
        <f t="shared" si="70"/>
        <v>0</v>
      </c>
      <c r="H1130">
        <f t="shared" si="71"/>
        <v>0</v>
      </c>
      <c r="I1130">
        <f t="shared" si="72"/>
        <v>0</v>
      </c>
    </row>
    <row r="1131" spans="1:9" x14ac:dyDescent="0.25">
      <c r="A1131" t="s">
        <v>1147</v>
      </c>
      <c r="B1131" t="s">
        <v>1345</v>
      </c>
      <c r="F1131">
        <f t="shared" si="69"/>
        <v>0</v>
      </c>
      <c r="G1131">
        <f t="shared" si="70"/>
        <v>0</v>
      </c>
      <c r="H1131">
        <f t="shared" si="71"/>
        <v>0</v>
      </c>
      <c r="I1131">
        <f t="shared" si="72"/>
        <v>0</v>
      </c>
    </row>
    <row r="1132" spans="1:9" x14ac:dyDescent="0.25">
      <c r="A1132" t="s">
        <v>1148</v>
      </c>
      <c r="B1132" t="s">
        <v>1345</v>
      </c>
      <c r="F1132">
        <f t="shared" si="69"/>
        <v>0</v>
      </c>
      <c r="G1132">
        <f t="shared" si="70"/>
        <v>0</v>
      </c>
      <c r="H1132">
        <f t="shared" si="71"/>
        <v>0</v>
      </c>
      <c r="I1132">
        <f t="shared" si="72"/>
        <v>0</v>
      </c>
    </row>
    <row r="1133" spans="1:9" x14ac:dyDescent="0.25">
      <c r="A1133" t="s">
        <v>1149</v>
      </c>
      <c r="B1133" t="s">
        <v>1345</v>
      </c>
      <c r="F1133">
        <f t="shared" si="69"/>
        <v>0</v>
      </c>
      <c r="G1133">
        <f t="shared" si="70"/>
        <v>0</v>
      </c>
      <c r="H1133">
        <f t="shared" si="71"/>
        <v>0</v>
      </c>
      <c r="I1133">
        <f t="shared" si="72"/>
        <v>0</v>
      </c>
    </row>
    <row r="1134" spans="1:9" x14ac:dyDescent="0.25">
      <c r="A1134" t="s">
        <v>1150</v>
      </c>
      <c r="B1134" t="s">
        <v>1345</v>
      </c>
      <c r="F1134">
        <f t="shared" si="69"/>
        <v>0</v>
      </c>
      <c r="G1134">
        <f t="shared" si="70"/>
        <v>0</v>
      </c>
      <c r="H1134">
        <f t="shared" si="71"/>
        <v>0</v>
      </c>
      <c r="I1134">
        <f t="shared" si="72"/>
        <v>0</v>
      </c>
    </row>
    <row r="1135" spans="1:9" x14ac:dyDescent="0.25">
      <c r="A1135" t="s">
        <v>1151</v>
      </c>
      <c r="B1135" t="s">
        <v>1345</v>
      </c>
      <c r="F1135">
        <f t="shared" si="69"/>
        <v>0</v>
      </c>
      <c r="G1135">
        <f t="shared" si="70"/>
        <v>0</v>
      </c>
      <c r="H1135">
        <f t="shared" si="71"/>
        <v>0</v>
      </c>
      <c r="I1135">
        <f t="shared" si="72"/>
        <v>0</v>
      </c>
    </row>
    <row r="1136" spans="1:9" x14ac:dyDescent="0.25">
      <c r="A1136" t="s">
        <v>1152</v>
      </c>
      <c r="B1136" t="s">
        <v>1345</v>
      </c>
      <c r="F1136">
        <f t="shared" si="69"/>
        <v>0</v>
      </c>
      <c r="G1136">
        <f t="shared" si="70"/>
        <v>0</v>
      </c>
      <c r="H1136">
        <f t="shared" si="71"/>
        <v>0</v>
      </c>
      <c r="I1136">
        <f t="shared" si="72"/>
        <v>0</v>
      </c>
    </row>
    <row r="1137" spans="1:9" x14ac:dyDescent="0.25">
      <c r="A1137" t="s">
        <v>1153</v>
      </c>
      <c r="B1137" t="s">
        <v>1345</v>
      </c>
      <c r="F1137">
        <f t="shared" si="69"/>
        <v>0</v>
      </c>
      <c r="G1137">
        <f t="shared" si="70"/>
        <v>0</v>
      </c>
      <c r="H1137">
        <f t="shared" si="71"/>
        <v>0</v>
      </c>
      <c r="I1137">
        <f t="shared" si="72"/>
        <v>0</v>
      </c>
    </row>
    <row r="1138" spans="1:9" x14ac:dyDescent="0.25">
      <c r="A1138" t="s">
        <v>1154</v>
      </c>
      <c r="B1138" t="s">
        <v>1345</v>
      </c>
      <c r="F1138">
        <f t="shared" si="69"/>
        <v>0</v>
      </c>
      <c r="G1138">
        <f t="shared" si="70"/>
        <v>0</v>
      </c>
      <c r="H1138">
        <f t="shared" si="71"/>
        <v>0</v>
      </c>
      <c r="I1138">
        <f t="shared" si="72"/>
        <v>0</v>
      </c>
    </row>
    <row r="1139" spans="1:9" x14ac:dyDescent="0.25">
      <c r="A1139" t="s">
        <v>1155</v>
      </c>
      <c r="B1139" t="s">
        <v>1345</v>
      </c>
      <c r="F1139">
        <f t="shared" si="69"/>
        <v>0</v>
      </c>
      <c r="G1139">
        <f t="shared" si="70"/>
        <v>0</v>
      </c>
      <c r="H1139">
        <f t="shared" si="71"/>
        <v>0</v>
      </c>
      <c r="I1139">
        <f t="shared" si="72"/>
        <v>0</v>
      </c>
    </row>
    <row r="1140" spans="1:9" x14ac:dyDescent="0.25">
      <c r="A1140" t="s">
        <v>1156</v>
      </c>
      <c r="B1140" t="s">
        <v>1345</v>
      </c>
      <c r="F1140">
        <f t="shared" si="69"/>
        <v>0</v>
      </c>
      <c r="G1140">
        <f t="shared" si="70"/>
        <v>0</v>
      </c>
      <c r="H1140">
        <f t="shared" si="71"/>
        <v>0</v>
      </c>
      <c r="I1140">
        <f t="shared" si="72"/>
        <v>0</v>
      </c>
    </row>
    <row r="1141" spans="1:9" x14ac:dyDescent="0.25">
      <c r="A1141" t="s">
        <v>1157</v>
      </c>
      <c r="B1141" t="s">
        <v>1345</v>
      </c>
      <c r="F1141">
        <f t="shared" si="69"/>
        <v>0</v>
      </c>
      <c r="G1141">
        <f t="shared" si="70"/>
        <v>0</v>
      </c>
      <c r="H1141">
        <f t="shared" si="71"/>
        <v>0</v>
      </c>
      <c r="I1141">
        <f t="shared" si="72"/>
        <v>0</v>
      </c>
    </row>
    <row r="1142" spans="1:9" x14ac:dyDescent="0.25">
      <c r="A1142" t="s">
        <v>1158</v>
      </c>
      <c r="B1142" t="s">
        <v>1345</v>
      </c>
      <c r="F1142">
        <f t="shared" si="69"/>
        <v>0</v>
      </c>
      <c r="G1142">
        <f t="shared" si="70"/>
        <v>0</v>
      </c>
      <c r="H1142">
        <f t="shared" si="71"/>
        <v>0</v>
      </c>
      <c r="I1142">
        <f t="shared" si="72"/>
        <v>0</v>
      </c>
    </row>
    <row r="1143" spans="1:9" x14ac:dyDescent="0.25">
      <c r="A1143" t="s">
        <v>1159</v>
      </c>
      <c r="B1143" t="s">
        <v>1345</v>
      </c>
      <c r="F1143">
        <f t="shared" si="69"/>
        <v>0</v>
      </c>
      <c r="G1143">
        <f t="shared" si="70"/>
        <v>0</v>
      </c>
      <c r="H1143">
        <f t="shared" si="71"/>
        <v>0</v>
      </c>
      <c r="I1143">
        <f t="shared" si="72"/>
        <v>0</v>
      </c>
    </row>
    <row r="1144" spans="1:9" x14ac:dyDescent="0.25">
      <c r="A1144" t="s">
        <v>1160</v>
      </c>
      <c r="B1144" t="s">
        <v>1345</v>
      </c>
      <c r="F1144">
        <f t="shared" si="69"/>
        <v>0</v>
      </c>
      <c r="G1144">
        <f t="shared" si="70"/>
        <v>0</v>
      </c>
      <c r="H1144">
        <f t="shared" si="71"/>
        <v>0</v>
      </c>
      <c r="I1144">
        <f t="shared" si="72"/>
        <v>0</v>
      </c>
    </row>
    <row r="1145" spans="1:9" x14ac:dyDescent="0.25">
      <c r="A1145" t="s">
        <v>1161</v>
      </c>
      <c r="B1145" t="s">
        <v>1345</v>
      </c>
      <c r="F1145">
        <f t="shared" si="69"/>
        <v>0</v>
      </c>
      <c r="G1145">
        <f t="shared" si="70"/>
        <v>0</v>
      </c>
      <c r="H1145">
        <f t="shared" si="71"/>
        <v>0</v>
      </c>
      <c r="I1145">
        <f t="shared" si="72"/>
        <v>0</v>
      </c>
    </row>
    <row r="1146" spans="1:9" x14ac:dyDescent="0.25">
      <c r="A1146" t="s">
        <v>1162</v>
      </c>
      <c r="B1146" t="s">
        <v>1345</v>
      </c>
      <c r="F1146">
        <f t="shared" si="69"/>
        <v>0</v>
      </c>
      <c r="G1146">
        <f t="shared" si="70"/>
        <v>0</v>
      </c>
      <c r="H1146">
        <f t="shared" si="71"/>
        <v>0</v>
      </c>
      <c r="I1146">
        <f t="shared" si="72"/>
        <v>0</v>
      </c>
    </row>
    <row r="1147" spans="1:9" x14ac:dyDescent="0.25">
      <c r="A1147" t="s">
        <v>1163</v>
      </c>
      <c r="B1147" t="s">
        <v>1345</v>
      </c>
      <c r="F1147">
        <f t="shared" si="69"/>
        <v>0</v>
      </c>
      <c r="G1147">
        <f t="shared" si="70"/>
        <v>0</v>
      </c>
      <c r="H1147">
        <f t="shared" si="71"/>
        <v>0</v>
      </c>
      <c r="I1147">
        <f t="shared" si="72"/>
        <v>0</v>
      </c>
    </row>
    <row r="1148" spans="1:9" x14ac:dyDescent="0.25">
      <c r="A1148" t="s">
        <v>1164</v>
      </c>
      <c r="B1148" t="s">
        <v>1345</v>
      </c>
      <c r="F1148">
        <f t="shared" si="69"/>
        <v>0</v>
      </c>
      <c r="G1148">
        <f t="shared" si="70"/>
        <v>0</v>
      </c>
      <c r="H1148">
        <f t="shared" si="71"/>
        <v>0</v>
      </c>
      <c r="I1148">
        <f t="shared" si="72"/>
        <v>0</v>
      </c>
    </row>
    <row r="1149" spans="1:9" x14ac:dyDescent="0.25">
      <c r="A1149" t="s">
        <v>1165</v>
      </c>
      <c r="B1149" t="s">
        <v>1345</v>
      </c>
      <c r="F1149">
        <f t="shared" si="69"/>
        <v>0</v>
      </c>
      <c r="G1149">
        <f t="shared" si="70"/>
        <v>0</v>
      </c>
      <c r="H1149">
        <f t="shared" si="71"/>
        <v>0</v>
      </c>
      <c r="I1149">
        <f t="shared" si="72"/>
        <v>0</v>
      </c>
    </row>
    <row r="1150" spans="1:9" x14ac:dyDescent="0.25">
      <c r="A1150" t="s">
        <v>1166</v>
      </c>
      <c r="B1150" t="s">
        <v>1345</v>
      </c>
      <c r="F1150">
        <f t="shared" si="69"/>
        <v>0</v>
      </c>
      <c r="G1150">
        <f t="shared" si="70"/>
        <v>0</v>
      </c>
      <c r="H1150">
        <f t="shared" si="71"/>
        <v>0</v>
      </c>
      <c r="I1150">
        <f t="shared" si="72"/>
        <v>0</v>
      </c>
    </row>
    <row r="1151" spans="1:9" x14ac:dyDescent="0.25">
      <c r="A1151" t="s">
        <v>1167</v>
      </c>
      <c r="B1151" t="s">
        <v>1345</v>
      </c>
      <c r="F1151">
        <f t="shared" si="69"/>
        <v>0</v>
      </c>
      <c r="G1151">
        <f t="shared" si="70"/>
        <v>0</v>
      </c>
      <c r="H1151">
        <f t="shared" si="71"/>
        <v>0</v>
      </c>
      <c r="I1151">
        <f t="shared" si="72"/>
        <v>0</v>
      </c>
    </row>
    <row r="1152" spans="1:9" x14ac:dyDescent="0.25">
      <c r="A1152" t="s">
        <v>1168</v>
      </c>
      <c r="B1152" t="s">
        <v>1345</v>
      </c>
      <c r="F1152">
        <f t="shared" si="69"/>
        <v>0</v>
      </c>
      <c r="G1152">
        <f t="shared" si="70"/>
        <v>0</v>
      </c>
      <c r="H1152">
        <f t="shared" si="71"/>
        <v>0</v>
      </c>
      <c r="I1152">
        <f t="shared" si="72"/>
        <v>0</v>
      </c>
    </row>
    <row r="1153" spans="1:9" x14ac:dyDescent="0.25">
      <c r="A1153" t="s">
        <v>1169</v>
      </c>
      <c r="B1153" t="s">
        <v>1345</v>
      </c>
      <c r="F1153">
        <f t="shared" si="69"/>
        <v>0</v>
      </c>
      <c r="G1153">
        <f t="shared" si="70"/>
        <v>0</v>
      </c>
      <c r="H1153">
        <f t="shared" si="71"/>
        <v>0</v>
      </c>
      <c r="I1153">
        <f t="shared" si="72"/>
        <v>0</v>
      </c>
    </row>
    <row r="1154" spans="1:9" x14ac:dyDescent="0.25">
      <c r="A1154" t="s">
        <v>1170</v>
      </c>
      <c r="B1154" t="s">
        <v>1345</v>
      </c>
      <c r="F1154">
        <f t="shared" si="69"/>
        <v>0</v>
      </c>
      <c r="G1154">
        <f t="shared" si="70"/>
        <v>0</v>
      </c>
      <c r="H1154">
        <f t="shared" si="71"/>
        <v>0</v>
      </c>
      <c r="I1154">
        <f t="shared" si="72"/>
        <v>0</v>
      </c>
    </row>
    <row r="1155" spans="1:9" x14ac:dyDescent="0.25">
      <c r="A1155" t="s">
        <v>1171</v>
      </c>
      <c r="B1155" t="s">
        <v>1345</v>
      </c>
      <c r="F1155">
        <f t="shared" si="69"/>
        <v>0</v>
      </c>
      <c r="G1155">
        <f t="shared" si="70"/>
        <v>0</v>
      </c>
      <c r="H1155">
        <f t="shared" si="71"/>
        <v>0</v>
      </c>
      <c r="I1155">
        <f t="shared" si="72"/>
        <v>0</v>
      </c>
    </row>
    <row r="1156" spans="1:9" x14ac:dyDescent="0.25">
      <c r="A1156" t="s">
        <v>1172</v>
      </c>
      <c r="B1156" t="s">
        <v>1345</v>
      </c>
      <c r="F1156">
        <f t="shared" si="69"/>
        <v>0</v>
      </c>
      <c r="G1156">
        <f t="shared" si="70"/>
        <v>0</v>
      </c>
      <c r="H1156">
        <f t="shared" si="71"/>
        <v>0</v>
      </c>
      <c r="I1156">
        <f t="shared" si="72"/>
        <v>0</v>
      </c>
    </row>
    <row r="1157" spans="1:9" x14ac:dyDescent="0.25">
      <c r="A1157" t="s">
        <v>1173</v>
      </c>
      <c r="B1157" t="s">
        <v>1345</v>
      </c>
      <c r="F1157">
        <f t="shared" si="69"/>
        <v>0</v>
      </c>
      <c r="G1157">
        <f t="shared" si="70"/>
        <v>0</v>
      </c>
      <c r="H1157">
        <f t="shared" si="71"/>
        <v>0</v>
      </c>
      <c r="I1157">
        <f t="shared" si="72"/>
        <v>0</v>
      </c>
    </row>
    <row r="1158" spans="1:9" x14ac:dyDescent="0.25">
      <c r="A1158" t="s">
        <v>1174</v>
      </c>
      <c r="B1158" t="s">
        <v>1345</v>
      </c>
      <c r="F1158">
        <f t="shared" ref="F1158:F1221" si="73">G1158-H1158</f>
        <v>0</v>
      </c>
      <c r="G1158">
        <f t="shared" ref="G1158:G1221" si="74">IF(C1158="",0,C1158)</f>
        <v>0</v>
      </c>
      <c r="H1158">
        <f t="shared" ref="H1158:H1221" si="75">IF(D1158="",0,D1158)</f>
        <v>0</v>
      </c>
      <c r="I1158">
        <f t="shared" ref="I1158:I1221" si="76">IF(E1158="",0,E1158)</f>
        <v>0</v>
      </c>
    </row>
    <row r="1159" spans="1:9" x14ac:dyDescent="0.25">
      <c r="A1159" t="s">
        <v>1175</v>
      </c>
      <c r="B1159" t="s">
        <v>1345</v>
      </c>
      <c r="F1159">
        <f t="shared" si="73"/>
        <v>0</v>
      </c>
      <c r="G1159">
        <f t="shared" si="74"/>
        <v>0</v>
      </c>
      <c r="H1159">
        <f t="shared" si="75"/>
        <v>0</v>
      </c>
      <c r="I1159">
        <f t="shared" si="76"/>
        <v>0</v>
      </c>
    </row>
    <row r="1160" spans="1:9" x14ac:dyDescent="0.25">
      <c r="A1160" t="s">
        <v>1176</v>
      </c>
      <c r="B1160" t="s">
        <v>1345</v>
      </c>
      <c r="F1160">
        <f t="shared" si="73"/>
        <v>0</v>
      </c>
      <c r="G1160">
        <f t="shared" si="74"/>
        <v>0</v>
      </c>
      <c r="H1160">
        <f t="shared" si="75"/>
        <v>0</v>
      </c>
      <c r="I1160">
        <f t="shared" si="76"/>
        <v>0</v>
      </c>
    </row>
    <row r="1161" spans="1:9" x14ac:dyDescent="0.25">
      <c r="A1161" t="s">
        <v>1177</v>
      </c>
      <c r="B1161" t="s">
        <v>1345</v>
      </c>
      <c r="F1161">
        <f t="shared" si="73"/>
        <v>0</v>
      </c>
      <c r="G1161">
        <f t="shared" si="74"/>
        <v>0</v>
      </c>
      <c r="H1161">
        <f t="shared" si="75"/>
        <v>0</v>
      </c>
      <c r="I1161">
        <f t="shared" si="76"/>
        <v>0</v>
      </c>
    </row>
    <row r="1162" spans="1:9" x14ac:dyDescent="0.25">
      <c r="A1162" t="s">
        <v>1178</v>
      </c>
      <c r="B1162" t="s">
        <v>1345</v>
      </c>
      <c r="F1162">
        <f t="shared" si="73"/>
        <v>0</v>
      </c>
      <c r="G1162">
        <f t="shared" si="74"/>
        <v>0</v>
      </c>
      <c r="H1162">
        <f t="shared" si="75"/>
        <v>0</v>
      </c>
      <c r="I1162">
        <f t="shared" si="76"/>
        <v>0</v>
      </c>
    </row>
    <row r="1163" spans="1:9" x14ac:dyDescent="0.25">
      <c r="A1163" t="s">
        <v>1179</v>
      </c>
      <c r="B1163" t="s">
        <v>1345</v>
      </c>
      <c r="F1163">
        <f t="shared" si="73"/>
        <v>0</v>
      </c>
      <c r="G1163">
        <f t="shared" si="74"/>
        <v>0</v>
      </c>
      <c r="H1163">
        <f t="shared" si="75"/>
        <v>0</v>
      </c>
      <c r="I1163">
        <f t="shared" si="76"/>
        <v>0</v>
      </c>
    </row>
    <row r="1164" spans="1:9" x14ac:dyDescent="0.25">
      <c r="A1164" t="s">
        <v>1180</v>
      </c>
      <c r="B1164" t="s">
        <v>1345</v>
      </c>
      <c r="F1164">
        <f t="shared" si="73"/>
        <v>0</v>
      </c>
      <c r="G1164">
        <f t="shared" si="74"/>
        <v>0</v>
      </c>
      <c r="H1164">
        <f t="shared" si="75"/>
        <v>0</v>
      </c>
      <c r="I1164">
        <f t="shared" si="76"/>
        <v>0</v>
      </c>
    </row>
    <row r="1165" spans="1:9" x14ac:dyDescent="0.25">
      <c r="A1165" t="s">
        <v>1181</v>
      </c>
      <c r="B1165" t="s">
        <v>1345</v>
      </c>
      <c r="F1165">
        <f t="shared" si="73"/>
        <v>0</v>
      </c>
      <c r="G1165">
        <f t="shared" si="74"/>
        <v>0</v>
      </c>
      <c r="H1165">
        <f t="shared" si="75"/>
        <v>0</v>
      </c>
      <c r="I1165">
        <f t="shared" si="76"/>
        <v>0</v>
      </c>
    </row>
    <row r="1166" spans="1:9" x14ac:dyDescent="0.25">
      <c r="A1166" t="s">
        <v>1182</v>
      </c>
      <c r="B1166" t="s">
        <v>1345</v>
      </c>
      <c r="F1166">
        <f t="shared" si="73"/>
        <v>0</v>
      </c>
      <c r="G1166">
        <f t="shared" si="74"/>
        <v>0</v>
      </c>
      <c r="H1166">
        <f t="shared" si="75"/>
        <v>0</v>
      </c>
      <c r="I1166">
        <f t="shared" si="76"/>
        <v>0</v>
      </c>
    </row>
    <row r="1167" spans="1:9" x14ac:dyDescent="0.25">
      <c r="A1167" t="s">
        <v>1183</v>
      </c>
      <c r="B1167" t="s">
        <v>1345</v>
      </c>
      <c r="F1167">
        <f t="shared" si="73"/>
        <v>0</v>
      </c>
      <c r="G1167">
        <f t="shared" si="74"/>
        <v>0</v>
      </c>
      <c r="H1167">
        <f t="shared" si="75"/>
        <v>0</v>
      </c>
      <c r="I1167">
        <f t="shared" si="76"/>
        <v>0</v>
      </c>
    </row>
    <row r="1168" spans="1:9" x14ac:dyDescent="0.25">
      <c r="A1168" t="s">
        <v>1184</v>
      </c>
      <c r="B1168" t="s">
        <v>1345</v>
      </c>
      <c r="F1168">
        <f t="shared" si="73"/>
        <v>0</v>
      </c>
      <c r="G1168">
        <f t="shared" si="74"/>
        <v>0</v>
      </c>
      <c r="H1168">
        <f t="shared" si="75"/>
        <v>0</v>
      </c>
      <c r="I1168">
        <f t="shared" si="76"/>
        <v>0</v>
      </c>
    </row>
    <row r="1169" spans="1:9" x14ac:dyDescent="0.25">
      <c r="A1169" t="s">
        <v>1185</v>
      </c>
      <c r="B1169" t="s">
        <v>1345</v>
      </c>
      <c r="F1169">
        <f t="shared" si="73"/>
        <v>0</v>
      </c>
      <c r="G1169">
        <f t="shared" si="74"/>
        <v>0</v>
      </c>
      <c r="H1169">
        <f t="shared" si="75"/>
        <v>0</v>
      </c>
      <c r="I1169">
        <f t="shared" si="76"/>
        <v>0</v>
      </c>
    </row>
    <row r="1170" spans="1:9" x14ac:dyDescent="0.25">
      <c r="A1170" t="s">
        <v>1186</v>
      </c>
      <c r="B1170" t="s">
        <v>1345</v>
      </c>
      <c r="F1170">
        <f t="shared" si="73"/>
        <v>0</v>
      </c>
      <c r="G1170">
        <f t="shared" si="74"/>
        <v>0</v>
      </c>
      <c r="H1170">
        <f t="shared" si="75"/>
        <v>0</v>
      </c>
      <c r="I1170">
        <f t="shared" si="76"/>
        <v>0</v>
      </c>
    </row>
    <row r="1171" spans="1:9" x14ac:dyDescent="0.25">
      <c r="A1171" t="s">
        <v>103</v>
      </c>
      <c r="B1171" t="s">
        <v>1345</v>
      </c>
      <c r="F1171">
        <f t="shared" si="73"/>
        <v>0</v>
      </c>
      <c r="G1171">
        <f t="shared" si="74"/>
        <v>0</v>
      </c>
      <c r="H1171">
        <f t="shared" si="75"/>
        <v>0</v>
      </c>
      <c r="I1171">
        <f t="shared" si="76"/>
        <v>0</v>
      </c>
    </row>
    <row r="1172" spans="1:9" x14ac:dyDescent="0.25">
      <c r="A1172" t="s">
        <v>1187</v>
      </c>
      <c r="B1172" t="s">
        <v>1345</v>
      </c>
      <c r="F1172">
        <f t="shared" si="73"/>
        <v>0</v>
      </c>
      <c r="G1172">
        <f t="shared" si="74"/>
        <v>0</v>
      </c>
      <c r="H1172">
        <f t="shared" si="75"/>
        <v>0</v>
      </c>
      <c r="I1172">
        <f t="shared" si="76"/>
        <v>0</v>
      </c>
    </row>
    <row r="1173" spans="1:9" x14ac:dyDescent="0.25">
      <c r="A1173" t="s">
        <v>1188</v>
      </c>
      <c r="B1173" t="s">
        <v>1345</v>
      </c>
      <c r="F1173">
        <f t="shared" si="73"/>
        <v>0</v>
      </c>
      <c r="G1173">
        <f t="shared" si="74"/>
        <v>0</v>
      </c>
      <c r="H1173">
        <f t="shared" si="75"/>
        <v>0</v>
      </c>
      <c r="I1173">
        <f t="shared" si="76"/>
        <v>0</v>
      </c>
    </row>
    <row r="1174" spans="1:9" x14ac:dyDescent="0.25">
      <c r="A1174" t="s">
        <v>1189</v>
      </c>
      <c r="B1174" t="s">
        <v>1345</v>
      </c>
      <c r="F1174">
        <f t="shared" si="73"/>
        <v>0</v>
      </c>
      <c r="G1174">
        <f t="shared" si="74"/>
        <v>0</v>
      </c>
      <c r="H1174">
        <f t="shared" si="75"/>
        <v>0</v>
      </c>
      <c r="I1174">
        <f t="shared" si="76"/>
        <v>0</v>
      </c>
    </row>
    <row r="1175" spans="1:9" x14ac:dyDescent="0.25">
      <c r="A1175" t="s">
        <v>1190</v>
      </c>
      <c r="B1175" t="s">
        <v>1345</v>
      </c>
      <c r="F1175">
        <f t="shared" si="73"/>
        <v>0</v>
      </c>
      <c r="G1175">
        <f t="shared" si="74"/>
        <v>0</v>
      </c>
      <c r="H1175">
        <f t="shared" si="75"/>
        <v>0</v>
      </c>
      <c r="I1175">
        <f t="shared" si="76"/>
        <v>0</v>
      </c>
    </row>
    <row r="1176" spans="1:9" x14ac:dyDescent="0.25">
      <c r="A1176" t="s">
        <v>1191</v>
      </c>
      <c r="B1176" t="s">
        <v>1345</v>
      </c>
      <c r="F1176">
        <f t="shared" si="73"/>
        <v>0</v>
      </c>
      <c r="G1176">
        <f t="shared" si="74"/>
        <v>0</v>
      </c>
      <c r="H1176">
        <f t="shared" si="75"/>
        <v>0</v>
      </c>
      <c r="I1176">
        <f t="shared" si="76"/>
        <v>0</v>
      </c>
    </row>
    <row r="1177" spans="1:9" x14ac:dyDescent="0.25">
      <c r="A1177" t="s">
        <v>1192</v>
      </c>
      <c r="B1177" t="s">
        <v>1345</v>
      </c>
      <c r="F1177">
        <f t="shared" si="73"/>
        <v>0</v>
      </c>
      <c r="G1177">
        <f t="shared" si="74"/>
        <v>0</v>
      </c>
      <c r="H1177">
        <f t="shared" si="75"/>
        <v>0</v>
      </c>
      <c r="I1177">
        <f t="shared" si="76"/>
        <v>0</v>
      </c>
    </row>
    <row r="1178" spans="1:9" x14ac:dyDescent="0.25">
      <c r="A1178" t="s">
        <v>1193</v>
      </c>
      <c r="B1178" t="s">
        <v>1345</v>
      </c>
      <c r="F1178">
        <f t="shared" si="73"/>
        <v>0</v>
      </c>
      <c r="G1178">
        <f t="shared" si="74"/>
        <v>0</v>
      </c>
      <c r="H1178">
        <f t="shared" si="75"/>
        <v>0</v>
      </c>
      <c r="I1178">
        <f t="shared" si="76"/>
        <v>0</v>
      </c>
    </row>
    <row r="1179" spans="1:9" x14ac:dyDescent="0.25">
      <c r="A1179" t="s">
        <v>1194</v>
      </c>
      <c r="B1179" t="s">
        <v>1345</v>
      </c>
      <c r="F1179">
        <f t="shared" si="73"/>
        <v>0</v>
      </c>
      <c r="G1179">
        <f t="shared" si="74"/>
        <v>0</v>
      </c>
      <c r="H1179">
        <f t="shared" si="75"/>
        <v>0</v>
      </c>
      <c r="I1179">
        <f t="shared" si="76"/>
        <v>0</v>
      </c>
    </row>
    <row r="1180" spans="1:9" x14ac:dyDescent="0.25">
      <c r="A1180" t="s">
        <v>1195</v>
      </c>
      <c r="B1180" t="s">
        <v>1345</v>
      </c>
      <c r="F1180">
        <f t="shared" si="73"/>
        <v>0</v>
      </c>
      <c r="G1180">
        <f t="shared" si="74"/>
        <v>0</v>
      </c>
      <c r="H1180">
        <f t="shared" si="75"/>
        <v>0</v>
      </c>
      <c r="I1180">
        <f t="shared" si="76"/>
        <v>0</v>
      </c>
    </row>
    <row r="1181" spans="1:9" x14ac:dyDescent="0.25">
      <c r="A1181" t="s">
        <v>1196</v>
      </c>
      <c r="B1181" t="s">
        <v>1345</v>
      </c>
      <c r="F1181">
        <f t="shared" si="73"/>
        <v>0</v>
      </c>
      <c r="G1181">
        <f t="shared" si="74"/>
        <v>0</v>
      </c>
      <c r="H1181">
        <f t="shared" si="75"/>
        <v>0</v>
      </c>
      <c r="I1181">
        <f t="shared" si="76"/>
        <v>0</v>
      </c>
    </row>
    <row r="1182" spans="1:9" x14ac:dyDescent="0.25">
      <c r="A1182" t="s">
        <v>1197</v>
      </c>
      <c r="B1182" t="s">
        <v>1345</v>
      </c>
      <c r="F1182">
        <f t="shared" si="73"/>
        <v>0</v>
      </c>
      <c r="G1182">
        <f t="shared" si="74"/>
        <v>0</v>
      </c>
      <c r="H1182">
        <f t="shared" si="75"/>
        <v>0</v>
      </c>
      <c r="I1182">
        <f t="shared" si="76"/>
        <v>0</v>
      </c>
    </row>
    <row r="1183" spans="1:9" x14ac:dyDescent="0.25">
      <c r="A1183" t="s">
        <v>1198</v>
      </c>
      <c r="B1183" t="s">
        <v>1345</v>
      </c>
      <c r="F1183">
        <f t="shared" si="73"/>
        <v>0</v>
      </c>
      <c r="G1183">
        <f t="shared" si="74"/>
        <v>0</v>
      </c>
      <c r="H1183">
        <f t="shared" si="75"/>
        <v>0</v>
      </c>
      <c r="I1183">
        <f t="shared" si="76"/>
        <v>0</v>
      </c>
    </row>
    <row r="1184" spans="1:9" x14ac:dyDescent="0.25">
      <c r="A1184" t="s">
        <v>1199</v>
      </c>
      <c r="B1184" t="s">
        <v>1345</v>
      </c>
      <c r="F1184">
        <f t="shared" si="73"/>
        <v>0</v>
      </c>
      <c r="G1184">
        <f t="shared" si="74"/>
        <v>0</v>
      </c>
      <c r="H1184">
        <f t="shared" si="75"/>
        <v>0</v>
      </c>
      <c r="I1184">
        <f t="shared" si="76"/>
        <v>0</v>
      </c>
    </row>
    <row r="1185" spans="1:9" x14ac:dyDescent="0.25">
      <c r="A1185" t="s">
        <v>1200</v>
      </c>
      <c r="B1185" t="s">
        <v>1345</v>
      </c>
      <c r="F1185">
        <f t="shared" si="73"/>
        <v>0</v>
      </c>
      <c r="G1185">
        <f t="shared" si="74"/>
        <v>0</v>
      </c>
      <c r="H1185">
        <f t="shared" si="75"/>
        <v>0</v>
      </c>
      <c r="I1185">
        <f t="shared" si="76"/>
        <v>0</v>
      </c>
    </row>
    <row r="1186" spans="1:9" x14ac:dyDescent="0.25">
      <c r="A1186" t="s">
        <v>1201</v>
      </c>
      <c r="B1186" t="s">
        <v>1345</v>
      </c>
      <c r="F1186">
        <f t="shared" si="73"/>
        <v>0</v>
      </c>
      <c r="G1186">
        <f t="shared" si="74"/>
        <v>0</v>
      </c>
      <c r="H1186">
        <f t="shared" si="75"/>
        <v>0</v>
      </c>
      <c r="I1186">
        <f t="shared" si="76"/>
        <v>0</v>
      </c>
    </row>
    <row r="1187" spans="1:9" x14ac:dyDescent="0.25">
      <c r="A1187" t="s">
        <v>1202</v>
      </c>
      <c r="B1187" t="s">
        <v>1345</v>
      </c>
      <c r="F1187">
        <f t="shared" si="73"/>
        <v>0</v>
      </c>
      <c r="G1187">
        <f t="shared" si="74"/>
        <v>0</v>
      </c>
      <c r="H1187">
        <f t="shared" si="75"/>
        <v>0</v>
      </c>
      <c r="I1187">
        <f t="shared" si="76"/>
        <v>0</v>
      </c>
    </row>
    <row r="1188" spans="1:9" x14ac:dyDescent="0.25">
      <c r="A1188" t="s">
        <v>1203</v>
      </c>
      <c r="B1188" t="s">
        <v>1345</v>
      </c>
      <c r="F1188">
        <f t="shared" si="73"/>
        <v>0</v>
      </c>
      <c r="G1188">
        <f t="shared" si="74"/>
        <v>0</v>
      </c>
      <c r="H1188">
        <f t="shared" si="75"/>
        <v>0</v>
      </c>
      <c r="I1188">
        <f t="shared" si="76"/>
        <v>0</v>
      </c>
    </row>
    <row r="1189" spans="1:9" x14ac:dyDescent="0.25">
      <c r="A1189" t="s">
        <v>1204</v>
      </c>
      <c r="B1189" t="s">
        <v>1345</v>
      </c>
      <c r="F1189">
        <f t="shared" si="73"/>
        <v>0</v>
      </c>
      <c r="G1189">
        <f t="shared" si="74"/>
        <v>0</v>
      </c>
      <c r="H1189">
        <f t="shared" si="75"/>
        <v>0</v>
      </c>
      <c r="I1189">
        <f t="shared" si="76"/>
        <v>0</v>
      </c>
    </row>
    <row r="1190" spans="1:9" x14ac:dyDescent="0.25">
      <c r="A1190" t="s">
        <v>1205</v>
      </c>
      <c r="B1190" t="s">
        <v>1345</v>
      </c>
      <c r="F1190">
        <f t="shared" si="73"/>
        <v>0</v>
      </c>
      <c r="G1190">
        <f t="shared" si="74"/>
        <v>0</v>
      </c>
      <c r="H1190">
        <f t="shared" si="75"/>
        <v>0</v>
      </c>
      <c r="I1190">
        <f t="shared" si="76"/>
        <v>0</v>
      </c>
    </row>
    <row r="1191" spans="1:9" x14ac:dyDescent="0.25">
      <c r="A1191" t="s">
        <v>1206</v>
      </c>
      <c r="B1191" t="s">
        <v>1345</v>
      </c>
      <c r="F1191">
        <f t="shared" si="73"/>
        <v>0</v>
      </c>
      <c r="G1191">
        <f t="shared" si="74"/>
        <v>0</v>
      </c>
      <c r="H1191">
        <f t="shared" si="75"/>
        <v>0</v>
      </c>
      <c r="I1191">
        <f t="shared" si="76"/>
        <v>0</v>
      </c>
    </row>
    <row r="1192" spans="1:9" x14ac:dyDescent="0.25">
      <c r="A1192" t="s">
        <v>1207</v>
      </c>
      <c r="B1192" t="s">
        <v>1345</v>
      </c>
      <c r="F1192">
        <f t="shared" si="73"/>
        <v>0</v>
      </c>
      <c r="G1192">
        <f t="shared" si="74"/>
        <v>0</v>
      </c>
      <c r="H1192">
        <f t="shared" si="75"/>
        <v>0</v>
      </c>
      <c r="I1192">
        <f t="shared" si="76"/>
        <v>0</v>
      </c>
    </row>
    <row r="1193" spans="1:9" x14ac:dyDescent="0.25">
      <c r="A1193" t="s">
        <v>1208</v>
      </c>
      <c r="B1193" t="s">
        <v>1345</v>
      </c>
      <c r="F1193">
        <f t="shared" si="73"/>
        <v>0</v>
      </c>
      <c r="G1193">
        <f t="shared" si="74"/>
        <v>0</v>
      </c>
      <c r="H1193">
        <f t="shared" si="75"/>
        <v>0</v>
      </c>
      <c r="I1193">
        <f t="shared" si="76"/>
        <v>0</v>
      </c>
    </row>
    <row r="1194" spans="1:9" x14ac:dyDescent="0.25">
      <c r="A1194" t="s">
        <v>1209</v>
      </c>
      <c r="B1194" t="s">
        <v>1345</v>
      </c>
      <c r="F1194">
        <f t="shared" si="73"/>
        <v>0</v>
      </c>
      <c r="G1194">
        <f t="shared" si="74"/>
        <v>0</v>
      </c>
      <c r="H1194">
        <f t="shared" si="75"/>
        <v>0</v>
      </c>
      <c r="I1194">
        <f t="shared" si="76"/>
        <v>0</v>
      </c>
    </row>
    <row r="1195" spans="1:9" x14ac:dyDescent="0.25">
      <c r="A1195" t="s">
        <v>1210</v>
      </c>
      <c r="B1195" t="s">
        <v>1345</v>
      </c>
      <c r="F1195">
        <f t="shared" si="73"/>
        <v>0</v>
      </c>
      <c r="G1195">
        <f t="shared" si="74"/>
        <v>0</v>
      </c>
      <c r="H1195">
        <f t="shared" si="75"/>
        <v>0</v>
      </c>
      <c r="I1195">
        <f t="shared" si="76"/>
        <v>0</v>
      </c>
    </row>
    <row r="1196" spans="1:9" x14ac:dyDescent="0.25">
      <c r="A1196" t="s">
        <v>1211</v>
      </c>
      <c r="B1196" t="s">
        <v>1345</v>
      </c>
      <c r="F1196">
        <f t="shared" si="73"/>
        <v>0</v>
      </c>
      <c r="G1196">
        <f t="shared" si="74"/>
        <v>0</v>
      </c>
      <c r="H1196">
        <f t="shared" si="75"/>
        <v>0</v>
      </c>
      <c r="I1196">
        <f t="shared" si="76"/>
        <v>0</v>
      </c>
    </row>
    <row r="1197" spans="1:9" x14ac:dyDescent="0.25">
      <c r="A1197" t="s">
        <v>1212</v>
      </c>
      <c r="B1197" t="s">
        <v>1345</v>
      </c>
      <c r="F1197">
        <f t="shared" si="73"/>
        <v>0</v>
      </c>
      <c r="G1197">
        <f t="shared" si="74"/>
        <v>0</v>
      </c>
      <c r="H1197">
        <f t="shared" si="75"/>
        <v>0</v>
      </c>
      <c r="I1197">
        <f t="shared" si="76"/>
        <v>0</v>
      </c>
    </row>
    <row r="1198" spans="1:9" x14ac:dyDescent="0.25">
      <c r="A1198" t="s">
        <v>1213</v>
      </c>
      <c r="B1198" t="s">
        <v>1345</v>
      </c>
      <c r="F1198">
        <f t="shared" si="73"/>
        <v>0</v>
      </c>
      <c r="G1198">
        <f t="shared" si="74"/>
        <v>0</v>
      </c>
      <c r="H1198">
        <f t="shared" si="75"/>
        <v>0</v>
      </c>
      <c r="I1198">
        <f t="shared" si="76"/>
        <v>0</v>
      </c>
    </row>
    <row r="1199" spans="1:9" x14ac:dyDescent="0.25">
      <c r="A1199" t="s">
        <v>1214</v>
      </c>
      <c r="B1199" t="s">
        <v>1345</v>
      </c>
      <c r="F1199">
        <f t="shared" si="73"/>
        <v>0</v>
      </c>
      <c r="G1199">
        <f t="shared" si="74"/>
        <v>0</v>
      </c>
      <c r="H1199">
        <f t="shared" si="75"/>
        <v>0</v>
      </c>
      <c r="I1199">
        <f t="shared" si="76"/>
        <v>0</v>
      </c>
    </row>
    <row r="1200" spans="1:9" x14ac:dyDescent="0.25">
      <c r="A1200" t="s">
        <v>1215</v>
      </c>
      <c r="B1200" t="s">
        <v>1345</v>
      </c>
      <c r="F1200">
        <f t="shared" si="73"/>
        <v>0</v>
      </c>
      <c r="G1200">
        <f t="shared" si="74"/>
        <v>0</v>
      </c>
      <c r="H1200">
        <f t="shared" si="75"/>
        <v>0</v>
      </c>
      <c r="I1200">
        <f t="shared" si="76"/>
        <v>0</v>
      </c>
    </row>
    <row r="1201" spans="1:9" x14ac:dyDescent="0.25">
      <c r="A1201" t="s">
        <v>1216</v>
      </c>
      <c r="B1201" t="s">
        <v>1345</v>
      </c>
      <c r="F1201">
        <f t="shared" si="73"/>
        <v>0</v>
      </c>
      <c r="G1201">
        <f t="shared" si="74"/>
        <v>0</v>
      </c>
      <c r="H1201">
        <f t="shared" si="75"/>
        <v>0</v>
      </c>
      <c r="I1201">
        <f t="shared" si="76"/>
        <v>0</v>
      </c>
    </row>
    <row r="1202" spans="1:9" x14ac:dyDescent="0.25">
      <c r="A1202" t="s">
        <v>1217</v>
      </c>
      <c r="B1202" t="s">
        <v>1345</v>
      </c>
      <c r="F1202">
        <f t="shared" si="73"/>
        <v>0</v>
      </c>
      <c r="G1202">
        <f t="shared" si="74"/>
        <v>0</v>
      </c>
      <c r="H1202">
        <f t="shared" si="75"/>
        <v>0</v>
      </c>
      <c r="I1202">
        <f t="shared" si="76"/>
        <v>0</v>
      </c>
    </row>
    <row r="1203" spans="1:9" x14ac:dyDescent="0.25">
      <c r="A1203" t="s">
        <v>1218</v>
      </c>
      <c r="B1203" t="s">
        <v>1345</v>
      </c>
      <c r="F1203">
        <f t="shared" si="73"/>
        <v>0</v>
      </c>
      <c r="G1203">
        <f t="shared" si="74"/>
        <v>0</v>
      </c>
      <c r="H1203">
        <f t="shared" si="75"/>
        <v>0</v>
      </c>
      <c r="I1203">
        <f t="shared" si="76"/>
        <v>0</v>
      </c>
    </row>
    <row r="1204" spans="1:9" x14ac:dyDescent="0.25">
      <c r="A1204" t="s">
        <v>1219</v>
      </c>
      <c r="B1204" t="s">
        <v>1345</v>
      </c>
      <c r="F1204">
        <f t="shared" si="73"/>
        <v>0</v>
      </c>
      <c r="G1204">
        <f t="shared" si="74"/>
        <v>0</v>
      </c>
      <c r="H1204">
        <f t="shared" si="75"/>
        <v>0</v>
      </c>
      <c r="I1204">
        <f t="shared" si="76"/>
        <v>0</v>
      </c>
    </row>
    <row r="1205" spans="1:9" x14ac:dyDescent="0.25">
      <c r="A1205" t="s">
        <v>1220</v>
      </c>
      <c r="B1205" t="s">
        <v>1345</v>
      </c>
      <c r="F1205">
        <f t="shared" si="73"/>
        <v>0</v>
      </c>
      <c r="G1205">
        <f t="shared" si="74"/>
        <v>0</v>
      </c>
      <c r="H1205">
        <f t="shared" si="75"/>
        <v>0</v>
      </c>
      <c r="I1205">
        <f t="shared" si="76"/>
        <v>0</v>
      </c>
    </row>
    <row r="1206" spans="1:9" x14ac:dyDescent="0.25">
      <c r="A1206" t="s">
        <v>1221</v>
      </c>
      <c r="B1206" t="s">
        <v>1345</v>
      </c>
      <c r="F1206">
        <f t="shared" si="73"/>
        <v>0</v>
      </c>
      <c r="G1206">
        <f t="shared" si="74"/>
        <v>0</v>
      </c>
      <c r="H1206">
        <f t="shared" si="75"/>
        <v>0</v>
      </c>
      <c r="I1206">
        <f t="shared" si="76"/>
        <v>0</v>
      </c>
    </row>
    <row r="1207" spans="1:9" x14ac:dyDescent="0.25">
      <c r="A1207" t="s">
        <v>1222</v>
      </c>
      <c r="B1207" t="s">
        <v>1345</v>
      </c>
      <c r="F1207">
        <f t="shared" si="73"/>
        <v>0</v>
      </c>
      <c r="G1207">
        <f t="shared" si="74"/>
        <v>0</v>
      </c>
      <c r="H1207">
        <f t="shared" si="75"/>
        <v>0</v>
      </c>
      <c r="I1207">
        <f t="shared" si="76"/>
        <v>0</v>
      </c>
    </row>
    <row r="1208" spans="1:9" x14ac:dyDescent="0.25">
      <c r="A1208" t="s">
        <v>1223</v>
      </c>
      <c r="B1208" t="s">
        <v>1345</v>
      </c>
      <c r="F1208">
        <f t="shared" si="73"/>
        <v>0</v>
      </c>
      <c r="G1208">
        <f t="shared" si="74"/>
        <v>0</v>
      </c>
      <c r="H1208">
        <f t="shared" si="75"/>
        <v>0</v>
      </c>
      <c r="I1208">
        <f t="shared" si="76"/>
        <v>0</v>
      </c>
    </row>
    <row r="1209" spans="1:9" x14ac:dyDescent="0.25">
      <c r="A1209" t="s">
        <v>1224</v>
      </c>
      <c r="B1209" t="s">
        <v>1345</v>
      </c>
      <c r="F1209">
        <f t="shared" si="73"/>
        <v>0</v>
      </c>
      <c r="G1209">
        <f t="shared" si="74"/>
        <v>0</v>
      </c>
      <c r="H1209">
        <f t="shared" si="75"/>
        <v>0</v>
      </c>
      <c r="I1209">
        <f t="shared" si="76"/>
        <v>0</v>
      </c>
    </row>
    <row r="1210" spans="1:9" x14ac:dyDescent="0.25">
      <c r="A1210" t="s">
        <v>1225</v>
      </c>
      <c r="B1210" t="s">
        <v>1345</v>
      </c>
      <c r="F1210">
        <f t="shared" si="73"/>
        <v>0</v>
      </c>
      <c r="G1210">
        <f t="shared" si="74"/>
        <v>0</v>
      </c>
      <c r="H1210">
        <f t="shared" si="75"/>
        <v>0</v>
      </c>
      <c r="I1210">
        <f t="shared" si="76"/>
        <v>0</v>
      </c>
    </row>
    <row r="1211" spans="1:9" x14ac:dyDescent="0.25">
      <c r="A1211" t="s">
        <v>1226</v>
      </c>
      <c r="B1211" t="s">
        <v>1345</v>
      </c>
      <c r="F1211">
        <f t="shared" si="73"/>
        <v>0</v>
      </c>
      <c r="G1211">
        <f t="shared" si="74"/>
        <v>0</v>
      </c>
      <c r="H1211">
        <f t="shared" si="75"/>
        <v>0</v>
      </c>
      <c r="I1211">
        <f t="shared" si="76"/>
        <v>0</v>
      </c>
    </row>
    <row r="1212" spans="1:9" x14ac:dyDescent="0.25">
      <c r="A1212" t="s">
        <v>1227</v>
      </c>
      <c r="B1212" t="s">
        <v>1345</v>
      </c>
      <c r="F1212">
        <f t="shared" si="73"/>
        <v>0</v>
      </c>
      <c r="G1212">
        <f t="shared" si="74"/>
        <v>0</v>
      </c>
      <c r="H1212">
        <f t="shared" si="75"/>
        <v>0</v>
      </c>
      <c r="I1212">
        <f t="shared" si="76"/>
        <v>0</v>
      </c>
    </row>
    <row r="1213" spans="1:9" x14ac:dyDescent="0.25">
      <c r="A1213" t="s">
        <v>1228</v>
      </c>
      <c r="B1213" t="s">
        <v>1345</v>
      </c>
      <c r="F1213">
        <f t="shared" si="73"/>
        <v>0</v>
      </c>
      <c r="G1213">
        <f t="shared" si="74"/>
        <v>0</v>
      </c>
      <c r="H1213">
        <f t="shared" si="75"/>
        <v>0</v>
      </c>
      <c r="I1213">
        <f t="shared" si="76"/>
        <v>0</v>
      </c>
    </row>
    <row r="1214" spans="1:9" x14ac:dyDescent="0.25">
      <c r="A1214" t="s">
        <v>1229</v>
      </c>
      <c r="B1214" t="s">
        <v>1345</v>
      </c>
      <c r="F1214">
        <f t="shared" si="73"/>
        <v>0</v>
      </c>
      <c r="G1214">
        <f t="shared" si="74"/>
        <v>0</v>
      </c>
      <c r="H1214">
        <f t="shared" si="75"/>
        <v>0</v>
      </c>
      <c r="I1214">
        <f t="shared" si="76"/>
        <v>0</v>
      </c>
    </row>
    <row r="1215" spans="1:9" x14ac:dyDescent="0.25">
      <c r="A1215" t="s">
        <v>1230</v>
      </c>
      <c r="B1215" t="s">
        <v>1345</v>
      </c>
      <c r="F1215">
        <f t="shared" si="73"/>
        <v>0</v>
      </c>
      <c r="G1215">
        <f t="shared" si="74"/>
        <v>0</v>
      </c>
      <c r="H1215">
        <f t="shared" si="75"/>
        <v>0</v>
      </c>
      <c r="I1215">
        <f t="shared" si="76"/>
        <v>0</v>
      </c>
    </row>
    <row r="1216" spans="1:9" x14ac:dyDescent="0.25">
      <c r="A1216" t="s">
        <v>1231</v>
      </c>
      <c r="B1216" t="s">
        <v>1345</v>
      </c>
      <c r="F1216">
        <f t="shared" si="73"/>
        <v>0</v>
      </c>
      <c r="G1216">
        <f t="shared" si="74"/>
        <v>0</v>
      </c>
      <c r="H1216">
        <f t="shared" si="75"/>
        <v>0</v>
      </c>
      <c r="I1216">
        <f t="shared" si="76"/>
        <v>0</v>
      </c>
    </row>
    <row r="1217" spans="1:9" x14ac:dyDescent="0.25">
      <c r="A1217" t="s">
        <v>1232</v>
      </c>
      <c r="B1217" t="s">
        <v>1345</v>
      </c>
      <c r="F1217">
        <f t="shared" si="73"/>
        <v>0</v>
      </c>
      <c r="G1217">
        <f t="shared" si="74"/>
        <v>0</v>
      </c>
      <c r="H1217">
        <f t="shared" si="75"/>
        <v>0</v>
      </c>
      <c r="I1217">
        <f t="shared" si="76"/>
        <v>0</v>
      </c>
    </row>
    <row r="1218" spans="1:9" x14ac:dyDescent="0.25">
      <c r="A1218" t="s">
        <v>1233</v>
      </c>
      <c r="B1218" t="s">
        <v>1345</v>
      </c>
      <c r="F1218">
        <f t="shared" si="73"/>
        <v>0</v>
      </c>
      <c r="G1218">
        <f t="shared" si="74"/>
        <v>0</v>
      </c>
      <c r="H1218">
        <f t="shared" si="75"/>
        <v>0</v>
      </c>
      <c r="I1218">
        <f t="shared" si="76"/>
        <v>0</v>
      </c>
    </row>
    <row r="1219" spans="1:9" x14ac:dyDescent="0.25">
      <c r="A1219" t="s">
        <v>1234</v>
      </c>
      <c r="B1219" t="s">
        <v>1345</v>
      </c>
      <c r="F1219">
        <f t="shared" si="73"/>
        <v>0</v>
      </c>
      <c r="G1219">
        <f t="shared" si="74"/>
        <v>0</v>
      </c>
      <c r="H1219">
        <f t="shared" si="75"/>
        <v>0</v>
      </c>
      <c r="I1219">
        <f t="shared" si="76"/>
        <v>0</v>
      </c>
    </row>
    <row r="1220" spans="1:9" x14ac:dyDescent="0.25">
      <c r="A1220" t="s">
        <v>1235</v>
      </c>
      <c r="B1220" t="s">
        <v>1345</v>
      </c>
      <c r="F1220">
        <f t="shared" si="73"/>
        <v>0</v>
      </c>
      <c r="G1220">
        <f t="shared" si="74"/>
        <v>0</v>
      </c>
      <c r="H1220">
        <f t="shared" si="75"/>
        <v>0</v>
      </c>
      <c r="I1220">
        <f t="shared" si="76"/>
        <v>0</v>
      </c>
    </row>
    <row r="1221" spans="1:9" x14ac:dyDescent="0.25">
      <c r="A1221" t="s">
        <v>1236</v>
      </c>
      <c r="B1221" t="s">
        <v>1345</v>
      </c>
      <c r="F1221">
        <f t="shared" si="73"/>
        <v>0</v>
      </c>
      <c r="G1221">
        <f t="shared" si="74"/>
        <v>0</v>
      </c>
      <c r="H1221">
        <f t="shared" si="75"/>
        <v>0</v>
      </c>
      <c r="I1221">
        <f t="shared" si="76"/>
        <v>0</v>
      </c>
    </row>
    <row r="1222" spans="1:9" x14ac:dyDescent="0.25">
      <c r="A1222" t="s">
        <v>1237</v>
      </c>
      <c r="B1222" t="s">
        <v>1345</v>
      </c>
      <c r="F1222">
        <f t="shared" ref="F1222:F1285" si="77">G1222-H1222</f>
        <v>0</v>
      </c>
      <c r="G1222">
        <f t="shared" ref="G1222:G1285" si="78">IF(C1222="",0,C1222)</f>
        <v>0</v>
      </c>
      <c r="H1222">
        <f t="shared" ref="H1222:H1285" si="79">IF(D1222="",0,D1222)</f>
        <v>0</v>
      </c>
      <c r="I1222">
        <f t="shared" ref="I1222:I1285" si="80">IF(E1222="",0,E1222)</f>
        <v>0</v>
      </c>
    </row>
    <row r="1223" spans="1:9" x14ac:dyDescent="0.25">
      <c r="A1223" t="s">
        <v>1238</v>
      </c>
      <c r="B1223" t="s">
        <v>1345</v>
      </c>
      <c r="F1223">
        <f t="shared" si="77"/>
        <v>0</v>
      </c>
      <c r="G1223">
        <f t="shared" si="78"/>
        <v>0</v>
      </c>
      <c r="H1223">
        <f t="shared" si="79"/>
        <v>0</v>
      </c>
      <c r="I1223">
        <f t="shared" si="80"/>
        <v>0</v>
      </c>
    </row>
    <row r="1224" spans="1:9" x14ac:dyDescent="0.25">
      <c r="A1224" t="s">
        <v>1239</v>
      </c>
      <c r="B1224" t="s">
        <v>1345</v>
      </c>
      <c r="F1224">
        <f t="shared" si="77"/>
        <v>0</v>
      </c>
      <c r="G1224">
        <f t="shared" si="78"/>
        <v>0</v>
      </c>
      <c r="H1224">
        <f t="shared" si="79"/>
        <v>0</v>
      </c>
      <c r="I1224">
        <f t="shared" si="80"/>
        <v>0</v>
      </c>
    </row>
    <row r="1225" spans="1:9" x14ac:dyDescent="0.25">
      <c r="A1225" t="s">
        <v>1240</v>
      </c>
      <c r="B1225" t="s">
        <v>1345</v>
      </c>
      <c r="F1225">
        <f t="shared" si="77"/>
        <v>0</v>
      </c>
      <c r="G1225">
        <f t="shared" si="78"/>
        <v>0</v>
      </c>
      <c r="H1225">
        <f t="shared" si="79"/>
        <v>0</v>
      </c>
      <c r="I1225">
        <f t="shared" si="80"/>
        <v>0</v>
      </c>
    </row>
    <row r="1226" spans="1:9" x14ac:dyDescent="0.25">
      <c r="A1226" t="s">
        <v>1241</v>
      </c>
      <c r="B1226" t="s">
        <v>1345</v>
      </c>
      <c r="F1226">
        <f t="shared" si="77"/>
        <v>0</v>
      </c>
      <c r="G1226">
        <f t="shared" si="78"/>
        <v>0</v>
      </c>
      <c r="H1226">
        <f t="shared" si="79"/>
        <v>0</v>
      </c>
      <c r="I1226">
        <f t="shared" si="80"/>
        <v>0</v>
      </c>
    </row>
    <row r="1227" spans="1:9" x14ac:dyDescent="0.25">
      <c r="A1227" t="s">
        <v>1242</v>
      </c>
      <c r="B1227" t="s">
        <v>1345</v>
      </c>
      <c r="F1227">
        <f t="shared" si="77"/>
        <v>0</v>
      </c>
      <c r="G1227">
        <f t="shared" si="78"/>
        <v>0</v>
      </c>
      <c r="H1227">
        <f t="shared" si="79"/>
        <v>0</v>
      </c>
      <c r="I1227">
        <f t="shared" si="80"/>
        <v>0</v>
      </c>
    </row>
    <row r="1228" spans="1:9" x14ac:dyDescent="0.25">
      <c r="A1228" t="s">
        <v>1243</v>
      </c>
      <c r="B1228" t="s">
        <v>1345</v>
      </c>
      <c r="F1228">
        <f t="shared" si="77"/>
        <v>0</v>
      </c>
      <c r="G1228">
        <f t="shared" si="78"/>
        <v>0</v>
      </c>
      <c r="H1228">
        <f t="shared" si="79"/>
        <v>0</v>
      </c>
      <c r="I1228">
        <f t="shared" si="80"/>
        <v>0</v>
      </c>
    </row>
    <row r="1229" spans="1:9" x14ac:dyDescent="0.25">
      <c r="A1229" t="s">
        <v>1244</v>
      </c>
      <c r="B1229" t="s">
        <v>1345</v>
      </c>
      <c r="F1229">
        <f t="shared" si="77"/>
        <v>0</v>
      </c>
      <c r="G1229">
        <f t="shared" si="78"/>
        <v>0</v>
      </c>
      <c r="H1229">
        <f t="shared" si="79"/>
        <v>0</v>
      </c>
      <c r="I1229">
        <f t="shared" si="80"/>
        <v>0</v>
      </c>
    </row>
    <row r="1230" spans="1:9" x14ac:dyDescent="0.25">
      <c r="A1230" t="s">
        <v>1245</v>
      </c>
      <c r="B1230" t="s">
        <v>1345</v>
      </c>
      <c r="F1230">
        <f t="shared" si="77"/>
        <v>0</v>
      </c>
      <c r="G1230">
        <f t="shared" si="78"/>
        <v>0</v>
      </c>
      <c r="H1230">
        <f t="shared" si="79"/>
        <v>0</v>
      </c>
      <c r="I1230">
        <f t="shared" si="80"/>
        <v>0</v>
      </c>
    </row>
    <row r="1231" spans="1:9" x14ac:dyDescent="0.25">
      <c r="A1231" t="s">
        <v>1246</v>
      </c>
      <c r="B1231" t="s">
        <v>1345</v>
      </c>
      <c r="F1231">
        <f t="shared" si="77"/>
        <v>0</v>
      </c>
      <c r="G1231">
        <f t="shared" si="78"/>
        <v>0</v>
      </c>
      <c r="H1231">
        <f t="shared" si="79"/>
        <v>0</v>
      </c>
      <c r="I1231">
        <f t="shared" si="80"/>
        <v>0</v>
      </c>
    </row>
    <row r="1232" spans="1:9" x14ac:dyDescent="0.25">
      <c r="A1232" t="s">
        <v>1247</v>
      </c>
      <c r="B1232" t="s">
        <v>1345</v>
      </c>
      <c r="F1232">
        <f t="shared" si="77"/>
        <v>0</v>
      </c>
      <c r="G1232">
        <f t="shared" si="78"/>
        <v>0</v>
      </c>
      <c r="H1232">
        <f t="shared" si="79"/>
        <v>0</v>
      </c>
      <c r="I1232">
        <f t="shared" si="80"/>
        <v>0</v>
      </c>
    </row>
    <row r="1233" spans="1:9" x14ac:dyDescent="0.25">
      <c r="A1233" t="s">
        <v>1248</v>
      </c>
      <c r="B1233" t="s">
        <v>1345</v>
      </c>
      <c r="F1233">
        <f t="shared" si="77"/>
        <v>0</v>
      </c>
      <c r="G1233">
        <f t="shared" si="78"/>
        <v>0</v>
      </c>
      <c r="H1233">
        <f t="shared" si="79"/>
        <v>0</v>
      </c>
      <c r="I1233">
        <f t="shared" si="80"/>
        <v>0</v>
      </c>
    </row>
    <row r="1234" spans="1:9" x14ac:dyDescent="0.25">
      <c r="A1234" t="s">
        <v>1249</v>
      </c>
      <c r="B1234" t="s">
        <v>1345</v>
      </c>
      <c r="F1234">
        <f t="shared" si="77"/>
        <v>0</v>
      </c>
      <c r="G1234">
        <f t="shared" si="78"/>
        <v>0</v>
      </c>
      <c r="H1234">
        <f t="shared" si="79"/>
        <v>0</v>
      </c>
      <c r="I1234">
        <f t="shared" si="80"/>
        <v>0</v>
      </c>
    </row>
    <row r="1235" spans="1:9" x14ac:dyDescent="0.25">
      <c r="A1235" t="s">
        <v>1250</v>
      </c>
      <c r="B1235" t="s">
        <v>1345</v>
      </c>
      <c r="F1235">
        <f t="shared" si="77"/>
        <v>0</v>
      </c>
      <c r="G1235">
        <f t="shared" si="78"/>
        <v>0</v>
      </c>
      <c r="H1235">
        <f t="shared" si="79"/>
        <v>0</v>
      </c>
      <c r="I1235">
        <f t="shared" si="80"/>
        <v>0</v>
      </c>
    </row>
    <row r="1236" spans="1:9" x14ac:dyDescent="0.25">
      <c r="A1236" t="s">
        <v>1251</v>
      </c>
      <c r="B1236" t="s">
        <v>1345</v>
      </c>
      <c r="F1236">
        <f t="shared" si="77"/>
        <v>0</v>
      </c>
      <c r="G1236">
        <f t="shared" si="78"/>
        <v>0</v>
      </c>
      <c r="H1236">
        <f t="shared" si="79"/>
        <v>0</v>
      </c>
      <c r="I1236">
        <f t="shared" si="80"/>
        <v>0</v>
      </c>
    </row>
    <row r="1237" spans="1:9" x14ac:dyDescent="0.25">
      <c r="A1237" t="s">
        <v>1252</v>
      </c>
      <c r="B1237" t="s">
        <v>1345</v>
      </c>
      <c r="F1237">
        <f t="shared" si="77"/>
        <v>0</v>
      </c>
      <c r="G1237">
        <f t="shared" si="78"/>
        <v>0</v>
      </c>
      <c r="H1237">
        <f t="shared" si="79"/>
        <v>0</v>
      </c>
      <c r="I1237">
        <f t="shared" si="80"/>
        <v>0</v>
      </c>
    </row>
    <row r="1238" spans="1:9" x14ac:dyDescent="0.25">
      <c r="A1238" t="s">
        <v>1253</v>
      </c>
      <c r="B1238" t="s">
        <v>1345</v>
      </c>
      <c r="F1238">
        <f t="shared" si="77"/>
        <v>0</v>
      </c>
      <c r="G1238">
        <f t="shared" si="78"/>
        <v>0</v>
      </c>
      <c r="H1238">
        <f t="shared" si="79"/>
        <v>0</v>
      </c>
      <c r="I1238">
        <f t="shared" si="80"/>
        <v>0</v>
      </c>
    </row>
    <row r="1239" spans="1:9" x14ac:dyDescent="0.25">
      <c r="A1239" t="s">
        <v>1254</v>
      </c>
      <c r="B1239" t="s">
        <v>1345</v>
      </c>
      <c r="F1239">
        <f t="shared" si="77"/>
        <v>0</v>
      </c>
      <c r="G1239">
        <f t="shared" si="78"/>
        <v>0</v>
      </c>
      <c r="H1239">
        <f t="shared" si="79"/>
        <v>0</v>
      </c>
      <c r="I1239">
        <f t="shared" si="80"/>
        <v>0</v>
      </c>
    </row>
    <row r="1240" spans="1:9" x14ac:dyDescent="0.25">
      <c r="A1240" t="s">
        <v>1255</v>
      </c>
      <c r="B1240" t="s">
        <v>1345</v>
      </c>
      <c r="F1240">
        <f t="shared" si="77"/>
        <v>0</v>
      </c>
      <c r="G1240">
        <f t="shared" si="78"/>
        <v>0</v>
      </c>
      <c r="H1240">
        <f t="shared" si="79"/>
        <v>0</v>
      </c>
      <c r="I1240">
        <f t="shared" si="80"/>
        <v>0</v>
      </c>
    </row>
    <row r="1241" spans="1:9" x14ac:dyDescent="0.25">
      <c r="A1241" t="s">
        <v>1256</v>
      </c>
      <c r="B1241" t="s">
        <v>1345</v>
      </c>
      <c r="F1241">
        <f t="shared" si="77"/>
        <v>0</v>
      </c>
      <c r="G1241">
        <f t="shared" si="78"/>
        <v>0</v>
      </c>
      <c r="H1241">
        <f t="shared" si="79"/>
        <v>0</v>
      </c>
      <c r="I1241">
        <f t="shared" si="80"/>
        <v>0</v>
      </c>
    </row>
    <row r="1242" spans="1:9" x14ac:dyDescent="0.25">
      <c r="A1242" t="s">
        <v>1257</v>
      </c>
      <c r="B1242" t="s">
        <v>1345</v>
      </c>
      <c r="F1242">
        <f t="shared" si="77"/>
        <v>0</v>
      </c>
      <c r="G1242">
        <f t="shared" si="78"/>
        <v>0</v>
      </c>
      <c r="H1242">
        <f t="shared" si="79"/>
        <v>0</v>
      </c>
      <c r="I1242">
        <f t="shared" si="80"/>
        <v>0</v>
      </c>
    </row>
    <row r="1243" spans="1:9" x14ac:dyDescent="0.25">
      <c r="A1243" t="s">
        <v>1258</v>
      </c>
      <c r="B1243" t="s">
        <v>1345</v>
      </c>
      <c r="F1243">
        <f t="shared" si="77"/>
        <v>0</v>
      </c>
      <c r="G1243">
        <f t="shared" si="78"/>
        <v>0</v>
      </c>
      <c r="H1243">
        <f t="shared" si="79"/>
        <v>0</v>
      </c>
      <c r="I1243">
        <f t="shared" si="80"/>
        <v>0</v>
      </c>
    </row>
    <row r="1244" spans="1:9" x14ac:dyDescent="0.25">
      <c r="A1244" t="s">
        <v>1259</v>
      </c>
      <c r="B1244" t="s">
        <v>1345</v>
      </c>
      <c r="F1244">
        <f t="shared" si="77"/>
        <v>0</v>
      </c>
      <c r="G1244">
        <f t="shared" si="78"/>
        <v>0</v>
      </c>
      <c r="H1244">
        <f t="shared" si="79"/>
        <v>0</v>
      </c>
      <c r="I1244">
        <f t="shared" si="80"/>
        <v>0</v>
      </c>
    </row>
    <row r="1245" spans="1:9" x14ac:dyDescent="0.25">
      <c r="A1245" t="s">
        <v>1260</v>
      </c>
      <c r="B1245" t="s">
        <v>1345</v>
      </c>
      <c r="F1245">
        <f t="shared" si="77"/>
        <v>0</v>
      </c>
      <c r="G1245">
        <f t="shared" si="78"/>
        <v>0</v>
      </c>
      <c r="H1245">
        <f t="shared" si="79"/>
        <v>0</v>
      </c>
      <c r="I1245">
        <f t="shared" si="80"/>
        <v>0</v>
      </c>
    </row>
    <row r="1246" spans="1:9" x14ac:dyDescent="0.25">
      <c r="A1246" t="s">
        <v>1261</v>
      </c>
      <c r="B1246" t="s">
        <v>1345</v>
      </c>
      <c r="F1246">
        <f t="shared" si="77"/>
        <v>0</v>
      </c>
      <c r="G1246">
        <f t="shared" si="78"/>
        <v>0</v>
      </c>
      <c r="H1246">
        <f t="shared" si="79"/>
        <v>0</v>
      </c>
      <c r="I1246">
        <f t="shared" si="80"/>
        <v>0</v>
      </c>
    </row>
    <row r="1247" spans="1:9" x14ac:dyDescent="0.25">
      <c r="A1247" t="s">
        <v>1262</v>
      </c>
      <c r="B1247" t="s">
        <v>1345</v>
      </c>
      <c r="F1247">
        <f t="shared" si="77"/>
        <v>0</v>
      </c>
      <c r="G1247">
        <f t="shared" si="78"/>
        <v>0</v>
      </c>
      <c r="H1247">
        <f t="shared" si="79"/>
        <v>0</v>
      </c>
      <c r="I1247">
        <f t="shared" si="80"/>
        <v>0</v>
      </c>
    </row>
    <row r="1248" spans="1:9" x14ac:dyDescent="0.25">
      <c r="A1248" t="s">
        <v>1263</v>
      </c>
      <c r="B1248" t="s">
        <v>1345</v>
      </c>
      <c r="F1248">
        <f t="shared" si="77"/>
        <v>0</v>
      </c>
      <c r="G1248">
        <f t="shared" si="78"/>
        <v>0</v>
      </c>
      <c r="H1248">
        <f t="shared" si="79"/>
        <v>0</v>
      </c>
      <c r="I1248">
        <f t="shared" si="80"/>
        <v>0</v>
      </c>
    </row>
    <row r="1249" spans="1:9" x14ac:dyDescent="0.25">
      <c r="A1249" t="s">
        <v>1264</v>
      </c>
      <c r="B1249" t="s">
        <v>1345</v>
      </c>
      <c r="F1249">
        <f t="shared" si="77"/>
        <v>0</v>
      </c>
      <c r="G1249">
        <f t="shared" si="78"/>
        <v>0</v>
      </c>
      <c r="H1249">
        <f t="shared" si="79"/>
        <v>0</v>
      </c>
      <c r="I1249">
        <f t="shared" si="80"/>
        <v>0</v>
      </c>
    </row>
    <row r="1250" spans="1:9" x14ac:dyDescent="0.25">
      <c r="A1250" t="s">
        <v>1265</v>
      </c>
      <c r="B1250" t="s">
        <v>1345</v>
      </c>
      <c r="F1250">
        <f t="shared" si="77"/>
        <v>0</v>
      </c>
      <c r="G1250">
        <f t="shared" si="78"/>
        <v>0</v>
      </c>
      <c r="H1250">
        <f t="shared" si="79"/>
        <v>0</v>
      </c>
      <c r="I1250">
        <f t="shared" si="80"/>
        <v>0</v>
      </c>
    </row>
    <row r="1251" spans="1:9" x14ac:dyDescent="0.25">
      <c r="A1251" t="s">
        <v>1266</v>
      </c>
      <c r="B1251" t="s">
        <v>1345</v>
      </c>
      <c r="F1251">
        <f t="shared" si="77"/>
        <v>0</v>
      </c>
      <c r="G1251">
        <f t="shared" si="78"/>
        <v>0</v>
      </c>
      <c r="H1251">
        <f t="shared" si="79"/>
        <v>0</v>
      </c>
      <c r="I1251">
        <f t="shared" si="80"/>
        <v>0</v>
      </c>
    </row>
    <row r="1252" spans="1:9" x14ac:dyDescent="0.25">
      <c r="A1252" t="s">
        <v>1267</v>
      </c>
      <c r="B1252" t="s">
        <v>1345</v>
      </c>
      <c r="F1252">
        <f t="shared" si="77"/>
        <v>0</v>
      </c>
      <c r="G1252">
        <f t="shared" si="78"/>
        <v>0</v>
      </c>
      <c r="H1252">
        <f t="shared" si="79"/>
        <v>0</v>
      </c>
      <c r="I1252">
        <f t="shared" si="80"/>
        <v>0</v>
      </c>
    </row>
    <row r="1253" spans="1:9" x14ac:dyDescent="0.25">
      <c r="A1253" t="s">
        <v>1268</v>
      </c>
      <c r="B1253" t="s">
        <v>1345</v>
      </c>
      <c r="F1253">
        <f t="shared" si="77"/>
        <v>0</v>
      </c>
      <c r="G1253">
        <f t="shared" si="78"/>
        <v>0</v>
      </c>
      <c r="H1253">
        <f t="shared" si="79"/>
        <v>0</v>
      </c>
      <c r="I1253">
        <f t="shared" si="80"/>
        <v>0</v>
      </c>
    </row>
    <row r="1254" spans="1:9" x14ac:dyDescent="0.25">
      <c r="A1254" t="s">
        <v>1269</v>
      </c>
      <c r="B1254" t="s">
        <v>1345</v>
      </c>
      <c r="F1254">
        <f t="shared" si="77"/>
        <v>0</v>
      </c>
      <c r="G1254">
        <f t="shared" si="78"/>
        <v>0</v>
      </c>
      <c r="H1254">
        <f t="shared" si="79"/>
        <v>0</v>
      </c>
      <c r="I1254">
        <f t="shared" si="80"/>
        <v>0</v>
      </c>
    </row>
    <row r="1255" spans="1:9" x14ac:dyDescent="0.25">
      <c r="A1255" t="s">
        <v>1270</v>
      </c>
      <c r="B1255" t="s">
        <v>1345</v>
      </c>
      <c r="F1255">
        <f t="shared" si="77"/>
        <v>0</v>
      </c>
      <c r="G1255">
        <f t="shared" si="78"/>
        <v>0</v>
      </c>
      <c r="H1255">
        <f t="shared" si="79"/>
        <v>0</v>
      </c>
      <c r="I1255">
        <f t="shared" si="80"/>
        <v>0</v>
      </c>
    </row>
    <row r="1256" spans="1:9" x14ac:dyDescent="0.25">
      <c r="A1256" t="s">
        <v>1271</v>
      </c>
      <c r="B1256" t="s">
        <v>1345</v>
      </c>
      <c r="F1256">
        <f t="shared" si="77"/>
        <v>0</v>
      </c>
      <c r="G1256">
        <f t="shared" si="78"/>
        <v>0</v>
      </c>
      <c r="H1256">
        <f t="shared" si="79"/>
        <v>0</v>
      </c>
      <c r="I1256">
        <f t="shared" si="80"/>
        <v>0</v>
      </c>
    </row>
    <row r="1257" spans="1:9" x14ac:dyDescent="0.25">
      <c r="A1257" t="s">
        <v>1272</v>
      </c>
      <c r="B1257" t="s">
        <v>1345</v>
      </c>
      <c r="F1257">
        <f t="shared" si="77"/>
        <v>0</v>
      </c>
      <c r="G1257">
        <f t="shared" si="78"/>
        <v>0</v>
      </c>
      <c r="H1257">
        <f t="shared" si="79"/>
        <v>0</v>
      </c>
      <c r="I1257">
        <f t="shared" si="80"/>
        <v>0</v>
      </c>
    </row>
    <row r="1258" spans="1:9" x14ac:dyDescent="0.25">
      <c r="A1258" t="s">
        <v>1273</v>
      </c>
      <c r="B1258" t="s">
        <v>1345</v>
      </c>
      <c r="F1258">
        <f t="shared" si="77"/>
        <v>0</v>
      </c>
      <c r="G1258">
        <f t="shared" si="78"/>
        <v>0</v>
      </c>
      <c r="H1258">
        <f t="shared" si="79"/>
        <v>0</v>
      </c>
      <c r="I1258">
        <f t="shared" si="80"/>
        <v>0</v>
      </c>
    </row>
    <row r="1259" spans="1:9" x14ac:dyDescent="0.25">
      <c r="A1259" t="s">
        <v>1274</v>
      </c>
      <c r="B1259" t="s">
        <v>1345</v>
      </c>
      <c r="F1259">
        <f t="shared" si="77"/>
        <v>0</v>
      </c>
      <c r="G1259">
        <f t="shared" si="78"/>
        <v>0</v>
      </c>
      <c r="H1259">
        <f t="shared" si="79"/>
        <v>0</v>
      </c>
      <c r="I1259">
        <f t="shared" si="80"/>
        <v>0</v>
      </c>
    </row>
    <row r="1260" spans="1:9" x14ac:dyDescent="0.25">
      <c r="A1260" t="s">
        <v>1275</v>
      </c>
      <c r="B1260" t="s">
        <v>1345</v>
      </c>
      <c r="F1260">
        <f t="shared" si="77"/>
        <v>0</v>
      </c>
      <c r="G1260">
        <f t="shared" si="78"/>
        <v>0</v>
      </c>
      <c r="H1260">
        <f t="shared" si="79"/>
        <v>0</v>
      </c>
      <c r="I1260">
        <f t="shared" si="80"/>
        <v>0</v>
      </c>
    </row>
    <row r="1261" spans="1:9" x14ac:dyDescent="0.25">
      <c r="A1261" t="s">
        <v>1276</v>
      </c>
      <c r="B1261" t="s">
        <v>1345</v>
      </c>
      <c r="F1261">
        <f t="shared" si="77"/>
        <v>0</v>
      </c>
      <c r="G1261">
        <f t="shared" si="78"/>
        <v>0</v>
      </c>
      <c r="H1261">
        <f t="shared" si="79"/>
        <v>0</v>
      </c>
      <c r="I1261">
        <f t="shared" si="80"/>
        <v>0</v>
      </c>
    </row>
    <row r="1262" spans="1:9" x14ac:dyDescent="0.25">
      <c r="A1262" t="s">
        <v>1277</v>
      </c>
      <c r="B1262" t="s">
        <v>1345</v>
      </c>
      <c r="F1262">
        <f t="shared" si="77"/>
        <v>0</v>
      </c>
      <c r="G1262">
        <f t="shared" si="78"/>
        <v>0</v>
      </c>
      <c r="H1262">
        <f t="shared" si="79"/>
        <v>0</v>
      </c>
      <c r="I1262">
        <f t="shared" si="80"/>
        <v>0</v>
      </c>
    </row>
    <row r="1263" spans="1:9" x14ac:dyDescent="0.25">
      <c r="A1263" t="s">
        <v>1278</v>
      </c>
      <c r="B1263" t="s">
        <v>1345</v>
      </c>
      <c r="F1263">
        <f t="shared" si="77"/>
        <v>0</v>
      </c>
      <c r="G1263">
        <f t="shared" si="78"/>
        <v>0</v>
      </c>
      <c r="H1263">
        <f t="shared" si="79"/>
        <v>0</v>
      </c>
      <c r="I1263">
        <f t="shared" si="80"/>
        <v>0</v>
      </c>
    </row>
    <row r="1264" spans="1:9" x14ac:dyDescent="0.25">
      <c r="A1264" t="s">
        <v>1279</v>
      </c>
      <c r="B1264" t="s">
        <v>1345</v>
      </c>
      <c r="F1264">
        <f t="shared" si="77"/>
        <v>0</v>
      </c>
      <c r="G1264">
        <f t="shared" si="78"/>
        <v>0</v>
      </c>
      <c r="H1264">
        <f t="shared" si="79"/>
        <v>0</v>
      </c>
      <c r="I1264">
        <f t="shared" si="80"/>
        <v>0</v>
      </c>
    </row>
    <row r="1265" spans="1:9" x14ac:dyDescent="0.25">
      <c r="A1265" t="s">
        <v>1280</v>
      </c>
      <c r="B1265" t="s">
        <v>1345</v>
      </c>
      <c r="F1265">
        <f t="shared" si="77"/>
        <v>0</v>
      </c>
      <c r="G1265">
        <f t="shared" si="78"/>
        <v>0</v>
      </c>
      <c r="H1265">
        <f t="shared" si="79"/>
        <v>0</v>
      </c>
      <c r="I1265">
        <f t="shared" si="80"/>
        <v>0</v>
      </c>
    </row>
    <row r="1266" spans="1:9" x14ac:dyDescent="0.25">
      <c r="A1266" t="s">
        <v>1281</v>
      </c>
      <c r="B1266" t="s">
        <v>1345</v>
      </c>
      <c r="F1266">
        <f t="shared" si="77"/>
        <v>0</v>
      </c>
      <c r="G1266">
        <f t="shared" si="78"/>
        <v>0</v>
      </c>
      <c r="H1266">
        <f t="shared" si="79"/>
        <v>0</v>
      </c>
      <c r="I1266">
        <f t="shared" si="80"/>
        <v>0</v>
      </c>
    </row>
    <row r="1267" spans="1:9" x14ac:dyDescent="0.25">
      <c r="A1267" t="s">
        <v>1282</v>
      </c>
      <c r="B1267" t="s">
        <v>1345</v>
      </c>
      <c r="F1267">
        <f t="shared" si="77"/>
        <v>0</v>
      </c>
      <c r="G1267">
        <f t="shared" si="78"/>
        <v>0</v>
      </c>
      <c r="H1267">
        <f t="shared" si="79"/>
        <v>0</v>
      </c>
      <c r="I1267">
        <f t="shared" si="80"/>
        <v>0</v>
      </c>
    </row>
    <row r="1268" spans="1:9" x14ac:dyDescent="0.25">
      <c r="A1268" t="s">
        <v>1283</v>
      </c>
      <c r="B1268" t="s">
        <v>1345</v>
      </c>
      <c r="F1268">
        <f t="shared" si="77"/>
        <v>0</v>
      </c>
      <c r="G1268">
        <f t="shared" si="78"/>
        <v>0</v>
      </c>
      <c r="H1268">
        <f t="shared" si="79"/>
        <v>0</v>
      </c>
      <c r="I1268">
        <f t="shared" si="80"/>
        <v>0</v>
      </c>
    </row>
    <row r="1269" spans="1:9" x14ac:dyDescent="0.25">
      <c r="A1269" t="s">
        <v>1284</v>
      </c>
      <c r="B1269" t="s">
        <v>1345</v>
      </c>
      <c r="F1269">
        <f t="shared" si="77"/>
        <v>0</v>
      </c>
      <c r="G1269">
        <f t="shared" si="78"/>
        <v>0</v>
      </c>
      <c r="H1269">
        <f t="shared" si="79"/>
        <v>0</v>
      </c>
      <c r="I1269">
        <f t="shared" si="80"/>
        <v>0</v>
      </c>
    </row>
    <row r="1270" spans="1:9" x14ac:dyDescent="0.25">
      <c r="A1270" t="s">
        <v>1285</v>
      </c>
      <c r="B1270" t="s">
        <v>1345</v>
      </c>
      <c r="F1270">
        <f t="shared" si="77"/>
        <v>0</v>
      </c>
      <c r="G1270">
        <f t="shared" si="78"/>
        <v>0</v>
      </c>
      <c r="H1270">
        <f t="shared" si="79"/>
        <v>0</v>
      </c>
      <c r="I1270">
        <f t="shared" si="80"/>
        <v>0</v>
      </c>
    </row>
    <row r="1271" spans="1:9" x14ac:dyDescent="0.25">
      <c r="A1271" t="s">
        <v>1286</v>
      </c>
      <c r="B1271" t="s">
        <v>1345</v>
      </c>
      <c r="F1271">
        <f t="shared" si="77"/>
        <v>0</v>
      </c>
      <c r="G1271">
        <f t="shared" si="78"/>
        <v>0</v>
      </c>
      <c r="H1271">
        <f t="shared" si="79"/>
        <v>0</v>
      </c>
      <c r="I1271">
        <f t="shared" si="80"/>
        <v>0</v>
      </c>
    </row>
    <row r="1272" spans="1:9" x14ac:dyDescent="0.25">
      <c r="A1272" t="s">
        <v>1287</v>
      </c>
      <c r="B1272" t="s">
        <v>1345</v>
      </c>
      <c r="F1272">
        <f t="shared" si="77"/>
        <v>0</v>
      </c>
      <c r="G1272">
        <f t="shared" si="78"/>
        <v>0</v>
      </c>
      <c r="H1272">
        <f t="shared" si="79"/>
        <v>0</v>
      </c>
      <c r="I1272">
        <f t="shared" si="80"/>
        <v>0</v>
      </c>
    </row>
    <row r="1273" spans="1:9" x14ac:dyDescent="0.25">
      <c r="A1273" t="s">
        <v>1288</v>
      </c>
      <c r="B1273" t="s">
        <v>1345</v>
      </c>
      <c r="F1273">
        <f t="shared" si="77"/>
        <v>0</v>
      </c>
      <c r="G1273">
        <f t="shared" si="78"/>
        <v>0</v>
      </c>
      <c r="H1273">
        <f t="shared" si="79"/>
        <v>0</v>
      </c>
      <c r="I1273">
        <f t="shared" si="80"/>
        <v>0</v>
      </c>
    </row>
    <row r="1274" spans="1:9" x14ac:dyDescent="0.25">
      <c r="A1274" t="s">
        <v>1289</v>
      </c>
      <c r="B1274" t="s">
        <v>1345</v>
      </c>
      <c r="F1274">
        <f t="shared" si="77"/>
        <v>0</v>
      </c>
      <c r="G1274">
        <f t="shared" si="78"/>
        <v>0</v>
      </c>
      <c r="H1274">
        <f t="shared" si="79"/>
        <v>0</v>
      </c>
      <c r="I1274">
        <f t="shared" si="80"/>
        <v>0</v>
      </c>
    </row>
    <row r="1275" spans="1:9" x14ac:dyDescent="0.25">
      <c r="A1275" t="s">
        <v>1290</v>
      </c>
      <c r="B1275" t="s">
        <v>1345</v>
      </c>
      <c r="F1275">
        <f t="shared" si="77"/>
        <v>0</v>
      </c>
      <c r="G1275">
        <f t="shared" si="78"/>
        <v>0</v>
      </c>
      <c r="H1275">
        <f t="shared" si="79"/>
        <v>0</v>
      </c>
      <c r="I1275">
        <f t="shared" si="80"/>
        <v>0</v>
      </c>
    </row>
    <row r="1276" spans="1:9" x14ac:dyDescent="0.25">
      <c r="A1276" t="s">
        <v>1291</v>
      </c>
      <c r="B1276" t="s">
        <v>1345</v>
      </c>
      <c r="F1276">
        <f t="shared" si="77"/>
        <v>0</v>
      </c>
      <c r="G1276">
        <f t="shared" si="78"/>
        <v>0</v>
      </c>
      <c r="H1276">
        <f t="shared" si="79"/>
        <v>0</v>
      </c>
      <c r="I1276">
        <f t="shared" si="80"/>
        <v>0</v>
      </c>
    </row>
    <row r="1277" spans="1:9" x14ac:dyDescent="0.25">
      <c r="A1277" t="s">
        <v>1292</v>
      </c>
      <c r="B1277" t="s">
        <v>1345</v>
      </c>
      <c r="F1277">
        <f t="shared" si="77"/>
        <v>0</v>
      </c>
      <c r="G1277">
        <f t="shared" si="78"/>
        <v>0</v>
      </c>
      <c r="H1277">
        <f t="shared" si="79"/>
        <v>0</v>
      </c>
      <c r="I1277">
        <f t="shared" si="80"/>
        <v>0</v>
      </c>
    </row>
    <row r="1278" spans="1:9" x14ac:dyDescent="0.25">
      <c r="A1278" t="s">
        <v>1293</v>
      </c>
      <c r="B1278" t="s">
        <v>1345</v>
      </c>
      <c r="F1278">
        <f t="shared" si="77"/>
        <v>0</v>
      </c>
      <c r="G1278">
        <f t="shared" si="78"/>
        <v>0</v>
      </c>
      <c r="H1278">
        <f t="shared" si="79"/>
        <v>0</v>
      </c>
      <c r="I1278">
        <f t="shared" si="80"/>
        <v>0</v>
      </c>
    </row>
    <row r="1279" spans="1:9" x14ac:dyDescent="0.25">
      <c r="A1279" t="s">
        <v>1294</v>
      </c>
      <c r="B1279" t="s">
        <v>1345</v>
      </c>
      <c r="F1279">
        <f t="shared" si="77"/>
        <v>0</v>
      </c>
      <c r="G1279">
        <f t="shared" si="78"/>
        <v>0</v>
      </c>
      <c r="H1279">
        <f t="shared" si="79"/>
        <v>0</v>
      </c>
      <c r="I1279">
        <f t="shared" si="80"/>
        <v>0</v>
      </c>
    </row>
    <row r="1280" spans="1:9" x14ac:dyDescent="0.25">
      <c r="A1280" t="s">
        <v>1295</v>
      </c>
      <c r="B1280" t="s">
        <v>1345</v>
      </c>
      <c r="F1280">
        <f t="shared" si="77"/>
        <v>0</v>
      </c>
      <c r="G1280">
        <f t="shared" si="78"/>
        <v>0</v>
      </c>
      <c r="H1280">
        <f t="shared" si="79"/>
        <v>0</v>
      </c>
      <c r="I1280">
        <f t="shared" si="80"/>
        <v>0</v>
      </c>
    </row>
    <row r="1281" spans="1:9" x14ac:dyDescent="0.25">
      <c r="A1281" t="s">
        <v>1296</v>
      </c>
      <c r="B1281" t="s">
        <v>1345</v>
      </c>
      <c r="F1281">
        <f t="shared" si="77"/>
        <v>0</v>
      </c>
      <c r="G1281">
        <f t="shared" si="78"/>
        <v>0</v>
      </c>
      <c r="H1281">
        <f t="shared" si="79"/>
        <v>0</v>
      </c>
      <c r="I1281">
        <f t="shared" si="80"/>
        <v>0</v>
      </c>
    </row>
    <row r="1282" spans="1:9" x14ac:dyDescent="0.25">
      <c r="A1282" t="s">
        <v>1297</v>
      </c>
      <c r="B1282" t="s">
        <v>1345</v>
      </c>
      <c r="F1282">
        <f t="shared" si="77"/>
        <v>0</v>
      </c>
      <c r="G1282">
        <f t="shared" si="78"/>
        <v>0</v>
      </c>
      <c r="H1282">
        <f t="shared" si="79"/>
        <v>0</v>
      </c>
      <c r="I1282">
        <f t="shared" si="80"/>
        <v>0</v>
      </c>
    </row>
    <row r="1283" spans="1:9" x14ac:dyDescent="0.25">
      <c r="A1283" t="s">
        <v>1298</v>
      </c>
      <c r="B1283" t="s">
        <v>1345</v>
      </c>
      <c r="F1283">
        <f t="shared" si="77"/>
        <v>0</v>
      </c>
      <c r="G1283">
        <f t="shared" si="78"/>
        <v>0</v>
      </c>
      <c r="H1283">
        <f t="shared" si="79"/>
        <v>0</v>
      </c>
      <c r="I1283">
        <f t="shared" si="80"/>
        <v>0</v>
      </c>
    </row>
    <row r="1284" spans="1:9" x14ac:dyDescent="0.25">
      <c r="A1284" t="s">
        <v>1299</v>
      </c>
      <c r="B1284" t="s">
        <v>1345</v>
      </c>
      <c r="F1284">
        <f t="shared" si="77"/>
        <v>0</v>
      </c>
      <c r="G1284">
        <f t="shared" si="78"/>
        <v>0</v>
      </c>
      <c r="H1284">
        <f t="shared" si="79"/>
        <v>0</v>
      </c>
      <c r="I1284">
        <f t="shared" si="80"/>
        <v>0</v>
      </c>
    </row>
    <row r="1285" spans="1:9" x14ac:dyDescent="0.25">
      <c r="A1285" t="s">
        <v>1300</v>
      </c>
      <c r="B1285" t="s">
        <v>1345</v>
      </c>
      <c r="F1285">
        <f t="shared" si="77"/>
        <v>0</v>
      </c>
      <c r="G1285">
        <f t="shared" si="78"/>
        <v>0</v>
      </c>
      <c r="H1285">
        <f t="shared" si="79"/>
        <v>0</v>
      </c>
      <c r="I1285">
        <f t="shared" si="80"/>
        <v>0</v>
      </c>
    </row>
    <row r="1286" spans="1:9" x14ac:dyDescent="0.25">
      <c r="A1286" t="s">
        <v>1301</v>
      </c>
      <c r="B1286" t="s">
        <v>1345</v>
      </c>
      <c r="F1286">
        <f t="shared" ref="F1286:F1349" si="81">G1286-H1286</f>
        <v>0</v>
      </c>
      <c r="G1286">
        <f t="shared" ref="G1286:G1349" si="82">IF(C1286="",0,C1286)</f>
        <v>0</v>
      </c>
      <c r="H1286">
        <f t="shared" ref="H1286:H1349" si="83">IF(D1286="",0,D1286)</f>
        <v>0</v>
      </c>
      <c r="I1286">
        <f t="shared" ref="I1286:I1349" si="84">IF(E1286="",0,E1286)</f>
        <v>0</v>
      </c>
    </row>
    <row r="1287" spans="1:9" x14ac:dyDescent="0.25">
      <c r="A1287" t="s">
        <v>1302</v>
      </c>
      <c r="B1287" t="s">
        <v>1345</v>
      </c>
      <c r="F1287">
        <f t="shared" si="81"/>
        <v>0</v>
      </c>
      <c r="G1287">
        <f t="shared" si="82"/>
        <v>0</v>
      </c>
      <c r="H1287">
        <f t="shared" si="83"/>
        <v>0</v>
      </c>
      <c r="I1287">
        <f t="shared" si="84"/>
        <v>0</v>
      </c>
    </row>
    <row r="1288" spans="1:9" x14ac:dyDescent="0.25">
      <c r="A1288" t="s">
        <v>1303</v>
      </c>
      <c r="B1288" t="s">
        <v>1345</v>
      </c>
      <c r="F1288">
        <f t="shared" si="81"/>
        <v>0</v>
      </c>
      <c r="G1288">
        <f t="shared" si="82"/>
        <v>0</v>
      </c>
      <c r="H1288">
        <f t="shared" si="83"/>
        <v>0</v>
      </c>
      <c r="I1288">
        <f t="shared" si="84"/>
        <v>0</v>
      </c>
    </row>
    <row r="1289" spans="1:9" x14ac:dyDescent="0.25">
      <c r="A1289" t="s">
        <v>1304</v>
      </c>
      <c r="B1289" t="s">
        <v>1345</v>
      </c>
      <c r="F1289">
        <f t="shared" si="81"/>
        <v>0</v>
      </c>
      <c r="G1289">
        <f t="shared" si="82"/>
        <v>0</v>
      </c>
      <c r="H1289">
        <f t="shared" si="83"/>
        <v>0</v>
      </c>
      <c r="I1289">
        <f t="shared" si="84"/>
        <v>0</v>
      </c>
    </row>
    <row r="1290" spans="1:9" x14ac:dyDescent="0.25">
      <c r="A1290" t="s">
        <v>1305</v>
      </c>
      <c r="B1290" t="s">
        <v>1345</v>
      </c>
      <c r="F1290">
        <f t="shared" si="81"/>
        <v>0</v>
      </c>
      <c r="G1290">
        <f t="shared" si="82"/>
        <v>0</v>
      </c>
      <c r="H1290">
        <f t="shared" si="83"/>
        <v>0</v>
      </c>
      <c r="I1290">
        <f t="shared" si="84"/>
        <v>0</v>
      </c>
    </row>
    <row r="1291" spans="1:9" x14ac:dyDescent="0.25">
      <c r="A1291" t="s">
        <v>1306</v>
      </c>
      <c r="B1291" t="s">
        <v>1345</v>
      </c>
      <c r="F1291">
        <f t="shared" si="81"/>
        <v>0</v>
      </c>
      <c r="G1291">
        <f t="shared" si="82"/>
        <v>0</v>
      </c>
      <c r="H1291">
        <f t="shared" si="83"/>
        <v>0</v>
      </c>
      <c r="I1291">
        <f t="shared" si="84"/>
        <v>0</v>
      </c>
    </row>
    <row r="1292" spans="1:9" x14ac:dyDescent="0.25">
      <c r="A1292" t="s">
        <v>1307</v>
      </c>
      <c r="B1292" t="s">
        <v>1345</v>
      </c>
      <c r="F1292">
        <f t="shared" si="81"/>
        <v>0</v>
      </c>
      <c r="G1292">
        <f t="shared" si="82"/>
        <v>0</v>
      </c>
      <c r="H1292">
        <f t="shared" si="83"/>
        <v>0</v>
      </c>
      <c r="I1292">
        <f t="shared" si="84"/>
        <v>0</v>
      </c>
    </row>
    <row r="1293" spans="1:9" x14ac:dyDescent="0.25">
      <c r="A1293" t="s">
        <v>1308</v>
      </c>
      <c r="B1293" t="s">
        <v>1345</v>
      </c>
      <c r="F1293">
        <f t="shared" si="81"/>
        <v>0</v>
      </c>
      <c r="G1293">
        <f t="shared" si="82"/>
        <v>0</v>
      </c>
      <c r="H1293">
        <f t="shared" si="83"/>
        <v>0</v>
      </c>
      <c r="I1293">
        <f t="shared" si="84"/>
        <v>0</v>
      </c>
    </row>
    <row r="1294" spans="1:9" x14ac:dyDescent="0.25">
      <c r="A1294" t="s">
        <v>1309</v>
      </c>
      <c r="B1294" t="s">
        <v>1345</v>
      </c>
      <c r="F1294">
        <f t="shared" si="81"/>
        <v>0</v>
      </c>
      <c r="G1294">
        <f t="shared" si="82"/>
        <v>0</v>
      </c>
      <c r="H1294">
        <f t="shared" si="83"/>
        <v>0</v>
      </c>
      <c r="I1294">
        <f t="shared" si="84"/>
        <v>0</v>
      </c>
    </row>
    <row r="1295" spans="1:9" x14ac:dyDescent="0.25">
      <c r="A1295" t="s">
        <v>1310</v>
      </c>
      <c r="B1295" t="s">
        <v>1345</v>
      </c>
      <c r="F1295">
        <f t="shared" si="81"/>
        <v>0</v>
      </c>
      <c r="G1295">
        <f t="shared" si="82"/>
        <v>0</v>
      </c>
      <c r="H1295">
        <f t="shared" si="83"/>
        <v>0</v>
      </c>
      <c r="I1295">
        <f t="shared" si="84"/>
        <v>0</v>
      </c>
    </row>
    <row r="1296" spans="1:9" x14ac:dyDescent="0.25">
      <c r="A1296" t="s">
        <v>1311</v>
      </c>
      <c r="B1296" t="s">
        <v>1345</v>
      </c>
      <c r="F1296">
        <f t="shared" si="81"/>
        <v>0</v>
      </c>
      <c r="G1296">
        <f t="shared" si="82"/>
        <v>0</v>
      </c>
      <c r="H1296">
        <f t="shared" si="83"/>
        <v>0</v>
      </c>
      <c r="I1296">
        <f t="shared" si="84"/>
        <v>0</v>
      </c>
    </row>
    <row r="1297" spans="1:9" x14ac:dyDescent="0.25">
      <c r="A1297" t="s">
        <v>1312</v>
      </c>
      <c r="B1297" t="s">
        <v>1345</v>
      </c>
      <c r="F1297">
        <f t="shared" si="81"/>
        <v>0</v>
      </c>
      <c r="G1297">
        <f t="shared" si="82"/>
        <v>0</v>
      </c>
      <c r="H1297">
        <f t="shared" si="83"/>
        <v>0</v>
      </c>
      <c r="I1297">
        <f t="shared" si="84"/>
        <v>0</v>
      </c>
    </row>
    <row r="1298" spans="1:9" x14ac:dyDescent="0.25">
      <c r="A1298" t="s">
        <v>1313</v>
      </c>
      <c r="B1298" t="s">
        <v>1345</v>
      </c>
      <c r="F1298">
        <f t="shared" si="81"/>
        <v>0</v>
      </c>
      <c r="G1298">
        <f t="shared" si="82"/>
        <v>0</v>
      </c>
      <c r="H1298">
        <f t="shared" si="83"/>
        <v>0</v>
      </c>
      <c r="I1298">
        <f t="shared" si="84"/>
        <v>0</v>
      </c>
    </row>
    <row r="1299" spans="1:9" x14ac:dyDescent="0.25">
      <c r="A1299" t="s">
        <v>1314</v>
      </c>
      <c r="B1299" t="s">
        <v>1345</v>
      </c>
      <c r="F1299">
        <f t="shared" si="81"/>
        <v>0</v>
      </c>
      <c r="G1299">
        <f t="shared" si="82"/>
        <v>0</v>
      </c>
      <c r="H1299">
        <f t="shared" si="83"/>
        <v>0</v>
      </c>
      <c r="I1299">
        <f t="shared" si="84"/>
        <v>0</v>
      </c>
    </row>
    <row r="1300" spans="1:9" x14ac:dyDescent="0.25">
      <c r="A1300" t="s">
        <v>1315</v>
      </c>
      <c r="B1300" t="s">
        <v>1345</v>
      </c>
      <c r="F1300">
        <f t="shared" si="81"/>
        <v>0</v>
      </c>
      <c r="G1300">
        <f t="shared" si="82"/>
        <v>0</v>
      </c>
      <c r="H1300">
        <f t="shared" si="83"/>
        <v>0</v>
      </c>
      <c r="I1300">
        <f t="shared" si="84"/>
        <v>0</v>
      </c>
    </row>
    <row r="1301" spans="1:9" x14ac:dyDescent="0.25">
      <c r="A1301" t="s">
        <v>1316</v>
      </c>
      <c r="B1301" t="s">
        <v>1345</v>
      </c>
      <c r="F1301">
        <f t="shared" si="81"/>
        <v>0</v>
      </c>
      <c r="G1301">
        <f t="shared" si="82"/>
        <v>0</v>
      </c>
      <c r="H1301">
        <f t="shared" si="83"/>
        <v>0</v>
      </c>
      <c r="I1301">
        <f t="shared" si="84"/>
        <v>0</v>
      </c>
    </row>
    <row r="1302" spans="1:9" x14ac:dyDescent="0.25">
      <c r="A1302" t="s">
        <v>1317</v>
      </c>
      <c r="B1302" t="s">
        <v>1345</v>
      </c>
      <c r="F1302">
        <f t="shared" si="81"/>
        <v>0</v>
      </c>
      <c r="G1302">
        <f t="shared" si="82"/>
        <v>0</v>
      </c>
      <c r="H1302">
        <f t="shared" si="83"/>
        <v>0</v>
      </c>
      <c r="I1302">
        <f t="shared" si="84"/>
        <v>0</v>
      </c>
    </row>
    <row r="1303" spans="1:9" x14ac:dyDescent="0.25">
      <c r="A1303" t="s">
        <v>1318</v>
      </c>
      <c r="B1303" t="s">
        <v>1345</v>
      </c>
      <c r="F1303">
        <f t="shared" si="81"/>
        <v>0</v>
      </c>
      <c r="G1303">
        <f t="shared" si="82"/>
        <v>0</v>
      </c>
      <c r="H1303">
        <f t="shared" si="83"/>
        <v>0</v>
      </c>
      <c r="I1303">
        <f t="shared" si="84"/>
        <v>0</v>
      </c>
    </row>
    <row r="1304" spans="1:9" x14ac:dyDescent="0.25">
      <c r="A1304" t="s">
        <v>1319</v>
      </c>
      <c r="B1304" t="s">
        <v>1345</v>
      </c>
      <c r="F1304">
        <f t="shared" si="81"/>
        <v>0</v>
      </c>
      <c r="G1304">
        <f t="shared" si="82"/>
        <v>0</v>
      </c>
      <c r="H1304">
        <f t="shared" si="83"/>
        <v>0</v>
      </c>
      <c r="I1304">
        <f t="shared" si="84"/>
        <v>0</v>
      </c>
    </row>
    <row r="1305" spans="1:9" x14ac:dyDescent="0.25">
      <c r="A1305" t="s">
        <v>1320</v>
      </c>
      <c r="B1305" t="s">
        <v>1345</v>
      </c>
      <c r="F1305">
        <f t="shared" si="81"/>
        <v>0</v>
      </c>
      <c r="G1305">
        <f t="shared" si="82"/>
        <v>0</v>
      </c>
      <c r="H1305">
        <f t="shared" si="83"/>
        <v>0</v>
      </c>
      <c r="I1305">
        <f t="shared" si="84"/>
        <v>0</v>
      </c>
    </row>
    <row r="1306" spans="1:9" x14ac:dyDescent="0.25">
      <c r="A1306" t="s">
        <v>1321</v>
      </c>
      <c r="B1306" t="s">
        <v>1345</v>
      </c>
      <c r="F1306">
        <f t="shared" si="81"/>
        <v>0</v>
      </c>
      <c r="G1306">
        <f t="shared" si="82"/>
        <v>0</v>
      </c>
      <c r="H1306">
        <f t="shared" si="83"/>
        <v>0</v>
      </c>
      <c r="I1306">
        <f t="shared" si="84"/>
        <v>0</v>
      </c>
    </row>
    <row r="1307" spans="1:9" x14ac:dyDescent="0.25">
      <c r="A1307" t="s">
        <v>1322</v>
      </c>
      <c r="B1307" t="s">
        <v>1345</v>
      </c>
      <c r="F1307">
        <f t="shared" si="81"/>
        <v>0</v>
      </c>
      <c r="G1307">
        <f t="shared" si="82"/>
        <v>0</v>
      </c>
      <c r="H1307">
        <f t="shared" si="83"/>
        <v>0</v>
      </c>
      <c r="I1307">
        <f t="shared" si="84"/>
        <v>0</v>
      </c>
    </row>
    <row r="1308" spans="1:9" x14ac:dyDescent="0.25">
      <c r="A1308" t="s">
        <v>1323</v>
      </c>
      <c r="B1308" t="s">
        <v>1345</v>
      </c>
      <c r="F1308">
        <f t="shared" si="81"/>
        <v>0</v>
      </c>
      <c r="G1308">
        <f t="shared" si="82"/>
        <v>0</v>
      </c>
      <c r="H1308">
        <f t="shared" si="83"/>
        <v>0</v>
      </c>
      <c r="I1308">
        <f t="shared" si="84"/>
        <v>0</v>
      </c>
    </row>
    <row r="1309" spans="1:9" x14ac:dyDescent="0.25">
      <c r="A1309" t="s">
        <v>1324</v>
      </c>
      <c r="B1309" t="s">
        <v>1345</v>
      </c>
      <c r="F1309">
        <f t="shared" si="81"/>
        <v>0</v>
      </c>
      <c r="G1309">
        <f t="shared" si="82"/>
        <v>0</v>
      </c>
      <c r="H1309">
        <f t="shared" si="83"/>
        <v>0</v>
      </c>
      <c r="I1309">
        <f t="shared" si="84"/>
        <v>0</v>
      </c>
    </row>
    <row r="1310" spans="1:9" x14ac:dyDescent="0.25">
      <c r="A1310" t="s">
        <v>1325</v>
      </c>
      <c r="B1310" t="s">
        <v>1345</v>
      </c>
      <c r="F1310">
        <f t="shared" si="81"/>
        <v>0</v>
      </c>
      <c r="G1310">
        <f t="shared" si="82"/>
        <v>0</v>
      </c>
      <c r="H1310">
        <f t="shared" si="83"/>
        <v>0</v>
      </c>
      <c r="I1310">
        <f t="shared" si="84"/>
        <v>0</v>
      </c>
    </row>
    <row r="1311" spans="1:9" x14ac:dyDescent="0.25">
      <c r="A1311" t="s">
        <v>1326</v>
      </c>
      <c r="B1311" t="s">
        <v>1345</v>
      </c>
      <c r="F1311">
        <f t="shared" si="81"/>
        <v>0</v>
      </c>
      <c r="G1311">
        <f t="shared" si="82"/>
        <v>0</v>
      </c>
      <c r="H1311">
        <f t="shared" si="83"/>
        <v>0</v>
      </c>
      <c r="I1311">
        <f t="shared" si="84"/>
        <v>0</v>
      </c>
    </row>
    <row r="1312" spans="1:9" x14ac:dyDescent="0.25">
      <c r="A1312" t="s">
        <v>1327</v>
      </c>
      <c r="B1312" t="s">
        <v>1345</v>
      </c>
      <c r="F1312">
        <f t="shared" si="81"/>
        <v>0</v>
      </c>
      <c r="G1312">
        <f t="shared" si="82"/>
        <v>0</v>
      </c>
      <c r="H1312">
        <f t="shared" si="83"/>
        <v>0</v>
      </c>
      <c r="I1312">
        <f t="shared" si="84"/>
        <v>0</v>
      </c>
    </row>
    <row r="1313" spans="1:9" x14ac:dyDescent="0.25">
      <c r="A1313" t="s">
        <v>1328</v>
      </c>
      <c r="B1313" t="s">
        <v>1345</v>
      </c>
      <c r="F1313">
        <f t="shared" si="81"/>
        <v>0</v>
      </c>
      <c r="G1313">
        <f t="shared" si="82"/>
        <v>0</v>
      </c>
      <c r="H1313">
        <f t="shared" si="83"/>
        <v>0</v>
      </c>
      <c r="I1313">
        <f t="shared" si="84"/>
        <v>0</v>
      </c>
    </row>
    <row r="1314" spans="1:9" x14ac:dyDescent="0.25">
      <c r="A1314" t="s">
        <v>1329</v>
      </c>
      <c r="B1314" t="s">
        <v>1345</v>
      </c>
      <c r="F1314">
        <f t="shared" si="81"/>
        <v>0</v>
      </c>
      <c r="G1314">
        <f t="shared" si="82"/>
        <v>0</v>
      </c>
      <c r="H1314">
        <f t="shared" si="83"/>
        <v>0</v>
      </c>
      <c r="I1314">
        <f t="shared" si="84"/>
        <v>0</v>
      </c>
    </row>
    <row r="1315" spans="1:9" x14ac:dyDescent="0.25">
      <c r="A1315" t="s">
        <v>1330</v>
      </c>
      <c r="B1315" t="s">
        <v>1345</v>
      </c>
      <c r="F1315">
        <f t="shared" si="81"/>
        <v>0</v>
      </c>
      <c r="G1315">
        <f t="shared" si="82"/>
        <v>0</v>
      </c>
      <c r="H1315">
        <f t="shared" si="83"/>
        <v>0</v>
      </c>
      <c r="I1315">
        <f t="shared" si="84"/>
        <v>0</v>
      </c>
    </row>
    <row r="1316" spans="1:9" x14ac:dyDescent="0.25">
      <c r="A1316" t="s">
        <v>1331</v>
      </c>
      <c r="B1316" t="s">
        <v>1345</v>
      </c>
      <c r="F1316">
        <f t="shared" si="81"/>
        <v>0</v>
      </c>
      <c r="G1316">
        <f t="shared" si="82"/>
        <v>0</v>
      </c>
      <c r="H1316">
        <f t="shared" si="83"/>
        <v>0</v>
      </c>
      <c r="I1316">
        <f t="shared" si="84"/>
        <v>0</v>
      </c>
    </row>
    <row r="1317" spans="1:9" x14ac:dyDescent="0.25">
      <c r="A1317" t="s">
        <v>118</v>
      </c>
      <c r="B1317" t="s">
        <v>1345</v>
      </c>
      <c r="C1317">
        <v>623.1</v>
      </c>
      <c r="F1317">
        <f t="shared" si="81"/>
        <v>623.1</v>
      </c>
      <c r="G1317">
        <f t="shared" si="82"/>
        <v>623.1</v>
      </c>
      <c r="H1317">
        <f t="shared" si="83"/>
        <v>0</v>
      </c>
      <c r="I1317">
        <f t="shared" si="84"/>
        <v>0</v>
      </c>
    </row>
    <row r="1318" spans="1:9" x14ac:dyDescent="0.25">
      <c r="A1318" t="s">
        <v>119</v>
      </c>
      <c r="B1318" t="s">
        <v>1345</v>
      </c>
      <c r="C1318">
        <v>796.1</v>
      </c>
      <c r="F1318">
        <f t="shared" si="81"/>
        <v>796.1</v>
      </c>
      <c r="G1318">
        <f t="shared" si="82"/>
        <v>796.1</v>
      </c>
      <c r="H1318">
        <f t="shared" si="83"/>
        <v>0</v>
      </c>
      <c r="I1318">
        <f t="shared" si="84"/>
        <v>0</v>
      </c>
    </row>
    <row r="1319" spans="1:9" x14ac:dyDescent="0.25">
      <c r="A1319" t="s">
        <v>120</v>
      </c>
      <c r="B1319" t="s">
        <v>1345</v>
      </c>
      <c r="C1319">
        <v>602</v>
      </c>
      <c r="F1319">
        <f t="shared" si="81"/>
        <v>602</v>
      </c>
      <c r="G1319">
        <f t="shared" si="82"/>
        <v>602</v>
      </c>
      <c r="H1319">
        <f t="shared" si="83"/>
        <v>0</v>
      </c>
      <c r="I1319">
        <f t="shared" si="84"/>
        <v>0</v>
      </c>
    </row>
    <row r="1320" spans="1:9" x14ac:dyDescent="0.25">
      <c r="A1320" t="s">
        <v>121</v>
      </c>
      <c r="B1320" t="s">
        <v>1345</v>
      </c>
      <c r="C1320">
        <v>830</v>
      </c>
      <c r="F1320">
        <f t="shared" si="81"/>
        <v>830</v>
      </c>
      <c r="G1320">
        <f t="shared" si="82"/>
        <v>830</v>
      </c>
      <c r="H1320">
        <f t="shared" si="83"/>
        <v>0</v>
      </c>
      <c r="I1320">
        <f t="shared" si="84"/>
        <v>0</v>
      </c>
    </row>
    <row r="1321" spans="1:9" x14ac:dyDescent="0.25">
      <c r="A1321" t="s">
        <v>122</v>
      </c>
      <c r="B1321" t="s">
        <v>1345</v>
      </c>
      <c r="C1321">
        <v>700.4</v>
      </c>
      <c r="F1321">
        <f t="shared" si="81"/>
        <v>700.4</v>
      </c>
      <c r="G1321">
        <f t="shared" si="82"/>
        <v>700.4</v>
      </c>
      <c r="H1321">
        <f t="shared" si="83"/>
        <v>0</v>
      </c>
      <c r="I1321">
        <f t="shared" si="84"/>
        <v>0</v>
      </c>
    </row>
    <row r="1322" spans="1:9" x14ac:dyDescent="0.25">
      <c r="A1322" t="s">
        <v>123</v>
      </c>
      <c r="B1322" t="s">
        <v>1345</v>
      </c>
      <c r="C1322">
        <v>950.8</v>
      </c>
      <c r="F1322">
        <f t="shared" si="81"/>
        <v>950.8</v>
      </c>
      <c r="G1322">
        <f t="shared" si="82"/>
        <v>950.8</v>
      </c>
      <c r="H1322">
        <f t="shared" si="83"/>
        <v>0</v>
      </c>
      <c r="I1322">
        <f t="shared" si="84"/>
        <v>0</v>
      </c>
    </row>
    <row r="1323" spans="1:9" x14ac:dyDescent="0.25">
      <c r="A1323" t="s">
        <v>124</v>
      </c>
      <c r="B1323" t="s">
        <v>1345</v>
      </c>
      <c r="C1323">
        <v>741</v>
      </c>
      <c r="F1323">
        <f t="shared" si="81"/>
        <v>741</v>
      </c>
      <c r="G1323">
        <f t="shared" si="82"/>
        <v>741</v>
      </c>
      <c r="H1323">
        <f t="shared" si="83"/>
        <v>0</v>
      </c>
      <c r="I1323">
        <f t="shared" si="84"/>
        <v>0</v>
      </c>
    </row>
    <row r="1324" spans="1:9" x14ac:dyDescent="0.25">
      <c r="A1324" t="s">
        <v>125</v>
      </c>
      <c r="B1324" t="s">
        <v>1345</v>
      </c>
      <c r="C1324">
        <v>1055</v>
      </c>
      <c r="F1324">
        <f t="shared" si="81"/>
        <v>1055</v>
      </c>
      <c r="G1324">
        <f t="shared" si="82"/>
        <v>1055</v>
      </c>
      <c r="H1324">
        <f t="shared" si="83"/>
        <v>0</v>
      </c>
      <c r="I1324">
        <f t="shared" si="84"/>
        <v>0</v>
      </c>
    </row>
    <row r="1325" spans="1:9" x14ac:dyDescent="0.25">
      <c r="A1325" t="s">
        <v>117</v>
      </c>
      <c r="B1325" t="s">
        <v>1345</v>
      </c>
      <c r="C1325">
        <v>391.7</v>
      </c>
      <c r="F1325">
        <f t="shared" si="81"/>
        <v>391.7</v>
      </c>
      <c r="G1325">
        <f t="shared" si="82"/>
        <v>391.7</v>
      </c>
      <c r="H1325">
        <f t="shared" si="83"/>
        <v>0</v>
      </c>
      <c r="I1325">
        <f t="shared" si="84"/>
        <v>0</v>
      </c>
    </row>
    <row r="1326" spans="1:9" x14ac:dyDescent="0.25">
      <c r="A1326" t="s">
        <v>126</v>
      </c>
      <c r="B1326" t="s">
        <v>1345</v>
      </c>
      <c r="C1326">
        <v>704.2</v>
      </c>
      <c r="F1326">
        <f t="shared" si="81"/>
        <v>704.2</v>
      </c>
      <c r="G1326">
        <f t="shared" si="82"/>
        <v>704.2</v>
      </c>
      <c r="H1326">
        <f t="shared" si="83"/>
        <v>0</v>
      </c>
      <c r="I1326">
        <f t="shared" si="84"/>
        <v>0</v>
      </c>
    </row>
    <row r="1327" spans="1:9" x14ac:dyDescent="0.25">
      <c r="A1327" t="s">
        <v>127</v>
      </c>
      <c r="B1327" t="s">
        <v>1345</v>
      </c>
      <c r="C1327">
        <v>383</v>
      </c>
      <c r="F1327">
        <f t="shared" si="81"/>
        <v>383</v>
      </c>
      <c r="G1327">
        <f t="shared" si="82"/>
        <v>383</v>
      </c>
      <c r="H1327">
        <f t="shared" si="83"/>
        <v>0</v>
      </c>
      <c r="I1327">
        <f t="shared" si="84"/>
        <v>0</v>
      </c>
    </row>
    <row r="1328" spans="1:9" x14ac:dyDescent="0.25">
      <c r="A1328" t="s">
        <v>128</v>
      </c>
      <c r="B1328" t="s">
        <v>1345</v>
      </c>
      <c r="C1328">
        <v>846</v>
      </c>
      <c r="F1328">
        <f t="shared" si="81"/>
        <v>846</v>
      </c>
      <c r="G1328">
        <f t="shared" si="82"/>
        <v>846</v>
      </c>
      <c r="H1328">
        <f t="shared" si="83"/>
        <v>0</v>
      </c>
      <c r="I1328">
        <f t="shared" si="84"/>
        <v>0</v>
      </c>
    </row>
    <row r="1329" spans="1:9" x14ac:dyDescent="0.25">
      <c r="A1329" t="s">
        <v>129</v>
      </c>
      <c r="B1329" t="s">
        <v>1345</v>
      </c>
      <c r="C1329">
        <v>440.6</v>
      </c>
      <c r="F1329">
        <f t="shared" si="81"/>
        <v>440.6</v>
      </c>
      <c r="G1329">
        <f t="shared" si="82"/>
        <v>440.6</v>
      </c>
      <c r="H1329">
        <f t="shared" si="83"/>
        <v>0</v>
      </c>
      <c r="I1329">
        <f t="shared" si="84"/>
        <v>0</v>
      </c>
    </row>
    <row r="1330" spans="1:9" x14ac:dyDescent="0.25">
      <c r="A1330" t="s">
        <v>130</v>
      </c>
      <c r="B1330" t="s">
        <v>1345</v>
      </c>
      <c r="C1330">
        <v>700</v>
      </c>
      <c r="F1330">
        <f t="shared" si="81"/>
        <v>700</v>
      </c>
      <c r="G1330">
        <f t="shared" si="82"/>
        <v>700</v>
      </c>
      <c r="H1330">
        <f t="shared" si="83"/>
        <v>0</v>
      </c>
      <c r="I1330">
        <f t="shared" si="84"/>
        <v>0</v>
      </c>
    </row>
    <row r="1331" spans="1:9" x14ac:dyDescent="0.25">
      <c r="A1331" t="s">
        <v>131</v>
      </c>
      <c r="B1331" t="s">
        <v>1345</v>
      </c>
      <c r="C1331">
        <v>479</v>
      </c>
      <c r="F1331">
        <f t="shared" si="81"/>
        <v>479</v>
      </c>
      <c r="G1331">
        <f t="shared" si="82"/>
        <v>479</v>
      </c>
      <c r="H1331">
        <f t="shared" si="83"/>
        <v>0</v>
      </c>
      <c r="I1331">
        <f t="shared" si="84"/>
        <v>0</v>
      </c>
    </row>
    <row r="1332" spans="1:9" x14ac:dyDescent="0.25">
      <c r="A1332" t="s">
        <v>132</v>
      </c>
      <c r="B1332" t="s">
        <v>1345</v>
      </c>
      <c r="C1332">
        <v>676</v>
      </c>
      <c r="F1332">
        <f t="shared" si="81"/>
        <v>676</v>
      </c>
      <c r="G1332">
        <f t="shared" si="82"/>
        <v>676</v>
      </c>
      <c r="H1332">
        <f t="shared" si="83"/>
        <v>0</v>
      </c>
      <c r="I1332">
        <f t="shared" si="84"/>
        <v>0</v>
      </c>
    </row>
    <row r="1333" spans="1:9" x14ac:dyDescent="0.25">
      <c r="A1333" t="s">
        <v>133</v>
      </c>
      <c r="B1333" t="s">
        <v>1345</v>
      </c>
      <c r="C1333">
        <v>757.4</v>
      </c>
      <c r="F1333">
        <f t="shared" si="81"/>
        <v>757.4</v>
      </c>
      <c r="G1333">
        <f t="shared" si="82"/>
        <v>757.4</v>
      </c>
      <c r="H1333">
        <f t="shared" si="83"/>
        <v>0</v>
      </c>
      <c r="I1333">
        <f t="shared" si="84"/>
        <v>0</v>
      </c>
    </row>
    <row r="1334" spans="1:9" x14ac:dyDescent="0.25">
      <c r="A1334" t="s">
        <v>134</v>
      </c>
      <c r="B1334" t="s">
        <v>1345</v>
      </c>
      <c r="C1334">
        <v>786.9</v>
      </c>
      <c r="F1334">
        <f t="shared" si="81"/>
        <v>786.9</v>
      </c>
      <c r="G1334">
        <f t="shared" si="82"/>
        <v>786.9</v>
      </c>
      <c r="H1334">
        <f t="shared" si="83"/>
        <v>0</v>
      </c>
      <c r="I1334">
        <f t="shared" si="84"/>
        <v>0</v>
      </c>
    </row>
    <row r="1335" spans="1:9" x14ac:dyDescent="0.25">
      <c r="A1335" t="s">
        <v>135</v>
      </c>
      <c r="B1335" t="s">
        <v>1345</v>
      </c>
      <c r="C1335">
        <v>624</v>
      </c>
      <c r="F1335">
        <f t="shared" si="81"/>
        <v>624</v>
      </c>
      <c r="G1335">
        <f t="shared" si="82"/>
        <v>624</v>
      </c>
      <c r="H1335">
        <f t="shared" si="83"/>
        <v>0</v>
      </c>
      <c r="I1335">
        <f t="shared" si="84"/>
        <v>0</v>
      </c>
    </row>
    <row r="1336" spans="1:9" x14ac:dyDescent="0.25">
      <c r="A1336" t="s">
        <v>136</v>
      </c>
      <c r="B1336" t="s">
        <v>1345</v>
      </c>
      <c r="C1336">
        <v>782</v>
      </c>
      <c r="F1336">
        <f t="shared" si="81"/>
        <v>782</v>
      </c>
      <c r="G1336">
        <f t="shared" si="82"/>
        <v>782</v>
      </c>
      <c r="H1336">
        <f t="shared" si="83"/>
        <v>0</v>
      </c>
      <c r="I1336">
        <f t="shared" si="84"/>
        <v>0</v>
      </c>
    </row>
    <row r="1337" spans="1:9" x14ac:dyDescent="0.25">
      <c r="A1337" t="s">
        <v>137</v>
      </c>
      <c r="B1337" t="s">
        <v>1345</v>
      </c>
      <c r="C1337">
        <v>709.6</v>
      </c>
      <c r="F1337">
        <f t="shared" si="81"/>
        <v>709.6</v>
      </c>
      <c r="G1337">
        <f t="shared" si="82"/>
        <v>709.6</v>
      </c>
      <c r="H1337">
        <f t="shared" si="83"/>
        <v>0</v>
      </c>
      <c r="I1337">
        <f t="shared" si="84"/>
        <v>0</v>
      </c>
    </row>
    <row r="1338" spans="1:9" x14ac:dyDescent="0.25">
      <c r="A1338" t="s">
        <v>138</v>
      </c>
      <c r="B1338" t="s">
        <v>1345</v>
      </c>
      <c r="C1338">
        <v>881.9</v>
      </c>
      <c r="F1338">
        <f t="shared" si="81"/>
        <v>881.9</v>
      </c>
      <c r="G1338">
        <f t="shared" si="82"/>
        <v>881.9</v>
      </c>
      <c r="H1338">
        <f t="shared" si="83"/>
        <v>0</v>
      </c>
      <c r="I1338">
        <f t="shared" si="84"/>
        <v>0</v>
      </c>
    </row>
    <row r="1339" spans="1:9" x14ac:dyDescent="0.25">
      <c r="A1339" t="s">
        <v>139</v>
      </c>
      <c r="B1339" t="s">
        <v>1345</v>
      </c>
      <c r="C1339">
        <v>697</v>
      </c>
      <c r="F1339">
        <f t="shared" si="81"/>
        <v>697</v>
      </c>
      <c r="G1339">
        <f t="shared" si="82"/>
        <v>697</v>
      </c>
      <c r="H1339">
        <f t="shared" si="83"/>
        <v>0</v>
      </c>
      <c r="I1339">
        <f t="shared" si="84"/>
        <v>0</v>
      </c>
    </row>
    <row r="1340" spans="1:9" x14ac:dyDescent="0.25">
      <c r="A1340" t="s">
        <v>140</v>
      </c>
      <c r="B1340" t="s">
        <v>1345</v>
      </c>
      <c r="C1340">
        <v>906</v>
      </c>
      <c r="F1340">
        <f t="shared" si="81"/>
        <v>906</v>
      </c>
      <c r="G1340">
        <f t="shared" si="82"/>
        <v>906</v>
      </c>
      <c r="H1340">
        <f t="shared" si="83"/>
        <v>0</v>
      </c>
      <c r="I1340">
        <f t="shared" si="84"/>
        <v>0</v>
      </c>
    </row>
    <row r="1341" spans="1:9" x14ac:dyDescent="0.25">
      <c r="A1341" t="s">
        <v>141</v>
      </c>
      <c r="B1341" t="s">
        <v>1345</v>
      </c>
      <c r="C1341">
        <v>345.6</v>
      </c>
      <c r="F1341">
        <f t="shared" si="81"/>
        <v>345.6</v>
      </c>
      <c r="G1341">
        <f t="shared" si="82"/>
        <v>345.6</v>
      </c>
      <c r="H1341">
        <f t="shared" si="83"/>
        <v>0</v>
      </c>
      <c r="I1341">
        <f t="shared" si="84"/>
        <v>0</v>
      </c>
    </row>
    <row r="1342" spans="1:9" x14ac:dyDescent="0.25">
      <c r="A1342" t="s">
        <v>142</v>
      </c>
      <c r="B1342" t="s">
        <v>1345</v>
      </c>
      <c r="C1342">
        <v>480.6</v>
      </c>
      <c r="F1342">
        <f t="shared" si="81"/>
        <v>480.6</v>
      </c>
      <c r="G1342">
        <f t="shared" si="82"/>
        <v>480.6</v>
      </c>
      <c r="H1342">
        <f t="shared" si="83"/>
        <v>0</v>
      </c>
      <c r="I1342">
        <f t="shared" si="84"/>
        <v>0</v>
      </c>
    </row>
    <row r="1343" spans="1:9" x14ac:dyDescent="0.25">
      <c r="A1343" t="s">
        <v>143</v>
      </c>
      <c r="B1343" t="s">
        <v>1345</v>
      </c>
      <c r="C1343">
        <v>488.1</v>
      </c>
      <c r="F1343">
        <f t="shared" si="81"/>
        <v>488.1</v>
      </c>
      <c r="G1343">
        <f t="shared" si="82"/>
        <v>488.1</v>
      </c>
      <c r="H1343">
        <f t="shared" si="83"/>
        <v>0</v>
      </c>
      <c r="I1343">
        <f t="shared" si="84"/>
        <v>0</v>
      </c>
    </row>
    <row r="1344" spans="1:9" x14ac:dyDescent="0.25">
      <c r="A1344" t="s">
        <v>144</v>
      </c>
      <c r="B1344" t="s">
        <v>1345</v>
      </c>
      <c r="C1344">
        <v>681.4</v>
      </c>
      <c r="F1344">
        <f t="shared" si="81"/>
        <v>681.4</v>
      </c>
      <c r="G1344">
        <f t="shared" si="82"/>
        <v>681.4</v>
      </c>
      <c r="H1344">
        <f t="shared" si="83"/>
        <v>0</v>
      </c>
      <c r="I1344">
        <f t="shared" si="84"/>
        <v>0</v>
      </c>
    </row>
    <row r="1345" spans="1:9" x14ac:dyDescent="0.25">
      <c r="A1345" t="s">
        <v>145</v>
      </c>
      <c r="B1345" t="s">
        <v>1345</v>
      </c>
      <c r="C1345">
        <v>443</v>
      </c>
      <c r="F1345">
        <f t="shared" si="81"/>
        <v>443</v>
      </c>
      <c r="G1345">
        <f t="shared" si="82"/>
        <v>443</v>
      </c>
      <c r="H1345">
        <f t="shared" si="83"/>
        <v>0</v>
      </c>
      <c r="I1345">
        <f t="shared" si="84"/>
        <v>0</v>
      </c>
    </row>
    <row r="1346" spans="1:9" x14ac:dyDescent="0.25">
      <c r="A1346" t="s">
        <v>146</v>
      </c>
      <c r="B1346" t="s">
        <v>1345</v>
      </c>
      <c r="C1346">
        <v>649</v>
      </c>
      <c r="F1346">
        <f t="shared" si="81"/>
        <v>649</v>
      </c>
      <c r="G1346">
        <f t="shared" si="82"/>
        <v>649</v>
      </c>
      <c r="H1346">
        <f t="shared" si="83"/>
        <v>0</v>
      </c>
      <c r="I1346">
        <f t="shared" si="84"/>
        <v>0</v>
      </c>
    </row>
    <row r="1347" spans="1:9" x14ac:dyDescent="0.25">
      <c r="A1347" t="s">
        <v>147</v>
      </c>
      <c r="B1347" t="s">
        <v>1345</v>
      </c>
      <c r="C1347">
        <v>466.4</v>
      </c>
      <c r="F1347">
        <f t="shared" si="81"/>
        <v>466.4</v>
      </c>
      <c r="G1347">
        <f t="shared" si="82"/>
        <v>466.4</v>
      </c>
      <c r="H1347">
        <f t="shared" si="83"/>
        <v>0</v>
      </c>
      <c r="I1347">
        <f t="shared" si="84"/>
        <v>0</v>
      </c>
    </row>
    <row r="1348" spans="1:9" x14ac:dyDescent="0.25">
      <c r="A1348" t="s">
        <v>148</v>
      </c>
      <c r="B1348" t="s">
        <v>1345</v>
      </c>
      <c r="F1348">
        <f t="shared" si="81"/>
        <v>0</v>
      </c>
      <c r="G1348">
        <f t="shared" si="82"/>
        <v>0</v>
      </c>
      <c r="H1348">
        <f t="shared" si="83"/>
        <v>0</v>
      </c>
      <c r="I1348">
        <f t="shared" si="84"/>
        <v>0</v>
      </c>
    </row>
    <row r="1349" spans="1:9" x14ac:dyDescent="0.25">
      <c r="A1349" t="s">
        <v>149</v>
      </c>
      <c r="B1349" t="s">
        <v>1345</v>
      </c>
      <c r="C1349">
        <v>449</v>
      </c>
      <c r="F1349">
        <f t="shared" si="81"/>
        <v>449</v>
      </c>
      <c r="G1349">
        <f t="shared" si="82"/>
        <v>449</v>
      </c>
      <c r="H1349">
        <f t="shared" si="83"/>
        <v>0</v>
      </c>
      <c r="I1349">
        <f t="shared" si="84"/>
        <v>0</v>
      </c>
    </row>
    <row r="1350" spans="1:9" x14ac:dyDescent="0.25">
      <c r="A1350" t="s">
        <v>150</v>
      </c>
      <c r="B1350" t="s">
        <v>1345</v>
      </c>
      <c r="C1350">
        <v>642</v>
      </c>
      <c r="F1350">
        <f t="shared" ref="F1350:F1413" si="85">G1350-H1350</f>
        <v>642</v>
      </c>
      <c r="G1350">
        <f t="shared" ref="G1350:G1413" si="86">IF(C1350="",0,C1350)</f>
        <v>642</v>
      </c>
      <c r="H1350">
        <f t="shared" ref="H1350:H1413" si="87">IF(D1350="",0,D1350)</f>
        <v>0</v>
      </c>
      <c r="I1350">
        <f t="shared" ref="I1350:I1413" si="88">IF(E1350="",0,E1350)</f>
        <v>0</v>
      </c>
    </row>
    <row r="1351" spans="1:9" x14ac:dyDescent="0.25">
      <c r="A1351" t="s">
        <v>562</v>
      </c>
      <c r="B1351" t="s">
        <v>1345</v>
      </c>
      <c r="F1351">
        <f t="shared" si="85"/>
        <v>0</v>
      </c>
      <c r="G1351">
        <f t="shared" si="86"/>
        <v>0</v>
      </c>
      <c r="H1351">
        <f t="shared" si="87"/>
        <v>0</v>
      </c>
      <c r="I1351">
        <f t="shared" si="88"/>
        <v>0</v>
      </c>
    </row>
    <row r="1352" spans="1:9" x14ac:dyDescent="0.25">
      <c r="A1352" t="s">
        <v>580</v>
      </c>
      <c r="B1352" t="s">
        <v>1345</v>
      </c>
      <c r="F1352">
        <f t="shared" si="85"/>
        <v>0</v>
      </c>
      <c r="G1352">
        <f t="shared" si="86"/>
        <v>0</v>
      </c>
      <c r="H1352">
        <f t="shared" si="87"/>
        <v>0</v>
      </c>
      <c r="I1352">
        <f t="shared" si="88"/>
        <v>0</v>
      </c>
    </row>
    <row r="1353" spans="1:9" x14ac:dyDescent="0.25">
      <c r="A1353" t="s">
        <v>574</v>
      </c>
      <c r="B1353" t="s">
        <v>1345</v>
      </c>
      <c r="F1353">
        <f t="shared" si="85"/>
        <v>0</v>
      </c>
      <c r="G1353">
        <f t="shared" si="86"/>
        <v>0</v>
      </c>
      <c r="H1353">
        <f t="shared" si="87"/>
        <v>0</v>
      </c>
      <c r="I1353">
        <f t="shared" si="88"/>
        <v>0</v>
      </c>
    </row>
    <row r="1354" spans="1:9" x14ac:dyDescent="0.25">
      <c r="A1354" t="s">
        <v>568</v>
      </c>
      <c r="B1354" t="s">
        <v>1345</v>
      </c>
      <c r="F1354">
        <f t="shared" si="85"/>
        <v>0</v>
      </c>
      <c r="G1354">
        <f t="shared" si="86"/>
        <v>0</v>
      </c>
      <c r="H1354">
        <f t="shared" si="87"/>
        <v>0</v>
      </c>
      <c r="I1354">
        <f t="shared" si="88"/>
        <v>0</v>
      </c>
    </row>
    <row r="1355" spans="1:9" x14ac:dyDescent="0.25">
      <c r="A1355" t="s">
        <v>565</v>
      </c>
      <c r="B1355" t="s">
        <v>1345</v>
      </c>
      <c r="F1355">
        <f t="shared" si="85"/>
        <v>0</v>
      </c>
      <c r="G1355">
        <f t="shared" si="86"/>
        <v>0</v>
      </c>
      <c r="H1355">
        <f t="shared" si="87"/>
        <v>0</v>
      </c>
      <c r="I1355">
        <f t="shared" si="88"/>
        <v>0</v>
      </c>
    </row>
    <row r="1356" spans="1:9" x14ac:dyDescent="0.25">
      <c r="A1356" t="s">
        <v>583</v>
      </c>
      <c r="B1356" t="s">
        <v>1345</v>
      </c>
      <c r="F1356">
        <f t="shared" si="85"/>
        <v>0</v>
      </c>
      <c r="G1356">
        <f t="shared" si="86"/>
        <v>0</v>
      </c>
      <c r="H1356">
        <f t="shared" si="87"/>
        <v>0</v>
      </c>
      <c r="I1356">
        <f t="shared" si="88"/>
        <v>0</v>
      </c>
    </row>
    <row r="1357" spans="1:9" x14ac:dyDescent="0.25">
      <c r="A1357" t="s">
        <v>577</v>
      </c>
      <c r="B1357" t="s">
        <v>1345</v>
      </c>
      <c r="F1357">
        <f t="shared" si="85"/>
        <v>0</v>
      </c>
      <c r="G1357">
        <f t="shared" si="86"/>
        <v>0</v>
      </c>
      <c r="H1357">
        <f t="shared" si="87"/>
        <v>0</v>
      </c>
      <c r="I1357">
        <f t="shared" si="88"/>
        <v>0</v>
      </c>
    </row>
    <row r="1358" spans="1:9" x14ac:dyDescent="0.25">
      <c r="A1358" t="s">
        <v>571</v>
      </c>
      <c r="B1358" t="s">
        <v>1345</v>
      </c>
      <c r="F1358">
        <f t="shared" si="85"/>
        <v>0</v>
      </c>
      <c r="G1358">
        <f t="shared" si="86"/>
        <v>0</v>
      </c>
      <c r="H1358">
        <f t="shared" si="87"/>
        <v>0</v>
      </c>
      <c r="I1358">
        <f t="shared" si="88"/>
        <v>0</v>
      </c>
    </row>
    <row r="1359" spans="1:9" x14ac:dyDescent="0.25">
      <c r="A1359" t="s">
        <v>561</v>
      </c>
      <c r="B1359" t="s">
        <v>1345</v>
      </c>
      <c r="F1359">
        <f t="shared" si="85"/>
        <v>0</v>
      </c>
      <c r="G1359">
        <f t="shared" si="86"/>
        <v>0</v>
      </c>
      <c r="H1359">
        <f t="shared" si="87"/>
        <v>0</v>
      </c>
      <c r="I1359">
        <f t="shared" si="88"/>
        <v>0</v>
      </c>
    </row>
    <row r="1360" spans="1:9" x14ac:dyDescent="0.25">
      <c r="A1360" t="s">
        <v>579</v>
      </c>
      <c r="B1360" t="s">
        <v>1345</v>
      </c>
      <c r="F1360">
        <f t="shared" si="85"/>
        <v>0</v>
      </c>
      <c r="G1360">
        <f t="shared" si="86"/>
        <v>0</v>
      </c>
      <c r="H1360">
        <f t="shared" si="87"/>
        <v>0</v>
      </c>
      <c r="I1360">
        <f t="shared" si="88"/>
        <v>0</v>
      </c>
    </row>
    <row r="1361" spans="1:9" x14ac:dyDescent="0.25">
      <c r="A1361" t="s">
        <v>573</v>
      </c>
      <c r="B1361" t="s">
        <v>1345</v>
      </c>
      <c r="F1361">
        <f t="shared" si="85"/>
        <v>0</v>
      </c>
      <c r="G1361">
        <f t="shared" si="86"/>
        <v>0</v>
      </c>
      <c r="H1361">
        <f t="shared" si="87"/>
        <v>0</v>
      </c>
      <c r="I1361">
        <f t="shared" si="88"/>
        <v>0</v>
      </c>
    </row>
    <row r="1362" spans="1:9" x14ac:dyDescent="0.25">
      <c r="A1362" t="s">
        <v>567</v>
      </c>
      <c r="B1362" t="s">
        <v>1345</v>
      </c>
      <c r="F1362">
        <f t="shared" si="85"/>
        <v>0</v>
      </c>
      <c r="G1362">
        <f t="shared" si="86"/>
        <v>0</v>
      </c>
      <c r="H1362">
        <f t="shared" si="87"/>
        <v>0</v>
      </c>
      <c r="I1362">
        <f t="shared" si="88"/>
        <v>0</v>
      </c>
    </row>
    <row r="1363" spans="1:9" x14ac:dyDescent="0.25">
      <c r="A1363" t="s">
        <v>566</v>
      </c>
      <c r="B1363" t="s">
        <v>1345</v>
      </c>
      <c r="F1363">
        <f t="shared" si="85"/>
        <v>0</v>
      </c>
      <c r="G1363">
        <f t="shared" si="86"/>
        <v>0</v>
      </c>
      <c r="H1363">
        <f t="shared" si="87"/>
        <v>0</v>
      </c>
      <c r="I1363">
        <f t="shared" si="88"/>
        <v>0</v>
      </c>
    </row>
    <row r="1364" spans="1:9" x14ac:dyDescent="0.25">
      <c r="A1364" t="s">
        <v>584</v>
      </c>
      <c r="B1364" t="s">
        <v>1345</v>
      </c>
      <c r="F1364">
        <f t="shared" si="85"/>
        <v>0</v>
      </c>
      <c r="G1364">
        <f t="shared" si="86"/>
        <v>0</v>
      </c>
      <c r="H1364">
        <f t="shared" si="87"/>
        <v>0</v>
      </c>
      <c r="I1364">
        <f t="shared" si="88"/>
        <v>0</v>
      </c>
    </row>
    <row r="1365" spans="1:9" x14ac:dyDescent="0.25">
      <c r="A1365" t="s">
        <v>578</v>
      </c>
      <c r="B1365" t="s">
        <v>1345</v>
      </c>
      <c r="F1365">
        <f t="shared" si="85"/>
        <v>0</v>
      </c>
      <c r="G1365">
        <f t="shared" si="86"/>
        <v>0</v>
      </c>
      <c r="H1365">
        <f t="shared" si="87"/>
        <v>0</v>
      </c>
      <c r="I1365">
        <f t="shared" si="88"/>
        <v>0</v>
      </c>
    </row>
    <row r="1366" spans="1:9" x14ac:dyDescent="0.25">
      <c r="A1366" t="s">
        <v>572</v>
      </c>
      <c r="B1366" t="s">
        <v>1345</v>
      </c>
      <c r="F1366">
        <f t="shared" si="85"/>
        <v>0</v>
      </c>
      <c r="G1366">
        <f t="shared" si="86"/>
        <v>0</v>
      </c>
      <c r="H1366">
        <f t="shared" si="87"/>
        <v>0</v>
      </c>
      <c r="I1366">
        <f t="shared" si="88"/>
        <v>0</v>
      </c>
    </row>
    <row r="1367" spans="1:9" x14ac:dyDescent="0.25">
      <c r="A1367" t="s">
        <v>563</v>
      </c>
      <c r="B1367" t="s">
        <v>1345</v>
      </c>
      <c r="F1367">
        <f t="shared" si="85"/>
        <v>0</v>
      </c>
      <c r="G1367">
        <f t="shared" si="86"/>
        <v>0</v>
      </c>
      <c r="H1367">
        <f t="shared" si="87"/>
        <v>0</v>
      </c>
      <c r="I1367">
        <f t="shared" si="88"/>
        <v>0</v>
      </c>
    </row>
    <row r="1368" spans="1:9" x14ac:dyDescent="0.25">
      <c r="A1368" t="s">
        <v>581</v>
      </c>
      <c r="B1368" t="s">
        <v>1345</v>
      </c>
      <c r="F1368">
        <f t="shared" si="85"/>
        <v>0</v>
      </c>
      <c r="G1368">
        <f t="shared" si="86"/>
        <v>0</v>
      </c>
      <c r="H1368">
        <f t="shared" si="87"/>
        <v>0</v>
      </c>
      <c r="I1368">
        <f t="shared" si="88"/>
        <v>0</v>
      </c>
    </row>
    <row r="1369" spans="1:9" x14ac:dyDescent="0.25">
      <c r="A1369" t="s">
        <v>575</v>
      </c>
      <c r="B1369" t="s">
        <v>1345</v>
      </c>
      <c r="F1369">
        <f t="shared" si="85"/>
        <v>0</v>
      </c>
      <c r="G1369">
        <f t="shared" si="86"/>
        <v>0</v>
      </c>
      <c r="H1369">
        <f t="shared" si="87"/>
        <v>0</v>
      </c>
      <c r="I1369">
        <f t="shared" si="88"/>
        <v>0</v>
      </c>
    </row>
    <row r="1370" spans="1:9" x14ac:dyDescent="0.25">
      <c r="A1370" t="s">
        <v>569</v>
      </c>
      <c r="B1370" t="s">
        <v>1345</v>
      </c>
      <c r="F1370">
        <f t="shared" si="85"/>
        <v>0</v>
      </c>
      <c r="G1370">
        <f t="shared" si="86"/>
        <v>0</v>
      </c>
      <c r="H1370">
        <f t="shared" si="87"/>
        <v>0</v>
      </c>
      <c r="I1370">
        <f t="shared" si="88"/>
        <v>0</v>
      </c>
    </row>
    <row r="1371" spans="1:9" x14ac:dyDescent="0.25">
      <c r="A1371" t="s">
        <v>564</v>
      </c>
      <c r="B1371" t="s">
        <v>1345</v>
      </c>
      <c r="F1371">
        <f t="shared" si="85"/>
        <v>0</v>
      </c>
      <c r="G1371">
        <f t="shared" si="86"/>
        <v>0</v>
      </c>
      <c r="H1371">
        <f t="shared" si="87"/>
        <v>0</v>
      </c>
      <c r="I1371">
        <f t="shared" si="88"/>
        <v>0</v>
      </c>
    </row>
    <row r="1372" spans="1:9" x14ac:dyDescent="0.25">
      <c r="A1372" t="s">
        <v>582</v>
      </c>
      <c r="B1372" t="s">
        <v>1345</v>
      </c>
      <c r="F1372">
        <f t="shared" si="85"/>
        <v>0</v>
      </c>
      <c r="G1372">
        <f t="shared" si="86"/>
        <v>0</v>
      </c>
      <c r="H1372">
        <f t="shared" si="87"/>
        <v>0</v>
      </c>
      <c r="I1372">
        <f t="shared" si="88"/>
        <v>0</v>
      </c>
    </row>
    <row r="1373" spans="1:9" x14ac:dyDescent="0.25">
      <c r="A1373" t="s">
        <v>576</v>
      </c>
      <c r="B1373" t="s">
        <v>1345</v>
      </c>
      <c r="F1373">
        <f t="shared" si="85"/>
        <v>0</v>
      </c>
      <c r="G1373">
        <f t="shared" si="86"/>
        <v>0</v>
      </c>
      <c r="H1373">
        <f t="shared" si="87"/>
        <v>0</v>
      </c>
      <c r="I1373">
        <f t="shared" si="88"/>
        <v>0</v>
      </c>
    </row>
    <row r="1374" spans="1:9" x14ac:dyDescent="0.25">
      <c r="A1374" t="s">
        <v>570</v>
      </c>
      <c r="B1374" t="s">
        <v>1345</v>
      </c>
      <c r="F1374">
        <f t="shared" si="85"/>
        <v>0</v>
      </c>
      <c r="G1374">
        <f t="shared" si="86"/>
        <v>0</v>
      </c>
      <c r="H1374">
        <f t="shared" si="87"/>
        <v>0</v>
      </c>
      <c r="I1374">
        <f t="shared" si="88"/>
        <v>0</v>
      </c>
    </row>
    <row r="1375" spans="1:9" x14ac:dyDescent="0.25">
      <c r="A1375" t="s">
        <v>151</v>
      </c>
      <c r="B1375" s="21">
        <v>39973</v>
      </c>
      <c r="F1375">
        <f t="shared" si="85"/>
        <v>0</v>
      </c>
      <c r="G1375">
        <f t="shared" si="86"/>
        <v>0</v>
      </c>
      <c r="H1375">
        <f t="shared" si="87"/>
        <v>0</v>
      </c>
      <c r="I1375">
        <f t="shared" si="88"/>
        <v>0</v>
      </c>
    </row>
    <row r="1376" spans="1:9" x14ac:dyDescent="0.25">
      <c r="B1376" s="21">
        <v>40000</v>
      </c>
      <c r="F1376">
        <f t="shared" si="85"/>
        <v>0</v>
      </c>
      <c r="G1376">
        <f t="shared" si="86"/>
        <v>0</v>
      </c>
      <c r="H1376">
        <f t="shared" si="87"/>
        <v>0</v>
      </c>
      <c r="I1376">
        <f t="shared" si="88"/>
        <v>0</v>
      </c>
    </row>
    <row r="1377" spans="1:9" x14ac:dyDescent="0.25">
      <c r="B1377" s="21">
        <v>40031</v>
      </c>
      <c r="F1377">
        <f t="shared" si="85"/>
        <v>0</v>
      </c>
      <c r="G1377">
        <f t="shared" si="86"/>
        <v>0</v>
      </c>
      <c r="H1377">
        <f t="shared" si="87"/>
        <v>0</v>
      </c>
      <c r="I1377">
        <f t="shared" si="88"/>
        <v>0</v>
      </c>
    </row>
    <row r="1378" spans="1:9" x14ac:dyDescent="0.25">
      <c r="B1378" s="21">
        <v>40039</v>
      </c>
      <c r="F1378">
        <f t="shared" si="85"/>
        <v>0</v>
      </c>
      <c r="G1378">
        <f t="shared" si="86"/>
        <v>0</v>
      </c>
      <c r="H1378">
        <f t="shared" si="87"/>
        <v>0</v>
      </c>
      <c r="I1378">
        <f t="shared" si="88"/>
        <v>0</v>
      </c>
    </row>
    <row r="1379" spans="1:9" x14ac:dyDescent="0.25">
      <c r="B1379" s="21">
        <v>40049</v>
      </c>
      <c r="F1379">
        <f t="shared" si="85"/>
        <v>0</v>
      </c>
      <c r="G1379">
        <f t="shared" si="86"/>
        <v>0</v>
      </c>
      <c r="H1379">
        <f t="shared" si="87"/>
        <v>0</v>
      </c>
      <c r="I1379">
        <f t="shared" si="88"/>
        <v>0</v>
      </c>
    </row>
    <row r="1380" spans="1:9" x14ac:dyDescent="0.25">
      <c r="B1380" s="21">
        <v>40070</v>
      </c>
      <c r="F1380">
        <f t="shared" si="85"/>
        <v>0</v>
      </c>
      <c r="G1380">
        <f t="shared" si="86"/>
        <v>0</v>
      </c>
      <c r="H1380">
        <f t="shared" si="87"/>
        <v>0</v>
      </c>
      <c r="I1380">
        <f t="shared" si="88"/>
        <v>0</v>
      </c>
    </row>
    <row r="1381" spans="1:9" x14ac:dyDescent="0.25">
      <c r="B1381" s="21">
        <v>40087</v>
      </c>
      <c r="F1381">
        <f t="shared" si="85"/>
        <v>0</v>
      </c>
      <c r="G1381">
        <f t="shared" si="86"/>
        <v>0</v>
      </c>
      <c r="H1381">
        <f t="shared" si="87"/>
        <v>0</v>
      </c>
      <c r="I1381">
        <f t="shared" si="88"/>
        <v>0</v>
      </c>
    </row>
    <row r="1382" spans="1:9" x14ac:dyDescent="0.25">
      <c r="A1382" t="s">
        <v>153</v>
      </c>
      <c r="B1382" s="21">
        <v>39973</v>
      </c>
      <c r="F1382">
        <f t="shared" si="85"/>
        <v>0</v>
      </c>
      <c r="G1382">
        <f t="shared" si="86"/>
        <v>0</v>
      </c>
      <c r="H1382">
        <f t="shared" si="87"/>
        <v>0</v>
      </c>
      <c r="I1382">
        <f t="shared" si="88"/>
        <v>0</v>
      </c>
    </row>
    <row r="1383" spans="1:9" x14ac:dyDescent="0.25">
      <c r="B1383" s="21">
        <v>40000</v>
      </c>
      <c r="F1383">
        <f t="shared" si="85"/>
        <v>0</v>
      </c>
      <c r="G1383">
        <f t="shared" si="86"/>
        <v>0</v>
      </c>
      <c r="H1383">
        <f t="shared" si="87"/>
        <v>0</v>
      </c>
      <c r="I1383">
        <f t="shared" si="88"/>
        <v>0</v>
      </c>
    </row>
    <row r="1384" spans="1:9" x14ac:dyDescent="0.25">
      <c r="B1384" s="21">
        <v>40031</v>
      </c>
      <c r="F1384">
        <f t="shared" si="85"/>
        <v>0</v>
      </c>
      <c r="G1384">
        <f t="shared" si="86"/>
        <v>0</v>
      </c>
      <c r="H1384">
        <f t="shared" si="87"/>
        <v>0</v>
      </c>
      <c r="I1384">
        <f t="shared" si="88"/>
        <v>0</v>
      </c>
    </row>
    <row r="1385" spans="1:9" x14ac:dyDescent="0.25">
      <c r="B1385" s="21">
        <v>40039</v>
      </c>
      <c r="F1385">
        <f t="shared" si="85"/>
        <v>0</v>
      </c>
      <c r="G1385">
        <f t="shared" si="86"/>
        <v>0</v>
      </c>
      <c r="H1385">
        <f t="shared" si="87"/>
        <v>0</v>
      </c>
      <c r="I1385">
        <f t="shared" si="88"/>
        <v>0</v>
      </c>
    </row>
    <row r="1386" spans="1:9" x14ac:dyDescent="0.25">
      <c r="B1386" s="21">
        <v>40049</v>
      </c>
      <c r="F1386">
        <f t="shared" si="85"/>
        <v>0</v>
      </c>
      <c r="G1386">
        <f t="shared" si="86"/>
        <v>0</v>
      </c>
      <c r="H1386">
        <f t="shared" si="87"/>
        <v>0</v>
      </c>
      <c r="I1386">
        <f t="shared" si="88"/>
        <v>0</v>
      </c>
    </row>
    <row r="1387" spans="1:9" x14ac:dyDescent="0.25">
      <c r="B1387" s="21">
        <v>40070</v>
      </c>
      <c r="F1387">
        <f t="shared" si="85"/>
        <v>0</v>
      </c>
      <c r="G1387">
        <f t="shared" si="86"/>
        <v>0</v>
      </c>
      <c r="H1387">
        <f t="shared" si="87"/>
        <v>0</v>
      </c>
      <c r="I1387">
        <f t="shared" si="88"/>
        <v>0</v>
      </c>
    </row>
    <row r="1388" spans="1:9" x14ac:dyDescent="0.25">
      <c r="B1388" s="21">
        <v>40087</v>
      </c>
      <c r="F1388">
        <f t="shared" si="85"/>
        <v>0</v>
      </c>
      <c r="G1388">
        <f t="shared" si="86"/>
        <v>0</v>
      </c>
      <c r="H1388">
        <f t="shared" si="87"/>
        <v>0</v>
      </c>
      <c r="I1388">
        <f t="shared" si="88"/>
        <v>0</v>
      </c>
    </row>
    <row r="1389" spans="1:9" x14ac:dyDescent="0.25">
      <c r="A1389" t="s">
        <v>157</v>
      </c>
      <c r="B1389" s="21">
        <v>39973</v>
      </c>
      <c r="F1389">
        <f t="shared" si="85"/>
        <v>0</v>
      </c>
      <c r="G1389">
        <f t="shared" si="86"/>
        <v>0</v>
      </c>
      <c r="H1389">
        <f t="shared" si="87"/>
        <v>0</v>
      </c>
      <c r="I1389">
        <f t="shared" si="88"/>
        <v>0</v>
      </c>
    </row>
    <row r="1390" spans="1:9" x14ac:dyDescent="0.25">
      <c r="B1390" s="21">
        <v>40000</v>
      </c>
      <c r="F1390">
        <f t="shared" si="85"/>
        <v>0</v>
      </c>
      <c r="G1390">
        <f t="shared" si="86"/>
        <v>0</v>
      </c>
      <c r="H1390">
        <f t="shared" si="87"/>
        <v>0</v>
      </c>
      <c r="I1390">
        <f t="shared" si="88"/>
        <v>0</v>
      </c>
    </row>
    <row r="1391" spans="1:9" x14ac:dyDescent="0.25">
      <c r="B1391" s="21">
        <v>40031</v>
      </c>
      <c r="F1391">
        <f t="shared" si="85"/>
        <v>0</v>
      </c>
      <c r="G1391">
        <f t="shared" si="86"/>
        <v>0</v>
      </c>
      <c r="H1391">
        <f t="shared" si="87"/>
        <v>0</v>
      </c>
      <c r="I1391">
        <f t="shared" si="88"/>
        <v>0</v>
      </c>
    </row>
    <row r="1392" spans="1:9" x14ac:dyDescent="0.25">
      <c r="B1392" s="21">
        <v>40039</v>
      </c>
      <c r="F1392">
        <f t="shared" si="85"/>
        <v>0</v>
      </c>
      <c r="G1392">
        <f t="shared" si="86"/>
        <v>0</v>
      </c>
      <c r="H1392">
        <f t="shared" si="87"/>
        <v>0</v>
      </c>
      <c r="I1392">
        <f t="shared" si="88"/>
        <v>0</v>
      </c>
    </row>
    <row r="1393" spans="1:9" x14ac:dyDescent="0.25">
      <c r="B1393" s="21">
        <v>40049</v>
      </c>
      <c r="F1393">
        <f t="shared" si="85"/>
        <v>0</v>
      </c>
      <c r="G1393">
        <f t="shared" si="86"/>
        <v>0</v>
      </c>
      <c r="H1393">
        <f t="shared" si="87"/>
        <v>0</v>
      </c>
      <c r="I1393">
        <f t="shared" si="88"/>
        <v>0</v>
      </c>
    </row>
    <row r="1394" spans="1:9" x14ac:dyDescent="0.25">
      <c r="B1394" s="21">
        <v>40070</v>
      </c>
      <c r="F1394">
        <f t="shared" si="85"/>
        <v>0</v>
      </c>
      <c r="G1394">
        <f t="shared" si="86"/>
        <v>0</v>
      </c>
      <c r="H1394">
        <f t="shared" si="87"/>
        <v>0</v>
      </c>
      <c r="I1394">
        <f t="shared" si="88"/>
        <v>0</v>
      </c>
    </row>
    <row r="1395" spans="1:9" x14ac:dyDescent="0.25">
      <c r="B1395" s="21">
        <v>40087</v>
      </c>
      <c r="F1395">
        <f t="shared" si="85"/>
        <v>0</v>
      </c>
      <c r="G1395">
        <f t="shared" si="86"/>
        <v>0</v>
      </c>
      <c r="H1395">
        <f t="shared" si="87"/>
        <v>0</v>
      </c>
      <c r="I1395">
        <f t="shared" si="88"/>
        <v>0</v>
      </c>
    </row>
    <row r="1396" spans="1:9" x14ac:dyDescent="0.25">
      <c r="A1396" t="s">
        <v>155</v>
      </c>
      <c r="B1396" s="21">
        <v>39973</v>
      </c>
      <c r="F1396">
        <f t="shared" si="85"/>
        <v>0</v>
      </c>
      <c r="G1396">
        <f t="shared" si="86"/>
        <v>0</v>
      </c>
      <c r="H1396">
        <f t="shared" si="87"/>
        <v>0</v>
      </c>
      <c r="I1396">
        <f t="shared" si="88"/>
        <v>0</v>
      </c>
    </row>
    <row r="1397" spans="1:9" x14ac:dyDescent="0.25">
      <c r="B1397" s="21">
        <v>40000</v>
      </c>
      <c r="F1397">
        <f t="shared" si="85"/>
        <v>0</v>
      </c>
      <c r="G1397">
        <f t="shared" si="86"/>
        <v>0</v>
      </c>
      <c r="H1397">
        <f t="shared" si="87"/>
        <v>0</v>
      </c>
      <c r="I1397">
        <f t="shared" si="88"/>
        <v>0</v>
      </c>
    </row>
    <row r="1398" spans="1:9" x14ac:dyDescent="0.25">
      <c r="B1398" s="21">
        <v>40031</v>
      </c>
      <c r="F1398">
        <f t="shared" si="85"/>
        <v>0</v>
      </c>
      <c r="G1398">
        <f t="shared" si="86"/>
        <v>0</v>
      </c>
      <c r="H1398">
        <f t="shared" si="87"/>
        <v>0</v>
      </c>
      <c r="I1398">
        <f t="shared" si="88"/>
        <v>0</v>
      </c>
    </row>
    <row r="1399" spans="1:9" x14ac:dyDescent="0.25">
      <c r="B1399" s="21">
        <v>40039</v>
      </c>
      <c r="F1399">
        <f t="shared" si="85"/>
        <v>0</v>
      </c>
      <c r="G1399">
        <f t="shared" si="86"/>
        <v>0</v>
      </c>
      <c r="H1399">
        <f t="shared" si="87"/>
        <v>0</v>
      </c>
      <c r="I1399">
        <f t="shared" si="88"/>
        <v>0</v>
      </c>
    </row>
    <row r="1400" spans="1:9" x14ac:dyDescent="0.25">
      <c r="B1400" s="21">
        <v>40049</v>
      </c>
      <c r="F1400">
        <f t="shared" si="85"/>
        <v>0</v>
      </c>
      <c r="G1400">
        <f t="shared" si="86"/>
        <v>0</v>
      </c>
      <c r="H1400">
        <f t="shared" si="87"/>
        <v>0</v>
      </c>
      <c r="I1400">
        <f t="shared" si="88"/>
        <v>0</v>
      </c>
    </row>
    <row r="1401" spans="1:9" x14ac:dyDescent="0.25">
      <c r="B1401" s="21">
        <v>40070</v>
      </c>
      <c r="F1401">
        <f t="shared" si="85"/>
        <v>0</v>
      </c>
      <c r="G1401">
        <f t="shared" si="86"/>
        <v>0</v>
      </c>
      <c r="H1401">
        <f t="shared" si="87"/>
        <v>0</v>
      </c>
      <c r="I1401">
        <f t="shared" si="88"/>
        <v>0</v>
      </c>
    </row>
    <row r="1402" spans="1:9" x14ac:dyDescent="0.25">
      <c r="B1402" s="21">
        <v>40087</v>
      </c>
      <c r="F1402">
        <f t="shared" si="85"/>
        <v>0</v>
      </c>
      <c r="G1402">
        <f t="shared" si="86"/>
        <v>0</v>
      </c>
      <c r="H1402">
        <f t="shared" si="87"/>
        <v>0</v>
      </c>
      <c r="I1402">
        <f t="shared" si="88"/>
        <v>0</v>
      </c>
    </row>
    <row r="1403" spans="1:9" x14ac:dyDescent="0.25">
      <c r="A1403" t="s">
        <v>159</v>
      </c>
      <c r="B1403" s="21">
        <v>39973</v>
      </c>
      <c r="F1403">
        <f t="shared" si="85"/>
        <v>0</v>
      </c>
      <c r="G1403">
        <f t="shared" si="86"/>
        <v>0</v>
      </c>
      <c r="H1403">
        <f t="shared" si="87"/>
        <v>0</v>
      </c>
      <c r="I1403">
        <f t="shared" si="88"/>
        <v>0</v>
      </c>
    </row>
    <row r="1404" spans="1:9" x14ac:dyDescent="0.25">
      <c r="B1404" s="21">
        <v>40000</v>
      </c>
      <c r="F1404">
        <f t="shared" si="85"/>
        <v>0</v>
      </c>
      <c r="G1404">
        <f t="shared" si="86"/>
        <v>0</v>
      </c>
      <c r="H1404">
        <f t="shared" si="87"/>
        <v>0</v>
      </c>
      <c r="I1404">
        <f t="shared" si="88"/>
        <v>0</v>
      </c>
    </row>
    <row r="1405" spans="1:9" x14ac:dyDescent="0.25">
      <c r="B1405" s="21">
        <v>40031</v>
      </c>
      <c r="F1405">
        <f t="shared" si="85"/>
        <v>0</v>
      </c>
      <c r="G1405">
        <f t="shared" si="86"/>
        <v>0</v>
      </c>
      <c r="H1405">
        <f t="shared" si="87"/>
        <v>0</v>
      </c>
      <c r="I1405">
        <f t="shared" si="88"/>
        <v>0</v>
      </c>
    </row>
    <row r="1406" spans="1:9" x14ac:dyDescent="0.25">
      <c r="B1406" s="21">
        <v>40039</v>
      </c>
      <c r="F1406">
        <f t="shared" si="85"/>
        <v>0</v>
      </c>
      <c r="G1406">
        <f t="shared" si="86"/>
        <v>0</v>
      </c>
      <c r="H1406">
        <f t="shared" si="87"/>
        <v>0</v>
      </c>
      <c r="I1406">
        <f t="shared" si="88"/>
        <v>0</v>
      </c>
    </row>
    <row r="1407" spans="1:9" x14ac:dyDescent="0.25">
      <c r="B1407" s="21">
        <v>40049</v>
      </c>
      <c r="F1407">
        <f t="shared" si="85"/>
        <v>0</v>
      </c>
      <c r="G1407">
        <f t="shared" si="86"/>
        <v>0</v>
      </c>
      <c r="H1407">
        <f t="shared" si="87"/>
        <v>0</v>
      </c>
      <c r="I1407">
        <f t="shared" si="88"/>
        <v>0</v>
      </c>
    </row>
    <row r="1408" spans="1:9" x14ac:dyDescent="0.25">
      <c r="B1408" s="21">
        <v>40070</v>
      </c>
      <c r="F1408">
        <f t="shared" si="85"/>
        <v>0</v>
      </c>
      <c r="G1408">
        <f t="shared" si="86"/>
        <v>0</v>
      </c>
      <c r="H1408">
        <f t="shared" si="87"/>
        <v>0</v>
      </c>
      <c r="I1408">
        <f t="shared" si="88"/>
        <v>0</v>
      </c>
    </row>
    <row r="1409" spans="1:9" x14ac:dyDescent="0.25">
      <c r="B1409" s="21">
        <v>40087</v>
      </c>
      <c r="F1409">
        <f t="shared" si="85"/>
        <v>0</v>
      </c>
      <c r="G1409">
        <f t="shared" si="86"/>
        <v>0</v>
      </c>
      <c r="H1409">
        <f t="shared" si="87"/>
        <v>0</v>
      </c>
      <c r="I1409">
        <f t="shared" si="88"/>
        <v>0</v>
      </c>
    </row>
    <row r="1410" spans="1:9" x14ac:dyDescent="0.25">
      <c r="A1410" t="s">
        <v>161</v>
      </c>
      <c r="B1410" s="21">
        <v>39973</v>
      </c>
      <c r="F1410">
        <f t="shared" si="85"/>
        <v>0</v>
      </c>
      <c r="G1410">
        <f t="shared" si="86"/>
        <v>0</v>
      </c>
      <c r="H1410">
        <f t="shared" si="87"/>
        <v>0</v>
      </c>
      <c r="I1410">
        <f t="shared" si="88"/>
        <v>0</v>
      </c>
    </row>
    <row r="1411" spans="1:9" x14ac:dyDescent="0.25">
      <c r="B1411" s="21">
        <v>40000</v>
      </c>
      <c r="F1411">
        <f t="shared" si="85"/>
        <v>0</v>
      </c>
      <c r="G1411">
        <f t="shared" si="86"/>
        <v>0</v>
      </c>
      <c r="H1411">
        <f t="shared" si="87"/>
        <v>0</v>
      </c>
      <c r="I1411">
        <f t="shared" si="88"/>
        <v>0</v>
      </c>
    </row>
    <row r="1412" spans="1:9" x14ac:dyDescent="0.25">
      <c r="B1412" s="21">
        <v>40031</v>
      </c>
      <c r="F1412">
        <f t="shared" si="85"/>
        <v>0</v>
      </c>
      <c r="G1412">
        <f t="shared" si="86"/>
        <v>0</v>
      </c>
      <c r="H1412">
        <f t="shared" si="87"/>
        <v>0</v>
      </c>
      <c r="I1412">
        <f t="shared" si="88"/>
        <v>0</v>
      </c>
    </row>
    <row r="1413" spans="1:9" x14ac:dyDescent="0.25">
      <c r="B1413" s="21">
        <v>40039</v>
      </c>
      <c r="F1413">
        <f t="shared" si="85"/>
        <v>0</v>
      </c>
      <c r="G1413">
        <f t="shared" si="86"/>
        <v>0</v>
      </c>
      <c r="H1413">
        <f t="shared" si="87"/>
        <v>0</v>
      </c>
      <c r="I1413">
        <f t="shared" si="88"/>
        <v>0</v>
      </c>
    </row>
    <row r="1414" spans="1:9" x14ac:dyDescent="0.25">
      <c r="B1414" s="21">
        <v>40049</v>
      </c>
      <c r="F1414">
        <f t="shared" ref="F1414:F1477" si="89">G1414-H1414</f>
        <v>0</v>
      </c>
      <c r="G1414">
        <f t="shared" ref="G1414:G1477" si="90">IF(C1414="",0,C1414)</f>
        <v>0</v>
      </c>
      <c r="H1414">
        <f t="shared" ref="H1414:H1477" si="91">IF(D1414="",0,D1414)</f>
        <v>0</v>
      </c>
      <c r="I1414">
        <f t="shared" ref="I1414:I1477" si="92">IF(E1414="",0,E1414)</f>
        <v>0</v>
      </c>
    </row>
    <row r="1415" spans="1:9" x14ac:dyDescent="0.25">
      <c r="B1415" s="21">
        <v>40070</v>
      </c>
      <c r="F1415">
        <f t="shared" si="89"/>
        <v>0</v>
      </c>
      <c r="G1415">
        <f t="shared" si="90"/>
        <v>0</v>
      </c>
      <c r="H1415">
        <f t="shared" si="91"/>
        <v>0</v>
      </c>
      <c r="I1415">
        <f t="shared" si="92"/>
        <v>0</v>
      </c>
    </row>
    <row r="1416" spans="1:9" x14ac:dyDescent="0.25">
      <c r="B1416" s="21">
        <v>40087</v>
      </c>
      <c r="F1416">
        <f t="shared" si="89"/>
        <v>0</v>
      </c>
      <c r="G1416">
        <f t="shared" si="90"/>
        <v>0</v>
      </c>
      <c r="H1416">
        <f t="shared" si="91"/>
        <v>0</v>
      </c>
      <c r="I1416">
        <f t="shared" si="92"/>
        <v>0</v>
      </c>
    </row>
    <row r="1417" spans="1:9" x14ac:dyDescent="0.25">
      <c r="A1417" t="s">
        <v>163</v>
      </c>
      <c r="B1417" s="21">
        <v>39973</v>
      </c>
      <c r="F1417">
        <f t="shared" si="89"/>
        <v>0</v>
      </c>
      <c r="G1417">
        <f t="shared" si="90"/>
        <v>0</v>
      </c>
      <c r="H1417">
        <f t="shared" si="91"/>
        <v>0</v>
      </c>
      <c r="I1417">
        <f t="shared" si="92"/>
        <v>0</v>
      </c>
    </row>
    <row r="1418" spans="1:9" x14ac:dyDescent="0.25">
      <c r="B1418" s="21">
        <v>40000</v>
      </c>
      <c r="F1418">
        <f t="shared" si="89"/>
        <v>0</v>
      </c>
      <c r="G1418">
        <f t="shared" si="90"/>
        <v>0</v>
      </c>
      <c r="H1418">
        <f t="shared" si="91"/>
        <v>0</v>
      </c>
      <c r="I1418">
        <f t="shared" si="92"/>
        <v>0</v>
      </c>
    </row>
    <row r="1419" spans="1:9" x14ac:dyDescent="0.25">
      <c r="B1419" s="21">
        <v>40031</v>
      </c>
      <c r="F1419">
        <f t="shared" si="89"/>
        <v>0</v>
      </c>
      <c r="G1419">
        <f t="shared" si="90"/>
        <v>0</v>
      </c>
      <c r="H1419">
        <f t="shared" si="91"/>
        <v>0</v>
      </c>
      <c r="I1419">
        <f t="shared" si="92"/>
        <v>0</v>
      </c>
    </row>
    <row r="1420" spans="1:9" x14ac:dyDescent="0.25">
      <c r="B1420" s="21">
        <v>40039</v>
      </c>
      <c r="F1420">
        <f t="shared" si="89"/>
        <v>0</v>
      </c>
      <c r="G1420">
        <f t="shared" si="90"/>
        <v>0</v>
      </c>
      <c r="H1420">
        <f t="shared" si="91"/>
        <v>0</v>
      </c>
      <c r="I1420">
        <f t="shared" si="92"/>
        <v>0</v>
      </c>
    </row>
    <row r="1421" spans="1:9" x14ac:dyDescent="0.25">
      <c r="B1421" s="21">
        <v>40049</v>
      </c>
      <c r="F1421">
        <f t="shared" si="89"/>
        <v>0</v>
      </c>
      <c r="G1421">
        <f t="shared" si="90"/>
        <v>0</v>
      </c>
      <c r="H1421">
        <f t="shared" si="91"/>
        <v>0</v>
      </c>
      <c r="I1421">
        <f t="shared" si="92"/>
        <v>0</v>
      </c>
    </row>
    <row r="1422" spans="1:9" x14ac:dyDescent="0.25">
      <c r="B1422" s="21">
        <v>40070</v>
      </c>
      <c r="F1422">
        <f t="shared" si="89"/>
        <v>0</v>
      </c>
      <c r="G1422">
        <f t="shared" si="90"/>
        <v>0</v>
      </c>
      <c r="H1422">
        <f t="shared" si="91"/>
        <v>0</v>
      </c>
      <c r="I1422">
        <f t="shared" si="92"/>
        <v>0</v>
      </c>
    </row>
    <row r="1423" spans="1:9" x14ac:dyDescent="0.25">
      <c r="B1423" s="21">
        <v>40087</v>
      </c>
      <c r="F1423">
        <f t="shared" si="89"/>
        <v>0</v>
      </c>
      <c r="G1423">
        <f t="shared" si="90"/>
        <v>0</v>
      </c>
      <c r="H1423">
        <f t="shared" si="91"/>
        <v>0</v>
      </c>
      <c r="I1423">
        <f t="shared" si="92"/>
        <v>0</v>
      </c>
    </row>
    <row r="1424" spans="1:9" x14ac:dyDescent="0.25">
      <c r="A1424" t="s">
        <v>164</v>
      </c>
      <c r="B1424" s="21">
        <v>39973</v>
      </c>
      <c r="F1424">
        <f t="shared" si="89"/>
        <v>0</v>
      </c>
      <c r="G1424">
        <f t="shared" si="90"/>
        <v>0</v>
      </c>
      <c r="H1424">
        <f t="shared" si="91"/>
        <v>0</v>
      </c>
      <c r="I1424">
        <f t="shared" si="92"/>
        <v>0</v>
      </c>
    </row>
    <row r="1425" spans="1:9" x14ac:dyDescent="0.25">
      <c r="B1425" s="21">
        <v>40000</v>
      </c>
      <c r="F1425">
        <f t="shared" si="89"/>
        <v>0</v>
      </c>
      <c r="G1425">
        <f t="shared" si="90"/>
        <v>0</v>
      </c>
      <c r="H1425">
        <f t="shared" si="91"/>
        <v>0</v>
      </c>
      <c r="I1425">
        <f t="shared" si="92"/>
        <v>0</v>
      </c>
    </row>
    <row r="1426" spans="1:9" x14ac:dyDescent="0.25">
      <c r="B1426" s="21">
        <v>40031</v>
      </c>
      <c r="F1426">
        <f t="shared" si="89"/>
        <v>0</v>
      </c>
      <c r="G1426">
        <f t="shared" si="90"/>
        <v>0</v>
      </c>
      <c r="H1426">
        <f t="shared" si="91"/>
        <v>0</v>
      </c>
      <c r="I1426">
        <f t="shared" si="92"/>
        <v>0</v>
      </c>
    </row>
    <row r="1427" spans="1:9" x14ac:dyDescent="0.25">
      <c r="B1427" s="21">
        <v>40039</v>
      </c>
      <c r="F1427">
        <f t="shared" si="89"/>
        <v>0</v>
      </c>
      <c r="G1427">
        <f t="shared" si="90"/>
        <v>0</v>
      </c>
      <c r="H1427">
        <f t="shared" si="91"/>
        <v>0</v>
      </c>
      <c r="I1427">
        <f t="shared" si="92"/>
        <v>0</v>
      </c>
    </row>
    <row r="1428" spans="1:9" x14ac:dyDescent="0.25">
      <c r="B1428" s="21">
        <v>40049</v>
      </c>
      <c r="F1428">
        <f t="shared" si="89"/>
        <v>0</v>
      </c>
      <c r="G1428">
        <f t="shared" si="90"/>
        <v>0</v>
      </c>
      <c r="H1428">
        <f t="shared" si="91"/>
        <v>0</v>
      </c>
      <c r="I1428">
        <f t="shared" si="92"/>
        <v>0</v>
      </c>
    </row>
    <row r="1429" spans="1:9" x14ac:dyDescent="0.25">
      <c r="B1429" s="21">
        <v>40070</v>
      </c>
      <c r="F1429">
        <f t="shared" si="89"/>
        <v>0</v>
      </c>
      <c r="G1429">
        <f t="shared" si="90"/>
        <v>0</v>
      </c>
      <c r="H1429">
        <f t="shared" si="91"/>
        <v>0</v>
      </c>
      <c r="I1429">
        <f t="shared" si="92"/>
        <v>0</v>
      </c>
    </row>
    <row r="1430" spans="1:9" x14ac:dyDescent="0.25">
      <c r="B1430" s="21">
        <v>40087</v>
      </c>
      <c r="F1430">
        <f t="shared" si="89"/>
        <v>0</v>
      </c>
      <c r="G1430">
        <f t="shared" si="90"/>
        <v>0</v>
      </c>
      <c r="H1430">
        <f t="shared" si="91"/>
        <v>0</v>
      </c>
      <c r="I1430">
        <f t="shared" si="92"/>
        <v>0</v>
      </c>
    </row>
    <row r="1431" spans="1:9" x14ac:dyDescent="0.25">
      <c r="A1431" t="s">
        <v>166</v>
      </c>
      <c r="B1431" s="21">
        <v>39973</v>
      </c>
      <c r="F1431">
        <f t="shared" si="89"/>
        <v>0</v>
      </c>
      <c r="G1431">
        <f t="shared" si="90"/>
        <v>0</v>
      </c>
      <c r="H1431">
        <f t="shared" si="91"/>
        <v>0</v>
      </c>
      <c r="I1431">
        <f t="shared" si="92"/>
        <v>0</v>
      </c>
    </row>
    <row r="1432" spans="1:9" x14ac:dyDescent="0.25">
      <c r="B1432" s="21">
        <v>40000</v>
      </c>
      <c r="F1432">
        <f t="shared" si="89"/>
        <v>0</v>
      </c>
      <c r="G1432">
        <f t="shared" si="90"/>
        <v>0</v>
      </c>
      <c r="H1432">
        <f t="shared" si="91"/>
        <v>0</v>
      </c>
      <c r="I1432">
        <f t="shared" si="92"/>
        <v>0</v>
      </c>
    </row>
    <row r="1433" spans="1:9" x14ac:dyDescent="0.25">
      <c r="B1433" s="21">
        <v>40031</v>
      </c>
      <c r="F1433">
        <f t="shared" si="89"/>
        <v>0</v>
      </c>
      <c r="G1433">
        <f t="shared" si="90"/>
        <v>0</v>
      </c>
      <c r="H1433">
        <f t="shared" si="91"/>
        <v>0</v>
      </c>
      <c r="I1433">
        <f t="shared" si="92"/>
        <v>0</v>
      </c>
    </row>
    <row r="1434" spans="1:9" x14ac:dyDescent="0.25">
      <c r="B1434" s="21">
        <v>40039</v>
      </c>
      <c r="F1434">
        <f t="shared" si="89"/>
        <v>0</v>
      </c>
      <c r="G1434">
        <f t="shared" si="90"/>
        <v>0</v>
      </c>
      <c r="H1434">
        <f t="shared" si="91"/>
        <v>0</v>
      </c>
      <c r="I1434">
        <f t="shared" si="92"/>
        <v>0</v>
      </c>
    </row>
    <row r="1435" spans="1:9" x14ac:dyDescent="0.25">
      <c r="B1435" s="21">
        <v>40049</v>
      </c>
      <c r="F1435">
        <f t="shared" si="89"/>
        <v>0</v>
      </c>
      <c r="G1435">
        <f t="shared" si="90"/>
        <v>0</v>
      </c>
      <c r="H1435">
        <f t="shared" si="91"/>
        <v>0</v>
      </c>
      <c r="I1435">
        <f t="shared" si="92"/>
        <v>0</v>
      </c>
    </row>
    <row r="1436" spans="1:9" x14ac:dyDescent="0.25">
      <c r="B1436" s="21">
        <v>40070</v>
      </c>
      <c r="F1436">
        <f t="shared" si="89"/>
        <v>0</v>
      </c>
      <c r="G1436">
        <f t="shared" si="90"/>
        <v>0</v>
      </c>
      <c r="H1436">
        <f t="shared" si="91"/>
        <v>0</v>
      </c>
      <c r="I1436">
        <f t="shared" si="92"/>
        <v>0</v>
      </c>
    </row>
    <row r="1437" spans="1:9" x14ac:dyDescent="0.25">
      <c r="B1437" s="21">
        <v>40087</v>
      </c>
      <c r="F1437">
        <f t="shared" si="89"/>
        <v>0</v>
      </c>
      <c r="G1437">
        <f t="shared" si="90"/>
        <v>0</v>
      </c>
      <c r="H1437">
        <f t="shared" si="91"/>
        <v>0</v>
      </c>
      <c r="I1437">
        <f t="shared" si="92"/>
        <v>0</v>
      </c>
    </row>
    <row r="1438" spans="1:9" x14ac:dyDescent="0.25">
      <c r="A1438" t="s">
        <v>168</v>
      </c>
      <c r="B1438" s="21">
        <v>39973</v>
      </c>
      <c r="F1438">
        <f t="shared" si="89"/>
        <v>0</v>
      </c>
      <c r="G1438">
        <f t="shared" si="90"/>
        <v>0</v>
      </c>
      <c r="H1438">
        <f t="shared" si="91"/>
        <v>0</v>
      </c>
      <c r="I1438">
        <f t="shared" si="92"/>
        <v>0</v>
      </c>
    </row>
    <row r="1439" spans="1:9" x14ac:dyDescent="0.25">
      <c r="B1439" s="21">
        <v>40000</v>
      </c>
      <c r="F1439">
        <f t="shared" si="89"/>
        <v>0</v>
      </c>
      <c r="G1439">
        <f t="shared" si="90"/>
        <v>0</v>
      </c>
      <c r="H1439">
        <f t="shared" si="91"/>
        <v>0</v>
      </c>
      <c r="I1439">
        <f t="shared" si="92"/>
        <v>0</v>
      </c>
    </row>
    <row r="1440" spans="1:9" x14ac:dyDescent="0.25">
      <c r="B1440" s="21">
        <v>40031</v>
      </c>
      <c r="F1440">
        <f t="shared" si="89"/>
        <v>0</v>
      </c>
      <c r="G1440">
        <f t="shared" si="90"/>
        <v>0</v>
      </c>
      <c r="H1440">
        <f t="shared" si="91"/>
        <v>0</v>
      </c>
      <c r="I1440">
        <f t="shared" si="92"/>
        <v>0</v>
      </c>
    </row>
    <row r="1441" spans="1:9" x14ac:dyDescent="0.25">
      <c r="B1441" s="21">
        <v>40039</v>
      </c>
      <c r="F1441">
        <f t="shared" si="89"/>
        <v>0</v>
      </c>
      <c r="G1441">
        <f t="shared" si="90"/>
        <v>0</v>
      </c>
      <c r="H1441">
        <f t="shared" si="91"/>
        <v>0</v>
      </c>
      <c r="I1441">
        <f t="shared" si="92"/>
        <v>0</v>
      </c>
    </row>
    <row r="1442" spans="1:9" x14ac:dyDescent="0.25">
      <c r="B1442" s="21">
        <v>40049</v>
      </c>
      <c r="F1442">
        <f t="shared" si="89"/>
        <v>0</v>
      </c>
      <c r="G1442">
        <f t="shared" si="90"/>
        <v>0</v>
      </c>
      <c r="H1442">
        <f t="shared" si="91"/>
        <v>0</v>
      </c>
      <c r="I1442">
        <f t="shared" si="92"/>
        <v>0</v>
      </c>
    </row>
    <row r="1443" spans="1:9" x14ac:dyDescent="0.25">
      <c r="B1443" s="21">
        <v>40070</v>
      </c>
      <c r="F1443">
        <f t="shared" si="89"/>
        <v>0</v>
      </c>
      <c r="G1443">
        <f t="shared" si="90"/>
        <v>0</v>
      </c>
      <c r="H1443">
        <f t="shared" si="91"/>
        <v>0</v>
      </c>
      <c r="I1443">
        <f t="shared" si="92"/>
        <v>0</v>
      </c>
    </row>
    <row r="1444" spans="1:9" x14ac:dyDescent="0.25">
      <c r="B1444" s="21">
        <v>40087</v>
      </c>
      <c r="F1444">
        <f t="shared" si="89"/>
        <v>0</v>
      </c>
      <c r="G1444">
        <f t="shared" si="90"/>
        <v>0</v>
      </c>
      <c r="H1444">
        <f t="shared" si="91"/>
        <v>0</v>
      </c>
      <c r="I1444">
        <f t="shared" si="92"/>
        <v>0</v>
      </c>
    </row>
    <row r="1445" spans="1:9" x14ac:dyDescent="0.25">
      <c r="A1445" t="s">
        <v>170</v>
      </c>
      <c r="B1445" s="21">
        <v>39973</v>
      </c>
      <c r="F1445">
        <f t="shared" si="89"/>
        <v>0</v>
      </c>
      <c r="G1445">
        <f t="shared" si="90"/>
        <v>0</v>
      </c>
      <c r="H1445">
        <f t="shared" si="91"/>
        <v>0</v>
      </c>
      <c r="I1445">
        <f t="shared" si="92"/>
        <v>0</v>
      </c>
    </row>
    <row r="1446" spans="1:9" x14ac:dyDescent="0.25">
      <c r="B1446" s="21">
        <v>40000</v>
      </c>
      <c r="F1446">
        <f t="shared" si="89"/>
        <v>0</v>
      </c>
      <c r="G1446">
        <f t="shared" si="90"/>
        <v>0</v>
      </c>
      <c r="H1446">
        <f t="shared" si="91"/>
        <v>0</v>
      </c>
      <c r="I1446">
        <f t="shared" si="92"/>
        <v>0</v>
      </c>
    </row>
    <row r="1447" spans="1:9" x14ac:dyDescent="0.25">
      <c r="B1447" s="21">
        <v>40031</v>
      </c>
      <c r="F1447">
        <f t="shared" si="89"/>
        <v>0</v>
      </c>
      <c r="G1447">
        <f t="shared" si="90"/>
        <v>0</v>
      </c>
      <c r="H1447">
        <f t="shared" si="91"/>
        <v>0</v>
      </c>
      <c r="I1447">
        <f t="shared" si="92"/>
        <v>0</v>
      </c>
    </row>
    <row r="1448" spans="1:9" x14ac:dyDescent="0.25">
      <c r="B1448" s="21">
        <v>40039</v>
      </c>
      <c r="F1448">
        <f t="shared" si="89"/>
        <v>0</v>
      </c>
      <c r="G1448">
        <f t="shared" si="90"/>
        <v>0</v>
      </c>
      <c r="H1448">
        <f t="shared" si="91"/>
        <v>0</v>
      </c>
      <c r="I1448">
        <f t="shared" si="92"/>
        <v>0</v>
      </c>
    </row>
    <row r="1449" spans="1:9" x14ac:dyDescent="0.25">
      <c r="B1449" s="21">
        <v>40049</v>
      </c>
      <c r="F1449">
        <f t="shared" si="89"/>
        <v>0</v>
      </c>
      <c r="G1449">
        <f t="shared" si="90"/>
        <v>0</v>
      </c>
      <c r="H1449">
        <f t="shared" si="91"/>
        <v>0</v>
      </c>
      <c r="I1449">
        <f t="shared" si="92"/>
        <v>0</v>
      </c>
    </row>
    <row r="1450" spans="1:9" x14ac:dyDescent="0.25">
      <c r="B1450" s="21">
        <v>40070</v>
      </c>
      <c r="F1450">
        <f t="shared" si="89"/>
        <v>0</v>
      </c>
      <c r="G1450">
        <f t="shared" si="90"/>
        <v>0</v>
      </c>
      <c r="H1450">
        <f t="shared" si="91"/>
        <v>0</v>
      </c>
      <c r="I1450">
        <f t="shared" si="92"/>
        <v>0</v>
      </c>
    </row>
    <row r="1451" spans="1:9" x14ac:dyDescent="0.25">
      <c r="B1451" s="21">
        <v>40087</v>
      </c>
      <c r="F1451">
        <f t="shared" si="89"/>
        <v>0</v>
      </c>
      <c r="G1451">
        <f t="shared" si="90"/>
        <v>0</v>
      </c>
      <c r="H1451">
        <f t="shared" si="91"/>
        <v>0</v>
      </c>
      <c r="I1451">
        <f t="shared" si="92"/>
        <v>0</v>
      </c>
    </row>
    <row r="1452" spans="1:9" x14ac:dyDescent="0.25">
      <c r="A1452" t="s">
        <v>172</v>
      </c>
      <c r="B1452" s="21">
        <v>39973</v>
      </c>
      <c r="F1452">
        <f t="shared" si="89"/>
        <v>0</v>
      </c>
      <c r="G1452">
        <f t="shared" si="90"/>
        <v>0</v>
      </c>
      <c r="H1452">
        <f t="shared" si="91"/>
        <v>0</v>
      </c>
      <c r="I1452">
        <f t="shared" si="92"/>
        <v>0</v>
      </c>
    </row>
    <row r="1453" spans="1:9" x14ac:dyDescent="0.25">
      <c r="B1453" s="21">
        <v>40000</v>
      </c>
      <c r="F1453">
        <f t="shared" si="89"/>
        <v>0</v>
      </c>
      <c r="G1453">
        <f t="shared" si="90"/>
        <v>0</v>
      </c>
      <c r="H1453">
        <f t="shared" si="91"/>
        <v>0</v>
      </c>
      <c r="I1453">
        <f t="shared" si="92"/>
        <v>0</v>
      </c>
    </row>
    <row r="1454" spans="1:9" x14ac:dyDescent="0.25">
      <c r="B1454" s="21">
        <v>40031</v>
      </c>
      <c r="F1454">
        <f t="shared" si="89"/>
        <v>0</v>
      </c>
      <c r="G1454">
        <f t="shared" si="90"/>
        <v>0</v>
      </c>
      <c r="H1454">
        <f t="shared" si="91"/>
        <v>0</v>
      </c>
      <c r="I1454">
        <f t="shared" si="92"/>
        <v>0</v>
      </c>
    </row>
    <row r="1455" spans="1:9" x14ac:dyDescent="0.25">
      <c r="B1455" s="21">
        <v>40039</v>
      </c>
      <c r="F1455">
        <f t="shared" si="89"/>
        <v>0</v>
      </c>
      <c r="G1455">
        <f t="shared" si="90"/>
        <v>0</v>
      </c>
      <c r="H1455">
        <f t="shared" si="91"/>
        <v>0</v>
      </c>
      <c r="I1455">
        <f t="shared" si="92"/>
        <v>0</v>
      </c>
    </row>
    <row r="1456" spans="1:9" x14ac:dyDescent="0.25">
      <c r="B1456" s="21">
        <v>40049</v>
      </c>
      <c r="F1456">
        <f t="shared" si="89"/>
        <v>0</v>
      </c>
      <c r="G1456">
        <f t="shared" si="90"/>
        <v>0</v>
      </c>
      <c r="H1456">
        <f t="shared" si="91"/>
        <v>0</v>
      </c>
      <c r="I1456">
        <f t="shared" si="92"/>
        <v>0</v>
      </c>
    </row>
    <row r="1457" spans="1:9" x14ac:dyDescent="0.25">
      <c r="B1457" s="21">
        <v>40070</v>
      </c>
      <c r="F1457">
        <f t="shared" si="89"/>
        <v>0</v>
      </c>
      <c r="G1457">
        <f t="shared" si="90"/>
        <v>0</v>
      </c>
      <c r="H1457">
        <f t="shared" si="91"/>
        <v>0</v>
      </c>
      <c r="I1457">
        <f t="shared" si="92"/>
        <v>0</v>
      </c>
    </row>
    <row r="1458" spans="1:9" x14ac:dyDescent="0.25">
      <c r="B1458" s="21">
        <v>40087</v>
      </c>
      <c r="F1458">
        <f t="shared" si="89"/>
        <v>0</v>
      </c>
      <c r="G1458">
        <f t="shared" si="90"/>
        <v>0</v>
      </c>
      <c r="H1458">
        <f t="shared" si="91"/>
        <v>0</v>
      </c>
      <c r="I1458">
        <f t="shared" si="92"/>
        <v>0</v>
      </c>
    </row>
    <row r="1459" spans="1:9" x14ac:dyDescent="0.25">
      <c r="A1459" t="s">
        <v>174</v>
      </c>
      <c r="B1459" s="21">
        <v>39973</v>
      </c>
      <c r="F1459">
        <f t="shared" si="89"/>
        <v>0</v>
      </c>
      <c r="G1459">
        <f t="shared" si="90"/>
        <v>0</v>
      </c>
      <c r="H1459">
        <f t="shared" si="91"/>
        <v>0</v>
      </c>
      <c r="I1459">
        <f t="shared" si="92"/>
        <v>0</v>
      </c>
    </row>
    <row r="1460" spans="1:9" x14ac:dyDescent="0.25">
      <c r="B1460" s="21">
        <v>40000</v>
      </c>
      <c r="F1460">
        <f t="shared" si="89"/>
        <v>0</v>
      </c>
      <c r="G1460">
        <f t="shared" si="90"/>
        <v>0</v>
      </c>
      <c r="H1460">
        <f t="shared" si="91"/>
        <v>0</v>
      </c>
      <c r="I1460">
        <f t="shared" si="92"/>
        <v>0</v>
      </c>
    </row>
    <row r="1461" spans="1:9" x14ac:dyDescent="0.25">
      <c r="B1461" s="21">
        <v>40031</v>
      </c>
      <c r="F1461">
        <f t="shared" si="89"/>
        <v>0</v>
      </c>
      <c r="G1461">
        <f t="shared" si="90"/>
        <v>0</v>
      </c>
      <c r="H1461">
        <f t="shared" si="91"/>
        <v>0</v>
      </c>
      <c r="I1461">
        <f t="shared" si="92"/>
        <v>0</v>
      </c>
    </row>
    <row r="1462" spans="1:9" x14ac:dyDescent="0.25">
      <c r="B1462" s="21">
        <v>40039</v>
      </c>
      <c r="F1462">
        <f t="shared" si="89"/>
        <v>0</v>
      </c>
      <c r="G1462">
        <f t="shared" si="90"/>
        <v>0</v>
      </c>
      <c r="H1462">
        <f t="shared" si="91"/>
        <v>0</v>
      </c>
      <c r="I1462">
        <f t="shared" si="92"/>
        <v>0</v>
      </c>
    </row>
    <row r="1463" spans="1:9" x14ac:dyDescent="0.25">
      <c r="B1463" s="21">
        <v>40049</v>
      </c>
      <c r="F1463">
        <f t="shared" si="89"/>
        <v>0</v>
      </c>
      <c r="G1463">
        <f t="shared" si="90"/>
        <v>0</v>
      </c>
      <c r="H1463">
        <f t="shared" si="91"/>
        <v>0</v>
      </c>
      <c r="I1463">
        <f t="shared" si="92"/>
        <v>0</v>
      </c>
    </row>
    <row r="1464" spans="1:9" x14ac:dyDescent="0.25">
      <c r="B1464" s="21">
        <v>40070</v>
      </c>
      <c r="F1464">
        <f t="shared" si="89"/>
        <v>0</v>
      </c>
      <c r="G1464">
        <f t="shared" si="90"/>
        <v>0</v>
      </c>
      <c r="H1464">
        <f t="shared" si="91"/>
        <v>0</v>
      </c>
      <c r="I1464">
        <f t="shared" si="92"/>
        <v>0</v>
      </c>
    </row>
    <row r="1465" spans="1:9" x14ac:dyDescent="0.25">
      <c r="B1465" s="21">
        <v>40087</v>
      </c>
      <c r="F1465">
        <f t="shared" si="89"/>
        <v>0</v>
      </c>
      <c r="G1465">
        <f t="shared" si="90"/>
        <v>0</v>
      </c>
      <c r="H1465">
        <f t="shared" si="91"/>
        <v>0</v>
      </c>
      <c r="I1465">
        <f t="shared" si="92"/>
        <v>0</v>
      </c>
    </row>
    <row r="1466" spans="1:9" x14ac:dyDescent="0.25">
      <c r="A1466" t="s">
        <v>176</v>
      </c>
      <c r="B1466" s="21">
        <v>39973</v>
      </c>
      <c r="F1466">
        <f t="shared" si="89"/>
        <v>0</v>
      </c>
      <c r="G1466">
        <f t="shared" si="90"/>
        <v>0</v>
      </c>
      <c r="H1466">
        <f t="shared" si="91"/>
        <v>0</v>
      </c>
      <c r="I1466">
        <f t="shared" si="92"/>
        <v>0</v>
      </c>
    </row>
    <row r="1467" spans="1:9" x14ac:dyDescent="0.25">
      <c r="B1467" s="21">
        <v>40000</v>
      </c>
      <c r="F1467">
        <f t="shared" si="89"/>
        <v>0</v>
      </c>
      <c r="G1467">
        <f t="shared" si="90"/>
        <v>0</v>
      </c>
      <c r="H1467">
        <f t="shared" si="91"/>
        <v>0</v>
      </c>
      <c r="I1467">
        <f t="shared" si="92"/>
        <v>0</v>
      </c>
    </row>
    <row r="1468" spans="1:9" x14ac:dyDescent="0.25">
      <c r="B1468" s="21">
        <v>40031</v>
      </c>
      <c r="F1468">
        <f t="shared" si="89"/>
        <v>0</v>
      </c>
      <c r="G1468">
        <f t="shared" si="90"/>
        <v>0</v>
      </c>
      <c r="H1468">
        <f t="shared" si="91"/>
        <v>0</v>
      </c>
      <c r="I1468">
        <f t="shared" si="92"/>
        <v>0</v>
      </c>
    </row>
    <row r="1469" spans="1:9" x14ac:dyDescent="0.25">
      <c r="B1469" s="21">
        <v>40039</v>
      </c>
      <c r="F1469">
        <f t="shared" si="89"/>
        <v>0</v>
      </c>
      <c r="G1469">
        <f t="shared" si="90"/>
        <v>0</v>
      </c>
      <c r="H1469">
        <f t="shared" si="91"/>
        <v>0</v>
      </c>
      <c r="I1469">
        <f t="shared" si="92"/>
        <v>0</v>
      </c>
    </row>
    <row r="1470" spans="1:9" x14ac:dyDescent="0.25">
      <c r="B1470" s="21">
        <v>40049</v>
      </c>
      <c r="F1470">
        <f t="shared" si="89"/>
        <v>0</v>
      </c>
      <c r="G1470">
        <f t="shared" si="90"/>
        <v>0</v>
      </c>
      <c r="H1470">
        <f t="shared" si="91"/>
        <v>0</v>
      </c>
      <c r="I1470">
        <f t="shared" si="92"/>
        <v>0</v>
      </c>
    </row>
    <row r="1471" spans="1:9" x14ac:dyDescent="0.25">
      <c r="B1471" s="21">
        <v>40070</v>
      </c>
      <c r="F1471">
        <f t="shared" si="89"/>
        <v>0</v>
      </c>
      <c r="G1471">
        <f t="shared" si="90"/>
        <v>0</v>
      </c>
      <c r="H1471">
        <f t="shared" si="91"/>
        <v>0</v>
      </c>
      <c r="I1471">
        <f t="shared" si="92"/>
        <v>0</v>
      </c>
    </row>
    <row r="1472" spans="1:9" x14ac:dyDescent="0.25">
      <c r="B1472" s="21">
        <v>40087</v>
      </c>
      <c r="F1472">
        <f t="shared" si="89"/>
        <v>0</v>
      </c>
      <c r="G1472">
        <f t="shared" si="90"/>
        <v>0</v>
      </c>
      <c r="H1472">
        <f t="shared" si="91"/>
        <v>0</v>
      </c>
      <c r="I1472">
        <f t="shared" si="92"/>
        <v>0</v>
      </c>
    </row>
    <row r="1473" spans="1:9" x14ac:dyDescent="0.25">
      <c r="A1473" t="s">
        <v>177</v>
      </c>
      <c r="B1473" s="21">
        <v>39973</v>
      </c>
      <c r="F1473">
        <f t="shared" si="89"/>
        <v>0</v>
      </c>
      <c r="G1473">
        <f t="shared" si="90"/>
        <v>0</v>
      </c>
      <c r="H1473">
        <f t="shared" si="91"/>
        <v>0</v>
      </c>
      <c r="I1473">
        <f t="shared" si="92"/>
        <v>0</v>
      </c>
    </row>
    <row r="1474" spans="1:9" x14ac:dyDescent="0.25">
      <c r="B1474" s="21">
        <v>40000</v>
      </c>
      <c r="F1474">
        <f t="shared" si="89"/>
        <v>0</v>
      </c>
      <c r="G1474">
        <f t="shared" si="90"/>
        <v>0</v>
      </c>
      <c r="H1474">
        <f t="shared" si="91"/>
        <v>0</v>
      </c>
      <c r="I1474">
        <f t="shared" si="92"/>
        <v>0</v>
      </c>
    </row>
    <row r="1475" spans="1:9" x14ac:dyDescent="0.25">
      <c r="B1475" s="21">
        <v>40031</v>
      </c>
      <c r="F1475">
        <f t="shared" si="89"/>
        <v>0</v>
      </c>
      <c r="G1475">
        <f t="shared" si="90"/>
        <v>0</v>
      </c>
      <c r="H1475">
        <f t="shared" si="91"/>
        <v>0</v>
      </c>
      <c r="I1475">
        <f t="shared" si="92"/>
        <v>0</v>
      </c>
    </row>
    <row r="1476" spans="1:9" x14ac:dyDescent="0.25">
      <c r="B1476" s="21">
        <v>40039</v>
      </c>
      <c r="F1476">
        <f t="shared" si="89"/>
        <v>0</v>
      </c>
      <c r="G1476">
        <f t="shared" si="90"/>
        <v>0</v>
      </c>
      <c r="H1476">
        <f t="shared" si="91"/>
        <v>0</v>
      </c>
      <c r="I1476">
        <f t="shared" si="92"/>
        <v>0</v>
      </c>
    </row>
    <row r="1477" spans="1:9" x14ac:dyDescent="0.25">
      <c r="B1477" s="21">
        <v>40049</v>
      </c>
      <c r="F1477">
        <f t="shared" si="89"/>
        <v>0</v>
      </c>
      <c r="G1477">
        <f t="shared" si="90"/>
        <v>0</v>
      </c>
      <c r="H1477">
        <f t="shared" si="91"/>
        <v>0</v>
      </c>
      <c r="I1477">
        <f t="shared" si="92"/>
        <v>0</v>
      </c>
    </row>
    <row r="1478" spans="1:9" x14ac:dyDescent="0.25">
      <c r="B1478" s="21">
        <v>40070</v>
      </c>
      <c r="F1478">
        <f t="shared" ref="F1478:F1541" si="93">G1478-H1478</f>
        <v>0</v>
      </c>
      <c r="G1478">
        <f t="shared" ref="G1478:G1541" si="94">IF(C1478="",0,C1478)</f>
        <v>0</v>
      </c>
      <c r="H1478">
        <f t="shared" ref="H1478:H1541" si="95">IF(D1478="",0,D1478)</f>
        <v>0</v>
      </c>
      <c r="I1478">
        <f t="shared" ref="I1478:I1541" si="96">IF(E1478="",0,E1478)</f>
        <v>0</v>
      </c>
    </row>
    <row r="1479" spans="1:9" x14ac:dyDescent="0.25">
      <c r="B1479" s="21">
        <v>40087</v>
      </c>
      <c r="F1479">
        <f t="shared" si="93"/>
        <v>0</v>
      </c>
      <c r="G1479">
        <f t="shared" si="94"/>
        <v>0</v>
      </c>
      <c r="H1479">
        <f t="shared" si="95"/>
        <v>0</v>
      </c>
      <c r="I1479">
        <f t="shared" si="96"/>
        <v>0</v>
      </c>
    </row>
    <row r="1480" spans="1:9" x14ac:dyDescent="0.25">
      <c r="A1480" t="s">
        <v>179</v>
      </c>
      <c r="B1480" s="21">
        <v>40001</v>
      </c>
      <c r="F1480">
        <f t="shared" si="93"/>
        <v>0</v>
      </c>
      <c r="G1480">
        <f t="shared" si="94"/>
        <v>0</v>
      </c>
      <c r="H1480">
        <f t="shared" si="95"/>
        <v>0</v>
      </c>
      <c r="I1480">
        <f t="shared" si="96"/>
        <v>0</v>
      </c>
    </row>
    <row r="1481" spans="1:9" x14ac:dyDescent="0.25">
      <c r="B1481" s="21">
        <v>40018</v>
      </c>
      <c r="F1481">
        <f t="shared" si="93"/>
        <v>0</v>
      </c>
      <c r="G1481">
        <f t="shared" si="94"/>
        <v>0</v>
      </c>
      <c r="H1481">
        <f t="shared" si="95"/>
        <v>0</v>
      </c>
      <c r="I1481">
        <f t="shared" si="96"/>
        <v>0</v>
      </c>
    </row>
    <row r="1482" spans="1:9" x14ac:dyDescent="0.25">
      <c r="B1482" s="21">
        <v>40031</v>
      </c>
      <c r="F1482">
        <f t="shared" si="93"/>
        <v>0</v>
      </c>
      <c r="G1482">
        <f t="shared" si="94"/>
        <v>0</v>
      </c>
      <c r="H1482">
        <f t="shared" si="95"/>
        <v>0</v>
      </c>
      <c r="I1482">
        <f t="shared" si="96"/>
        <v>0</v>
      </c>
    </row>
    <row r="1483" spans="1:9" x14ac:dyDescent="0.25">
      <c r="B1483" s="21">
        <v>40049</v>
      </c>
      <c r="F1483">
        <f t="shared" si="93"/>
        <v>0</v>
      </c>
      <c r="G1483">
        <f t="shared" si="94"/>
        <v>0</v>
      </c>
      <c r="H1483">
        <f t="shared" si="95"/>
        <v>0</v>
      </c>
      <c r="I1483">
        <f t="shared" si="96"/>
        <v>0</v>
      </c>
    </row>
    <row r="1484" spans="1:9" x14ac:dyDescent="0.25">
      <c r="B1484" s="21">
        <v>40071</v>
      </c>
      <c r="F1484">
        <f t="shared" si="93"/>
        <v>0</v>
      </c>
      <c r="G1484">
        <f t="shared" si="94"/>
        <v>0</v>
      </c>
      <c r="H1484">
        <f t="shared" si="95"/>
        <v>0</v>
      </c>
      <c r="I1484">
        <f t="shared" si="96"/>
        <v>0</v>
      </c>
    </row>
    <row r="1485" spans="1:9" x14ac:dyDescent="0.25">
      <c r="B1485" s="21">
        <v>40087</v>
      </c>
      <c r="F1485">
        <f t="shared" si="93"/>
        <v>0</v>
      </c>
      <c r="G1485">
        <f t="shared" si="94"/>
        <v>0</v>
      </c>
      <c r="H1485">
        <f t="shared" si="95"/>
        <v>0</v>
      </c>
      <c r="I1485">
        <f t="shared" si="96"/>
        <v>0</v>
      </c>
    </row>
    <row r="1486" spans="1:9" x14ac:dyDescent="0.25">
      <c r="B1486" s="21">
        <v>40106</v>
      </c>
      <c r="F1486">
        <f t="shared" si="93"/>
        <v>0</v>
      </c>
      <c r="G1486">
        <f t="shared" si="94"/>
        <v>0</v>
      </c>
      <c r="H1486">
        <f t="shared" si="95"/>
        <v>0</v>
      </c>
      <c r="I1486">
        <f t="shared" si="96"/>
        <v>0</v>
      </c>
    </row>
    <row r="1487" spans="1:9" x14ac:dyDescent="0.25">
      <c r="A1487" t="s">
        <v>180</v>
      </c>
      <c r="B1487" s="21">
        <v>40001</v>
      </c>
      <c r="F1487">
        <f t="shared" si="93"/>
        <v>0</v>
      </c>
      <c r="G1487">
        <f t="shared" si="94"/>
        <v>0</v>
      </c>
      <c r="H1487">
        <f t="shared" si="95"/>
        <v>0</v>
      </c>
      <c r="I1487">
        <f t="shared" si="96"/>
        <v>0</v>
      </c>
    </row>
    <row r="1488" spans="1:9" x14ac:dyDescent="0.25">
      <c r="B1488" s="21">
        <v>40018</v>
      </c>
      <c r="F1488">
        <f t="shared" si="93"/>
        <v>0</v>
      </c>
      <c r="G1488">
        <f t="shared" si="94"/>
        <v>0</v>
      </c>
      <c r="H1488">
        <f t="shared" si="95"/>
        <v>0</v>
      </c>
      <c r="I1488">
        <f t="shared" si="96"/>
        <v>0</v>
      </c>
    </row>
    <row r="1489" spans="1:9" x14ac:dyDescent="0.25">
      <c r="B1489" s="21">
        <v>40031</v>
      </c>
      <c r="F1489">
        <f t="shared" si="93"/>
        <v>0</v>
      </c>
      <c r="G1489">
        <f t="shared" si="94"/>
        <v>0</v>
      </c>
      <c r="H1489">
        <f t="shared" si="95"/>
        <v>0</v>
      </c>
      <c r="I1489">
        <f t="shared" si="96"/>
        <v>0</v>
      </c>
    </row>
    <row r="1490" spans="1:9" x14ac:dyDescent="0.25">
      <c r="B1490" s="21">
        <v>40049</v>
      </c>
      <c r="F1490">
        <f t="shared" si="93"/>
        <v>0</v>
      </c>
      <c r="G1490">
        <f t="shared" si="94"/>
        <v>0</v>
      </c>
      <c r="H1490">
        <f t="shared" si="95"/>
        <v>0</v>
      </c>
      <c r="I1490">
        <f t="shared" si="96"/>
        <v>0</v>
      </c>
    </row>
    <row r="1491" spans="1:9" x14ac:dyDescent="0.25">
      <c r="B1491" s="21">
        <v>40071</v>
      </c>
      <c r="F1491">
        <f t="shared" si="93"/>
        <v>0</v>
      </c>
      <c r="G1491">
        <f t="shared" si="94"/>
        <v>0</v>
      </c>
      <c r="H1491">
        <f t="shared" si="95"/>
        <v>0</v>
      </c>
      <c r="I1491">
        <f t="shared" si="96"/>
        <v>0</v>
      </c>
    </row>
    <row r="1492" spans="1:9" x14ac:dyDescent="0.25">
      <c r="B1492" s="21">
        <v>40087</v>
      </c>
      <c r="F1492">
        <f t="shared" si="93"/>
        <v>0</v>
      </c>
      <c r="G1492">
        <f t="shared" si="94"/>
        <v>0</v>
      </c>
      <c r="H1492">
        <f t="shared" si="95"/>
        <v>0</v>
      </c>
      <c r="I1492">
        <f t="shared" si="96"/>
        <v>0</v>
      </c>
    </row>
    <row r="1493" spans="1:9" x14ac:dyDescent="0.25">
      <c r="B1493" s="21">
        <v>40106</v>
      </c>
      <c r="F1493">
        <f t="shared" si="93"/>
        <v>0</v>
      </c>
      <c r="G1493">
        <f t="shared" si="94"/>
        <v>0</v>
      </c>
      <c r="H1493">
        <f t="shared" si="95"/>
        <v>0</v>
      </c>
      <c r="I1493">
        <f t="shared" si="96"/>
        <v>0</v>
      </c>
    </row>
    <row r="1494" spans="1:9" x14ac:dyDescent="0.25">
      <c r="A1494" t="s">
        <v>182</v>
      </c>
      <c r="B1494" s="21">
        <v>40001</v>
      </c>
      <c r="F1494">
        <f t="shared" si="93"/>
        <v>0</v>
      </c>
      <c r="G1494">
        <f t="shared" si="94"/>
        <v>0</v>
      </c>
      <c r="H1494">
        <f t="shared" si="95"/>
        <v>0</v>
      </c>
      <c r="I1494">
        <f t="shared" si="96"/>
        <v>0</v>
      </c>
    </row>
    <row r="1495" spans="1:9" x14ac:dyDescent="0.25">
      <c r="B1495" s="21">
        <v>40018</v>
      </c>
      <c r="F1495">
        <f t="shared" si="93"/>
        <v>0</v>
      </c>
      <c r="G1495">
        <f t="shared" si="94"/>
        <v>0</v>
      </c>
      <c r="H1495">
        <f t="shared" si="95"/>
        <v>0</v>
      </c>
      <c r="I1495">
        <f t="shared" si="96"/>
        <v>0</v>
      </c>
    </row>
    <row r="1496" spans="1:9" x14ac:dyDescent="0.25">
      <c r="B1496" s="21">
        <v>40031</v>
      </c>
      <c r="F1496">
        <f t="shared" si="93"/>
        <v>0</v>
      </c>
      <c r="G1496">
        <f t="shared" si="94"/>
        <v>0</v>
      </c>
      <c r="H1496">
        <f t="shared" si="95"/>
        <v>0</v>
      </c>
      <c r="I1496">
        <f t="shared" si="96"/>
        <v>0</v>
      </c>
    </row>
    <row r="1497" spans="1:9" x14ac:dyDescent="0.25">
      <c r="B1497" s="21">
        <v>40049</v>
      </c>
      <c r="F1497">
        <f t="shared" si="93"/>
        <v>0</v>
      </c>
      <c r="G1497">
        <f t="shared" si="94"/>
        <v>0</v>
      </c>
      <c r="H1497">
        <f t="shared" si="95"/>
        <v>0</v>
      </c>
      <c r="I1497">
        <f t="shared" si="96"/>
        <v>0</v>
      </c>
    </row>
    <row r="1498" spans="1:9" x14ac:dyDescent="0.25">
      <c r="B1498" s="21">
        <v>40071</v>
      </c>
      <c r="F1498">
        <f t="shared" si="93"/>
        <v>0</v>
      </c>
      <c r="G1498">
        <f t="shared" si="94"/>
        <v>0</v>
      </c>
      <c r="H1498">
        <f t="shared" si="95"/>
        <v>0</v>
      </c>
      <c r="I1498">
        <f t="shared" si="96"/>
        <v>0</v>
      </c>
    </row>
    <row r="1499" spans="1:9" x14ac:dyDescent="0.25">
      <c r="B1499" s="21">
        <v>40087</v>
      </c>
      <c r="F1499">
        <f t="shared" si="93"/>
        <v>0</v>
      </c>
      <c r="G1499">
        <f t="shared" si="94"/>
        <v>0</v>
      </c>
      <c r="H1499">
        <f t="shared" si="95"/>
        <v>0</v>
      </c>
      <c r="I1499">
        <f t="shared" si="96"/>
        <v>0</v>
      </c>
    </row>
    <row r="1500" spans="1:9" x14ac:dyDescent="0.25">
      <c r="B1500" s="21">
        <v>40106</v>
      </c>
      <c r="F1500">
        <f t="shared" si="93"/>
        <v>0</v>
      </c>
      <c r="G1500">
        <f t="shared" si="94"/>
        <v>0</v>
      </c>
      <c r="H1500">
        <f t="shared" si="95"/>
        <v>0</v>
      </c>
      <c r="I1500">
        <f t="shared" si="96"/>
        <v>0</v>
      </c>
    </row>
    <row r="1501" spans="1:9" x14ac:dyDescent="0.25">
      <c r="A1501" t="s">
        <v>181</v>
      </c>
      <c r="B1501" s="21">
        <v>40001</v>
      </c>
      <c r="F1501">
        <f t="shared" si="93"/>
        <v>0</v>
      </c>
      <c r="G1501">
        <f t="shared" si="94"/>
        <v>0</v>
      </c>
      <c r="H1501">
        <f t="shared" si="95"/>
        <v>0</v>
      </c>
      <c r="I1501">
        <f t="shared" si="96"/>
        <v>0</v>
      </c>
    </row>
    <row r="1502" spans="1:9" x14ac:dyDescent="0.25">
      <c r="B1502" s="21">
        <v>40018</v>
      </c>
      <c r="F1502">
        <f t="shared" si="93"/>
        <v>0</v>
      </c>
      <c r="G1502">
        <f t="shared" si="94"/>
        <v>0</v>
      </c>
      <c r="H1502">
        <f t="shared" si="95"/>
        <v>0</v>
      </c>
      <c r="I1502">
        <f t="shared" si="96"/>
        <v>0</v>
      </c>
    </row>
    <row r="1503" spans="1:9" x14ac:dyDescent="0.25">
      <c r="B1503" s="21">
        <v>40031</v>
      </c>
      <c r="F1503">
        <f t="shared" si="93"/>
        <v>0</v>
      </c>
      <c r="G1503">
        <f t="shared" si="94"/>
        <v>0</v>
      </c>
      <c r="H1503">
        <f t="shared" si="95"/>
        <v>0</v>
      </c>
      <c r="I1503">
        <f t="shared" si="96"/>
        <v>0</v>
      </c>
    </row>
    <row r="1504" spans="1:9" x14ac:dyDescent="0.25">
      <c r="B1504" s="21">
        <v>40049</v>
      </c>
      <c r="F1504">
        <f t="shared" si="93"/>
        <v>0</v>
      </c>
      <c r="G1504">
        <f t="shared" si="94"/>
        <v>0</v>
      </c>
      <c r="H1504">
        <f t="shared" si="95"/>
        <v>0</v>
      </c>
      <c r="I1504">
        <f t="shared" si="96"/>
        <v>0</v>
      </c>
    </row>
    <row r="1505" spans="1:9" x14ac:dyDescent="0.25">
      <c r="B1505" s="21">
        <v>40071</v>
      </c>
      <c r="F1505">
        <f t="shared" si="93"/>
        <v>0</v>
      </c>
      <c r="G1505">
        <f t="shared" si="94"/>
        <v>0</v>
      </c>
      <c r="H1505">
        <f t="shared" si="95"/>
        <v>0</v>
      </c>
      <c r="I1505">
        <f t="shared" si="96"/>
        <v>0</v>
      </c>
    </row>
    <row r="1506" spans="1:9" x14ac:dyDescent="0.25">
      <c r="B1506" s="21">
        <v>40087</v>
      </c>
      <c r="F1506">
        <f t="shared" si="93"/>
        <v>0</v>
      </c>
      <c r="G1506">
        <f t="shared" si="94"/>
        <v>0</v>
      </c>
      <c r="H1506">
        <f t="shared" si="95"/>
        <v>0</v>
      </c>
      <c r="I1506">
        <f t="shared" si="96"/>
        <v>0</v>
      </c>
    </row>
    <row r="1507" spans="1:9" x14ac:dyDescent="0.25">
      <c r="B1507" s="21">
        <v>40106</v>
      </c>
      <c r="F1507">
        <f t="shared" si="93"/>
        <v>0</v>
      </c>
      <c r="G1507">
        <f t="shared" si="94"/>
        <v>0</v>
      </c>
      <c r="H1507">
        <f t="shared" si="95"/>
        <v>0</v>
      </c>
      <c r="I1507">
        <f t="shared" si="96"/>
        <v>0</v>
      </c>
    </row>
    <row r="1508" spans="1:9" x14ac:dyDescent="0.25">
      <c r="A1508" t="s">
        <v>183</v>
      </c>
      <c r="B1508" s="21">
        <v>40001</v>
      </c>
      <c r="F1508">
        <f t="shared" si="93"/>
        <v>0</v>
      </c>
      <c r="G1508">
        <f t="shared" si="94"/>
        <v>0</v>
      </c>
      <c r="H1508">
        <f t="shared" si="95"/>
        <v>0</v>
      </c>
      <c r="I1508">
        <f t="shared" si="96"/>
        <v>0</v>
      </c>
    </row>
    <row r="1509" spans="1:9" x14ac:dyDescent="0.25">
      <c r="B1509" s="21">
        <v>40018</v>
      </c>
      <c r="F1509">
        <f t="shared" si="93"/>
        <v>0</v>
      </c>
      <c r="G1509">
        <f t="shared" si="94"/>
        <v>0</v>
      </c>
      <c r="H1509">
        <f t="shared" si="95"/>
        <v>0</v>
      </c>
      <c r="I1509">
        <f t="shared" si="96"/>
        <v>0</v>
      </c>
    </row>
    <row r="1510" spans="1:9" x14ac:dyDescent="0.25">
      <c r="B1510" s="21">
        <v>40031</v>
      </c>
      <c r="F1510">
        <f t="shared" si="93"/>
        <v>0</v>
      </c>
      <c r="G1510">
        <f t="shared" si="94"/>
        <v>0</v>
      </c>
      <c r="H1510">
        <f t="shared" si="95"/>
        <v>0</v>
      </c>
      <c r="I1510">
        <f t="shared" si="96"/>
        <v>0</v>
      </c>
    </row>
    <row r="1511" spans="1:9" x14ac:dyDescent="0.25">
      <c r="B1511" s="21">
        <v>40049</v>
      </c>
      <c r="F1511">
        <f t="shared" si="93"/>
        <v>0</v>
      </c>
      <c r="G1511">
        <f t="shared" si="94"/>
        <v>0</v>
      </c>
      <c r="H1511">
        <f t="shared" si="95"/>
        <v>0</v>
      </c>
      <c r="I1511">
        <f t="shared" si="96"/>
        <v>0</v>
      </c>
    </row>
    <row r="1512" spans="1:9" x14ac:dyDescent="0.25">
      <c r="B1512" s="21">
        <v>40071</v>
      </c>
      <c r="F1512">
        <f t="shared" si="93"/>
        <v>0</v>
      </c>
      <c r="G1512">
        <f t="shared" si="94"/>
        <v>0</v>
      </c>
      <c r="H1512">
        <f t="shared" si="95"/>
        <v>0</v>
      </c>
      <c r="I1512">
        <f t="shared" si="96"/>
        <v>0</v>
      </c>
    </row>
    <row r="1513" spans="1:9" x14ac:dyDescent="0.25">
      <c r="B1513" s="21">
        <v>40087</v>
      </c>
      <c r="F1513">
        <f t="shared" si="93"/>
        <v>0</v>
      </c>
      <c r="G1513">
        <f t="shared" si="94"/>
        <v>0</v>
      </c>
      <c r="H1513">
        <f t="shared" si="95"/>
        <v>0</v>
      </c>
      <c r="I1513">
        <f t="shared" si="96"/>
        <v>0</v>
      </c>
    </row>
    <row r="1514" spans="1:9" x14ac:dyDescent="0.25">
      <c r="B1514" s="21">
        <v>40106</v>
      </c>
      <c r="F1514">
        <f t="shared" si="93"/>
        <v>0</v>
      </c>
      <c r="G1514">
        <f t="shared" si="94"/>
        <v>0</v>
      </c>
      <c r="H1514">
        <f t="shared" si="95"/>
        <v>0</v>
      </c>
      <c r="I1514">
        <f t="shared" si="96"/>
        <v>0</v>
      </c>
    </row>
    <row r="1515" spans="1:9" x14ac:dyDescent="0.25">
      <c r="A1515" t="s">
        <v>184</v>
      </c>
      <c r="B1515" s="21">
        <v>40001</v>
      </c>
      <c r="F1515">
        <f t="shared" si="93"/>
        <v>0</v>
      </c>
      <c r="G1515">
        <f t="shared" si="94"/>
        <v>0</v>
      </c>
      <c r="H1515">
        <f t="shared" si="95"/>
        <v>0</v>
      </c>
      <c r="I1515">
        <f t="shared" si="96"/>
        <v>0</v>
      </c>
    </row>
    <row r="1516" spans="1:9" x14ac:dyDescent="0.25">
      <c r="B1516" s="21">
        <v>40018</v>
      </c>
      <c r="F1516">
        <f t="shared" si="93"/>
        <v>0</v>
      </c>
      <c r="G1516">
        <f t="shared" si="94"/>
        <v>0</v>
      </c>
      <c r="H1516">
        <f t="shared" si="95"/>
        <v>0</v>
      </c>
      <c r="I1516">
        <f t="shared" si="96"/>
        <v>0</v>
      </c>
    </row>
    <row r="1517" spans="1:9" x14ac:dyDescent="0.25">
      <c r="B1517" s="21">
        <v>40031</v>
      </c>
      <c r="F1517">
        <f t="shared" si="93"/>
        <v>0</v>
      </c>
      <c r="G1517">
        <f t="shared" si="94"/>
        <v>0</v>
      </c>
      <c r="H1517">
        <f t="shared" si="95"/>
        <v>0</v>
      </c>
      <c r="I1517">
        <f t="shared" si="96"/>
        <v>0</v>
      </c>
    </row>
    <row r="1518" spans="1:9" x14ac:dyDescent="0.25">
      <c r="B1518" s="21">
        <v>40049</v>
      </c>
      <c r="F1518">
        <f t="shared" si="93"/>
        <v>0</v>
      </c>
      <c r="G1518">
        <f t="shared" si="94"/>
        <v>0</v>
      </c>
      <c r="H1518">
        <f t="shared" si="95"/>
        <v>0</v>
      </c>
      <c r="I1518">
        <f t="shared" si="96"/>
        <v>0</v>
      </c>
    </row>
    <row r="1519" spans="1:9" x14ac:dyDescent="0.25">
      <c r="B1519" s="21">
        <v>40071</v>
      </c>
      <c r="F1519">
        <f t="shared" si="93"/>
        <v>0</v>
      </c>
      <c r="G1519">
        <f t="shared" si="94"/>
        <v>0</v>
      </c>
      <c r="H1519">
        <f t="shared" si="95"/>
        <v>0</v>
      </c>
      <c r="I1519">
        <f t="shared" si="96"/>
        <v>0</v>
      </c>
    </row>
    <row r="1520" spans="1:9" x14ac:dyDescent="0.25">
      <c r="B1520" s="21">
        <v>40087</v>
      </c>
      <c r="F1520">
        <f t="shared" si="93"/>
        <v>0</v>
      </c>
      <c r="G1520">
        <f t="shared" si="94"/>
        <v>0</v>
      </c>
      <c r="H1520">
        <f t="shared" si="95"/>
        <v>0</v>
      </c>
      <c r="I1520">
        <f t="shared" si="96"/>
        <v>0</v>
      </c>
    </row>
    <row r="1521" spans="1:9" x14ac:dyDescent="0.25">
      <c r="B1521" s="21">
        <v>40106</v>
      </c>
      <c r="F1521">
        <f t="shared" si="93"/>
        <v>0</v>
      </c>
      <c r="G1521">
        <f t="shared" si="94"/>
        <v>0</v>
      </c>
      <c r="H1521">
        <f t="shared" si="95"/>
        <v>0</v>
      </c>
      <c r="I1521">
        <f t="shared" si="96"/>
        <v>0</v>
      </c>
    </row>
    <row r="1522" spans="1:9" x14ac:dyDescent="0.25">
      <c r="A1522" t="s">
        <v>185</v>
      </c>
      <c r="B1522" s="21">
        <v>40001</v>
      </c>
      <c r="F1522">
        <f t="shared" si="93"/>
        <v>0</v>
      </c>
      <c r="G1522">
        <f t="shared" si="94"/>
        <v>0</v>
      </c>
      <c r="H1522">
        <f t="shared" si="95"/>
        <v>0</v>
      </c>
      <c r="I1522">
        <f t="shared" si="96"/>
        <v>0</v>
      </c>
    </row>
    <row r="1523" spans="1:9" x14ac:dyDescent="0.25">
      <c r="B1523" s="21">
        <v>40018</v>
      </c>
      <c r="F1523">
        <f t="shared" si="93"/>
        <v>0</v>
      </c>
      <c r="G1523">
        <f t="shared" si="94"/>
        <v>0</v>
      </c>
      <c r="H1523">
        <f t="shared" si="95"/>
        <v>0</v>
      </c>
      <c r="I1523">
        <f t="shared" si="96"/>
        <v>0</v>
      </c>
    </row>
    <row r="1524" spans="1:9" x14ac:dyDescent="0.25">
      <c r="B1524" s="21">
        <v>40031</v>
      </c>
      <c r="F1524">
        <f t="shared" si="93"/>
        <v>0</v>
      </c>
      <c r="G1524">
        <f t="shared" si="94"/>
        <v>0</v>
      </c>
      <c r="H1524">
        <f t="shared" si="95"/>
        <v>0</v>
      </c>
      <c r="I1524">
        <f t="shared" si="96"/>
        <v>0</v>
      </c>
    </row>
    <row r="1525" spans="1:9" x14ac:dyDescent="0.25">
      <c r="B1525" s="21">
        <v>40049</v>
      </c>
      <c r="F1525">
        <f t="shared" si="93"/>
        <v>0</v>
      </c>
      <c r="G1525">
        <f t="shared" si="94"/>
        <v>0</v>
      </c>
      <c r="H1525">
        <f t="shared" si="95"/>
        <v>0</v>
      </c>
      <c r="I1525">
        <f t="shared" si="96"/>
        <v>0</v>
      </c>
    </row>
    <row r="1526" spans="1:9" x14ac:dyDescent="0.25">
      <c r="B1526" s="21">
        <v>40071</v>
      </c>
      <c r="F1526">
        <f t="shared" si="93"/>
        <v>0</v>
      </c>
      <c r="G1526">
        <f t="shared" si="94"/>
        <v>0</v>
      </c>
      <c r="H1526">
        <f t="shared" si="95"/>
        <v>0</v>
      </c>
      <c r="I1526">
        <f t="shared" si="96"/>
        <v>0</v>
      </c>
    </row>
    <row r="1527" spans="1:9" x14ac:dyDescent="0.25">
      <c r="B1527" s="21">
        <v>40087</v>
      </c>
      <c r="F1527">
        <f t="shared" si="93"/>
        <v>0</v>
      </c>
      <c r="G1527">
        <f t="shared" si="94"/>
        <v>0</v>
      </c>
      <c r="H1527">
        <f t="shared" si="95"/>
        <v>0</v>
      </c>
      <c r="I1527">
        <f t="shared" si="96"/>
        <v>0</v>
      </c>
    </row>
    <row r="1528" spans="1:9" x14ac:dyDescent="0.25">
      <c r="B1528" s="21">
        <v>40106</v>
      </c>
      <c r="F1528">
        <f t="shared" si="93"/>
        <v>0</v>
      </c>
      <c r="G1528">
        <f t="shared" si="94"/>
        <v>0</v>
      </c>
      <c r="H1528">
        <f t="shared" si="95"/>
        <v>0</v>
      </c>
      <c r="I1528">
        <f t="shared" si="96"/>
        <v>0</v>
      </c>
    </row>
    <row r="1529" spans="1:9" x14ac:dyDescent="0.25">
      <c r="A1529" t="s">
        <v>186</v>
      </c>
      <c r="B1529" s="21">
        <v>40001</v>
      </c>
      <c r="F1529">
        <f t="shared" si="93"/>
        <v>0</v>
      </c>
      <c r="G1529">
        <f t="shared" si="94"/>
        <v>0</v>
      </c>
      <c r="H1529">
        <f t="shared" si="95"/>
        <v>0</v>
      </c>
      <c r="I1529">
        <f t="shared" si="96"/>
        <v>0</v>
      </c>
    </row>
    <row r="1530" spans="1:9" x14ac:dyDescent="0.25">
      <c r="B1530" s="21">
        <v>40018</v>
      </c>
      <c r="F1530">
        <f t="shared" si="93"/>
        <v>0</v>
      </c>
      <c r="G1530">
        <f t="shared" si="94"/>
        <v>0</v>
      </c>
      <c r="H1530">
        <f t="shared" si="95"/>
        <v>0</v>
      </c>
      <c r="I1530">
        <f t="shared" si="96"/>
        <v>0</v>
      </c>
    </row>
    <row r="1531" spans="1:9" x14ac:dyDescent="0.25">
      <c r="B1531" s="21">
        <v>40031</v>
      </c>
      <c r="F1531">
        <f t="shared" si="93"/>
        <v>0</v>
      </c>
      <c r="G1531">
        <f t="shared" si="94"/>
        <v>0</v>
      </c>
      <c r="H1531">
        <f t="shared" si="95"/>
        <v>0</v>
      </c>
      <c r="I1531">
        <f t="shared" si="96"/>
        <v>0</v>
      </c>
    </row>
    <row r="1532" spans="1:9" x14ac:dyDescent="0.25">
      <c r="B1532" s="21">
        <v>40049</v>
      </c>
      <c r="F1532">
        <f t="shared" si="93"/>
        <v>0</v>
      </c>
      <c r="G1532">
        <f t="shared" si="94"/>
        <v>0</v>
      </c>
      <c r="H1532">
        <f t="shared" si="95"/>
        <v>0</v>
      </c>
      <c r="I1532">
        <f t="shared" si="96"/>
        <v>0</v>
      </c>
    </row>
    <row r="1533" spans="1:9" x14ac:dyDescent="0.25">
      <c r="B1533" s="21">
        <v>40071</v>
      </c>
      <c r="F1533">
        <f t="shared" si="93"/>
        <v>0</v>
      </c>
      <c r="G1533">
        <f t="shared" si="94"/>
        <v>0</v>
      </c>
      <c r="H1533">
        <f t="shared" si="95"/>
        <v>0</v>
      </c>
      <c r="I1533">
        <f t="shared" si="96"/>
        <v>0</v>
      </c>
    </row>
    <row r="1534" spans="1:9" x14ac:dyDescent="0.25">
      <c r="B1534" s="21">
        <v>40087</v>
      </c>
      <c r="F1534">
        <f t="shared" si="93"/>
        <v>0</v>
      </c>
      <c r="G1534">
        <f t="shared" si="94"/>
        <v>0</v>
      </c>
      <c r="H1534">
        <f t="shared" si="95"/>
        <v>0</v>
      </c>
      <c r="I1534">
        <f t="shared" si="96"/>
        <v>0</v>
      </c>
    </row>
    <row r="1535" spans="1:9" x14ac:dyDescent="0.25">
      <c r="B1535" s="21">
        <v>40106</v>
      </c>
      <c r="F1535">
        <f t="shared" si="93"/>
        <v>0</v>
      </c>
      <c r="G1535">
        <f t="shared" si="94"/>
        <v>0</v>
      </c>
      <c r="H1535">
        <f t="shared" si="95"/>
        <v>0</v>
      </c>
      <c r="I1535">
        <f t="shared" si="96"/>
        <v>0</v>
      </c>
    </row>
    <row r="1536" spans="1:9" x14ac:dyDescent="0.25">
      <c r="A1536" t="s">
        <v>187</v>
      </c>
      <c r="B1536" s="21">
        <v>40001</v>
      </c>
      <c r="F1536">
        <f t="shared" si="93"/>
        <v>0</v>
      </c>
      <c r="G1536">
        <f t="shared" si="94"/>
        <v>0</v>
      </c>
      <c r="H1536">
        <f t="shared" si="95"/>
        <v>0</v>
      </c>
      <c r="I1536">
        <f t="shared" si="96"/>
        <v>0</v>
      </c>
    </row>
    <row r="1537" spans="1:9" x14ac:dyDescent="0.25">
      <c r="B1537" s="21">
        <v>40018</v>
      </c>
      <c r="F1537">
        <f t="shared" si="93"/>
        <v>0</v>
      </c>
      <c r="G1537">
        <f t="shared" si="94"/>
        <v>0</v>
      </c>
      <c r="H1537">
        <f t="shared" si="95"/>
        <v>0</v>
      </c>
      <c r="I1537">
        <f t="shared" si="96"/>
        <v>0</v>
      </c>
    </row>
    <row r="1538" spans="1:9" x14ac:dyDescent="0.25">
      <c r="B1538" s="21">
        <v>40031</v>
      </c>
      <c r="F1538">
        <f t="shared" si="93"/>
        <v>0</v>
      </c>
      <c r="G1538">
        <f t="shared" si="94"/>
        <v>0</v>
      </c>
      <c r="H1538">
        <f t="shared" si="95"/>
        <v>0</v>
      </c>
      <c r="I1538">
        <f t="shared" si="96"/>
        <v>0</v>
      </c>
    </row>
    <row r="1539" spans="1:9" x14ac:dyDescent="0.25">
      <c r="B1539" s="21">
        <v>40049</v>
      </c>
      <c r="F1539">
        <f t="shared" si="93"/>
        <v>0</v>
      </c>
      <c r="G1539">
        <f t="shared" si="94"/>
        <v>0</v>
      </c>
      <c r="H1539">
        <f t="shared" si="95"/>
        <v>0</v>
      </c>
      <c r="I1539">
        <f t="shared" si="96"/>
        <v>0</v>
      </c>
    </row>
    <row r="1540" spans="1:9" x14ac:dyDescent="0.25">
      <c r="B1540" s="21">
        <v>40071</v>
      </c>
      <c r="F1540">
        <f t="shared" si="93"/>
        <v>0</v>
      </c>
      <c r="G1540">
        <f t="shared" si="94"/>
        <v>0</v>
      </c>
      <c r="H1540">
        <f t="shared" si="95"/>
        <v>0</v>
      </c>
      <c r="I1540">
        <f t="shared" si="96"/>
        <v>0</v>
      </c>
    </row>
    <row r="1541" spans="1:9" x14ac:dyDescent="0.25">
      <c r="B1541" s="21">
        <v>40087</v>
      </c>
      <c r="F1541">
        <f t="shared" si="93"/>
        <v>0</v>
      </c>
      <c r="G1541">
        <f t="shared" si="94"/>
        <v>0</v>
      </c>
      <c r="H1541">
        <f t="shared" si="95"/>
        <v>0</v>
      </c>
      <c r="I1541">
        <f t="shared" si="96"/>
        <v>0</v>
      </c>
    </row>
    <row r="1542" spans="1:9" x14ac:dyDescent="0.25">
      <c r="B1542" s="21">
        <v>40106</v>
      </c>
      <c r="F1542">
        <f t="shared" ref="F1542:F1605" si="97">G1542-H1542</f>
        <v>0</v>
      </c>
      <c r="G1542">
        <f t="shared" ref="G1542:G1605" si="98">IF(C1542="",0,C1542)</f>
        <v>0</v>
      </c>
      <c r="H1542">
        <f t="shared" ref="H1542:H1605" si="99">IF(D1542="",0,D1542)</f>
        <v>0</v>
      </c>
      <c r="I1542">
        <f t="shared" ref="I1542:I1605" si="100">IF(E1542="",0,E1542)</f>
        <v>0</v>
      </c>
    </row>
    <row r="1543" spans="1:9" x14ac:dyDescent="0.25">
      <c r="A1543" t="s">
        <v>189</v>
      </c>
      <c r="B1543" s="21">
        <v>40001</v>
      </c>
      <c r="F1543">
        <f t="shared" si="97"/>
        <v>0</v>
      </c>
      <c r="G1543">
        <f t="shared" si="98"/>
        <v>0</v>
      </c>
      <c r="H1543">
        <f t="shared" si="99"/>
        <v>0</v>
      </c>
      <c r="I1543">
        <f t="shared" si="100"/>
        <v>0</v>
      </c>
    </row>
    <row r="1544" spans="1:9" x14ac:dyDescent="0.25">
      <c r="B1544" s="21">
        <v>40018</v>
      </c>
      <c r="F1544">
        <f t="shared" si="97"/>
        <v>0</v>
      </c>
      <c r="G1544">
        <f t="shared" si="98"/>
        <v>0</v>
      </c>
      <c r="H1544">
        <f t="shared" si="99"/>
        <v>0</v>
      </c>
      <c r="I1544">
        <f t="shared" si="100"/>
        <v>0</v>
      </c>
    </row>
    <row r="1545" spans="1:9" x14ac:dyDescent="0.25">
      <c r="B1545" s="21">
        <v>40031</v>
      </c>
      <c r="F1545">
        <f t="shared" si="97"/>
        <v>0</v>
      </c>
      <c r="G1545">
        <f t="shared" si="98"/>
        <v>0</v>
      </c>
      <c r="H1545">
        <f t="shared" si="99"/>
        <v>0</v>
      </c>
      <c r="I1545">
        <f t="shared" si="100"/>
        <v>0</v>
      </c>
    </row>
    <row r="1546" spans="1:9" x14ac:dyDescent="0.25">
      <c r="B1546" s="21">
        <v>40049</v>
      </c>
      <c r="F1546">
        <f t="shared" si="97"/>
        <v>0</v>
      </c>
      <c r="G1546">
        <f t="shared" si="98"/>
        <v>0</v>
      </c>
      <c r="H1546">
        <f t="shared" si="99"/>
        <v>0</v>
      </c>
      <c r="I1546">
        <f t="shared" si="100"/>
        <v>0</v>
      </c>
    </row>
    <row r="1547" spans="1:9" x14ac:dyDescent="0.25">
      <c r="B1547" s="21">
        <v>40071</v>
      </c>
      <c r="F1547">
        <f t="shared" si="97"/>
        <v>0</v>
      </c>
      <c r="G1547">
        <f t="shared" si="98"/>
        <v>0</v>
      </c>
      <c r="H1547">
        <f t="shared" si="99"/>
        <v>0</v>
      </c>
      <c r="I1547">
        <f t="shared" si="100"/>
        <v>0</v>
      </c>
    </row>
    <row r="1548" spans="1:9" x14ac:dyDescent="0.25">
      <c r="B1548" s="21">
        <v>40087</v>
      </c>
      <c r="F1548">
        <f t="shared" si="97"/>
        <v>0</v>
      </c>
      <c r="G1548">
        <f t="shared" si="98"/>
        <v>0</v>
      </c>
      <c r="H1548">
        <f t="shared" si="99"/>
        <v>0</v>
      </c>
      <c r="I1548">
        <f t="shared" si="100"/>
        <v>0</v>
      </c>
    </row>
    <row r="1549" spans="1:9" x14ac:dyDescent="0.25">
      <c r="B1549" s="21">
        <v>40106</v>
      </c>
      <c r="F1549">
        <f t="shared" si="97"/>
        <v>0</v>
      </c>
      <c r="G1549">
        <f t="shared" si="98"/>
        <v>0</v>
      </c>
      <c r="H1549">
        <f t="shared" si="99"/>
        <v>0</v>
      </c>
      <c r="I1549">
        <f t="shared" si="100"/>
        <v>0</v>
      </c>
    </row>
    <row r="1550" spans="1:9" x14ac:dyDescent="0.25">
      <c r="A1550" t="s">
        <v>190</v>
      </c>
      <c r="B1550" s="21">
        <v>40001</v>
      </c>
      <c r="F1550">
        <f t="shared" si="97"/>
        <v>0</v>
      </c>
      <c r="G1550">
        <f t="shared" si="98"/>
        <v>0</v>
      </c>
      <c r="H1550">
        <f t="shared" si="99"/>
        <v>0</v>
      </c>
      <c r="I1550">
        <f t="shared" si="100"/>
        <v>0</v>
      </c>
    </row>
    <row r="1551" spans="1:9" x14ac:dyDescent="0.25">
      <c r="B1551" s="21">
        <v>40018</v>
      </c>
      <c r="F1551">
        <f t="shared" si="97"/>
        <v>0</v>
      </c>
      <c r="G1551">
        <f t="shared" si="98"/>
        <v>0</v>
      </c>
      <c r="H1551">
        <f t="shared" si="99"/>
        <v>0</v>
      </c>
      <c r="I1551">
        <f t="shared" si="100"/>
        <v>0</v>
      </c>
    </row>
    <row r="1552" spans="1:9" x14ac:dyDescent="0.25">
      <c r="B1552" s="21">
        <v>40031</v>
      </c>
      <c r="F1552">
        <f t="shared" si="97"/>
        <v>0</v>
      </c>
      <c r="G1552">
        <f t="shared" si="98"/>
        <v>0</v>
      </c>
      <c r="H1552">
        <f t="shared" si="99"/>
        <v>0</v>
      </c>
      <c r="I1552">
        <f t="shared" si="100"/>
        <v>0</v>
      </c>
    </row>
    <row r="1553" spans="1:9" x14ac:dyDescent="0.25">
      <c r="B1553" s="21">
        <v>40049</v>
      </c>
      <c r="F1553">
        <f t="shared" si="97"/>
        <v>0</v>
      </c>
      <c r="G1553">
        <f t="shared" si="98"/>
        <v>0</v>
      </c>
      <c r="H1553">
        <f t="shared" si="99"/>
        <v>0</v>
      </c>
      <c r="I1553">
        <f t="shared" si="100"/>
        <v>0</v>
      </c>
    </row>
    <row r="1554" spans="1:9" x14ac:dyDescent="0.25">
      <c r="B1554" s="21">
        <v>40071</v>
      </c>
      <c r="F1554">
        <f t="shared" si="97"/>
        <v>0</v>
      </c>
      <c r="G1554">
        <f t="shared" si="98"/>
        <v>0</v>
      </c>
      <c r="H1554">
        <f t="shared" si="99"/>
        <v>0</v>
      </c>
      <c r="I1554">
        <f t="shared" si="100"/>
        <v>0</v>
      </c>
    </row>
    <row r="1555" spans="1:9" x14ac:dyDescent="0.25">
      <c r="B1555" s="21">
        <v>40087</v>
      </c>
      <c r="F1555">
        <f t="shared" si="97"/>
        <v>0</v>
      </c>
      <c r="G1555">
        <f t="shared" si="98"/>
        <v>0</v>
      </c>
      <c r="H1555">
        <f t="shared" si="99"/>
        <v>0</v>
      </c>
      <c r="I1555">
        <f t="shared" si="100"/>
        <v>0</v>
      </c>
    </row>
    <row r="1556" spans="1:9" x14ac:dyDescent="0.25">
      <c r="B1556" s="21">
        <v>40106</v>
      </c>
      <c r="F1556">
        <f t="shared" si="97"/>
        <v>0</v>
      </c>
      <c r="G1556">
        <f t="shared" si="98"/>
        <v>0</v>
      </c>
      <c r="H1556">
        <f t="shared" si="99"/>
        <v>0</v>
      </c>
      <c r="I1556">
        <f t="shared" si="100"/>
        <v>0</v>
      </c>
    </row>
    <row r="1557" spans="1:9" x14ac:dyDescent="0.25">
      <c r="A1557" t="s">
        <v>191</v>
      </c>
      <c r="B1557" s="21">
        <v>40001</v>
      </c>
      <c r="F1557">
        <f t="shared" si="97"/>
        <v>0</v>
      </c>
      <c r="G1557">
        <f t="shared" si="98"/>
        <v>0</v>
      </c>
      <c r="H1557">
        <f t="shared" si="99"/>
        <v>0</v>
      </c>
      <c r="I1557">
        <f t="shared" si="100"/>
        <v>0</v>
      </c>
    </row>
    <row r="1558" spans="1:9" x14ac:dyDescent="0.25">
      <c r="B1558" s="21">
        <v>40018</v>
      </c>
      <c r="F1558">
        <f t="shared" si="97"/>
        <v>0</v>
      </c>
      <c r="G1558">
        <f t="shared" si="98"/>
        <v>0</v>
      </c>
      <c r="H1558">
        <f t="shared" si="99"/>
        <v>0</v>
      </c>
      <c r="I1558">
        <f t="shared" si="100"/>
        <v>0</v>
      </c>
    </row>
    <row r="1559" spans="1:9" x14ac:dyDescent="0.25">
      <c r="B1559" s="21">
        <v>40031</v>
      </c>
      <c r="F1559">
        <f t="shared" si="97"/>
        <v>0</v>
      </c>
      <c r="G1559">
        <f t="shared" si="98"/>
        <v>0</v>
      </c>
      <c r="H1559">
        <f t="shared" si="99"/>
        <v>0</v>
      </c>
      <c r="I1559">
        <f t="shared" si="100"/>
        <v>0</v>
      </c>
    </row>
    <row r="1560" spans="1:9" x14ac:dyDescent="0.25">
      <c r="B1560" s="21">
        <v>40049</v>
      </c>
      <c r="F1560">
        <f t="shared" si="97"/>
        <v>0</v>
      </c>
      <c r="G1560">
        <f t="shared" si="98"/>
        <v>0</v>
      </c>
      <c r="H1560">
        <f t="shared" si="99"/>
        <v>0</v>
      </c>
      <c r="I1560">
        <f t="shared" si="100"/>
        <v>0</v>
      </c>
    </row>
    <row r="1561" spans="1:9" x14ac:dyDescent="0.25">
      <c r="B1561" s="21">
        <v>40071</v>
      </c>
      <c r="F1561">
        <f t="shared" si="97"/>
        <v>0</v>
      </c>
      <c r="G1561">
        <f t="shared" si="98"/>
        <v>0</v>
      </c>
      <c r="H1561">
        <f t="shared" si="99"/>
        <v>0</v>
      </c>
      <c r="I1561">
        <f t="shared" si="100"/>
        <v>0</v>
      </c>
    </row>
    <row r="1562" spans="1:9" x14ac:dyDescent="0.25">
      <c r="B1562" s="21">
        <v>40087</v>
      </c>
      <c r="F1562">
        <f t="shared" si="97"/>
        <v>0</v>
      </c>
      <c r="G1562">
        <f t="shared" si="98"/>
        <v>0</v>
      </c>
      <c r="H1562">
        <f t="shared" si="99"/>
        <v>0</v>
      </c>
      <c r="I1562">
        <f t="shared" si="100"/>
        <v>0</v>
      </c>
    </row>
    <row r="1563" spans="1:9" x14ac:dyDescent="0.25">
      <c r="B1563" s="21">
        <v>40106</v>
      </c>
      <c r="F1563">
        <f t="shared" si="97"/>
        <v>0</v>
      </c>
      <c r="G1563">
        <f t="shared" si="98"/>
        <v>0</v>
      </c>
      <c r="H1563">
        <f t="shared" si="99"/>
        <v>0</v>
      </c>
      <c r="I1563">
        <f t="shared" si="100"/>
        <v>0</v>
      </c>
    </row>
    <row r="1564" spans="1:9" x14ac:dyDescent="0.25">
      <c r="A1564" t="s">
        <v>192</v>
      </c>
      <c r="B1564" s="21">
        <v>40001</v>
      </c>
      <c r="F1564">
        <f t="shared" si="97"/>
        <v>0</v>
      </c>
      <c r="G1564">
        <f t="shared" si="98"/>
        <v>0</v>
      </c>
      <c r="H1564">
        <f t="shared" si="99"/>
        <v>0</v>
      </c>
      <c r="I1564">
        <f t="shared" si="100"/>
        <v>0</v>
      </c>
    </row>
    <row r="1565" spans="1:9" x14ac:dyDescent="0.25">
      <c r="B1565" s="21">
        <v>40018</v>
      </c>
      <c r="F1565">
        <f t="shared" si="97"/>
        <v>0</v>
      </c>
      <c r="G1565">
        <f t="shared" si="98"/>
        <v>0</v>
      </c>
      <c r="H1565">
        <f t="shared" si="99"/>
        <v>0</v>
      </c>
      <c r="I1565">
        <f t="shared" si="100"/>
        <v>0</v>
      </c>
    </row>
    <row r="1566" spans="1:9" x14ac:dyDescent="0.25">
      <c r="B1566" s="21">
        <v>40031</v>
      </c>
      <c r="F1566">
        <f t="shared" si="97"/>
        <v>0</v>
      </c>
      <c r="G1566">
        <f t="shared" si="98"/>
        <v>0</v>
      </c>
      <c r="H1566">
        <f t="shared" si="99"/>
        <v>0</v>
      </c>
      <c r="I1566">
        <f t="shared" si="100"/>
        <v>0</v>
      </c>
    </row>
    <row r="1567" spans="1:9" x14ac:dyDescent="0.25">
      <c r="B1567" s="21">
        <v>40049</v>
      </c>
      <c r="F1567">
        <f t="shared" si="97"/>
        <v>0</v>
      </c>
      <c r="G1567">
        <f t="shared" si="98"/>
        <v>0</v>
      </c>
      <c r="H1567">
        <f t="shared" si="99"/>
        <v>0</v>
      </c>
      <c r="I1567">
        <f t="shared" si="100"/>
        <v>0</v>
      </c>
    </row>
    <row r="1568" spans="1:9" x14ac:dyDescent="0.25">
      <c r="B1568" s="21">
        <v>40071</v>
      </c>
      <c r="F1568">
        <f t="shared" si="97"/>
        <v>0</v>
      </c>
      <c r="G1568">
        <f t="shared" si="98"/>
        <v>0</v>
      </c>
      <c r="H1568">
        <f t="shared" si="99"/>
        <v>0</v>
      </c>
      <c r="I1568">
        <f t="shared" si="100"/>
        <v>0</v>
      </c>
    </row>
    <row r="1569" spans="1:9" x14ac:dyDescent="0.25">
      <c r="B1569" s="21">
        <v>40087</v>
      </c>
      <c r="F1569">
        <f t="shared" si="97"/>
        <v>0</v>
      </c>
      <c r="G1569">
        <f t="shared" si="98"/>
        <v>0</v>
      </c>
      <c r="H1569">
        <f t="shared" si="99"/>
        <v>0</v>
      </c>
      <c r="I1569">
        <f t="shared" si="100"/>
        <v>0</v>
      </c>
    </row>
    <row r="1570" spans="1:9" x14ac:dyDescent="0.25">
      <c r="B1570" s="21">
        <v>40106</v>
      </c>
      <c r="F1570">
        <f t="shared" si="97"/>
        <v>0</v>
      </c>
      <c r="G1570">
        <f t="shared" si="98"/>
        <v>0</v>
      </c>
      <c r="H1570">
        <f t="shared" si="99"/>
        <v>0</v>
      </c>
      <c r="I1570">
        <f t="shared" si="100"/>
        <v>0</v>
      </c>
    </row>
    <row r="1571" spans="1:9" x14ac:dyDescent="0.25">
      <c r="A1571" t="s">
        <v>193</v>
      </c>
      <c r="B1571" s="21">
        <v>40001</v>
      </c>
      <c r="F1571">
        <f t="shared" si="97"/>
        <v>0</v>
      </c>
      <c r="G1571">
        <f t="shared" si="98"/>
        <v>0</v>
      </c>
      <c r="H1571">
        <f t="shared" si="99"/>
        <v>0</v>
      </c>
      <c r="I1571">
        <f t="shared" si="100"/>
        <v>0</v>
      </c>
    </row>
    <row r="1572" spans="1:9" x14ac:dyDescent="0.25">
      <c r="B1572" s="21">
        <v>40018</v>
      </c>
      <c r="F1572">
        <f t="shared" si="97"/>
        <v>0</v>
      </c>
      <c r="G1572">
        <f t="shared" si="98"/>
        <v>0</v>
      </c>
      <c r="H1572">
        <f t="shared" si="99"/>
        <v>0</v>
      </c>
      <c r="I1572">
        <f t="shared" si="100"/>
        <v>0</v>
      </c>
    </row>
    <row r="1573" spans="1:9" x14ac:dyDescent="0.25">
      <c r="B1573" s="21">
        <v>40031</v>
      </c>
      <c r="F1573">
        <f t="shared" si="97"/>
        <v>0</v>
      </c>
      <c r="G1573">
        <f t="shared" si="98"/>
        <v>0</v>
      </c>
      <c r="H1573">
        <f t="shared" si="99"/>
        <v>0</v>
      </c>
      <c r="I1573">
        <f t="shared" si="100"/>
        <v>0</v>
      </c>
    </row>
    <row r="1574" spans="1:9" x14ac:dyDescent="0.25">
      <c r="B1574" s="21">
        <v>40049</v>
      </c>
      <c r="F1574">
        <f t="shared" si="97"/>
        <v>0</v>
      </c>
      <c r="G1574">
        <f t="shared" si="98"/>
        <v>0</v>
      </c>
      <c r="H1574">
        <f t="shared" si="99"/>
        <v>0</v>
      </c>
      <c r="I1574">
        <f t="shared" si="100"/>
        <v>0</v>
      </c>
    </row>
    <row r="1575" spans="1:9" x14ac:dyDescent="0.25">
      <c r="B1575" s="21">
        <v>40071</v>
      </c>
      <c r="F1575">
        <f t="shared" si="97"/>
        <v>0</v>
      </c>
      <c r="G1575">
        <f t="shared" si="98"/>
        <v>0</v>
      </c>
      <c r="H1575">
        <f t="shared" si="99"/>
        <v>0</v>
      </c>
      <c r="I1575">
        <f t="shared" si="100"/>
        <v>0</v>
      </c>
    </row>
    <row r="1576" spans="1:9" x14ac:dyDescent="0.25">
      <c r="B1576" s="21">
        <v>40087</v>
      </c>
      <c r="F1576">
        <f t="shared" si="97"/>
        <v>0</v>
      </c>
      <c r="G1576">
        <f t="shared" si="98"/>
        <v>0</v>
      </c>
      <c r="H1576">
        <f t="shared" si="99"/>
        <v>0</v>
      </c>
      <c r="I1576">
        <f t="shared" si="100"/>
        <v>0</v>
      </c>
    </row>
    <row r="1577" spans="1:9" x14ac:dyDescent="0.25">
      <c r="B1577" s="21">
        <v>40106</v>
      </c>
      <c r="F1577">
        <f t="shared" si="97"/>
        <v>0</v>
      </c>
      <c r="G1577">
        <f t="shared" si="98"/>
        <v>0</v>
      </c>
      <c r="H1577">
        <f t="shared" si="99"/>
        <v>0</v>
      </c>
      <c r="I1577">
        <f t="shared" si="100"/>
        <v>0</v>
      </c>
    </row>
    <row r="1578" spans="1:9" x14ac:dyDescent="0.25">
      <c r="A1578" t="s">
        <v>194</v>
      </c>
      <c r="B1578" s="21">
        <v>40001</v>
      </c>
      <c r="F1578">
        <f t="shared" si="97"/>
        <v>0</v>
      </c>
      <c r="G1578">
        <f t="shared" si="98"/>
        <v>0</v>
      </c>
      <c r="H1578">
        <f t="shared" si="99"/>
        <v>0</v>
      </c>
      <c r="I1578">
        <f t="shared" si="100"/>
        <v>0</v>
      </c>
    </row>
    <row r="1579" spans="1:9" x14ac:dyDescent="0.25">
      <c r="B1579" s="21">
        <v>40018</v>
      </c>
      <c r="F1579">
        <f t="shared" si="97"/>
        <v>0</v>
      </c>
      <c r="G1579">
        <f t="shared" si="98"/>
        <v>0</v>
      </c>
      <c r="H1579">
        <f t="shared" si="99"/>
        <v>0</v>
      </c>
      <c r="I1579">
        <f t="shared" si="100"/>
        <v>0</v>
      </c>
    </row>
    <row r="1580" spans="1:9" x14ac:dyDescent="0.25">
      <c r="B1580" s="21">
        <v>40031</v>
      </c>
      <c r="F1580">
        <f t="shared" si="97"/>
        <v>0</v>
      </c>
      <c r="G1580">
        <f t="shared" si="98"/>
        <v>0</v>
      </c>
      <c r="H1580">
        <f t="shared" si="99"/>
        <v>0</v>
      </c>
      <c r="I1580">
        <f t="shared" si="100"/>
        <v>0</v>
      </c>
    </row>
    <row r="1581" spans="1:9" x14ac:dyDescent="0.25">
      <c r="B1581" s="21">
        <v>40049</v>
      </c>
      <c r="F1581">
        <f t="shared" si="97"/>
        <v>0</v>
      </c>
      <c r="G1581">
        <f t="shared" si="98"/>
        <v>0</v>
      </c>
      <c r="H1581">
        <f t="shared" si="99"/>
        <v>0</v>
      </c>
      <c r="I1581">
        <f t="shared" si="100"/>
        <v>0</v>
      </c>
    </row>
    <row r="1582" spans="1:9" x14ac:dyDescent="0.25">
      <c r="B1582" s="21">
        <v>40071</v>
      </c>
      <c r="F1582">
        <f t="shared" si="97"/>
        <v>0</v>
      </c>
      <c r="G1582">
        <f t="shared" si="98"/>
        <v>0</v>
      </c>
      <c r="H1582">
        <f t="shared" si="99"/>
        <v>0</v>
      </c>
      <c r="I1582">
        <f t="shared" si="100"/>
        <v>0</v>
      </c>
    </row>
    <row r="1583" spans="1:9" x14ac:dyDescent="0.25">
      <c r="B1583" s="21">
        <v>40087</v>
      </c>
      <c r="F1583">
        <f t="shared" si="97"/>
        <v>0</v>
      </c>
      <c r="G1583">
        <f t="shared" si="98"/>
        <v>0</v>
      </c>
      <c r="H1583">
        <f t="shared" si="99"/>
        <v>0</v>
      </c>
      <c r="I1583">
        <f t="shared" si="100"/>
        <v>0</v>
      </c>
    </row>
    <row r="1584" spans="1:9" x14ac:dyDescent="0.25">
      <c r="B1584" s="21">
        <v>40106</v>
      </c>
      <c r="F1584">
        <f t="shared" si="97"/>
        <v>0</v>
      </c>
      <c r="G1584">
        <f t="shared" si="98"/>
        <v>0</v>
      </c>
      <c r="H1584">
        <f t="shared" si="99"/>
        <v>0</v>
      </c>
      <c r="I1584">
        <f t="shared" si="100"/>
        <v>0</v>
      </c>
    </row>
    <row r="1585" spans="1:9" x14ac:dyDescent="0.25">
      <c r="A1585" t="s">
        <v>195</v>
      </c>
      <c r="B1585" s="21">
        <v>40001</v>
      </c>
      <c r="F1585">
        <f t="shared" si="97"/>
        <v>0</v>
      </c>
      <c r="G1585">
        <f t="shared" si="98"/>
        <v>0</v>
      </c>
      <c r="H1585">
        <f t="shared" si="99"/>
        <v>0</v>
      </c>
      <c r="I1585">
        <f t="shared" si="100"/>
        <v>0</v>
      </c>
    </row>
    <row r="1586" spans="1:9" x14ac:dyDescent="0.25">
      <c r="B1586" s="21">
        <v>40018</v>
      </c>
      <c r="F1586">
        <f t="shared" si="97"/>
        <v>0</v>
      </c>
      <c r="G1586">
        <f t="shared" si="98"/>
        <v>0</v>
      </c>
      <c r="H1586">
        <f t="shared" si="99"/>
        <v>0</v>
      </c>
      <c r="I1586">
        <f t="shared" si="100"/>
        <v>0</v>
      </c>
    </row>
    <row r="1587" spans="1:9" x14ac:dyDescent="0.25">
      <c r="B1587" s="21">
        <v>40031</v>
      </c>
      <c r="F1587">
        <f t="shared" si="97"/>
        <v>0</v>
      </c>
      <c r="G1587">
        <f t="shared" si="98"/>
        <v>0</v>
      </c>
      <c r="H1587">
        <f t="shared" si="99"/>
        <v>0</v>
      </c>
      <c r="I1587">
        <f t="shared" si="100"/>
        <v>0</v>
      </c>
    </row>
    <row r="1588" spans="1:9" x14ac:dyDescent="0.25">
      <c r="B1588" s="21">
        <v>40049</v>
      </c>
      <c r="F1588">
        <f t="shared" si="97"/>
        <v>0</v>
      </c>
      <c r="G1588">
        <f t="shared" si="98"/>
        <v>0</v>
      </c>
      <c r="H1588">
        <f t="shared" si="99"/>
        <v>0</v>
      </c>
      <c r="I1588">
        <f t="shared" si="100"/>
        <v>0</v>
      </c>
    </row>
    <row r="1589" spans="1:9" x14ac:dyDescent="0.25">
      <c r="B1589" s="21">
        <v>40071</v>
      </c>
      <c r="F1589">
        <f t="shared" si="97"/>
        <v>0</v>
      </c>
      <c r="G1589">
        <f t="shared" si="98"/>
        <v>0</v>
      </c>
      <c r="H1589">
        <f t="shared" si="99"/>
        <v>0</v>
      </c>
      <c r="I1589">
        <f t="shared" si="100"/>
        <v>0</v>
      </c>
    </row>
    <row r="1590" spans="1:9" x14ac:dyDescent="0.25">
      <c r="B1590" s="21">
        <v>40087</v>
      </c>
      <c r="F1590">
        <f t="shared" si="97"/>
        <v>0</v>
      </c>
      <c r="G1590">
        <f t="shared" si="98"/>
        <v>0</v>
      </c>
      <c r="H1590">
        <f t="shared" si="99"/>
        <v>0</v>
      </c>
      <c r="I1590">
        <f t="shared" si="100"/>
        <v>0</v>
      </c>
    </row>
    <row r="1591" spans="1:9" x14ac:dyDescent="0.25">
      <c r="B1591" s="21">
        <v>40106</v>
      </c>
      <c r="F1591">
        <f t="shared" si="97"/>
        <v>0</v>
      </c>
      <c r="G1591">
        <f t="shared" si="98"/>
        <v>0</v>
      </c>
      <c r="H1591">
        <f t="shared" si="99"/>
        <v>0</v>
      </c>
      <c r="I1591">
        <f t="shared" si="100"/>
        <v>0</v>
      </c>
    </row>
    <row r="1592" spans="1:9" x14ac:dyDescent="0.25">
      <c r="A1592" t="s">
        <v>196</v>
      </c>
      <c r="B1592" s="21">
        <v>40070</v>
      </c>
      <c r="F1592">
        <f t="shared" si="97"/>
        <v>0</v>
      </c>
      <c r="G1592">
        <f t="shared" si="98"/>
        <v>0</v>
      </c>
      <c r="H1592">
        <f t="shared" si="99"/>
        <v>0</v>
      </c>
      <c r="I1592">
        <f t="shared" si="100"/>
        <v>0</v>
      </c>
    </row>
    <row r="1593" spans="1:9" x14ac:dyDescent="0.25">
      <c r="B1593" s="21">
        <v>40087</v>
      </c>
      <c r="F1593">
        <f t="shared" si="97"/>
        <v>0</v>
      </c>
      <c r="G1593">
        <f t="shared" si="98"/>
        <v>0</v>
      </c>
      <c r="H1593">
        <f t="shared" si="99"/>
        <v>0</v>
      </c>
      <c r="I1593">
        <f t="shared" si="100"/>
        <v>0</v>
      </c>
    </row>
    <row r="1594" spans="1:9" x14ac:dyDescent="0.25">
      <c r="B1594" s="21">
        <v>40107</v>
      </c>
      <c r="F1594">
        <f t="shared" si="97"/>
        <v>0</v>
      </c>
      <c r="G1594">
        <f t="shared" si="98"/>
        <v>0</v>
      </c>
      <c r="H1594">
        <f t="shared" si="99"/>
        <v>0</v>
      </c>
      <c r="I1594">
        <f t="shared" si="100"/>
        <v>0</v>
      </c>
    </row>
    <row r="1595" spans="1:9" x14ac:dyDescent="0.25">
      <c r="B1595" s="21">
        <v>40133</v>
      </c>
      <c r="F1595">
        <f t="shared" si="97"/>
        <v>0</v>
      </c>
      <c r="G1595">
        <f t="shared" si="98"/>
        <v>0</v>
      </c>
      <c r="H1595">
        <f t="shared" si="99"/>
        <v>0</v>
      </c>
      <c r="I1595">
        <f t="shared" si="100"/>
        <v>0</v>
      </c>
    </row>
    <row r="1596" spans="1:9" x14ac:dyDescent="0.25">
      <c r="A1596" t="s">
        <v>197</v>
      </c>
      <c r="B1596" s="21">
        <v>40070</v>
      </c>
      <c r="F1596">
        <f t="shared" si="97"/>
        <v>0</v>
      </c>
      <c r="G1596">
        <f t="shared" si="98"/>
        <v>0</v>
      </c>
      <c r="H1596">
        <f t="shared" si="99"/>
        <v>0</v>
      </c>
      <c r="I1596">
        <f t="shared" si="100"/>
        <v>0</v>
      </c>
    </row>
    <row r="1597" spans="1:9" x14ac:dyDescent="0.25">
      <c r="B1597" s="21">
        <v>40087</v>
      </c>
      <c r="F1597">
        <f t="shared" si="97"/>
        <v>0</v>
      </c>
      <c r="G1597">
        <f t="shared" si="98"/>
        <v>0</v>
      </c>
      <c r="H1597">
        <f t="shared" si="99"/>
        <v>0</v>
      </c>
      <c r="I1597">
        <f t="shared" si="100"/>
        <v>0</v>
      </c>
    </row>
    <row r="1598" spans="1:9" x14ac:dyDescent="0.25">
      <c r="B1598" s="21">
        <v>40107</v>
      </c>
      <c r="F1598">
        <f t="shared" si="97"/>
        <v>0</v>
      </c>
      <c r="G1598">
        <f t="shared" si="98"/>
        <v>0</v>
      </c>
      <c r="H1598">
        <f t="shared" si="99"/>
        <v>0</v>
      </c>
      <c r="I1598">
        <f t="shared" si="100"/>
        <v>0</v>
      </c>
    </row>
    <row r="1599" spans="1:9" x14ac:dyDescent="0.25">
      <c r="B1599" s="21">
        <v>40133</v>
      </c>
      <c r="F1599">
        <f t="shared" si="97"/>
        <v>0</v>
      </c>
      <c r="G1599">
        <f t="shared" si="98"/>
        <v>0</v>
      </c>
      <c r="H1599">
        <f t="shared" si="99"/>
        <v>0</v>
      </c>
      <c r="I1599">
        <f t="shared" si="100"/>
        <v>0</v>
      </c>
    </row>
    <row r="1600" spans="1:9" x14ac:dyDescent="0.25">
      <c r="A1600" t="s">
        <v>199</v>
      </c>
      <c r="B1600" s="21">
        <v>40070</v>
      </c>
      <c r="F1600">
        <f t="shared" si="97"/>
        <v>0</v>
      </c>
      <c r="G1600">
        <f t="shared" si="98"/>
        <v>0</v>
      </c>
      <c r="H1600">
        <f t="shared" si="99"/>
        <v>0</v>
      </c>
      <c r="I1600">
        <f t="shared" si="100"/>
        <v>0</v>
      </c>
    </row>
    <row r="1601" spans="1:9" x14ac:dyDescent="0.25">
      <c r="B1601" s="21">
        <v>40087</v>
      </c>
      <c r="F1601">
        <f t="shared" si="97"/>
        <v>0</v>
      </c>
      <c r="G1601">
        <f t="shared" si="98"/>
        <v>0</v>
      </c>
      <c r="H1601">
        <f t="shared" si="99"/>
        <v>0</v>
      </c>
      <c r="I1601">
        <f t="shared" si="100"/>
        <v>0</v>
      </c>
    </row>
    <row r="1602" spans="1:9" x14ac:dyDescent="0.25">
      <c r="B1602" s="21">
        <v>40107</v>
      </c>
      <c r="F1602">
        <f t="shared" si="97"/>
        <v>0</v>
      </c>
      <c r="G1602">
        <f t="shared" si="98"/>
        <v>0</v>
      </c>
      <c r="H1602">
        <f t="shared" si="99"/>
        <v>0</v>
      </c>
      <c r="I1602">
        <f t="shared" si="100"/>
        <v>0</v>
      </c>
    </row>
    <row r="1603" spans="1:9" x14ac:dyDescent="0.25">
      <c r="B1603" s="21">
        <v>40133</v>
      </c>
      <c r="F1603">
        <f t="shared" si="97"/>
        <v>0</v>
      </c>
      <c r="G1603">
        <f t="shared" si="98"/>
        <v>0</v>
      </c>
      <c r="H1603">
        <f t="shared" si="99"/>
        <v>0</v>
      </c>
      <c r="I1603">
        <f t="shared" si="100"/>
        <v>0</v>
      </c>
    </row>
    <row r="1604" spans="1:9" x14ac:dyDescent="0.25">
      <c r="A1604" t="s">
        <v>198</v>
      </c>
      <c r="B1604" s="21">
        <v>40070</v>
      </c>
      <c r="F1604">
        <f t="shared" si="97"/>
        <v>0</v>
      </c>
      <c r="G1604">
        <f t="shared" si="98"/>
        <v>0</v>
      </c>
      <c r="H1604">
        <f t="shared" si="99"/>
        <v>0</v>
      </c>
      <c r="I1604">
        <f t="shared" si="100"/>
        <v>0</v>
      </c>
    </row>
    <row r="1605" spans="1:9" x14ac:dyDescent="0.25">
      <c r="B1605" s="21">
        <v>40087</v>
      </c>
      <c r="F1605">
        <f t="shared" si="97"/>
        <v>0</v>
      </c>
      <c r="G1605">
        <f t="shared" si="98"/>
        <v>0</v>
      </c>
      <c r="H1605">
        <f t="shared" si="99"/>
        <v>0</v>
      </c>
      <c r="I1605">
        <f t="shared" si="100"/>
        <v>0</v>
      </c>
    </row>
    <row r="1606" spans="1:9" x14ac:dyDescent="0.25">
      <c r="B1606" s="21">
        <v>40107</v>
      </c>
      <c r="F1606">
        <f t="shared" ref="F1606:F1669" si="101">G1606-H1606</f>
        <v>0</v>
      </c>
      <c r="G1606">
        <f t="shared" ref="G1606:G1669" si="102">IF(C1606="",0,C1606)</f>
        <v>0</v>
      </c>
      <c r="H1606">
        <f t="shared" ref="H1606:H1669" si="103">IF(D1606="",0,D1606)</f>
        <v>0</v>
      </c>
      <c r="I1606">
        <f t="shared" ref="I1606:I1669" si="104">IF(E1606="",0,E1606)</f>
        <v>0</v>
      </c>
    </row>
    <row r="1607" spans="1:9" x14ac:dyDescent="0.25">
      <c r="B1607" s="21">
        <v>40133</v>
      </c>
      <c r="F1607">
        <f t="shared" si="101"/>
        <v>0</v>
      </c>
      <c r="G1607">
        <f t="shared" si="102"/>
        <v>0</v>
      </c>
      <c r="H1607">
        <f t="shared" si="103"/>
        <v>0</v>
      </c>
      <c r="I1607">
        <f t="shared" si="104"/>
        <v>0</v>
      </c>
    </row>
    <row r="1608" spans="1:9" x14ac:dyDescent="0.25">
      <c r="A1608" t="s">
        <v>200</v>
      </c>
      <c r="B1608" s="21">
        <v>40070</v>
      </c>
      <c r="F1608">
        <f t="shared" si="101"/>
        <v>0</v>
      </c>
      <c r="G1608">
        <f t="shared" si="102"/>
        <v>0</v>
      </c>
      <c r="H1608">
        <f t="shared" si="103"/>
        <v>0</v>
      </c>
      <c r="I1608">
        <f t="shared" si="104"/>
        <v>0</v>
      </c>
    </row>
    <row r="1609" spans="1:9" x14ac:dyDescent="0.25">
      <c r="B1609" s="21">
        <v>40087</v>
      </c>
      <c r="F1609">
        <f t="shared" si="101"/>
        <v>0</v>
      </c>
      <c r="G1609">
        <f t="shared" si="102"/>
        <v>0</v>
      </c>
      <c r="H1609">
        <f t="shared" si="103"/>
        <v>0</v>
      </c>
      <c r="I1609">
        <f t="shared" si="104"/>
        <v>0</v>
      </c>
    </row>
    <row r="1610" spans="1:9" x14ac:dyDescent="0.25">
      <c r="B1610" s="21">
        <v>40107</v>
      </c>
      <c r="F1610">
        <f t="shared" si="101"/>
        <v>0</v>
      </c>
      <c r="G1610">
        <f t="shared" si="102"/>
        <v>0</v>
      </c>
      <c r="H1610">
        <f t="shared" si="103"/>
        <v>0</v>
      </c>
      <c r="I1610">
        <f t="shared" si="104"/>
        <v>0</v>
      </c>
    </row>
    <row r="1611" spans="1:9" x14ac:dyDescent="0.25">
      <c r="B1611" s="21">
        <v>40133</v>
      </c>
      <c r="F1611">
        <f t="shared" si="101"/>
        <v>0</v>
      </c>
      <c r="G1611">
        <f t="shared" si="102"/>
        <v>0</v>
      </c>
      <c r="H1611">
        <f t="shared" si="103"/>
        <v>0</v>
      </c>
      <c r="I1611">
        <f t="shared" si="104"/>
        <v>0</v>
      </c>
    </row>
    <row r="1612" spans="1:9" x14ac:dyDescent="0.25">
      <c r="A1612" t="s">
        <v>201</v>
      </c>
      <c r="B1612" s="21">
        <v>40070</v>
      </c>
      <c r="F1612">
        <f t="shared" si="101"/>
        <v>0</v>
      </c>
      <c r="G1612">
        <f t="shared" si="102"/>
        <v>0</v>
      </c>
      <c r="H1612">
        <f t="shared" si="103"/>
        <v>0</v>
      </c>
      <c r="I1612">
        <f t="shared" si="104"/>
        <v>0</v>
      </c>
    </row>
    <row r="1613" spans="1:9" x14ac:dyDescent="0.25">
      <c r="B1613" s="21">
        <v>40087</v>
      </c>
      <c r="F1613">
        <f t="shared" si="101"/>
        <v>0</v>
      </c>
      <c r="G1613">
        <f t="shared" si="102"/>
        <v>0</v>
      </c>
      <c r="H1613">
        <f t="shared" si="103"/>
        <v>0</v>
      </c>
      <c r="I1613">
        <f t="shared" si="104"/>
        <v>0</v>
      </c>
    </row>
    <row r="1614" spans="1:9" x14ac:dyDescent="0.25">
      <c r="B1614" s="21">
        <v>40107</v>
      </c>
      <c r="F1614">
        <f t="shared" si="101"/>
        <v>0</v>
      </c>
      <c r="G1614">
        <f t="shared" si="102"/>
        <v>0</v>
      </c>
      <c r="H1614">
        <f t="shared" si="103"/>
        <v>0</v>
      </c>
      <c r="I1614">
        <f t="shared" si="104"/>
        <v>0</v>
      </c>
    </row>
    <row r="1615" spans="1:9" x14ac:dyDescent="0.25">
      <c r="B1615" s="21">
        <v>40133</v>
      </c>
      <c r="F1615">
        <f t="shared" si="101"/>
        <v>0</v>
      </c>
      <c r="G1615">
        <f t="shared" si="102"/>
        <v>0</v>
      </c>
      <c r="H1615">
        <f t="shared" si="103"/>
        <v>0</v>
      </c>
      <c r="I1615">
        <f t="shared" si="104"/>
        <v>0</v>
      </c>
    </row>
    <row r="1616" spans="1:9" x14ac:dyDescent="0.25">
      <c r="A1616" t="s">
        <v>202</v>
      </c>
      <c r="B1616" s="21">
        <v>40070</v>
      </c>
      <c r="F1616">
        <f t="shared" si="101"/>
        <v>0</v>
      </c>
      <c r="G1616">
        <f t="shared" si="102"/>
        <v>0</v>
      </c>
      <c r="H1616">
        <f t="shared" si="103"/>
        <v>0</v>
      </c>
      <c r="I1616">
        <f t="shared" si="104"/>
        <v>0</v>
      </c>
    </row>
    <row r="1617" spans="1:9" x14ac:dyDescent="0.25">
      <c r="B1617" s="21">
        <v>40087</v>
      </c>
      <c r="F1617">
        <f t="shared" si="101"/>
        <v>0</v>
      </c>
      <c r="G1617">
        <f t="shared" si="102"/>
        <v>0</v>
      </c>
      <c r="H1617">
        <f t="shared" si="103"/>
        <v>0</v>
      </c>
      <c r="I1617">
        <f t="shared" si="104"/>
        <v>0</v>
      </c>
    </row>
    <row r="1618" spans="1:9" x14ac:dyDescent="0.25">
      <c r="B1618" s="21">
        <v>40107</v>
      </c>
      <c r="F1618">
        <f t="shared" si="101"/>
        <v>0</v>
      </c>
      <c r="G1618">
        <f t="shared" si="102"/>
        <v>0</v>
      </c>
      <c r="H1618">
        <f t="shared" si="103"/>
        <v>0</v>
      </c>
      <c r="I1618">
        <f t="shared" si="104"/>
        <v>0</v>
      </c>
    </row>
    <row r="1619" spans="1:9" x14ac:dyDescent="0.25">
      <c r="B1619" s="21">
        <v>40133</v>
      </c>
      <c r="F1619">
        <f t="shared" si="101"/>
        <v>0</v>
      </c>
      <c r="G1619">
        <f t="shared" si="102"/>
        <v>0</v>
      </c>
      <c r="H1619">
        <f t="shared" si="103"/>
        <v>0</v>
      </c>
      <c r="I1619">
        <f t="shared" si="104"/>
        <v>0</v>
      </c>
    </row>
    <row r="1620" spans="1:9" x14ac:dyDescent="0.25">
      <c r="A1620" t="s">
        <v>203</v>
      </c>
      <c r="B1620" s="21">
        <v>40070</v>
      </c>
      <c r="F1620">
        <f t="shared" si="101"/>
        <v>0</v>
      </c>
      <c r="G1620">
        <f t="shared" si="102"/>
        <v>0</v>
      </c>
      <c r="H1620">
        <f t="shared" si="103"/>
        <v>0</v>
      </c>
      <c r="I1620">
        <f t="shared" si="104"/>
        <v>0</v>
      </c>
    </row>
    <row r="1621" spans="1:9" x14ac:dyDescent="0.25">
      <c r="B1621" s="21">
        <v>40087</v>
      </c>
      <c r="F1621">
        <f t="shared" si="101"/>
        <v>0</v>
      </c>
      <c r="G1621">
        <f t="shared" si="102"/>
        <v>0</v>
      </c>
      <c r="H1621">
        <f t="shared" si="103"/>
        <v>0</v>
      </c>
      <c r="I1621">
        <f t="shared" si="104"/>
        <v>0</v>
      </c>
    </row>
    <row r="1622" spans="1:9" x14ac:dyDescent="0.25">
      <c r="B1622" s="21">
        <v>40107</v>
      </c>
      <c r="F1622">
        <f t="shared" si="101"/>
        <v>0</v>
      </c>
      <c r="G1622">
        <f t="shared" si="102"/>
        <v>0</v>
      </c>
      <c r="H1622">
        <f t="shared" si="103"/>
        <v>0</v>
      </c>
      <c r="I1622">
        <f t="shared" si="104"/>
        <v>0</v>
      </c>
    </row>
    <row r="1623" spans="1:9" x14ac:dyDescent="0.25">
      <c r="B1623" s="21">
        <v>40133</v>
      </c>
      <c r="F1623">
        <f t="shared" si="101"/>
        <v>0</v>
      </c>
      <c r="G1623">
        <f t="shared" si="102"/>
        <v>0</v>
      </c>
      <c r="H1623">
        <f t="shared" si="103"/>
        <v>0</v>
      </c>
      <c r="I1623">
        <f t="shared" si="104"/>
        <v>0</v>
      </c>
    </row>
    <row r="1624" spans="1:9" x14ac:dyDescent="0.25">
      <c r="A1624" t="s">
        <v>204</v>
      </c>
      <c r="B1624" s="21">
        <v>40070</v>
      </c>
      <c r="F1624">
        <f t="shared" si="101"/>
        <v>0</v>
      </c>
      <c r="G1624">
        <f t="shared" si="102"/>
        <v>0</v>
      </c>
      <c r="H1624">
        <f t="shared" si="103"/>
        <v>0</v>
      </c>
      <c r="I1624">
        <f t="shared" si="104"/>
        <v>0</v>
      </c>
    </row>
    <row r="1625" spans="1:9" x14ac:dyDescent="0.25">
      <c r="B1625" s="21">
        <v>40087</v>
      </c>
      <c r="F1625">
        <f t="shared" si="101"/>
        <v>0</v>
      </c>
      <c r="G1625">
        <f t="shared" si="102"/>
        <v>0</v>
      </c>
      <c r="H1625">
        <f t="shared" si="103"/>
        <v>0</v>
      </c>
      <c r="I1625">
        <f t="shared" si="104"/>
        <v>0</v>
      </c>
    </row>
    <row r="1626" spans="1:9" x14ac:dyDescent="0.25">
      <c r="B1626" s="21">
        <v>40107</v>
      </c>
      <c r="F1626">
        <f t="shared" si="101"/>
        <v>0</v>
      </c>
      <c r="G1626">
        <f t="shared" si="102"/>
        <v>0</v>
      </c>
      <c r="H1626">
        <f t="shared" si="103"/>
        <v>0</v>
      </c>
      <c r="I1626">
        <f t="shared" si="104"/>
        <v>0</v>
      </c>
    </row>
    <row r="1627" spans="1:9" x14ac:dyDescent="0.25">
      <c r="B1627" s="21">
        <v>40133</v>
      </c>
      <c r="F1627">
        <f t="shared" si="101"/>
        <v>0</v>
      </c>
      <c r="G1627">
        <f t="shared" si="102"/>
        <v>0</v>
      </c>
      <c r="H1627">
        <f t="shared" si="103"/>
        <v>0</v>
      </c>
      <c r="I1627">
        <f t="shared" si="104"/>
        <v>0</v>
      </c>
    </row>
    <row r="1628" spans="1:9" x14ac:dyDescent="0.25">
      <c r="A1628" t="s">
        <v>205</v>
      </c>
      <c r="B1628" s="21">
        <v>40070</v>
      </c>
      <c r="F1628">
        <f t="shared" si="101"/>
        <v>0</v>
      </c>
      <c r="G1628">
        <f t="shared" si="102"/>
        <v>0</v>
      </c>
      <c r="H1628">
        <f t="shared" si="103"/>
        <v>0</v>
      </c>
      <c r="I1628">
        <f t="shared" si="104"/>
        <v>0</v>
      </c>
    </row>
    <row r="1629" spans="1:9" x14ac:dyDescent="0.25">
      <c r="B1629" s="21">
        <v>40087</v>
      </c>
      <c r="F1629">
        <f t="shared" si="101"/>
        <v>0</v>
      </c>
      <c r="G1629">
        <f t="shared" si="102"/>
        <v>0</v>
      </c>
      <c r="H1629">
        <f t="shared" si="103"/>
        <v>0</v>
      </c>
      <c r="I1629">
        <f t="shared" si="104"/>
        <v>0</v>
      </c>
    </row>
    <row r="1630" spans="1:9" x14ac:dyDescent="0.25">
      <c r="B1630" s="21">
        <v>40107</v>
      </c>
      <c r="F1630">
        <f t="shared" si="101"/>
        <v>0</v>
      </c>
      <c r="G1630">
        <f t="shared" si="102"/>
        <v>0</v>
      </c>
      <c r="H1630">
        <f t="shared" si="103"/>
        <v>0</v>
      </c>
      <c r="I1630">
        <f t="shared" si="104"/>
        <v>0</v>
      </c>
    </row>
    <row r="1631" spans="1:9" x14ac:dyDescent="0.25">
      <c r="B1631" s="21">
        <v>40133</v>
      </c>
      <c r="F1631">
        <f t="shared" si="101"/>
        <v>0</v>
      </c>
      <c r="G1631">
        <f t="shared" si="102"/>
        <v>0</v>
      </c>
      <c r="H1631">
        <f t="shared" si="103"/>
        <v>0</v>
      </c>
      <c r="I1631">
        <f t="shared" si="104"/>
        <v>0</v>
      </c>
    </row>
    <row r="1632" spans="1:9" x14ac:dyDescent="0.25">
      <c r="A1632" t="s">
        <v>206</v>
      </c>
      <c r="B1632" s="21">
        <v>40070</v>
      </c>
      <c r="F1632">
        <f t="shared" si="101"/>
        <v>0</v>
      </c>
      <c r="G1632">
        <f t="shared" si="102"/>
        <v>0</v>
      </c>
      <c r="H1632">
        <f t="shared" si="103"/>
        <v>0</v>
      </c>
      <c r="I1632">
        <f t="shared" si="104"/>
        <v>0</v>
      </c>
    </row>
    <row r="1633" spans="1:9" x14ac:dyDescent="0.25">
      <c r="B1633" s="21">
        <v>40087</v>
      </c>
      <c r="F1633">
        <f t="shared" si="101"/>
        <v>0</v>
      </c>
      <c r="G1633">
        <f t="shared" si="102"/>
        <v>0</v>
      </c>
      <c r="H1633">
        <f t="shared" si="103"/>
        <v>0</v>
      </c>
      <c r="I1633">
        <f t="shared" si="104"/>
        <v>0</v>
      </c>
    </row>
    <row r="1634" spans="1:9" x14ac:dyDescent="0.25">
      <c r="B1634" s="21">
        <v>40107</v>
      </c>
      <c r="F1634">
        <f t="shared" si="101"/>
        <v>0</v>
      </c>
      <c r="G1634">
        <f t="shared" si="102"/>
        <v>0</v>
      </c>
      <c r="H1634">
        <f t="shared" si="103"/>
        <v>0</v>
      </c>
      <c r="I1634">
        <f t="shared" si="104"/>
        <v>0</v>
      </c>
    </row>
    <row r="1635" spans="1:9" x14ac:dyDescent="0.25">
      <c r="B1635" s="21">
        <v>40133</v>
      </c>
      <c r="F1635">
        <f t="shared" si="101"/>
        <v>0</v>
      </c>
      <c r="G1635">
        <f t="shared" si="102"/>
        <v>0</v>
      </c>
      <c r="H1635">
        <f t="shared" si="103"/>
        <v>0</v>
      </c>
      <c r="I1635">
        <f t="shared" si="104"/>
        <v>0</v>
      </c>
    </row>
    <row r="1636" spans="1:9" x14ac:dyDescent="0.25">
      <c r="A1636" t="s">
        <v>207</v>
      </c>
      <c r="B1636" s="21">
        <v>40070</v>
      </c>
      <c r="F1636">
        <f t="shared" si="101"/>
        <v>0</v>
      </c>
      <c r="G1636">
        <f t="shared" si="102"/>
        <v>0</v>
      </c>
      <c r="H1636">
        <f t="shared" si="103"/>
        <v>0</v>
      </c>
      <c r="I1636">
        <f t="shared" si="104"/>
        <v>0</v>
      </c>
    </row>
    <row r="1637" spans="1:9" x14ac:dyDescent="0.25">
      <c r="B1637" s="21">
        <v>40087</v>
      </c>
      <c r="F1637">
        <f t="shared" si="101"/>
        <v>0</v>
      </c>
      <c r="G1637">
        <f t="shared" si="102"/>
        <v>0</v>
      </c>
      <c r="H1637">
        <f t="shared" si="103"/>
        <v>0</v>
      </c>
      <c r="I1637">
        <f t="shared" si="104"/>
        <v>0</v>
      </c>
    </row>
    <row r="1638" spans="1:9" x14ac:dyDescent="0.25">
      <c r="B1638" s="21">
        <v>40107</v>
      </c>
      <c r="F1638">
        <f t="shared" si="101"/>
        <v>0</v>
      </c>
      <c r="G1638">
        <f t="shared" si="102"/>
        <v>0</v>
      </c>
      <c r="H1638">
        <f t="shared" si="103"/>
        <v>0</v>
      </c>
      <c r="I1638">
        <f t="shared" si="104"/>
        <v>0</v>
      </c>
    </row>
    <row r="1639" spans="1:9" x14ac:dyDescent="0.25">
      <c r="B1639" s="21">
        <v>40133</v>
      </c>
      <c r="F1639">
        <f t="shared" si="101"/>
        <v>0</v>
      </c>
      <c r="G1639">
        <f t="shared" si="102"/>
        <v>0</v>
      </c>
      <c r="H1639">
        <f t="shared" si="103"/>
        <v>0</v>
      </c>
      <c r="I1639">
        <f t="shared" si="104"/>
        <v>0</v>
      </c>
    </row>
    <row r="1640" spans="1:9" x14ac:dyDescent="0.25">
      <c r="A1640" t="s">
        <v>208</v>
      </c>
      <c r="B1640" s="21">
        <v>40070</v>
      </c>
      <c r="F1640">
        <f t="shared" si="101"/>
        <v>0</v>
      </c>
      <c r="G1640">
        <f t="shared" si="102"/>
        <v>0</v>
      </c>
      <c r="H1640">
        <f t="shared" si="103"/>
        <v>0</v>
      </c>
      <c r="I1640">
        <f t="shared" si="104"/>
        <v>0</v>
      </c>
    </row>
    <row r="1641" spans="1:9" x14ac:dyDescent="0.25">
      <c r="B1641" s="21">
        <v>40087</v>
      </c>
      <c r="F1641">
        <f t="shared" si="101"/>
        <v>0</v>
      </c>
      <c r="G1641">
        <f t="shared" si="102"/>
        <v>0</v>
      </c>
      <c r="H1641">
        <f t="shared" si="103"/>
        <v>0</v>
      </c>
      <c r="I1641">
        <f t="shared" si="104"/>
        <v>0</v>
      </c>
    </row>
    <row r="1642" spans="1:9" x14ac:dyDescent="0.25">
      <c r="B1642" s="21">
        <v>40107</v>
      </c>
      <c r="F1642">
        <f t="shared" si="101"/>
        <v>0</v>
      </c>
      <c r="G1642">
        <f t="shared" si="102"/>
        <v>0</v>
      </c>
      <c r="H1642">
        <f t="shared" si="103"/>
        <v>0</v>
      </c>
      <c r="I1642">
        <f t="shared" si="104"/>
        <v>0</v>
      </c>
    </row>
    <row r="1643" spans="1:9" x14ac:dyDescent="0.25">
      <c r="B1643" s="21">
        <v>40133</v>
      </c>
      <c r="F1643">
        <f t="shared" si="101"/>
        <v>0</v>
      </c>
      <c r="G1643">
        <f t="shared" si="102"/>
        <v>0</v>
      </c>
      <c r="H1643">
        <f t="shared" si="103"/>
        <v>0</v>
      </c>
      <c r="I1643">
        <f t="shared" si="104"/>
        <v>0</v>
      </c>
    </row>
    <row r="1644" spans="1:9" x14ac:dyDescent="0.25">
      <c r="A1644" t="s">
        <v>209</v>
      </c>
      <c r="B1644" s="21">
        <v>40070</v>
      </c>
      <c r="F1644">
        <f t="shared" si="101"/>
        <v>0</v>
      </c>
      <c r="G1644">
        <f t="shared" si="102"/>
        <v>0</v>
      </c>
      <c r="H1644">
        <f t="shared" si="103"/>
        <v>0</v>
      </c>
      <c r="I1644">
        <f t="shared" si="104"/>
        <v>0</v>
      </c>
    </row>
    <row r="1645" spans="1:9" x14ac:dyDescent="0.25">
      <c r="B1645" s="21">
        <v>40087</v>
      </c>
      <c r="F1645">
        <f t="shared" si="101"/>
        <v>0</v>
      </c>
      <c r="G1645">
        <f t="shared" si="102"/>
        <v>0</v>
      </c>
      <c r="H1645">
        <f t="shared" si="103"/>
        <v>0</v>
      </c>
      <c r="I1645">
        <f t="shared" si="104"/>
        <v>0</v>
      </c>
    </row>
    <row r="1646" spans="1:9" x14ac:dyDescent="0.25">
      <c r="B1646" s="21">
        <v>40107</v>
      </c>
      <c r="F1646">
        <f t="shared" si="101"/>
        <v>0</v>
      </c>
      <c r="G1646">
        <f t="shared" si="102"/>
        <v>0</v>
      </c>
      <c r="H1646">
        <f t="shared" si="103"/>
        <v>0</v>
      </c>
      <c r="I1646">
        <f t="shared" si="104"/>
        <v>0</v>
      </c>
    </row>
    <row r="1647" spans="1:9" x14ac:dyDescent="0.25">
      <c r="B1647" s="21">
        <v>40133</v>
      </c>
      <c r="F1647">
        <f t="shared" si="101"/>
        <v>0</v>
      </c>
      <c r="G1647">
        <f t="shared" si="102"/>
        <v>0</v>
      </c>
      <c r="H1647">
        <f t="shared" si="103"/>
        <v>0</v>
      </c>
      <c r="I1647">
        <f t="shared" si="104"/>
        <v>0</v>
      </c>
    </row>
    <row r="1648" spans="1:9" x14ac:dyDescent="0.25">
      <c r="A1648" t="s">
        <v>210</v>
      </c>
      <c r="B1648" s="21">
        <v>40070</v>
      </c>
      <c r="F1648">
        <f t="shared" si="101"/>
        <v>0</v>
      </c>
      <c r="G1648">
        <f t="shared" si="102"/>
        <v>0</v>
      </c>
      <c r="H1648">
        <f t="shared" si="103"/>
        <v>0</v>
      </c>
      <c r="I1648">
        <f t="shared" si="104"/>
        <v>0</v>
      </c>
    </row>
    <row r="1649" spans="1:9" x14ac:dyDescent="0.25">
      <c r="B1649" s="21">
        <v>40087</v>
      </c>
      <c r="F1649">
        <f t="shared" si="101"/>
        <v>0</v>
      </c>
      <c r="G1649">
        <f t="shared" si="102"/>
        <v>0</v>
      </c>
      <c r="H1649">
        <f t="shared" si="103"/>
        <v>0</v>
      </c>
      <c r="I1649">
        <f t="shared" si="104"/>
        <v>0</v>
      </c>
    </row>
    <row r="1650" spans="1:9" x14ac:dyDescent="0.25">
      <c r="B1650" s="21">
        <v>40107</v>
      </c>
      <c r="F1650">
        <f t="shared" si="101"/>
        <v>0</v>
      </c>
      <c r="G1650">
        <f t="shared" si="102"/>
        <v>0</v>
      </c>
      <c r="H1650">
        <f t="shared" si="103"/>
        <v>0</v>
      </c>
      <c r="I1650">
        <f t="shared" si="104"/>
        <v>0</v>
      </c>
    </row>
    <row r="1651" spans="1:9" x14ac:dyDescent="0.25">
      <c r="B1651" s="21">
        <v>40133</v>
      </c>
      <c r="F1651">
        <f t="shared" si="101"/>
        <v>0</v>
      </c>
      <c r="G1651">
        <f t="shared" si="102"/>
        <v>0</v>
      </c>
      <c r="H1651">
        <f t="shared" si="103"/>
        <v>0</v>
      </c>
      <c r="I1651">
        <f t="shared" si="104"/>
        <v>0</v>
      </c>
    </row>
    <row r="1652" spans="1:9" x14ac:dyDescent="0.25">
      <c r="A1652" t="s">
        <v>211</v>
      </c>
      <c r="B1652" s="21">
        <v>40070</v>
      </c>
      <c r="F1652">
        <f t="shared" si="101"/>
        <v>0</v>
      </c>
      <c r="G1652">
        <f t="shared" si="102"/>
        <v>0</v>
      </c>
      <c r="H1652">
        <f t="shared" si="103"/>
        <v>0</v>
      </c>
      <c r="I1652">
        <f t="shared" si="104"/>
        <v>0</v>
      </c>
    </row>
    <row r="1653" spans="1:9" x14ac:dyDescent="0.25">
      <c r="B1653" s="21">
        <v>40087</v>
      </c>
      <c r="F1653">
        <f t="shared" si="101"/>
        <v>0</v>
      </c>
      <c r="G1653">
        <f t="shared" si="102"/>
        <v>0</v>
      </c>
      <c r="H1653">
        <f t="shared" si="103"/>
        <v>0</v>
      </c>
      <c r="I1653">
        <f t="shared" si="104"/>
        <v>0</v>
      </c>
    </row>
    <row r="1654" spans="1:9" x14ac:dyDescent="0.25">
      <c r="B1654" s="21">
        <v>40107</v>
      </c>
      <c r="F1654">
        <f t="shared" si="101"/>
        <v>0</v>
      </c>
      <c r="G1654">
        <f t="shared" si="102"/>
        <v>0</v>
      </c>
      <c r="H1654">
        <f t="shared" si="103"/>
        <v>0</v>
      </c>
      <c r="I1654">
        <f t="shared" si="104"/>
        <v>0</v>
      </c>
    </row>
    <row r="1655" spans="1:9" x14ac:dyDescent="0.25">
      <c r="B1655" s="21">
        <v>40133</v>
      </c>
      <c r="F1655">
        <f t="shared" si="101"/>
        <v>0</v>
      </c>
      <c r="G1655">
        <f t="shared" si="102"/>
        <v>0</v>
      </c>
      <c r="H1655">
        <f t="shared" si="103"/>
        <v>0</v>
      </c>
      <c r="I1655">
        <f t="shared" si="104"/>
        <v>0</v>
      </c>
    </row>
    <row r="1656" spans="1:9" x14ac:dyDescent="0.25">
      <c r="A1656" t="s">
        <v>480</v>
      </c>
      <c r="B1656" s="21">
        <v>40710</v>
      </c>
      <c r="F1656">
        <f t="shared" si="101"/>
        <v>0</v>
      </c>
      <c r="G1656">
        <f t="shared" si="102"/>
        <v>0</v>
      </c>
      <c r="H1656">
        <f t="shared" si="103"/>
        <v>0</v>
      </c>
      <c r="I1656">
        <f t="shared" si="104"/>
        <v>0</v>
      </c>
    </row>
    <row r="1657" spans="1:9" x14ac:dyDescent="0.25">
      <c r="B1657" s="21">
        <v>40723</v>
      </c>
      <c r="F1657">
        <f t="shared" si="101"/>
        <v>0</v>
      </c>
      <c r="G1657">
        <f t="shared" si="102"/>
        <v>0</v>
      </c>
      <c r="H1657">
        <f t="shared" si="103"/>
        <v>0</v>
      </c>
      <c r="I1657">
        <f t="shared" si="104"/>
        <v>0</v>
      </c>
    </row>
    <row r="1658" spans="1:9" x14ac:dyDescent="0.25">
      <c r="B1658" s="21">
        <v>40730</v>
      </c>
      <c r="F1658">
        <f t="shared" si="101"/>
        <v>0</v>
      </c>
      <c r="G1658">
        <f t="shared" si="102"/>
        <v>0</v>
      </c>
      <c r="H1658">
        <f t="shared" si="103"/>
        <v>0</v>
      </c>
      <c r="I1658">
        <f t="shared" si="104"/>
        <v>0</v>
      </c>
    </row>
    <row r="1659" spans="1:9" x14ac:dyDescent="0.25">
      <c r="B1659" s="21">
        <v>40737</v>
      </c>
      <c r="F1659">
        <f t="shared" si="101"/>
        <v>0</v>
      </c>
      <c r="G1659">
        <f t="shared" si="102"/>
        <v>0</v>
      </c>
      <c r="H1659">
        <f t="shared" si="103"/>
        <v>0</v>
      </c>
      <c r="I1659">
        <f t="shared" si="104"/>
        <v>0</v>
      </c>
    </row>
    <row r="1660" spans="1:9" x14ac:dyDescent="0.25">
      <c r="B1660" s="21">
        <v>40752</v>
      </c>
      <c r="F1660">
        <f t="shared" si="101"/>
        <v>0</v>
      </c>
      <c r="G1660">
        <f t="shared" si="102"/>
        <v>0</v>
      </c>
      <c r="H1660">
        <f t="shared" si="103"/>
        <v>0</v>
      </c>
      <c r="I1660">
        <f t="shared" si="104"/>
        <v>0</v>
      </c>
    </row>
    <row r="1661" spans="1:9" x14ac:dyDescent="0.25">
      <c r="B1661" s="21">
        <v>40759</v>
      </c>
      <c r="F1661">
        <f t="shared" si="101"/>
        <v>0</v>
      </c>
      <c r="G1661">
        <f t="shared" si="102"/>
        <v>0</v>
      </c>
      <c r="H1661">
        <f t="shared" si="103"/>
        <v>0</v>
      </c>
      <c r="I1661">
        <f t="shared" si="104"/>
        <v>0</v>
      </c>
    </row>
    <row r="1662" spans="1:9" x14ac:dyDescent="0.25">
      <c r="B1662" s="21">
        <v>40765</v>
      </c>
      <c r="F1662">
        <f t="shared" si="101"/>
        <v>0</v>
      </c>
      <c r="G1662">
        <f t="shared" si="102"/>
        <v>0</v>
      </c>
      <c r="H1662">
        <f t="shared" si="103"/>
        <v>0</v>
      </c>
      <c r="I1662">
        <f t="shared" si="104"/>
        <v>0</v>
      </c>
    </row>
    <row r="1663" spans="1:9" x14ac:dyDescent="0.25">
      <c r="B1663" s="21">
        <v>40772</v>
      </c>
      <c r="F1663">
        <f t="shared" si="101"/>
        <v>0</v>
      </c>
      <c r="G1663">
        <f t="shared" si="102"/>
        <v>0</v>
      </c>
      <c r="H1663">
        <f t="shared" si="103"/>
        <v>0</v>
      </c>
      <c r="I1663">
        <f t="shared" si="104"/>
        <v>0</v>
      </c>
    </row>
    <row r="1664" spans="1:9" x14ac:dyDescent="0.25">
      <c r="B1664" s="21">
        <v>40781</v>
      </c>
      <c r="F1664">
        <f t="shared" si="101"/>
        <v>0</v>
      </c>
      <c r="G1664">
        <f t="shared" si="102"/>
        <v>0</v>
      </c>
      <c r="H1664">
        <f t="shared" si="103"/>
        <v>0</v>
      </c>
      <c r="I1664">
        <f t="shared" si="104"/>
        <v>0</v>
      </c>
    </row>
    <row r="1665" spans="1:9" x14ac:dyDescent="0.25">
      <c r="B1665" s="21">
        <v>40792</v>
      </c>
      <c r="F1665">
        <f t="shared" si="101"/>
        <v>0</v>
      </c>
      <c r="G1665">
        <f t="shared" si="102"/>
        <v>0</v>
      </c>
      <c r="H1665">
        <f t="shared" si="103"/>
        <v>0</v>
      </c>
      <c r="I1665">
        <f t="shared" si="104"/>
        <v>0</v>
      </c>
    </row>
    <row r="1666" spans="1:9" x14ac:dyDescent="0.25">
      <c r="B1666" s="21">
        <v>40806</v>
      </c>
      <c r="F1666">
        <f t="shared" si="101"/>
        <v>0</v>
      </c>
      <c r="G1666">
        <f t="shared" si="102"/>
        <v>0</v>
      </c>
      <c r="H1666">
        <f t="shared" si="103"/>
        <v>0</v>
      </c>
      <c r="I1666">
        <f t="shared" si="104"/>
        <v>0</v>
      </c>
    </row>
    <row r="1667" spans="1:9" x14ac:dyDescent="0.25">
      <c r="B1667" s="21">
        <v>40819</v>
      </c>
      <c r="F1667">
        <f t="shared" si="101"/>
        <v>0</v>
      </c>
      <c r="G1667">
        <f t="shared" si="102"/>
        <v>0</v>
      </c>
      <c r="H1667">
        <f t="shared" si="103"/>
        <v>0</v>
      </c>
      <c r="I1667">
        <f t="shared" si="104"/>
        <v>0</v>
      </c>
    </row>
    <row r="1668" spans="1:9" x14ac:dyDescent="0.25">
      <c r="B1668" s="21">
        <v>40828</v>
      </c>
      <c r="F1668">
        <f t="shared" si="101"/>
        <v>0</v>
      </c>
      <c r="G1668">
        <f t="shared" si="102"/>
        <v>0</v>
      </c>
      <c r="H1668">
        <f t="shared" si="103"/>
        <v>0</v>
      </c>
      <c r="I1668">
        <f t="shared" si="104"/>
        <v>0</v>
      </c>
    </row>
    <row r="1669" spans="1:9" x14ac:dyDescent="0.25">
      <c r="B1669" s="21">
        <v>40834</v>
      </c>
      <c r="F1669">
        <f t="shared" si="101"/>
        <v>0</v>
      </c>
      <c r="G1669">
        <f t="shared" si="102"/>
        <v>0</v>
      </c>
      <c r="H1669">
        <f t="shared" si="103"/>
        <v>0</v>
      </c>
      <c r="I1669">
        <f t="shared" si="104"/>
        <v>0</v>
      </c>
    </row>
    <row r="1670" spans="1:9" x14ac:dyDescent="0.25">
      <c r="B1670" s="21">
        <v>40841</v>
      </c>
      <c r="F1670">
        <f t="shared" ref="F1670:F1733" si="105">G1670-H1670</f>
        <v>0</v>
      </c>
      <c r="G1670">
        <f t="shared" ref="G1670:G1733" si="106">IF(C1670="",0,C1670)</f>
        <v>0</v>
      </c>
      <c r="H1670">
        <f t="shared" ref="H1670:H1733" si="107">IF(D1670="",0,D1670)</f>
        <v>0</v>
      </c>
      <c r="I1670">
        <f t="shared" ref="I1670:I1733" si="108">IF(E1670="",0,E1670)</f>
        <v>0</v>
      </c>
    </row>
    <row r="1671" spans="1:9" x14ac:dyDescent="0.25">
      <c r="B1671" s="21">
        <v>40848</v>
      </c>
      <c r="F1671">
        <f t="shared" si="105"/>
        <v>0</v>
      </c>
      <c r="G1671">
        <f t="shared" si="106"/>
        <v>0</v>
      </c>
      <c r="H1671">
        <f t="shared" si="107"/>
        <v>0</v>
      </c>
      <c r="I1671">
        <f t="shared" si="108"/>
        <v>0</v>
      </c>
    </row>
    <row r="1672" spans="1:9" x14ac:dyDescent="0.25">
      <c r="B1672" s="21">
        <v>40855</v>
      </c>
      <c r="F1672">
        <f t="shared" si="105"/>
        <v>0</v>
      </c>
      <c r="G1672">
        <f t="shared" si="106"/>
        <v>0</v>
      </c>
      <c r="H1672">
        <f t="shared" si="107"/>
        <v>0</v>
      </c>
      <c r="I1672">
        <f t="shared" si="108"/>
        <v>0</v>
      </c>
    </row>
    <row r="1673" spans="1:9" x14ac:dyDescent="0.25">
      <c r="B1673" t="s">
        <v>1345</v>
      </c>
      <c r="F1673">
        <f t="shared" si="105"/>
        <v>0</v>
      </c>
      <c r="G1673">
        <f t="shared" si="106"/>
        <v>0</v>
      </c>
      <c r="H1673">
        <f t="shared" si="107"/>
        <v>0</v>
      </c>
      <c r="I1673">
        <f t="shared" si="108"/>
        <v>0</v>
      </c>
    </row>
    <row r="1674" spans="1:9" x14ac:dyDescent="0.25">
      <c r="A1674" t="s">
        <v>482</v>
      </c>
      <c r="B1674" s="21">
        <v>40710</v>
      </c>
      <c r="F1674">
        <f t="shared" si="105"/>
        <v>0</v>
      </c>
      <c r="G1674">
        <f t="shared" si="106"/>
        <v>0</v>
      </c>
      <c r="H1674">
        <f t="shared" si="107"/>
        <v>0</v>
      </c>
      <c r="I1674">
        <f t="shared" si="108"/>
        <v>0</v>
      </c>
    </row>
    <row r="1675" spans="1:9" x14ac:dyDescent="0.25">
      <c r="B1675" s="21">
        <v>40723</v>
      </c>
      <c r="F1675">
        <f t="shared" si="105"/>
        <v>0</v>
      </c>
      <c r="G1675">
        <f t="shared" si="106"/>
        <v>0</v>
      </c>
      <c r="H1675">
        <f t="shared" si="107"/>
        <v>0</v>
      </c>
      <c r="I1675">
        <f t="shared" si="108"/>
        <v>0</v>
      </c>
    </row>
    <row r="1676" spans="1:9" x14ac:dyDescent="0.25">
      <c r="B1676" s="21">
        <v>40730</v>
      </c>
      <c r="F1676">
        <f t="shared" si="105"/>
        <v>0</v>
      </c>
      <c r="G1676">
        <f t="shared" si="106"/>
        <v>0</v>
      </c>
      <c r="H1676">
        <f t="shared" si="107"/>
        <v>0</v>
      </c>
      <c r="I1676">
        <f t="shared" si="108"/>
        <v>0</v>
      </c>
    </row>
    <row r="1677" spans="1:9" x14ac:dyDescent="0.25">
      <c r="B1677" s="21">
        <v>40737</v>
      </c>
      <c r="F1677">
        <f t="shared" si="105"/>
        <v>0</v>
      </c>
      <c r="G1677">
        <f t="shared" si="106"/>
        <v>0</v>
      </c>
      <c r="H1677">
        <f t="shared" si="107"/>
        <v>0</v>
      </c>
      <c r="I1677">
        <f t="shared" si="108"/>
        <v>0</v>
      </c>
    </row>
    <row r="1678" spans="1:9" x14ac:dyDescent="0.25">
      <c r="B1678" s="21">
        <v>40752</v>
      </c>
      <c r="F1678">
        <f t="shared" si="105"/>
        <v>0</v>
      </c>
      <c r="G1678">
        <f t="shared" si="106"/>
        <v>0</v>
      </c>
      <c r="H1678">
        <f t="shared" si="107"/>
        <v>0</v>
      </c>
      <c r="I1678">
        <f t="shared" si="108"/>
        <v>0</v>
      </c>
    </row>
    <row r="1679" spans="1:9" x14ac:dyDescent="0.25">
      <c r="B1679" s="21">
        <v>40759</v>
      </c>
      <c r="F1679">
        <f t="shared" si="105"/>
        <v>0</v>
      </c>
      <c r="G1679">
        <f t="shared" si="106"/>
        <v>0</v>
      </c>
      <c r="H1679">
        <f t="shared" si="107"/>
        <v>0</v>
      </c>
      <c r="I1679">
        <f t="shared" si="108"/>
        <v>0</v>
      </c>
    </row>
    <row r="1680" spans="1:9" x14ac:dyDescent="0.25">
      <c r="B1680" s="21">
        <v>40765</v>
      </c>
      <c r="F1680">
        <f t="shared" si="105"/>
        <v>0</v>
      </c>
      <c r="G1680">
        <f t="shared" si="106"/>
        <v>0</v>
      </c>
      <c r="H1680">
        <f t="shared" si="107"/>
        <v>0</v>
      </c>
      <c r="I1680">
        <f t="shared" si="108"/>
        <v>0</v>
      </c>
    </row>
    <row r="1681" spans="1:9" x14ac:dyDescent="0.25">
      <c r="B1681" s="21">
        <v>40772</v>
      </c>
      <c r="F1681">
        <f t="shared" si="105"/>
        <v>0</v>
      </c>
      <c r="G1681">
        <f t="shared" si="106"/>
        <v>0</v>
      </c>
      <c r="H1681">
        <f t="shared" si="107"/>
        <v>0</v>
      </c>
      <c r="I1681">
        <f t="shared" si="108"/>
        <v>0</v>
      </c>
    </row>
    <row r="1682" spans="1:9" x14ac:dyDescent="0.25">
      <c r="B1682" s="21">
        <v>40781</v>
      </c>
      <c r="F1682">
        <f t="shared" si="105"/>
        <v>0</v>
      </c>
      <c r="G1682">
        <f t="shared" si="106"/>
        <v>0</v>
      </c>
      <c r="H1682">
        <f t="shared" si="107"/>
        <v>0</v>
      </c>
      <c r="I1682">
        <f t="shared" si="108"/>
        <v>0</v>
      </c>
    </row>
    <row r="1683" spans="1:9" x14ac:dyDescent="0.25">
      <c r="B1683" s="21">
        <v>40792</v>
      </c>
      <c r="F1683">
        <f t="shared" si="105"/>
        <v>0</v>
      </c>
      <c r="G1683">
        <f t="shared" si="106"/>
        <v>0</v>
      </c>
      <c r="H1683">
        <f t="shared" si="107"/>
        <v>0</v>
      </c>
      <c r="I1683">
        <f t="shared" si="108"/>
        <v>0</v>
      </c>
    </row>
    <row r="1684" spans="1:9" x14ac:dyDescent="0.25">
      <c r="B1684" s="21">
        <v>40806</v>
      </c>
      <c r="F1684">
        <f t="shared" si="105"/>
        <v>0</v>
      </c>
      <c r="G1684">
        <f t="shared" si="106"/>
        <v>0</v>
      </c>
      <c r="H1684">
        <f t="shared" si="107"/>
        <v>0</v>
      </c>
      <c r="I1684">
        <f t="shared" si="108"/>
        <v>0</v>
      </c>
    </row>
    <row r="1685" spans="1:9" x14ac:dyDescent="0.25">
      <c r="B1685" s="21">
        <v>40819</v>
      </c>
      <c r="F1685">
        <f t="shared" si="105"/>
        <v>0</v>
      </c>
      <c r="G1685">
        <f t="shared" si="106"/>
        <v>0</v>
      </c>
      <c r="H1685">
        <f t="shared" si="107"/>
        <v>0</v>
      </c>
      <c r="I1685">
        <f t="shared" si="108"/>
        <v>0</v>
      </c>
    </row>
    <row r="1686" spans="1:9" x14ac:dyDescent="0.25">
      <c r="B1686" s="21">
        <v>40828</v>
      </c>
      <c r="F1686">
        <f t="shared" si="105"/>
        <v>0</v>
      </c>
      <c r="G1686">
        <f t="shared" si="106"/>
        <v>0</v>
      </c>
      <c r="H1686">
        <f t="shared" si="107"/>
        <v>0</v>
      </c>
      <c r="I1686">
        <f t="shared" si="108"/>
        <v>0</v>
      </c>
    </row>
    <row r="1687" spans="1:9" x14ac:dyDescent="0.25">
      <c r="B1687" s="21">
        <v>40834</v>
      </c>
      <c r="F1687">
        <f t="shared" si="105"/>
        <v>0</v>
      </c>
      <c r="G1687">
        <f t="shared" si="106"/>
        <v>0</v>
      </c>
      <c r="H1687">
        <f t="shared" si="107"/>
        <v>0</v>
      </c>
      <c r="I1687">
        <f t="shared" si="108"/>
        <v>0</v>
      </c>
    </row>
    <row r="1688" spans="1:9" x14ac:dyDescent="0.25">
      <c r="B1688" s="21">
        <v>40841</v>
      </c>
      <c r="F1688">
        <f t="shared" si="105"/>
        <v>0</v>
      </c>
      <c r="G1688">
        <f t="shared" si="106"/>
        <v>0</v>
      </c>
      <c r="H1688">
        <f t="shared" si="107"/>
        <v>0</v>
      </c>
      <c r="I1688">
        <f t="shared" si="108"/>
        <v>0</v>
      </c>
    </row>
    <row r="1689" spans="1:9" x14ac:dyDescent="0.25">
      <c r="B1689" s="21">
        <v>40848</v>
      </c>
      <c r="F1689">
        <f t="shared" si="105"/>
        <v>0</v>
      </c>
      <c r="G1689">
        <f t="shared" si="106"/>
        <v>0</v>
      </c>
      <c r="H1689">
        <f t="shared" si="107"/>
        <v>0</v>
      </c>
      <c r="I1689">
        <f t="shared" si="108"/>
        <v>0</v>
      </c>
    </row>
    <row r="1690" spans="1:9" x14ac:dyDescent="0.25">
      <c r="B1690" s="21">
        <v>40855</v>
      </c>
      <c r="F1690">
        <f t="shared" si="105"/>
        <v>0</v>
      </c>
      <c r="G1690">
        <f t="shared" si="106"/>
        <v>0</v>
      </c>
      <c r="H1690">
        <f t="shared" si="107"/>
        <v>0</v>
      </c>
      <c r="I1690">
        <f t="shared" si="108"/>
        <v>0</v>
      </c>
    </row>
    <row r="1691" spans="1:9" x14ac:dyDescent="0.25">
      <c r="B1691" t="s">
        <v>1345</v>
      </c>
      <c r="F1691">
        <f t="shared" si="105"/>
        <v>0</v>
      </c>
      <c r="G1691">
        <f t="shared" si="106"/>
        <v>0</v>
      </c>
      <c r="H1691">
        <f t="shared" si="107"/>
        <v>0</v>
      </c>
      <c r="I1691">
        <f t="shared" si="108"/>
        <v>0</v>
      </c>
    </row>
    <row r="1692" spans="1:9" x14ac:dyDescent="0.25">
      <c r="A1692" t="s">
        <v>483</v>
      </c>
      <c r="B1692" s="21">
        <v>40710</v>
      </c>
      <c r="F1692">
        <f t="shared" si="105"/>
        <v>0</v>
      </c>
      <c r="G1692">
        <f t="shared" si="106"/>
        <v>0</v>
      </c>
      <c r="H1692">
        <f t="shared" si="107"/>
        <v>0</v>
      </c>
      <c r="I1692">
        <f t="shared" si="108"/>
        <v>0</v>
      </c>
    </row>
    <row r="1693" spans="1:9" x14ac:dyDescent="0.25">
      <c r="B1693" s="21">
        <v>40723</v>
      </c>
      <c r="F1693">
        <f t="shared" si="105"/>
        <v>0</v>
      </c>
      <c r="G1693">
        <f t="shared" si="106"/>
        <v>0</v>
      </c>
      <c r="H1693">
        <f t="shared" si="107"/>
        <v>0</v>
      </c>
      <c r="I1693">
        <f t="shared" si="108"/>
        <v>0</v>
      </c>
    </row>
    <row r="1694" spans="1:9" x14ac:dyDescent="0.25">
      <c r="B1694" s="21">
        <v>40730</v>
      </c>
      <c r="F1694">
        <f t="shared" si="105"/>
        <v>0</v>
      </c>
      <c r="G1694">
        <f t="shared" si="106"/>
        <v>0</v>
      </c>
      <c r="H1694">
        <f t="shared" si="107"/>
        <v>0</v>
      </c>
      <c r="I1694">
        <f t="shared" si="108"/>
        <v>0</v>
      </c>
    </row>
    <row r="1695" spans="1:9" x14ac:dyDescent="0.25">
      <c r="B1695" s="21">
        <v>40737</v>
      </c>
      <c r="F1695">
        <f t="shared" si="105"/>
        <v>0</v>
      </c>
      <c r="G1695">
        <f t="shared" si="106"/>
        <v>0</v>
      </c>
      <c r="H1695">
        <f t="shared" si="107"/>
        <v>0</v>
      </c>
      <c r="I1695">
        <f t="shared" si="108"/>
        <v>0</v>
      </c>
    </row>
    <row r="1696" spans="1:9" x14ac:dyDescent="0.25">
      <c r="B1696" s="21">
        <v>40752</v>
      </c>
      <c r="F1696">
        <f t="shared" si="105"/>
        <v>0</v>
      </c>
      <c r="G1696">
        <f t="shared" si="106"/>
        <v>0</v>
      </c>
      <c r="H1696">
        <f t="shared" si="107"/>
        <v>0</v>
      </c>
      <c r="I1696">
        <f t="shared" si="108"/>
        <v>0</v>
      </c>
    </row>
    <row r="1697" spans="1:9" x14ac:dyDescent="0.25">
      <c r="B1697" s="21">
        <v>40759</v>
      </c>
      <c r="F1697">
        <f t="shared" si="105"/>
        <v>0</v>
      </c>
      <c r="G1697">
        <f t="shared" si="106"/>
        <v>0</v>
      </c>
      <c r="H1697">
        <f t="shared" si="107"/>
        <v>0</v>
      </c>
      <c r="I1697">
        <f t="shared" si="108"/>
        <v>0</v>
      </c>
    </row>
    <row r="1698" spans="1:9" x14ac:dyDescent="0.25">
      <c r="B1698" s="21">
        <v>40765</v>
      </c>
      <c r="F1698">
        <f t="shared" si="105"/>
        <v>0</v>
      </c>
      <c r="G1698">
        <f t="shared" si="106"/>
        <v>0</v>
      </c>
      <c r="H1698">
        <f t="shared" si="107"/>
        <v>0</v>
      </c>
      <c r="I1698">
        <f t="shared" si="108"/>
        <v>0</v>
      </c>
    </row>
    <row r="1699" spans="1:9" x14ac:dyDescent="0.25">
      <c r="B1699" s="21">
        <v>40772</v>
      </c>
      <c r="F1699">
        <f t="shared" si="105"/>
        <v>0</v>
      </c>
      <c r="G1699">
        <f t="shared" si="106"/>
        <v>0</v>
      </c>
      <c r="H1699">
        <f t="shared" si="107"/>
        <v>0</v>
      </c>
      <c r="I1699">
        <f t="shared" si="108"/>
        <v>0</v>
      </c>
    </row>
    <row r="1700" spans="1:9" x14ac:dyDescent="0.25">
      <c r="B1700" s="21">
        <v>40781</v>
      </c>
      <c r="F1700">
        <f t="shared" si="105"/>
        <v>0</v>
      </c>
      <c r="G1700">
        <f t="shared" si="106"/>
        <v>0</v>
      </c>
      <c r="H1700">
        <f t="shared" si="107"/>
        <v>0</v>
      </c>
      <c r="I1700">
        <f t="shared" si="108"/>
        <v>0</v>
      </c>
    </row>
    <row r="1701" spans="1:9" x14ac:dyDescent="0.25">
      <c r="B1701" s="21">
        <v>40792</v>
      </c>
      <c r="F1701">
        <f t="shared" si="105"/>
        <v>0</v>
      </c>
      <c r="G1701">
        <f t="shared" si="106"/>
        <v>0</v>
      </c>
      <c r="H1701">
        <f t="shared" si="107"/>
        <v>0</v>
      </c>
      <c r="I1701">
        <f t="shared" si="108"/>
        <v>0</v>
      </c>
    </row>
    <row r="1702" spans="1:9" x14ac:dyDescent="0.25">
      <c r="B1702" s="21">
        <v>40806</v>
      </c>
      <c r="F1702">
        <f t="shared" si="105"/>
        <v>0</v>
      </c>
      <c r="G1702">
        <f t="shared" si="106"/>
        <v>0</v>
      </c>
      <c r="H1702">
        <f t="shared" si="107"/>
        <v>0</v>
      </c>
      <c r="I1702">
        <f t="shared" si="108"/>
        <v>0</v>
      </c>
    </row>
    <row r="1703" spans="1:9" x14ac:dyDescent="0.25">
      <c r="B1703" s="21">
        <v>40819</v>
      </c>
      <c r="F1703">
        <f t="shared" si="105"/>
        <v>0</v>
      </c>
      <c r="G1703">
        <f t="shared" si="106"/>
        <v>0</v>
      </c>
      <c r="H1703">
        <f t="shared" si="107"/>
        <v>0</v>
      </c>
      <c r="I1703">
        <f t="shared" si="108"/>
        <v>0</v>
      </c>
    </row>
    <row r="1704" spans="1:9" x14ac:dyDescent="0.25">
      <c r="B1704" s="21">
        <v>40828</v>
      </c>
      <c r="F1704">
        <f t="shared" si="105"/>
        <v>0</v>
      </c>
      <c r="G1704">
        <f t="shared" si="106"/>
        <v>0</v>
      </c>
      <c r="H1704">
        <f t="shared" si="107"/>
        <v>0</v>
      </c>
      <c r="I1704">
        <f t="shared" si="108"/>
        <v>0</v>
      </c>
    </row>
    <row r="1705" spans="1:9" x14ac:dyDescent="0.25">
      <c r="B1705" s="21">
        <v>40834</v>
      </c>
      <c r="F1705">
        <f t="shared" si="105"/>
        <v>0</v>
      </c>
      <c r="G1705">
        <f t="shared" si="106"/>
        <v>0</v>
      </c>
      <c r="H1705">
        <f t="shared" si="107"/>
        <v>0</v>
      </c>
      <c r="I1705">
        <f t="shared" si="108"/>
        <v>0</v>
      </c>
    </row>
    <row r="1706" spans="1:9" x14ac:dyDescent="0.25">
      <c r="B1706" s="21">
        <v>40841</v>
      </c>
      <c r="F1706">
        <f t="shared" si="105"/>
        <v>0</v>
      </c>
      <c r="G1706">
        <f t="shared" si="106"/>
        <v>0</v>
      </c>
      <c r="H1706">
        <f t="shared" si="107"/>
        <v>0</v>
      </c>
      <c r="I1706">
        <f t="shared" si="108"/>
        <v>0</v>
      </c>
    </row>
    <row r="1707" spans="1:9" x14ac:dyDescent="0.25">
      <c r="B1707" s="21">
        <v>40848</v>
      </c>
      <c r="F1707">
        <f t="shared" si="105"/>
        <v>0</v>
      </c>
      <c r="G1707">
        <f t="shared" si="106"/>
        <v>0</v>
      </c>
      <c r="H1707">
        <f t="shared" si="107"/>
        <v>0</v>
      </c>
      <c r="I1707">
        <f t="shared" si="108"/>
        <v>0</v>
      </c>
    </row>
    <row r="1708" spans="1:9" x14ac:dyDescent="0.25">
      <c r="B1708" s="21">
        <v>40855</v>
      </c>
      <c r="F1708">
        <f t="shared" si="105"/>
        <v>0</v>
      </c>
      <c r="G1708">
        <f t="shared" si="106"/>
        <v>0</v>
      </c>
      <c r="H1708">
        <f t="shared" si="107"/>
        <v>0</v>
      </c>
      <c r="I1708">
        <f t="shared" si="108"/>
        <v>0</v>
      </c>
    </row>
    <row r="1709" spans="1:9" x14ac:dyDescent="0.25">
      <c r="B1709" t="s">
        <v>1345</v>
      </c>
      <c r="F1709">
        <f t="shared" si="105"/>
        <v>0</v>
      </c>
      <c r="G1709">
        <f t="shared" si="106"/>
        <v>0</v>
      </c>
      <c r="H1709">
        <f t="shared" si="107"/>
        <v>0</v>
      </c>
      <c r="I1709">
        <f t="shared" si="108"/>
        <v>0</v>
      </c>
    </row>
    <row r="1710" spans="1:9" x14ac:dyDescent="0.25">
      <c r="A1710" t="s">
        <v>484</v>
      </c>
      <c r="B1710" s="21">
        <v>40710</v>
      </c>
      <c r="F1710">
        <f t="shared" si="105"/>
        <v>0</v>
      </c>
      <c r="G1710">
        <f t="shared" si="106"/>
        <v>0</v>
      </c>
      <c r="H1710">
        <f t="shared" si="107"/>
        <v>0</v>
      </c>
      <c r="I1710">
        <f t="shared" si="108"/>
        <v>0</v>
      </c>
    </row>
    <row r="1711" spans="1:9" x14ac:dyDescent="0.25">
      <c r="B1711" s="21">
        <v>40723</v>
      </c>
      <c r="F1711">
        <f t="shared" si="105"/>
        <v>0</v>
      </c>
      <c r="G1711">
        <f t="shared" si="106"/>
        <v>0</v>
      </c>
      <c r="H1711">
        <f t="shared" si="107"/>
        <v>0</v>
      </c>
      <c r="I1711">
        <f t="shared" si="108"/>
        <v>0</v>
      </c>
    </row>
    <row r="1712" spans="1:9" x14ac:dyDescent="0.25">
      <c r="B1712" s="21">
        <v>40730</v>
      </c>
      <c r="F1712">
        <f t="shared" si="105"/>
        <v>0</v>
      </c>
      <c r="G1712">
        <f t="shared" si="106"/>
        <v>0</v>
      </c>
      <c r="H1712">
        <f t="shared" si="107"/>
        <v>0</v>
      </c>
      <c r="I1712">
        <f t="shared" si="108"/>
        <v>0</v>
      </c>
    </row>
    <row r="1713" spans="1:9" x14ac:dyDescent="0.25">
      <c r="B1713" s="21">
        <v>40737</v>
      </c>
      <c r="F1713">
        <f t="shared" si="105"/>
        <v>0</v>
      </c>
      <c r="G1713">
        <f t="shared" si="106"/>
        <v>0</v>
      </c>
      <c r="H1713">
        <f t="shared" si="107"/>
        <v>0</v>
      </c>
      <c r="I1713">
        <f t="shared" si="108"/>
        <v>0</v>
      </c>
    </row>
    <row r="1714" spans="1:9" x14ac:dyDescent="0.25">
      <c r="B1714" s="21">
        <v>40752</v>
      </c>
      <c r="F1714">
        <f t="shared" si="105"/>
        <v>0</v>
      </c>
      <c r="G1714">
        <f t="shared" si="106"/>
        <v>0</v>
      </c>
      <c r="H1714">
        <f t="shared" si="107"/>
        <v>0</v>
      </c>
      <c r="I1714">
        <f t="shared" si="108"/>
        <v>0</v>
      </c>
    </row>
    <row r="1715" spans="1:9" x14ac:dyDescent="0.25">
      <c r="B1715" s="21">
        <v>40759</v>
      </c>
      <c r="F1715">
        <f t="shared" si="105"/>
        <v>0</v>
      </c>
      <c r="G1715">
        <f t="shared" si="106"/>
        <v>0</v>
      </c>
      <c r="H1715">
        <f t="shared" si="107"/>
        <v>0</v>
      </c>
      <c r="I1715">
        <f t="shared" si="108"/>
        <v>0</v>
      </c>
    </row>
    <row r="1716" spans="1:9" x14ac:dyDescent="0.25">
      <c r="B1716" s="21">
        <v>40765</v>
      </c>
      <c r="F1716">
        <f t="shared" si="105"/>
        <v>0</v>
      </c>
      <c r="G1716">
        <f t="shared" si="106"/>
        <v>0</v>
      </c>
      <c r="H1716">
        <f t="shared" si="107"/>
        <v>0</v>
      </c>
      <c r="I1716">
        <f t="shared" si="108"/>
        <v>0</v>
      </c>
    </row>
    <row r="1717" spans="1:9" x14ac:dyDescent="0.25">
      <c r="B1717" s="21">
        <v>40772</v>
      </c>
      <c r="F1717">
        <f t="shared" si="105"/>
        <v>0</v>
      </c>
      <c r="G1717">
        <f t="shared" si="106"/>
        <v>0</v>
      </c>
      <c r="H1717">
        <f t="shared" si="107"/>
        <v>0</v>
      </c>
      <c r="I1717">
        <f t="shared" si="108"/>
        <v>0</v>
      </c>
    </row>
    <row r="1718" spans="1:9" x14ac:dyDescent="0.25">
      <c r="B1718" s="21">
        <v>40781</v>
      </c>
      <c r="F1718">
        <f t="shared" si="105"/>
        <v>0</v>
      </c>
      <c r="G1718">
        <f t="shared" si="106"/>
        <v>0</v>
      </c>
      <c r="H1718">
        <f t="shared" si="107"/>
        <v>0</v>
      </c>
      <c r="I1718">
        <f t="shared" si="108"/>
        <v>0</v>
      </c>
    </row>
    <row r="1719" spans="1:9" x14ac:dyDescent="0.25">
      <c r="B1719" s="21">
        <v>40792</v>
      </c>
      <c r="F1719">
        <f t="shared" si="105"/>
        <v>0</v>
      </c>
      <c r="G1719">
        <f t="shared" si="106"/>
        <v>0</v>
      </c>
      <c r="H1719">
        <f t="shared" si="107"/>
        <v>0</v>
      </c>
      <c r="I1719">
        <f t="shared" si="108"/>
        <v>0</v>
      </c>
    </row>
    <row r="1720" spans="1:9" x14ac:dyDescent="0.25">
      <c r="B1720" s="21">
        <v>40806</v>
      </c>
      <c r="F1720">
        <f t="shared" si="105"/>
        <v>0</v>
      </c>
      <c r="G1720">
        <f t="shared" si="106"/>
        <v>0</v>
      </c>
      <c r="H1720">
        <f t="shared" si="107"/>
        <v>0</v>
      </c>
      <c r="I1720">
        <f t="shared" si="108"/>
        <v>0</v>
      </c>
    </row>
    <row r="1721" spans="1:9" x14ac:dyDescent="0.25">
      <c r="B1721" s="21">
        <v>40819</v>
      </c>
      <c r="F1721">
        <f t="shared" si="105"/>
        <v>0</v>
      </c>
      <c r="G1721">
        <f t="shared" si="106"/>
        <v>0</v>
      </c>
      <c r="H1721">
        <f t="shared" si="107"/>
        <v>0</v>
      </c>
      <c r="I1721">
        <f t="shared" si="108"/>
        <v>0</v>
      </c>
    </row>
    <row r="1722" spans="1:9" x14ac:dyDescent="0.25">
      <c r="B1722" s="21">
        <v>40828</v>
      </c>
      <c r="F1722">
        <f t="shared" si="105"/>
        <v>0</v>
      </c>
      <c r="G1722">
        <f t="shared" si="106"/>
        <v>0</v>
      </c>
      <c r="H1722">
        <f t="shared" si="107"/>
        <v>0</v>
      </c>
      <c r="I1722">
        <f t="shared" si="108"/>
        <v>0</v>
      </c>
    </row>
    <row r="1723" spans="1:9" x14ac:dyDescent="0.25">
      <c r="B1723" s="21">
        <v>40834</v>
      </c>
      <c r="F1723">
        <f t="shared" si="105"/>
        <v>0</v>
      </c>
      <c r="G1723">
        <f t="shared" si="106"/>
        <v>0</v>
      </c>
      <c r="H1723">
        <f t="shared" si="107"/>
        <v>0</v>
      </c>
      <c r="I1723">
        <f t="shared" si="108"/>
        <v>0</v>
      </c>
    </row>
    <row r="1724" spans="1:9" x14ac:dyDescent="0.25">
      <c r="B1724" s="21">
        <v>40841</v>
      </c>
      <c r="F1724">
        <f t="shared" si="105"/>
        <v>0</v>
      </c>
      <c r="G1724">
        <f t="shared" si="106"/>
        <v>0</v>
      </c>
      <c r="H1724">
        <f t="shared" si="107"/>
        <v>0</v>
      </c>
      <c r="I1724">
        <f t="shared" si="108"/>
        <v>0</v>
      </c>
    </row>
    <row r="1725" spans="1:9" x14ac:dyDescent="0.25">
      <c r="B1725" s="21">
        <v>40848</v>
      </c>
      <c r="F1725">
        <f t="shared" si="105"/>
        <v>0</v>
      </c>
      <c r="G1725">
        <f t="shared" si="106"/>
        <v>0</v>
      </c>
      <c r="H1725">
        <f t="shared" si="107"/>
        <v>0</v>
      </c>
      <c r="I1725">
        <f t="shared" si="108"/>
        <v>0</v>
      </c>
    </row>
    <row r="1726" spans="1:9" x14ac:dyDescent="0.25">
      <c r="B1726" s="21">
        <v>40855</v>
      </c>
      <c r="F1726">
        <f t="shared" si="105"/>
        <v>0</v>
      </c>
      <c r="G1726">
        <f t="shared" si="106"/>
        <v>0</v>
      </c>
      <c r="H1726">
        <f t="shared" si="107"/>
        <v>0</v>
      </c>
      <c r="I1726">
        <f t="shared" si="108"/>
        <v>0</v>
      </c>
    </row>
    <row r="1727" spans="1:9" x14ac:dyDescent="0.25">
      <c r="B1727" t="s">
        <v>1345</v>
      </c>
      <c r="F1727">
        <f t="shared" si="105"/>
        <v>0</v>
      </c>
      <c r="G1727">
        <f t="shared" si="106"/>
        <v>0</v>
      </c>
      <c r="H1727">
        <f t="shared" si="107"/>
        <v>0</v>
      </c>
      <c r="I1727">
        <f t="shared" si="108"/>
        <v>0</v>
      </c>
    </row>
    <row r="1728" spans="1:9" x14ac:dyDescent="0.25">
      <c r="A1728" t="s">
        <v>486</v>
      </c>
      <c r="B1728" s="21">
        <v>40710</v>
      </c>
      <c r="F1728">
        <f t="shared" si="105"/>
        <v>0</v>
      </c>
      <c r="G1728">
        <f t="shared" si="106"/>
        <v>0</v>
      </c>
      <c r="H1728">
        <f t="shared" si="107"/>
        <v>0</v>
      </c>
      <c r="I1728">
        <f t="shared" si="108"/>
        <v>0</v>
      </c>
    </row>
    <row r="1729" spans="2:9" x14ac:dyDescent="0.25">
      <c r="B1729" s="21">
        <v>40723</v>
      </c>
      <c r="F1729">
        <f t="shared" si="105"/>
        <v>0</v>
      </c>
      <c r="G1729">
        <f t="shared" si="106"/>
        <v>0</v>
      </c>
      <c r="H1729">
        <f t="shared" si="107"/>
        <v>0</v>
      </c>
      <c r="I1729">
        <f t="shared" si="108"/>
        <v>0</v>
      </c>
    </row>
    <row r="1730" spans="2:9" x14ac:dyDescent="0.25">
      <c r="B1730" s="21">
        <v>40730</v>
      </c>
      <c r="F1730">
        <f t="shared" si="105"/>
        <v>0</v>
      </c>
      <c r="G1730">
        <f t="shared" si="106"/>
        <v>0</v>
      </c>
      <c r="H1730">
        <f t="shared" si="107"/>
        <v>0</v>
      </c>
      <c r="I1730">
        <f t="shared" si="108"/>
        <v>0</v>
      </c>
    </row>
    <row r="1731" spans="2:9" x14ac:dyDescent="0.25">
      <c r="B1731" s="21">
        <v>40737</v>
      </c>
      <c r="F1731">
        <f t="shared" si="105"/>
        <v>0</v>
      </c>
      <c r="G1731">
        <f t="shared" si="106"/>
        <v>0</v>
      </c>
      <c r="H1731">
        <f t="shared" si="107"/>
        <v>0</v>
      </c>
      <c r="I1731">
        <f t="shared" si="108"/>
        <v>0</v>
      </c>
    </row>
    <row r="1732" spans="2:9" x14ac:dyDescent="0.25">
      <c r="B1732" s="21">
        <v>40752</v>
      </c>
      <c r="F1732">
        <f t="shared" si="105"/>
        <v>0</v>
      </c>
      <c r="G1732">
        <f t="shared" si="106"/>
        <v>0</v>
      </c>
      <c r="H1732">
        <f t="shared" si="107"/>
        <v>0</v>
      </c>
      <c r="I1732">
        <f t="shared" si="108"/>
        <v>0</v>
      </c>
    </row>
    <row r="1733" spans="2:9" x14ac:dyDescent="0.25">
      <c r="B1733" s="21">
        <v>40759</v>
      </c>
      <c r="F1733">
        <f t="shared" si="105"/>
        <v>0</v>
      </c>
      <c r="G1733">
        <f t="shared" si="106"/>
        <v>0</v>
      </c>
      <c r="H1733">
        <f t="shared" si="107"/>
        <v>0</v>
      </c>
      <c r="I1733">
        <f t="shared" si="108"/>
        <v>0</v>
      </c>
    </row>
    <row r="1734" spans="2:9" x14ac:dyDescent="0.25">
      <c r="B1734" s="21">
        <v>40765</v>
      </c>
      <c r="F1734">
        <f t="shared" ref="F1734:F1797" si="109">G1734-H1734</f>
        <v>0</v>
      </c>
      <c r="G1734">
        <f t="shared" ref="G1734:G1797" si="110">IF(C1734="",0,C1734)</f>
        <v>0</v>
      </c>
      <c r="H1734">
        <f t="shared" ref="H1734:H1797" si="111">IF(D1734="",0,D1734)</f>
        <v>0</v>
      </c>
      <c r="I1734">
        <f t="shared" ref="I1734:I1797" si="112">IF(E1734="",0,E1734)</f>
        <v>0</v>
      </c>
    </row>
    <row r="1735" spans="2:9" x14ac:dyDescent="0.25">
      <c r="B1735" s="21">
        <v>40772</v>
      </c>
      <c r="F1735">
        <f t="shared" si="109"/>
        <v>0</v>
      </c>
      <c r="G1735">
        <f t="shared" si="110"/>
        <v>0</v>
      </c>
      <c r="H1735">
        <f t="shared" si="111"/>
        <v>0</v>
      </c>
      <c r="I1735">
        <f t="shared" si="112"/>
        <v>0</v>
      </c>
    </row>
    <row r="1736" spans="2:9" x14ac:dyDescent="0.25">
      <c r="B1736" s="21">
        <v>40781</v>
      </c>
      <c r="F1736">
        <f t="shared" si="109"/>
        <v>0</v>
      </c>
      <c r="G1736">
        <f t="shared" si="110"/>
        <v>0</v>
      </c>
      <c r="H1736">
        <f t="shared" si="111"/>
        <v>0</v>
      </c>
      <c r="I1736">
        <f t="shared" si="112"/>
        <v>0</v>
      </c>
    </row>
    <row r="1737" spans="2:9" x14ac:dyDescent="0.25">
      <c r="B1737" s="21">
        <v>40792</v>
      </c>
      <c r="F1737">
        <f t="shared" si="109"/>
        <v>0</v>
      </c>
      <c r="G1737">
        <f t="shared" si="110"/>
        <v>0</v>
      </c>
      <c r="H1737">
        <f t="shared" si="111"/>
        <v>0</v>
      </c>
      <c r="I1737">
        <f t="shared" si="112"/>
        <v>0</v>
      </c>
    </row>
    <row r="1738" spans="2:9" x14ac:dyDescent="0.25">
      <c r="B1738" s="21">
        <v>40806</v>
      </c>
      <c r="F1738">
        <f t="shared" si="109"/>
        <v>0</v>
      </c>
      <c r="G1738">
        <f t="shared" si="110"/>
        <v>0</v>
      </c>
      <c r="H1738">
        <f t="shared" si="111"/>
        <v>0</v>
      </c>
      <c r="I1738">
        <f t="shared" si="112"/>
        <v>0</v>
      </c>
    </row>
    <row r="1739" spans="2:9" x14ac:dyDescent="0.25">
      <c r="B1739" s="21">
        <v>40819</v>
      </c>
      <c r="F1739">
        <f t="shared" si="109"/>
        <v>0</v>
      </c>
      <c r="G1739">
        <f t="shared" si="110"/>
        <v>0</v>
      </c>
      <c r="H1739">
        <f t="shared" si="111"/>
        <v>0</v>
      </c>
      <c r="I1739">
        <f t="shared" si="112"/>
        <v>0</v>
      </c>
    </row>
    <row r="1740" spans="2:9" x14ac:dyDescent="0.25">
      <c r="B1740" s="21">
        <v>40828</v>
      </c>
      <c r="F1740">
        <f t="shared" si="109"/>
        <v>0</v>
      </c>
      <c r="G1740">
        <f t="shared" si="110"/>
        <v>0</v>
      </c>
      <c r="H1740">
        <f t="shared" si="111"/>
        <v>0</v>
      </c>
      <c r="I1740">
        <f t="shared" si="112"/>
        <v>0</v>
      </c>
    </row>
    <row r="1741" spans="2:9" x14ac:dyDescent="0.25">
      <c r="B1741" s="21">
        <v>40834</v>
      </c>
      <c r="F1741">
        <f t="shared" si="109"/>
        <v>0</v>
      </c>
      <c r="G1741">
        <f t="shared" si="110"/>
        <v>0</v>
      </c>
      <c r="H1741">
        <f t="shared" si="111"/>
        <v>0</v>
      </c>
      <c r="I1741">
        <f t="shared" si="112"/>
        <v>0</v>
      </c>
    </row>
    <row r="1742" spans="2:9" x14ac:dyDescent="0.25">
      <c r="B1742" s="21">
        <v>40841</v>
      </c>
      <c r="F1742">
        <f t="shared" si="109"/>
        <v>0</v>
      </c>
      <c r="G1742">
        <f t="shared" si="110"/>
        <v>0</v>
      </c>
      <c r="H1742">
        <f t="shared" si="111"/>
        <v>0</v>
      </c>
      <c r="I1742">
        <f t="shared" si="112"/>
        <v>0</v>
      </c>
    </row>
    <row r="1743" spans="2:9" x14ac:dyDescent="0.25">
      <c r="B1743" s="21">
        <v>40848</v>
      </c>
      <c r="F1743">
        <f t="shared" si="109"/>
        <v>0</v>
      </c>
      <c r="G1743">
        <f t="shared" si="110"/>
        <v>0</v>
      </c>
      <c r="H1743">
        <f t="shared" si="111"/>
        <v>0</v>
      </c>
      <c r="I1743">
        <f t="shared" si="112"/>
        <v>0</v>
      </c>
    </row>
    <row r="1744" spans="2:9" x14ac:dyDescent="0.25">
      <c r="B1744" s="21">
        <v>40855</v>
      </c>
      <c r="F1744">
        <f t="shared" si="109"/>
        <v>0</v>
      </c>
      <c r="G1744">
        <f t="shared" si="110"/>
        <v>0</v>
      </c>
      <c r="H1744">
        <f t="shared" si="111"/>
        <v>0</v>
      </c>
      <c r="I1744">
        <f t="shared" si="112"/>
        <v>0</v>
      </c>
    </row>
    <row r="1745" spans="1:9" x14ac:dyDescent="0.25">
      <c r="B1745" t="s">
        <v>1345</v>
      </c>
      <c r="F1745">
        <f t="shared" si="109"/>
        <v>0</v>
      </c>
      <c r="G1745">
        <f t="shared" si="110"/>
        <v>0</v>
      </c>
      <c r="H1745">
        <f t="shared" si="111"/>
        <v>0</v>
      </c>
      <c r="I1745">
        <f t="shared" si="112"/>
        <v>0</v>
      </c>
    </row>
    <row r="1746" spans="1:9" x14ac:dyDescent="0.25">
      <c r="A1746" t="s">
        <v>487</v>
      </c>
      <c r="B1746" s="21">
        <v>40710</v>
      </c>
      <c r="F1746">
        <f t="shared" si="109"/>
        <v>0</v>
      </c>
      <c r="G1746">
        <f t="shared" si="110"/>
        <v>0</v>
      </c>
      <c r="H1746">
        <f t="shared" si="111"/>
        <v>0</v>
      </c>
      <c r="I1746">
        <f t="shared" si="112"/>
        <v>0</v>
      </c>
    </row>
    <row r="1747" spans="1:9" x14ac:dyDescent="0.25">
      <c r="B1747" s="21">
        <v>40723</v>
      </c>
      <c r="F1747">
        <f t="shared" si="109"/>
        <v>0</v>
      </c>
      <c r="G1747">
        <f t="shared" si="110"/>
        <v>0</v>
      </c>
      <c r="H1747">
        <f t="shared" si="111"/>
        <v>0</v>
      </c>
      <c r="I1747">
        <f t="shared" si="112"/>
        <v>0</v>
      </c>
    </row>
    <row r="1748" spans="1:9" x14ac:dyDescent="0.25">
      <c r="B1748" s="21">
        <v>40730</v>
      </c>
      <c r="F1748">
        <f t="shared" si="109"/>
        <v>0</v>
      </c>
      <c r="G1748">
        <f t="shared" si="110"/>
        <v>0</v>
      </c>
      <c r="H1748">
        <f t="shared" si="111"/>
        <v>0</v>
      </c>
      <c r="I1748">
        <f t="shared" si="112"/>
        <v>0</v>
      </c>
    </row>
    <row r="1749" spans="1:9" x14ac:dyDescent="0.25">
      <c r="B1749" s="21">
        <v>40737</v>
      </c>
      <c r="F1749">
        <f t="shared" si="109"/>
        <v>0</v>
      </c>
      <c r="G1749">
        <f t="shared" si="110"/>
        <v>0</v>
      </c>
      <c r="H1749">
        <f t="shared" si="111"/>
        <v>0</v>
      </c>
      <c r="I1749">
        <f t="shared" si="112"/>
        <v>0</v>
      </c>
    </row>
    <row r="1750" spans="1:9" x14ac:dyDescent="0.25">
      <c r="B1750" s="21">
        <v>40752</v>
      </c>
      <c r="F1750">
        <f t="shared" si="109"/>
        <v>0</v>
      </c>
      <c r="G1750">
        <f t="shared" si="110"/>
        <v>0</v>
      </c>
      <c r="H1750">
        <f t="shared" si="111"/>
        <v>0</v>
      </c>
      <c r="I1750">
        <f t="shared" si="112"/>
        <v>0</v>
      </c>
    </row>
    <row r="1751" spans="1:9" x14ac:dyDescent="0.25">
      <c r="B1751" s="21">
        <v>40759</v>
      </c>
      <c r="F1751">
        <f t="shared" si="109"/>
        <v>0</v>
      </c>
      <c r="G1751">
        <f t="shared" si="110"/>
        <v>0</v>
      </c>
      <c r="H1751">
        <f t="shared" si="111"/>
        <v>0</v>
      </c>
      <c r="I1751">
        <f t="shared" si="112"/>
        <v>0</v>
      </c>
    </row>
    <row r="1752" spans="1:9" x14ac:dyDescent="0.25">
      <c r="B1752" s="21">
        <v>40765</v>
      </c>
      <c r="F1752">
        <f t="shared" si="109"/>
        <v>0</v>
      </c>
      <c r="G1752">
        <f t="shared" si="110"/>
        <v>0</v>
      </c>
      <c r="H1752">
        <f t="shared" si="111"/>
        <v>0</v>
      </c>
      <c r="I1752">
        <f t="shared" si="112"/>
        <v>0</v>
      </c>
    </row>
    <row r="1753" spans="1:9" x14ac:dyDescent="0.25">
      <c r="B1753" s="21">
        <v>40772</v>
      </c>
      <c r="F1753">
        <f t="shared" si="109"/>
        <v>0</v>
      </c>
      <c r="G1753">
        <f t="shared" si="110"/>
        <v>0</v>
      </c>
      <c r="H1753">
        <f t="shared" si="111"/>
        <v>0</v>
      </c>
      <c r="I1753">
        <f t="shared" si="112"/>
        <v>0</v>
      </c>
    </row>
    <row r="1754" spans="1:9" x14ac:dyDescent="0.25">
      <c r="B1754" s="21">
        <v>40781</v>
      </c>
      <c r="F1754">
        <f t="shared" si="109"/>
        <v>0</v>
      </c>
      <c r="G1754">
        <f t="shared" si="110"/>
        <v>0</v>
      </c>
      <c r="H1754">
        <f t="shared" si="111"/>
        <v>0</v>
      </c>
      <c r="I1754">
        <f t="shared" si="112"/>
        <v>0</v>
      </c>
    </row>
    <row r="1755" spans="1:9" x14ac:dyDescent="0.25">
      <c r="B1755" s="21">
        <v>40792</v>
      </c>
      <c r="F1755">
        <f t="shared" si="109"/>
        <v>0</v>
      </c>
      <c r="G1755">
        <f t="shared" si="110"/>
        <v>0</v>
      </c>
      <c r="H1755">
        <f t="shared" si="111"/>
        <v>0</v>
      </c>
      <c r="I1755">
        <f t="shared" si="112"/>
        <v>0</v>
      </c>
    </row>
    <row r="1756" spans="1:9" x14ac:dyDescent="0.25">
      <c r="B1756" s="21">
        <v>40806</v>
      </c>
      <c r="F1756">
        <f t="shared" si="109"/>
        <v>0</v>
      </c>
      <c r="G1756">
        <f t="shared" si="110"/>
        <v>0</v>
      </c>
      <c r="H1756">
        <f t="shared" si="111"/>
        <v>0</v>
      </c>
      <c r="I1756">
        <f t="shared" si="112"/>
        <v>0</v>
      </c>
    </row>
    <row r="1757" spans="1:9" x14ac:dyDescent="0.25">
      <c r="B1757" s="21">
        <v>40819</v>
      </c>
      <c r="F1757">
        <f t="shared" si="109"/>
        <v>0</v>
      </c>
      <c r="G1757">
        <f t="shared" si="110"/>
        <v>0</v>
      </c>
      <c r="H1757">
        <f t="shared" si="111"/>
        <v>0</v>
      </c>
      <c r="I1757">
        <f t="shared" si="112"/>
        <v>0</v>
      </c>
    </row>
    <row r="1758" spans="1:9" x14ac:dyDescent="0.25">
      <c r="B1758" s="21">
        <v>40828</v>
      </c>
      <c r="F1758">
        <f t="shared" si="109"/>
        <v>0</v>
      </c>
      <c r="G1758">
        <f t="shared" si="110"/>
        <v>0</v>
      </c>
      <c r="H1758">
        <f t="shared" si="111"/>
        <v>0</v>
      </c>
      <c r="I1758">
        <f t="shared" si="112"/>
        <v>0</v>
      </c>
    </row>
    <row r="1759" spans="1:9" x14ac:dyDescent="0.25">
      <c r="B1759" s="21">
        <v>40834</v>
      </c>
      <c r="F1759">
        <f t="shared" si="109"/>
        <v>0</v>
      </c>
      <c r="G1759">
        <f t="shared" si="110"/>
        <v>0</v>
      </c>
      <c r="H1759">
        <f t="shared" si="111"/>
        <v>0</v>
      </c>
      <c r="I1759">
        <f t="shared" si="112"/>
        <v>0</v>
      </c>
    </row>
    <row r="1760" spans="1:9" x14ac:dyDescent="0.25">
      <c r="B1760" s="21">
        <v>40841</v>
      </c>
      <c r="F1760">
        <f t="shared" si="109"/>
        <v>0</v>
      </c>
      <c r="G1760">
        <f t="shared" si="110"/>
        <v>0</v>
      </c>
      <c r="H1760">
        <f t="shared" si="111"/>
        <v>0</v>
      </c>
      <c r="I1760">
        <f t="shared" si="112"/>
        <v>0</v>
      </c>
    </row>
    <row r="1761" spans="1:9" x14ac:dyDescent="0.25">
      <c r="B1761" s="21">
        <v>40848</v>
      </c>
      <c r="F1761">
        <f t="shared" si="109"/>
        <v>0</v>
      </c>
      <c r="G1761">
        <f t="shared" si="110"/>
        <v>0</v>
      </c>
      <c r="H1761">
        <f t="shared" si="111"/>
        <v>0</v>
      </c>
      <c r="I1761">
        <f t="shared" si="112"/>
        <v>0</v>
      </c>
    </row>
    <row r="1762" spans="1:9" x14ac:dyDescent="0.25">
      <c r="B1762" s="21">
        <v>40855</v>
      </c>
      <c r="F1762">
        <f t="shared" si="109"/>
        <v>0</v>
      </c>
      <c r="G1762">
        <f t="shared" si="110"/>
        <v>0</v>
      </c>
      <c r="H1762">
        <f t="shared" si="111"/>
        <v>0</v>
      </c>
      <c r="I1762">
        <f t="shared" si="112"/>
        <v>0</v>
      </c>
    </row>
    <row r="1763" spans="1:9" x14ac:dyDescent="0.25">
      <c r="B1763" t="s">
        <v>1345</v>
      </c>
      <c r="F1763">
        <f t="shared" si="109"/>
        <v>0</v>
      </c>
      <c r="G1763">
        <f t="shared" si="110"/>
        <v>0</v>
      </c>
      <c r="H1763">
        <f t="shared" si="111"/>
        <v>0</v>
      </c>
      <c r="I1763">
        <f t="shared" si="112"/>
        <v>0</v>
      </c>
    </row>
    <row r="1764" spans="1:9" x14ac:dyDescent="0.25">
      <c r="A1764" t="s">
        <v>489</v>
      </c>
      <c r="B1764" s="21">
        <v>40710</v>
      </c>
      <c r="F1764">
        <f t="shared" si="109"/>
        <v>0</v>
      </c>
      <c r="G1764">
        <f t="shared" si="110"/>
        <v>0</v>
      </c>
      <c r="H1764">
        <f t="shared" si="111"/>
        <v>0</v>
      </c>
      <c r="I1764">
        <f t="shared" si="112"/>
        <v>0</v>
      </c>
    </row>
    <row r="1765" spans="1:9" x14ac:dyDescent="0.25">
      <c r="B1765" s="21">
        <v>40723</v>
      </c>
      <c r="F1765">
        <f t="shared" si="109"/>
        <v>0</v>
      </c>
      <c r="G1765">
        <f t="shared" si="110"/>
        <v>0</v>
      </c>
      <c r="H1765">
        <f t="shared" si="111"/>
        <v>0</v>
      </c>
      <c r="I1765">
        <f t="shared" si="112"/>
        <v>0</v>
      </c>
    </row>
    <row r="1766" spans="1:9" x14ac:dyDescent="0.25">
      <c r="B1766" s="21">
        <v>40730</v>
      </c>
      <c r="F1766">
        <f t="shared" si="109"/>
        <v>0</v>
      </c>
      <c r="G1766">
        <f t="shared" si="110"/>
        <v>0</v>
      </c>
      <c r="H1766">
        <f t="shared" si="111"/>
        <v>0</v>
      </c>
      <c r="I1766">
        <f t="shared" si="112"/>
        <v>0</v>
      </c>
    </row>
    <row r="1767" spans="1:9" x14ac:dyDescent="0.25">
      <c r="B1767" s="21">
        <v>40737</v>
      </c>
      <c r="F1767">
        <f t="shared" si="109"/>
        <v>0</v>
      </c>
      <c r="G1767">
        <f t="shared" si="110"/>
        <v>0</v>
      </c>
      <c r="H1767">
        <f t="shared" si="111"/>
        <v>0</v>
      </c>
      <c r="I1767">
        <f t="shared" si="112"/>
        <v>0</v>
      </c>
    </row>
    <row r="1768" spans="1:9" x14ac:dyDescent="0.25">
      <c r="B1768" s="21">
        <v>40752</v>
      </c>
      <c r="F1768">
        <f t="shared" si="109"/>
        <v>0</v>
      </c>
      <c r="G1768">
        <f t="shared" si="110"/>
        <v>0</v>
      </c>
      <c r="H1768">
        <f t="shared" si="111"/>
        <v>0</v>
      </c>
      <c r="I1768">
        <f t="shared" si="112"/>
        <v>0</v>
      </c>
    </row>
    <row r="1769" spans="1:9" x14ac:dyDescent="0.25">
      <c r="B1769" s="21">
        <v>40759</v>
      </c>
      <c r="F1769">
        <f t="shared" si="109"/>
        <v>0</v>
      </c>
      <c r="G1769">
        <f t="shared" si="110"/>
        <v>0</v>
      </c>
      <c r="H1769">
        <f t="shared" si="111"/>
        <v>0</v>
      </c>
      <c r="I1769">
        <f t="shared" si="112"/>
        <v>0</v>
      </c>
    </row>
    <row r="1770" spans="1:9" x14ac:dyDescent="0.25">
      <c r="B1770" s="21">
        <v>40765</v>
      </c>
      <c r="F1770">
        <f t="shared" si="109"/>
        <v>0</v>
      </c>
      <c r="G1770">
        <f t="shared" si="110"/>
        <v>0</v>
      </c>
      <c r="H1770">
        <f t="shared" si="111"/>
        <v>0</v>
      </c>
      <c r="I1770">
        <f t="shared" si="112"/>
        <v>0</v>
      </c>
    </row>
    <row r="1771" spans="1:9" x14ac:dyDescent="0.25">
      <c r="B1771" s="21">
        <v>40772</v>
      </c>
      <c r="F1771">
        <f t="shared" si="109"/>
        <v>0</v>
      </c>
      <c r="G1771">
        <f t="shared" si="110"/>
        <v>0</v>
      </c>
      <c r="H1771">
        <f t="shared" si="111"/>
        <v>0</v>
      </c>
      <c r="I1771">
        <f t="shared" si="112"/>
        <v>0</v>
      </c>
    </row>
    <row r="1772" spans="1:9" x14ac:dyDescent="0.25">
      <c r="B1772" s="21">
        <v>40781</v>
      </c>
      <c r="F1772">
        <f t="shared" si="109"/>
        <v>0</v>
      </c>
      <c r="G1772">
        <f t="shared" si="110"/>
        <v>0</v>
      </c>
      <c r="H1772">
        <f t="shared" si="111"/>
        <v>0</v>
      </c>
      <c r="I1772">
        <f t="shared" si="112"/>
        <v>0</v>
      </c>
    </row>
    <row r="1773" spans="1:9" x14ac:dyDescent="0.25">
      <c r="B1773" s="21">
        <v>40792</v>
      </c>
      <c r="F1773">
        <f t="shared" si="109"/>
        <v>0</v>
      </c>
      <c r="G1773">
        <f t="shared" si="110"/>
        <v>0</v>
      </c>
      <c r="H1773">
        <f t="shared" si="111"/>
        <v>0</v>
      </c>
      <c r="I1773">
        <f t="shared" si="112"/>
        <v>0</v>
      </c>
    </row>
    <row r="1774" spans="1:9" x14ac:dyDescent="0.25">
      <c r="B1774" s="21">
        <v>40806</v>
      </c>
      <c r="F1774">
        <f t="shared" si="109"/>
        <v>0</v>
      </c>
      <c r="G1774">
        <f t="shared" si="110"/>
        <v>0</v>
      </c>
      <c r="H1774">
        <f t="shared" si="111"/>
        <v>0</v>
      </c>
      <c r="I1774">
        <f t="shared" si="112"/>
        <v>0</v>
      </c>
    </row>
    <row r="1775" spans="1:9" x14ac:dyDescent="0.25">
      <c r="B1775" s="21">
        <v>40819</v>
      </c>
      <c r="F1775">
        <f t="shared" si="109"/>
        <v>0</v>
      </c>
      <c r="G1775">
        <f t="shared" si="110"/>
        <v>0</v>
      </c>
      <c r="H1775">
        <f t="shared" si="111"/>
        <v>0</v>
      </c>
      <c r="I1775">
        <f t="shared" si="112"/>
        <v>0</v>
      </c>
    </row>
    <row r="1776" spans="1:9" x14ac:dyDescent="0.25">
      <c r="B1776" s="21">
        <v>40828</v>
      </c>
      <c r="F1776">
        <f t="shared" si="109"/>
        <v>0</v>
      </c>
      <c r="G1776">
        <f t="shared" si="110"/>
        <v>0</v>
      </c>
      <c r="H1776">
        <f t="shared" si="111"/>
        <v>0</v>
      </c>
      <c r="I1776">
        <f t="shared" si="112"/>
        <v>0</v>
      </c>
    </row>
    <row r="1777" spans="1:9" x14ac:dyDescent="0.25">
      <c r="B1777" s="21">
        <v>40834</v>
      </c>
      <c r="F1777">
        <f t="shared" si="109"/>
        <v>0</v>
      </c>
      <c r="G1777">
        <f t="shared" si="110"/>
        <v>0</v>
      </c>
      <c r="H1777">
        <f t="shared" si="111"/>
        <v>0</v>
      </c>
      <c r="I1777">
        <f t="shared" si="112"/>
        <v>0</v>
      </c>
    </row>
    <row r="1778" spans="1:9" x14ac:dyDescent="0.25">
      <c r="B1778" s="21">
        <v>40841</v>
      </c>
      <c r="F1778">
        <f t="shared" si="109"/>
        <v>0</v>
      </c>
      <c r="G1778">
        <f t="shared" si="110"/>
        <v>0</v>
      </c>
      <c r="H1778">
        <f t="shared" si="111"/>
        <v>0</v>
      </c>
      <c r="I1778">
        <f t="shared" si="112"/>
        <v>0</v>
      </c>
    </row>
    <row r="1779" spans="1:9" x14ac:dyDescent="0.25">
      <c r="B1779" s="21">
        <v>40848</v>
      </c>
      <c r="F1779">
        <f t="shared" si="109"/>
        <v>0</v>
      </c>
      <c r="G1779">
        <f t="shared" si="110"/>
        <v>0</v>
      </c>
      <c r="H1779">
        <f t="shared" si="111"/>
        <v>0</v>
      </c>
      <c r="I1779">
        <f t="shared" si="112"/>
        <v>0</v>
      </c>
    </row>
    <row r="1780" spans="1:9" x14ac:dyDescent="0.25">
      <c r="B1780" s="21">
        <v>40855</v>
      </c>
      <c r="F1780">
        <f t="shared" si="109"/>
        <v>0</v>
      </c>
      <c r="G1780">
        <f t="shared" si="110"/>
        <v>0</v>
      </c>
      <c r="H1780">
        <f t="shared" si="111"/>
        <v>0</v>
      </c>
      <c r="I1780">
        <f t="shared" si="112"/>
        <v>0</v>
      </c>
    </row>
    <row r="1781" spans="1:9" x14ac:dyDescent="0.25">
      <c r="B1781" t="s">
        <v>1345</v>
      </c>
      <c r="F1781">
        <f t="shared" si="109"/>
        <v>0</v>
      </c>
      <c r="G1781">
        <f t="shared" si="110"/>
        <v>0</v>
      </c>
      <c r="H1781">
        <f t="shared" si="111"/>
        <v>0</v>
      </c>
      <c r="I1781">
        <f t="shared" si="112"/>
        <v>0</v>
      </c>
    </row>
    <row r="1782" spans="1:9" x14ac:dyDescent="0.25">
      <c r="A1782" t="s">
        <v>491</v>
      </c>
      <c r="B1782" s="21">
        <v>40710</v>
      </c>
      <c r="F1782">
        <f t="shared" si="109"/>
        <v>0</v>
      </c>
      <c r="G1782">
        <f t="shared" si="110"/>
        <v>0</v>
      </c>
      <c r="H1782">
        <f t="shared" si="111"/>
        <v>0</v>
      </c>
      <c r="I1782">
        <f t="shared" si="112"/>
        <v>0</v>
      </c>
    </row>
    <row r="1783" spans="1:9" x14ac:dyDescent="0.25">
      <c r="B1783" s="21">
        <v>40723</v>
      </c>
      <c r="F1783">
        <f t="shared" si="109"/>
        <v>0</v>
      </c>
      <c r="G1783">
        <f t="shared" si="110"/>
        <v>0</v>
      </c>
      <c r="H1783">
        <f t="shared" si="111"/>
        <v>0</v>
      </c>
      <c r="I1783">
        <f t="shared" si="112"/>
        <v>0</v>
      </c>
    </row>
    <row r="1784" spans="1:9" x14ac:dyDescent="0.25">
      <c r="B1784" s="21">
        <v>40730</v>
      </c>
      <c r="F1784">
        <f t="shared" si="109"/>
        <v>0</v>
      </c>
      <c r="G1784">
        <f t="shared" si="110"/>
        <v>0</v>
      </c>
      <c r="H1784">
        <f t="shared" si="111"/>
        <v>0</v>
      </c>
      <c r="I1784">
        <f t="shared" si="112"/>
        <v>0</v>
      </c>
    </row>
    <row r="1785" spans="1:9" x14ac:dyDescent="0.25">
      <c r="B1785" s="21">
        <v>40737</v>
      </c>
      <c r="F1785">
        <f t="shared" si="109"/>
        <v>0</v>
      </c>
      <c r="G1785">
        <f t="shared" si="110"/>
        <v>0</v>
      </c>
      <c r="H1785">
        <f t="shared" si="111"/>
        <v>0</v>
      </c>
      <c r="I1785">
        <f t="shared" si="112"/>
        <v>0</v>
      </c>
    </row>
    <row r="1786" spans="1:9" x14ac:dyDescent="0.25">
      <c r="B1786" s="21">
        <v>40752</v>
      </c>
      <c r="F1786">
        <f t="shared" si="109"/>
        <v>0</v>
      </c>
      <c r="G1786">
        <f t="shared" si="110"/>
        <v>0</v>
      </c>
      <c r="H1786">
        <f t="shared" si="111"/>
        <v>0</v>
      </c>
      <c r="I1786">
        <f t="shared" si="112"/>
        <v>0</v>
      </c>
    </row>
    <row r="1787" spans="1:9" x14ac:dyDescent="0.25">
      <c r="B1787" s="21">
        <v>40759</v>
      </c>
      <c r="F1787">
        <f t="shared" si="109"/>
        <v>0</v>
      </c>
      <c r="G1787">
        <f t="shared" si="110"/>
        <v>0</v>
      </c>
      <c r="H1787">
        <f t="shared" si="111"/>
        <v>0</v>
      </c>
      <c r="I1787">
        <f t="shared" si="112"/>
        <v>0</v>
      </c>
    </row>
    <row r="1788" spans="1:9" x14ac:dyDescent="0.25">
      <c r="B1788" s="21">
        <v>40765</v>
      </c>
      <c r="F1788">
        <f t="shared" si="109"/>
        <v>0</v>
      </c>
      <c r="G1788">
        <f t="shared" si="110"/>
        <v>0</v>
      </c>
      <c r="H1788">
        <f t="shared" si="111"/>
        <v>0</v>
      </c>
      <c r="I1788">
        <f t="shared" si="112"/>
        <v>0</v>
      </c>
    </row>
    <row r="1789" spans="1:9" x14ac:dyDescent="0.25">
      <c r="B1789" s="21">
        <v>40772</v>
      </c>
      <c r="F1789">
        <f t="shared" si="109"/>
        <v>0</v>
      </c>
      <c r="G1789">
        <f t="shared" si="110"/>
        <v>0</v>
      </c>
      <c r="H1789">
        <f t="shared" si="111"/>
        <v>0</v>
      </c>
      <c r="I1789">
        <f t="shared" si="112"/>
        <v>0</v>
      </c>
    </row>
    <row r="1790" spans="1:9" x14ac:dyDescent="0.25">
      <c r="B1790" s="21">
        <v>40781</v>
      </c>
      <c r="F1790">
        <f t="shared" si="109"/>
        <v>0</v>
      </c>
      <c r="G1790">
        <f t="shared" si="110"/>
        <v>0</v>
      </c>
      <c r="H1790">
        <f t="shared" si="111"/>
        <v>0</v>
      </c>
      <c r="I1790">
        <f t="shared" si="112"/>
        <v>0</v>
      </c>
    </row>
    <row r="1791" spans="1:9" x14ac:dyDescent="0.25">
      <c r="B1791" s="21">
        <v>40792</v>
      </c>
      <c r="F1791">
        <f t="shared" si="109"/>
        <v>0</v>
      </c>
      <c r="G1791">
        <f t="shared" si="110"/>
        <v>0</v>
      </c>
      <c r="H1791">
        <f t="shared" si="111"/>
        <v>0</v>
      </c>
      <c r="I1791">
        <f t="shared" si="112"/>
        <v>0</v>
      </c>
    </row>
    <row r="1792" spans="1:9" x14ac:dyDescent="0.25">
      <c r="B1792" s="21">
        <v>40806</v>
      </c>
      <c r="F1792">
        <f t="shared" si="109"/>
        <v>0</v>
      </c>
      <c r="G1792">
        <f t="shared" si="110"/>
        <v>0</v>
      </c>
      <c r="H1792">
        <f t="shared" si="111"/>
        <v>0</v>
      </c>
      <c r="I1792">
        <f t="shared" si="112"/>
        <v>0</v>
      </c>
    </row>
    <row r="1793" spans="1:9" x14ac:dyDescent="0.25">
      <c r="B1793" s="21">
        <v>40819</v>
      </c>
      <c r="F1793">
        <f t="shared" si="109"/>
        <v>0</v>
      </c>
      <c r="G1793">
        <f t="shared" si="110"/>
        <v>0</v>
      </c>
      <c r="H1793">
        <f t="shared" si="111"/>
        <v>0</v>
      </c>
      <c r="I1793">
        <f t="shared" si="112"/>
        <v>0</v>
      </c>
    </row>
    <row r="1794" spans="1:9" x14ac:dyDescent="0.25">
      <c r="B1794" s="21">
        <v>40828</v>
      </c>
      <c r="F1794">
        <f t="shared" si="109"/>
        <v>0</v>
      </c>
      <c r="G1794">
        <f t="shared" si="110"/>
        <v>0</v>
      </c>
      <c r="H1794">
        <f t="shared" si="111"/>
        <v>0</v>
      </c>
      <c r="I1794">
        <f t="shared" si="112"/>
        <v>0</v>
      </c>
    </row>
    <row r="1795" spans="1:9" x14ac:dyDescent="0.25">
      <c r="B1795" s="21">
        <v>40834</v>
      </c>
      <c r="F1795">
        <f t="shared" si="109"/>
        <v>0</v>
      </c>
      <c r="G1795">
        <f t="shared" si="110"/>
        <v>0</v>
      </c>
      <c r="H1795">
        <f t="shared" si="111"/>
        <v>0</v>
      </c>
      <c r="I1795">
        <f t="shared" si="112"/>
        <v>0</v>
      </c>
    </row>
    <row r="1796" spans="1:9" x14ac:dyDescent="0.25">
      <c r="B1796" s="21">
        <v>40841</v>
      </c>
      <c r="F1796">
        <f t="shared" si="109"/>
        <v>0</v>
      </c>
      <c r="G1796">
        <f t="shared" si="110"/>
        <v>0</v>
      </c>
      <c r="H1796">
        <f t="shared" si="111"/>
        <v>0</v>
      </c>
      <c r="I1796">
        <f t="shared" si="112"/>
        <v>0</v>
      </c>
    </row>
    <row r="1797" spans="1:9" x14ac:dyDescent="0.25">
      <c r="B1797" s="21">
        <v>40848</v>
      </c>
      <c r="F1797">
        <f t="shared" si="109"/>
        <v>0</v>
      </c>
      <c r="G1797">
        <f t="shared" si="110"/>
        <v>0</v>
      </c>
      <c r="H1797">
        <f t="shared" si="111"/>
        <v>0</v>
      </c>
      <c r="I1797">
        <f t="shared" si="112"/>
        <v>0</v>
      </c>
    </row>
    <row r="1798" spans="1:9" x14ac:dyDescent="0.25">
      <c r="B1798" s="21">
        <v>40855</v>
      </c>
      <c r="F1798">
        <f t="shared" ref="F1798:F1861" si="113">G1798-H1798</f>
        <v>0</v>
      </c>
      <c r="G1798">
        <f t="shared" ref="G1798:G1861" si="114">IF(C1798="",0,C1798)</f>
        <v>0</v>
      </c>
      <c r="H1798">
        <f t="shared" ref="H1798:H1861" si="115">IF(D1798="",0,D1798)</f>
        <v>0</v>
      </c>
      <c r="I1798">
        <f t="shared" ref="I1798:I1861" si="116">IF(E1798="",0,E1798)</f>
        <v>0</v>
      </c>
    </row>
    <row r="1799" spans="1:9" x14ac:dyDescent="0.25">
      <c r="B1799" t="s">
        <v>1345</v>
      </c>
      <c r="F1799">
        <f t="shared" si="113"/>
        <v>0</v>
      </c>
      <c r="G1799">
        <f t="shared" si="114"/>
        <v>0</v>
      </c>
      <c r="H1799">
        <f t="shared" si="115"/>
        <v>0</v>
      </c>
      <c r="I1799">
        <f t="shared" si="116"/>
        <v>0</v>
      </c>
    </row>
    <row r="1800" spans="1:9" x14ac:dyDescent="0.25">
      <c r="A1800" t="s">
        <v>493</v>
      </c>
      <c r="B1800" s="21">
        <v>40737</v>
      </c>
      <c r="F1800">
        <f t="shared" si="113"/>
        <v>0</v>
      </c>
      <c r="G1800">
        <f t="shared" si="114"/>
        <v>0</v>
      </c>
      <c r="H1800">
        <f t="shared" si="115"/>
        <v>0</v>
      </c>
      <c r="I1800">
        <f t="shared" si="116"/>
        <v>0</v>
      </c>
    </row>
    <row r="1801" spans="1:9" x14ac:dyDescent="0.25">
      <c r="B1801" s="21">
        <v>40752</v>
      </c>
      <c r="F1801">
        <f t="shared" si="113"/>
        <v>0</v>
      </c>
      <c r="G1801">
        <f t="shared" si="114"/>
        <v>0</v>
      </c>
      <c r="H1801">
        <f t="shared" si="115"/>
        <v>0</v>
      </c>
      <c r="I1801">
        <f t="shared" si="116"/>
        <v>0</v>
      </c>
    </row>
    <row r="1802" spans="1:9" x14ac:dyDescent="0.25">
      <c r="B1802" s="21">
        <v>40758</v>
      </c>
      <c r="F1802">
        <f t="shared" si="113"/>
        <v>0</v>
      </c>
      <c r="G1802">
        <f t="shared" si="114"/>
        <v>0</v>
      </c>
      <c r="H1802">
        <f t="shared" si="115"/>
        <v>0</v>
      </c>
      <c r="I1802">
        <f t="shared" si="116"/>
        <v>0</v>
      </c>
    </row>
    <row r="1803" spans="1:9" x14ac:dyDescent="0.25">
      <c r="B1803" s="21">
        <v>40764</v>
      </c>
      <c r="F1803">
        <f t="shared" si="113"/>
        <v>0</v>
      </c>
      <c r="G1803">
        <f t="shared" si="114"/>
        <v>0</v>
      </c>
      <c r="H1803">
        <f t="shared" si="115"/>
        <v>0</v>
      </c>
      <c r="I1803">
        <f t="shared" si="116"/>
        <v>0</v>
      </c>
    </row>
    <row r="1804" spans="1:9" x14ac:dyDescent="0.25">
      <c r="B1804" s="21">
        <v>40772</v>
      </c>
      <c r="F1804">
        <f t="shared" si="113"/>
        <v>0</v>
      </c>
      <c r="G1804">
        <f t="shared" si="114"/>
        <v>0</v>
      </c>
      <c r="H1804">
        <f t="shared" si="115"/>
        <v>0</v>
      </c>
      <c r="I1804">
        <f t="shared" si="116"/>
        <v>0</v>
      </c>
    </row>
    <row r="1805" spans="1:9" x14ac:dyDescent="0.25">
      <c r="B1805" s="21">
        <v>40781</v>
      </c>
      <c r="F1805">
        <f t="shared" si="113"/>
        <v>0</v>
      </c>
      <c r="G1805">
        <f t="shared" si="114"/>
        <v>0</v>
      </c>
      <c r="H1805">
        <f t="shared" si="115"/>
        <v>0</v>
      </c>
      <c r="I1805">
        <f t="shared" si="116"/>
        <v>0</v>
      </c>
    </row>
    <row r="1806" spans="1:9" x14ac:dyDescent="0.25">
      <c r="B1806" s="21">
        <v>40792</v>
      </c>
      <c r="F1806">
        <f t="shared" si="113"/>
        <v>0</v>
      </c>
      <c r="G1806">
        <f t="shared" si="114"/>
        <v>0</v>
      </c>
      <c r="H1806">
        <f t="shared" si="115"/>
        <v>0</v>
      </c>
      <c r="I1806">
        <f t="shared" si="116"/>
        <v>0</v>
      </c>
    </row>
    <row r="1807" spans="1:9" x14ac:dyDescent="0.25">
      <c r="B1807" s="21">
        <v>40806</v>
      </c>
      <c r="F1807">
        <f t="shared" si="113"/>
        <v>0</v>
      </c>
      <c r="G1807">
        <f t="shared" si="114"/>
        <v>0</v>
      </c>
      <c r="H1807">
        <f t="shared" si="115"/>
        <v>0</v>
      </c>
      <c r="I1807">
        <f t="shared" si="116"/>
        <v>0</v>
      </c>
    </row>
    <row r="1808" spans="1:9" x14ac:dyDescent="0.25">
      <c r="B1808" s="21">
        <v>40819</v>
      </c>
      <c r="F1808">
        <f t="shared" si="113"/>
        <v>0</v>
      </c>
      <c r="G1808">
        <f t="shared" si="114"/>
        <v>0</v>
      </c>
      <c r="H1808">
        <f t="shared" si="115"/>
        <v>0</v>
      </c>
      <c r="I1808">
        <f t="shared" si="116"/>
        <v>0</v>
      </c>
    </row>
    <row r="1809" spans="1:9" x14ac:dyDescent="0.25">
      <c r="B1809" s="21">
        <v>40828</v>
      </c>
      <c r="F1809">
        <f t="shared" si="113"/>
        <v>0</v>
      </c>
      <c r="G1809">
        <f t="shared" si="114"/>
        <v>0</v>
      </c>
      <c r="H1809">
        <f t="shared" si="115"/>
        <v>0</v>
      </c>
      <c r="I1809">
        <f t="shared" si="116"/>
        <v>0</v>
      </c>
    </row>
    <row r="1810" spans="1:9" x14ac:dyDescent="0.25">
      <c r="B1810" s="21">
        <v>40834</v>
      </c>
      <c r="F1810">
        <f t="shared" si="113"/>
        <v>0</v>
      </c>
      <c r="G1810">
        <f t="shared" si="114"/>
        <v>0</v>
      </c>
      <c r="H1810">
        <f t="shared" si="115"/>
        <v>0</v>
      </c>
      <c r="I1810">
        <f t="shared" si="116"/>
        <v>0</v>
      </c>
    </row>
    <row r="1811" spans="1:9" x14ac:dyDescent="0.25">
      <c r="B1811" s="21">
        <v>40841</v>
      </c>
      <c r="F1811">
        <f t="shared" si="113"/>
        <v>0</v>
      </c>
      <c r="G1811">
        <f t="shared" si="114"/>
        <v>0</v>
      </c>
      <c r="H1811">
        <f t="shared" si="115"/>
        <v>0</v>
      </c>
      <c r="I1811">
        <f t="shared" si="116"/>
        <v>0</v>
      </c>
    </row>
    <row r="1812" spans="1:9" x14ac:dyDescent="0.25">
      <c r="B1812" s="21">
        <v>40848</v>
      </c>
      <c r="F1812">
        <f t="shared" si="113"/>
        <v>0</v>
      </c>
      <c r="G1812">
        <f t="shared" si="114"/>
        <v>0</v>
      </c>
      <c r="H1812">
        <f t="shared" si="115"/>
        <v>0</v>
      </c>
      <c r="I1812">
        <f t="shared" si="116"/>
        <v>0</v>
      </c>
    </row>
    <row r="1813" spans="1:9" x14ac:dyDescent="0.25">
      <c r="B1813" s="21">
        <v>40855</v>
      </c>
      <c r="F1813">
        <f t="shared" si="113"/>
        <v>0</v>
      </c>
      <c r="G1813">
        <f t="shared" si="114"/>
        <v>0</v>
      </c>
      <c r="H1813">
        <f t="shared" si="115"/>
        <v>0</v>
      </c>
      <c r="I1813">
        <f t="shared" si="116"/>
        <v>0</v>
      </c>
    </row>
    <row r="1814" spans="1:9" x14ac:dyDescent="0.25">
      <c r="B1814" t="s">
        <v>1345</v>
      </c>
      <c r="F1814">
        <f t="shared" si="113"/>
        <v>0</v>
      </c>
      <c r="G1814">
        <f t="shared" si="114"/>
        <v>0</v>
      </c>
      <c r="H1814">
        <f t="shared" si="115"/>
        <v>0</v>
      </c>
      <c r="I1814">
        <f t="shared" si="116"/>
        <v>0</v>
      </c>
    </row>
    <row r="1815" spans="1:9" x14ac:dyDescent="0.25">
      <c r="A1815" t="s">
        <v>494</v>
      </c>
      <c r="B1815" s="21">
        <v>40737</v>
      </c>
      <c r="F1815">
        <f t="shared" si="113"/>
        <v>0</v>
      </c>
      <c r="G1815">
        <f t="shared" si="114"/>
        <v>0</v>
      </c>
      <c r="H1815">
        <f t="shared" si="115"/>
        <v>0</v>
      </c>
      <c r="I1815">
        <f t="shared" si="116"/>
        <v>0</v>
      </c>
    </row>
    <row r="1816" spans="1:9" x14ac:dyDescent="0.25">
      <c r="B1816" s="21">
        <v>40752</v>
      </c>
      <c r="F1816">
        <f t="shared" si="113"/>
        <v>0</v>
      </c>
      <c r="G1816">
        <f t="shared" si="114"/>
        <v>0</v>
      </c>
      <c r="H1816">
        <f t="shared" si="115"/>
        <v>0</v>
      </c>
      <c r="I1816">
        <f t="shared" si="116"/>
        <v>0</v>
      </c>
    </row>
    <row r="1817" spans="1:9" x14ac:dyDescent="0.25">
      <c r="B1817" s="21">
        <v>40758</v>
      </c>
      <c r="F1817">
        <f t="shared" si="113"/>
        <v>0</v>
      </c>
      <c r="G1817">
        <f t="shared" si="114"/>
        <v>0</v>
      </c>
      <c r="H1817">
        <f t="shared" si="115"/>
        <v>0</v>
      </c>
      <c r="I1817">
        <f t="shared" si="116"/>
        <v>0</v>
      </c>
    </row>
    <row r="1818" spans="1:9" x14ac:dyDescent="0.25">
      <c r="B1818" s="21">
        <v>40764</v>
      </c>
      <c r="F1818">
        <f t="shared" si="113"/>
        <v>0</v>
      </c>
      <c r="G1818">
        <f t="shared" si="114"/>
        <v>0</v>
      </c>
      <c r="H1818">
        <f t="shared" si="115"/>
        <v>0</v>
      </c>
      <c r="I1818">
        <f t="shared" si="116"/>
        <v>0</v>
      </c>
    </row>
    <row r="1819" spans="1:9" x14ac:dyDescent="0.25">
      <c r="B1819" s="21">
        <v>40772</v>
      </c>
      <c r="F1819">
        <f t="shared" si="113"/>
        <v>0</v>
      </c>
      <c r="G1819">
        <f t="shared" si="114"/>
        <v>0</v>
      </c>
      <c r="H1819">
        <f t="shared" si="115"/>
        <v>0</v>
      </c>
      <c r="I1819">
        <f t="shared" si="116"/>
        <v>0</v>
      </c>
    </row>
    <row r="1820" spans="1:9" x14ac:dyDescent="0.25">
      <c r="B1820" s="21">
        <v>40781</v>
      </c>
      <c r="F1820">
        <f t="shared" si="113"/>
        <v>0</v>
      </c>
      <c r="G1820">
        <f t="shared" si="114"/>
        <v>0</v>
      </c>
      <c r="H1820">
        <f t="shared" si="115"/>
        <v>0</v>
      </c>
      <c r="I1820">
        <f t="shared" si="116"/>
        <v>0</v>
      </c>
    </row>
    <row r="1821" spans="1:9" x14ac:dyDescent="0.25">
      <c r="B1821" s="21">
        <v>40792</v>
      </c>
      <c r="F1821">
        <f t="shared" si="113"/>
        <v>0</v>
      </c>
      <c r="G1821">
        <f t="shared" si="114"/>
        <v>0</v>
      </c>
      <c r="H1821">
        <f t="shared" si="115"/>
        <v>0</v>
      </c>
      <c r="I1821">
        <f t="shared" si="116"/>
        <v>0</v>
      </c>
    </row>
    <row r="1822" spans="1:9" x14ac:dyDescent="0.25">
      <c r="B1822" s="21">
        <v>40806</v>
      </c>
      <c r="F1822">
        <f t="shared" si="113"/>
        <v>0</v>
      </c>
      <c r="G1822">
        <f t="shared" si="114"/>
        <v>0</v>
      </c>
      <c r="H1822">
        <f t="shared" si="115"/>
        <v>0</v>
      </c>
      <c r="I1822">
        <f t="shared" si="116"/>
        <v>0</v>
      </c>
    </row>
    <row r="1823" spans="1:9" x14ac:dyDescent="0.25">
      <c r="B1823" s="21">
        <v>40819</v>
      </c>
      <c r="F1823">
        <f t="shared" si="113"/>
        <v>0</v>
      </c>
      <c r="G1823">
        <f t="shared" si="114"/>
        <v>0</v>
      </c>
      <c r="H1823">
        <f t="shared" si="115"/>
        <v>0</v>
      </c>
      <c r="I1823">
        <f t="shared" si="116"/>
        <v>0</v>
      </c>
    </row>
    <row r="1824" spans="1:9" x14ac:dyDescent="0.25">
      <c r="B1824" s="21">
        <v>40828</v>
      </c>
      <c r="F1824">
        <f t="shared" si="113"/>
        <v>0</v>
      </c>
      <c r="G1824">
        <f t="shared" si="114"/>
        <v>0</v>
      </c>
      <c r="H1824">
        <f t="shared" si="115"/>
        <v>0</v>
      </c>
      <c r="I1824">
        <f t="shared" si="116"/>
        <v>0</v>
      </c>
    </row>
    <row r="1825" spans="1:9" x14ac:dyDescent="0.25">
      <c r="B1825" s="21">
        <v>40834</v>
      </c>
      <c r="F1825">
        <f t="shared" si="113"/>
        <v>0</v>
      </c>
      <c r="G1825">
        <f t="shared" si="114"/>
        <v>0</v>
      </c>
      <c r="H1825">
        <f t="shared" si="115"/>
        <v>0</v>
      </c>
      <c r="I1825">
        <f t="shared" si="116"/>
        <v>0</v>
      </c>
    </row>
    <row r="1826" spans="1:9" x14ac:dyDescent="0.25">
      <c r="B1826" s="21">
        <v>40841</v>
      </c>
      <c r="F1826">
        <f t="shared" si="113"/>
        <v>0</v>
      </c>
      <c r="G1826">
        <f t="shared" si="114"/>
        <v>0</v>
      </c>
      <c r="H1826">
        <f t="shared" si="115"/>
        <v>0</v>
      </c>
      <c r="I1826">
        <f t="shared" si="116"/>
        <v>0</v>
      </c>
    </row>
    <row r="1827" spans="1:9" x14ac:dyDescent="0.25">
      <c r="B1827" s="21">
        <v>40848</v>
      </c>
      <c r="F1827">
        <f t="shared" si="113"/>
        <v>0</v>
      </c>
      <c r="G1827">
        <f t="shared" si="114"/>
        <v>0</v>
      </c>
      <c r="H1827">
        <f t="shared" si="115"/>
        <v>0</v>
      </c>
      <c r="I1827">
        <f t="shared" si="116"/>
        <v>0</v>
      </c>
    </row>
    <row r="1828" spans="1:9" x14ac:dyDescent="0.25">
      <c r="B1828" s="21">
        <v>40855</v>
      </c>
      <c r="F1828">
        <f t="shared" si="113"/>
        <v>0</v>
      </c>
      <c r="G1828">
        <f t="shared" si="114"/>
        <v>0</v>
      </c>
      <c r="H1828">
        <f t="shared" si="115"/>
        <v>0</v>
      </c>
      <c r="I1828">
        <f t="shared" si="116"/>
        <v>0</v>
      </c>
    </row>
    <row r="1829" spans="1:9" x14ac:dyDescent="0.25">
      <c r="B1829" t="s">
        <v>1345</v>
      </c>
      <c r="F1829">
        <f t="shared" si="113"/>
        <v>0</v>
      </c>
      <c r="G1829">
        <f t="shared" si="114"/>
        <v>0</v>
      </c>
      <c r="H1829">
        <f t="shared" si="115"/>
        <v>0</v>
      </c>
      <c r="I1829">
        <f t="shared" si="116"/>
        <v>0</v>
      </c>
    </row>
    <row r="1830" spans="1:9" x14ac:dyDescent="0.25">
      <c r="A1830" t="s">
        <v>495</v>
      </c>
      <c r="B1830" s="21">
        <v>40737</v>
      </c>
      <c r="F1830">
        <f t="shared" si="113"/>
        <v>0</v>
      </c>
      <c r="G1830">
        <f t="shared" si="114"/>
        <v>0</v>
      </c>
      <c r="H1830">
        <f t="shared" si="115"/>
        <v>0</v>
      </c>
      <c r="I1830">
        <f t="shared" si="116"/>
        <v>0</v>
      </c>
    </row>
    <row r="1831" spans="1:9" x14ac:dyDescent="0.25">
      <c r="B1831" s="21">
        <v>40752</v>
      </c>
      <c r="F1831">
        <f t="shared" si="113"/>
        <v>0</v>
      </c>
      <c r="G1831">
        <f t="shared" si="114"/>
        <v>0</v>
      </c>
      <c r="H1831">
        <f t="shared" si="115"/>
        <v>0</v>
      </c>
      <c r="I1831">
        <f t="shared" si="116"/>
        <v>0</v>
      </c>
    </row>
    <row r="1832" spans="1:9" x14ac:dyDescent="0.25">
      <c r="B1832" s="21">
        <v>40758</v>
      </c>
      <c r="F1832">
        <f t="shared" si="113"/>
        <v>0</v>
      </c>
      <c r="G1832">
        <f t="shared" si="114"/>
        <v>0</v>
      </c>
      <c r="H1832">
        <f t="shared" si="115"/>
        <v>0</v>
      </c>
      <c r="I1832">
        <f t="shared" si="116"/>
        <v>0</v>
      </c>
    </row>
    <row r="1833" spans="1:9" x14ac:dyDescent="0.25">
      <c r="B1833" s="21">
        <v>40764</v>
      </c>
      <c r="F1833">
        <f t="shared" si="113"/>
        <v>0</v>
      </c>
      <c r="G1833">
        <f t="shared" si="114"/>
        <v>0</v>
      </c>
      <c r="H1833">
        <f t="shared" si="115"/>
        <v>0</v>
      </c>
      <c r="I1833">
        <f t="shared" si="116"/>
        <v>0</v>
      </c>
    </row>
    <row r="1834" spans="1:9" x14ac:dyDescent="0.25">
      <c r="B1834" s="21">
        <v>40772</v>
      </c>
      <c r="F1834">
        <f t="shared" si="113"/>
        <v>0</v>
      </c>
      <c r="G1834">
        <f t="shared" si="114"/>
        <v>0</v>
      </c>
      <c r="H1834">
        <f t="shared" si="115"/>
        <v>0</v>
      </c>
      <c r="I1834">
        <f t="shared" si="116"/>
        <v>0</v>
      </c>
    </row>
    <row r="1835" spans="1:9" x14ac:dyDescent="0.25">
      <c r="B1835" s="21">
        <v>40781</v>
      </c>
      <c r="F1835">
        <f t="shared" si="113"/>
        <v>0</v>
      </c>
      <c r="G1835">
        <f t="shared" si="114"/>
        <v>0</v>
      </c>
      <c r="H1835">
        <f t="shared" si="115"/>
        <v>0</v>
      </c>
      <c r="I1835">
        <f t="shared" si="116"/>
        <v>0</v>
      </c>
    </row>
    <row r="1836" spans="1:9" x14ac:dyDescent="0.25">
      <c r="B1836" s="21">
        <v>40792</v>
      </c>
      <c r="F1836">
        <f t="shared" si="113"/>
        <v>0</v>
      </c>
      <c r="G1836">
        <f t="shared" si="114"/>
        <v>0</v>
      </c>
      <c r="H1836">
        <f t="shared" si="115"/>
        <v>0</v>
      </c>
      <c r="I1836">
        <f t="shared" si="116"/>
        <v>0</v>
      </c>
    </row>
    <row r="1837" spans="1:9" x14ac:dyDescent="0.25">
      <c r="B1837" s="21">
        <v>40806</v>
      </c>
      <c r="F1837">
        <f t="shared" si="113"/>
        <v>0</v>
      </c>
      <c r="G1837">
        <f t="shared" si="114"/>
        <v>0</v>
      </c>
      <c r="H1837">
        <f t="shared" si="115"/>
        <v>0</v>
      </c>
      <c r="I1837">
        <f t="shared" si="116"/>
        <v>0</v>
      </c>
    </row>
    <row r="1838" spans="1:9" x14ac:dyDescent="0.25">
      <c r="B1838" s="21">
        <v>40819</v>
      </c>
      <c r="F1838">
        <f t="shared" si="113"/>
        <v>0</v>
      </c>
      <c r="G1838">
        <f t="shared" si="114"/>
        <v>0</v>
      </c>
      <c r="H1838">
        <f t="shared" si="115"/>
        <v>0</v>
      </c>
      <c r="I1838">
        <f t="shared" si="116"/>
        <v>0</v>
      </c>
    </row>
    <row r="1839" spans="1:9" x14ac:dyDescent="0.25">
      <c r="B1839" s="21">
        <v>40828</v>
      </c>
      <c r="F1839">
        <f t="shared" si="113"/>
        <v>0</v>
      </c>
      <c r="G1839">
        <f t="shared" si="114"/>
        <v>0</v>
      </c>
      <c r="H1839">
        <f t="shared" si="115"/>
        <v>0</v>
      </c>
      <c r="I1839">
        <f t="shared" si="116"/>
        <v>0</v>
      </c>
    </row>
    <row r="1840" spans="1:9" x14ac:dyDescent="0.25">
      <c r="B1840" s="21">
        <v>40834</v>
      </c>
      <c r="F1840">
        <f t="shared" si="113"/>
        <v>0</v>
      </c>
      <c r="G1840">
        <f t="shared" si="114"/>
        <v>0</v>
      </c>
      <c r="H1840">
        <f t="shared" si="115"/>
        <v>0</v>
      </c>
      <c r="I1840">
        <f t="shared" si="116"/>
        <v>0</v>
      </c>
    </row>
    <row r="1841" spans="1:9" x14ac:dyDescent="0.25">
      <c r="B1841" s="21">
        <v>40841</v>
      </c>
      <c r="F1841">
        <f t="shared" si="113"/>
        <v>0</v>
      </c>
      <c r="G1841">
        <f t="shared" si="114"/>
        <v>0</v>
      </c>
      <c r="H1841">
        <f t="shared" si="115"/>
        <v>0</v>
      </c>
      <c r="I1841">
        <f t="shared" si="116"/>
        <v>0</v>
      </c>
    </row>
    <row r="1842" spans="1:9" x14ac:dyDescent="0.25">
      <c r="B1842" s="21">
        <v>40848</v>
      </c>
      <c r="F1842">
        <f t="shared" si="113"/>
        <v>0</v>
      </c>
      <c r="G1842">
        <f t="shared" si="114"/>
        <v>0</v>
      </c>
      <c r="H1842">
        <f t="shared" si="115"/>
        <v>0</v>
      </c>
      <c r="I1842">
        <f t="shared" si="116"/>
        <v>0</v>
      </c>
    </row>
    <row r="1843" spans="1:9" x14ac:dyDescent="0.25">
      <c r="B1843" s="21">
        <v>40855</v>
      </c>
      <c r="F1843">
        <f t="shared" si="113"/>
        <v>0</v>
      </c>
      <c r="G1843">
        <f t="shared" si="114"/>
        <v>0</v>
      </c>
      <c r="H1843">
        <f t="shared" si="115"/>
        <v>0</v>
      </c>
      <c r="I1843">
        <f t="shared" si="116"/>
        <v>0</v>
      </c>
    </row>
    <row r="1844" spans="1:9" x14ac:dyDescent="0.25">
      <c r="B1844" t="s">
        <v>1345</v>
      </c>
      <c r="F1844">
        <f t="shared" si="113"/>
        <v>0</v>
      </c>
      <c r="G1844">
        <f t="shared" si="114"/>
        <v>0</v>
      </c>
      <c r="H1844">
        <f t="shared" si="115"/>
        <v>0</v>
      </c>
      <c r="I1844">
        <f t="shared" si="116"/>
        <v>0</v>
      </c>
    </row>
    <row r="1845" spans="1:9" x14ac:dyDescent="0.25">
      <c r="A1845" t="s">
        <v>496</v>
      </c>
      <c r="B1845" s="21">
        <v>40737</v>
      </c>
      <c r="F1845">
        <f t="shared" si="113"/>
        <v>0</v>
      </c>
      <c r="G1845">
        <f t="shared" si="114"/>
        <v>0</v>
      </c>
      <c r="H1845">
        <f t="shared" si="115"/>
        <v>0</v>
      </c>
      <c r="I1845">
        <f t="shared" si="116"/>
        <v>0</v>
      </c>
    </row>
    <row r="1846" spans="1:9" x14ac:dyDescent="0.25">
      <c r="B1846" s="21">
        <v>40752</v>
      </c>
      <c r="F1846">
        <f t="shared" si="113"/>
        <v>0</v>
      </c>
      <c r="G1846">
        <f t="shared" si="114"/>
        <v>0</v>
      </c>
      <c r="H1846">
        <f t="shared" si="115"/>
        <v>0</v>
      </c>
      <c r="I1846">
        <f t="shared" si="116"/>
        <v>0</v>
      </c>
    </row>
    <row r="1847" spans="1:9" x14ac:dyDescent="0.25">
      <c r="B1847" s="21">
        <v>40758</v>
      </c>
      <c r="F1847">
        <f t="shared" si="113"/>
        <v>0</v>
      </c>
      <c r="G1847">
        <f t="shared" si="114"/>
        <v>0</v>
      </c>
      <c r="H1847">
        <f t="shared" si="115"/>
        <v>0</v>
      </c>
      <c r="I1847">
        <f t="shared" si="116"/>
        <v>0</v>
      </c>
    </row>
    <row r="1848" spans="1:9" x14ac:dyDescent="0.25">
      <c r="B1848" s="21">
        <v>40764</v>
      </c>
      <c r="F1848">
        <f t="shared" si="113"/>
        <v>0</v>
      </c>
      <c r="G1848">
        <f t="shared" si="114"/>
        <v>0</v>
      </c>
      <c r="H1848">
        <f t="shared" si="115"/>
        <v>0</v>
      </c>
      <c r="I1848">
        <f t="shared" si="116"/>
        <v>0</v>
      </c>
    </row>
    <row r="1849" spans="1:9" x14ac:dyDescent="0.25">
      <c r="B1849" s="21">
        <v>40772</v>
      </c>
      <c r="F1849">
        <f t="shared" si="113"/>
        <v>0</v>
      </c>
      <c r="G1849">
        <f t="shared" si="114"/>
        <v>0</v>
      </c>
      <c r="H1849">
        <f t="shared" si="115"/>
        <v>0</v>
      </c>
      <c r="I1849">
        <f t="shared" si="116"/>
        <v>0</v>
      </c>
    </row>
    <row r="1850" spans="1:9" x14ac:dyDescent="0.25">
      <c r="B1850" s="21">
        <v>40781</v>
      </c>
      <c r="F1850">
        <f t="shared" si="113"/>
        <v>0</v>
      </c>
      <c r="G1850">
        <f t="shared" si="114"/>
        <v>0</v>
      </c>
      <c r="H1850">
        <f t="shared" si="115"/>
        <v>0</v>
      </c>
      <c r="I1850">
        <f t="shared" si="116"/>
        <v>0</v>
      </c>
    </row>
    <row r="1851" spans="1:9" x14ac:dyDescent="0.25">
      <c r="B1851" s="21">
        <v>40792</v>
      </c>
      <c r="F1851">
        <f t="shared" si="113"/>
        <v>0</v>
      </c>
      <c r="G1851">
        <f t="shared" si="114"/>
        <v>0</v>
      </c>
      <c r="H1851">
        <f t="shared" si="115"/>
        <v>0</v>
      </c>
      <c r="I1851">
        <f t="shared" si="116"/>
        <v>0</v>
      </c>
    </row>
    <row r="1852" spans="1:9" x14ac:dyDescent="0.25">
      <c r="B1852" s="21">
        <v>40806</v>
      </c>
      <c r="F1852">
        <f t="shared" si="113"/>
        <v>0</v>
      </c>
      <c r="G1852">
        <f t="shared" si="114"/>
        <v>0</v>
      </c>
      <c r="H1852">
        <f t="shared" si="115"/>
        <v>0</v>
      </c>
      <c r="I1852">
        <f t="shared" si="116"/>
        <v>0</v>
      </c>
    </row>
    <row r="1853" spans="1:9" x14ac:dyDescent="0.25">
      <c r="B1853" s="21">
        <v>40819</v>
      </c>
      <c r="F1853">
        <f t="shared" si="113"/>
        <v>0</v>
      </c>
      <c r="G1853">
        <f t="shared" si="114"/>
        <v>0</v>
      </c>
      <c r="H1853">
        <f t="shared" si="115"/>
        <v>0</v>
      </c>
      <c r="I1853">
        <f t="shared" si="116"/>
        <v>0</v>
      </c>
    </row>
    <row r="1854" spans="1:9" x14ac:dyDescent="0.25">
      <c r="B1854" s="21">
        <v>40828</v>
      </c>
      <c r="F1854">
        <f t="shared" si="113"/>
        <v>0</v>
      </c>
      <c r="G1854">
        <f t="shared" si="114"/>
        <v>0</v>
      </c>
      <c r="H1854">
        <f t="shared" si="115"/>
        <v>0</v>
      </c>
      <c r="I1854">
        <f t="shared" si="116"/>
        <v>0</v>
      </c>
    </row>
    <row r="1855" spans="1:9" x14ac:dyDescent="0.25">
      <c r="B1855" s="21">
        <v>40834</v>
      </c>
      <c r="F1855">
        <f t="shared" si="113"/>
        <v>0</v>
      </c>
      <c r="G1855">
        <f t="shared" si="114"/>
        <v>0</v>
      </c>
      <c r="H1855">
        <f t="shared" si="115"/>
        <v>0</v>
      </c>
      <c r="I1855">
        <f t="shared" si="116"/>
        <v>0</v>
      </c>
    </row>
    <row r="1856" spans="1:9" x14ac:dyDescent="0.25">
      <c r="B1856" s="21">
        <v>40841</v>
      </c>
      <c r="F1856">
        <f t="shared" si="113"/>
        <v>0</v>
      </c>
      <c r="G1856">
        <f t="shared" si="114"/>
        <v>0</v>
      </c>
      <c r="H1856">
        <f t="shared" si="115"/>
        <v>0</v>
      </c>
      <c r="I1856">
        <f t="shared" si="116"/>
        <v>0</v>
      </c>
    </row>
    <row r="1857" spans="1:9" x14ac:dyDescent="0.25">
      <c r="B1857" s="21">
        <v>40848</v>
      </c>
      <c r="F1857">
        <f t="shared" si="113"/>
        <v>0</v>
      </c>
      <c r="G1857">
        <f t="shared" si="114"/>
        <v>0</v>
      </c>
      <c r="H1857">
        <f t="shared" si="115"/>
        <v>0</v>
      </c>
      <c r="I1857">
        <f t="shared" si="116"/>
        <v>0</v>
      </c>
    </row>
    <row r="1858" spans="1:9" x14ac:dyDescent="0.25">
      <c r="B1858" s="21">
        <v>40855</v>
      </c>
      <c r="F1858">
        <f t="shared" si="113"/>
        <v>0</v>
      </c>
      <c r="G1858">
        <f t="shared" si="114"/>
        <v>0</v>
      </c>
      <c r="H1858">
        <f t="shared" si="115"/>
        <v>0</v>
      </c>
      <c r="I1858">
        <f t="shared" si="116"/>
        <v>0</v>
      </c>
    </row>
    <row r="1859" spans="1:9" x14ac:dyDescent="0.25">
      <c r="B1859" t="s">
        <v>1345</v>
      </c>
      <c r="F1859">
        <f t="shared" si="113"/>
        <v>0</v>
      </c>
      <c r="G1859">
        <f t="shared" si="114"/>
        <v>0</v>
      </c>
      <c r="H1859">
        <f t="shared" si="115"/>
        <v>0</v>
      </c>
      <c r="I1859">
        <f t="shared" si="116"/>
        <v>0</v>
      </c>
    </row>
    <row r="1860" spans="1:9" x14ac:dyDescent="0.25">
      <c r="A1860" t="s">
        <v>497</v>
      </c>
      <c r="B1860" s="21">
        <v>40737</v>
      </c>
      <c r="F1860">
        <f t="shared" si="113"/>
        <v>0</v>
      </c>
      <c r="G1860">
        <f t="shared" si="114"/>
        <v>0</v>
      </c>
      <c r="H1860">
        <f t="shared" si="115"/>
        <v>0</v>
      </c>
      <c r="I1860">
        <f t="shared" si="116"/>
        <v>0</v>
      </c>
    </row>
    <row r="1861" spans="1:9" x14ac:dyDescent="0.25">
      <c r="B1861" s="21">
        <v>40752</v>
      </c>
      <c r="F1861">
        <f t="shared" si="113"/>
        <v>0</v>
      </c>
      <c r="G1861">
        <f t="shared" si="114"/>
        <v>0</v>
      </c>
      <c r="H1861">
        <f t="shared" si="115"/>
        <v>0</v>
      </c>
      <c r="I1861">
        <f t="shared" si="116"/>
        <v>0</v>
      </c>
    </row>
    <row r="1862" spans="1:9" x14ac:dyDescent="0.25">
      <c r="B1862" s="21">
        <v>40758</v>
      </c>
      <c r="F1862">
        <f t="shared" ref="F1862:F1925" si="117">G1862-H1862</f>
        <v>0</v>
      </c>
      <c r="G1862">
        <f t="shared" ref="G1862:G1925" si="118">IF(C1862="",0,C1862)</f>
        <v>0</v>
      </c>
      <c r="H1862">
        <f t="shared" ref="H1862:H1925" si="119">IF(D1862="",0,D1862)</f>
        <v>0</v>
      </c>
      <c r="I1862">
        <f t="shared" ref="I1862:I1925" si="120">IF(E1862="",0,E1862)</f>
        <v>0</v>
      </c>
    </row>
    <row r="1863" spans="1:9" x14ac:dyDescent="0.25">
      <c r="B1863" s="21">
        <v>40764</v>
      </c>
      <c r="F1863">
        <f t="shared" si="117"/>
        <v>0</v>
      </c>
      <c r="G1863">
        <f t="shared" si="118"/>
        <v>0</v>
      </c>
      <c r="H1863">
        <f t="shared" si="119"/>
        <v>0</v>
      </c>
      <c r="I1863">
        <f t="shared" si="120"/>
        <v>0</v>
      </c>
    </row>
    <row r="1864" spans="1:9" x14ac:dyDescent="0.25">
      <c r="B1864" s="21">
        <v>40772</v>
      </c>
      <c r="F1864">
        <f t="shared" si="117"/>
        <v>0</v>
      </c>
      <c r="G1864">
        <f t="shared" si="118"/>
        <v>0</v>
      </c>
      <c r="H1864">
        <f t="shared" si="119"/>
        <v>0</v>
      </c>
      <c r="I1864">
        <f t="shared" si="120"/>
        <v>0</v>
      </c>
    </row>
    <row r="1865" spans="1:9" x14ac:dyDescent="0.25">
      <c r="B1865" s="21">
        <v>40781</v>
      </c>
      <c r="F1865">
        <f t="shared" si="117"/>
        <v>0</v>
      </c>
      <c r="G1865">
        <f t="shared" si="118"/>
        <v>0</v>
      </c>
      <c r="H1865">
        <f t="shared" si="119"/>
        <v>0</v>
      </c>
      <c r="I1865">
        <f t="shared" si="120"/>
        <v>0</v>
      </c>
    </row>
    <row r="1866" spans="1:9" x14ac:dyDescent="0.25">
      <c r="B1866" s="21">
        <v>40792</v>
      </c>
      <c r="F1866">
        <f t="shared" si="117"/>
        <v>0</v>
      </c>
      <c r="G1866">
        <f t="shared" si="118"/>
        <v>0</v>
      </c>
      <c r="H1866">
        <f t="shared" si="119"/>
        <v>0</v>
      </c>
      <c r="I1866">
        <f t="shared" si="120"/>
        <v>0</v>
      </c>
    </row>
    <row r="1867" spans="1:9" x14ac:dyDescent="0.25">
      <c r="B1867" s="21">
        <v>40806</v>
      </c>
      <c r="F1867">
        <f t="shared" si="117"/>
        <v>0</v>
      </c>
      <c r="G1867">
        <f t="shared" si="118"/>
        <v>0</v>
      </c>
      <c r="H1867">
        <f t="shared" si="119"/>
        <v>0</v>
      </c>
      <c r="I1867">
        <f t="shared" si="120"/>
        <v>0</v>
      </c>
    </row>
    <row r="1868" spans="1:9" x14ac:dyDescent="0.25">
      <c r="B1868" s="21">
        <v>40819</v>
      </c>
      <c r="F1868">
        <f t="shared" si="117"/>
        <v>0</v>
      </c>
      <c r="G1868">
        <f t="shared" si="118"/>
        <v>0</v>
      </c>
      <c r="H1868">
        <f t="shared" si="119"/>
        <v>0</v>
      </c>
      <c r="I1868">
        <f t="shared" si="120"/>
        <v>0</v>
      </c>
    </row>
    <row r="1869" spans="1:9" x14ac:dyDescent="0.25">
      <c r="B1869" s="21">
        <v>40828</v>
      </c>
      <c r="F1869">
        <f t="shared" si="117"/>
        <v>0</v>
      </c>
      <c r="G1869">
        <f t="shared" si="118"/>
        <v>0</v>
      </c>
      <c r="H1869">
        <f t="shared" si="119"/>
        <v>0</v>
      </c>
      <c r="I1869">
        <f t="shared" si="120"/>
        <v>0</v>
      </c>
    </row>
    <row r="1870" spans="1:9" x14ac:dyDescent="0.25">
      <c r="B1870" s="21">
        <v>40834</v>
      </c>
      <c r="F1870">
        <f t="shared" si="117"/>
        <v>0</v>
      </c>
      <c r="G1870">
        <f t="shared" si="118"/>
        <v>0</v>
      </c>
      <c r="H1870">
        <f t="shared" si="119"/>
        <v>0</v>
      </c>
      <c r="I1870">
        <f t="shared" si="120"/>
        <v>0</v>
      </c>
    </row>
    <row r="1871" spans="1:9" x14ac:dyDescent="0.25">
      <c r="B1871" s="21">
        <v>40841</v>
      </c>
      <c r="F1871">
        <f t="shared" si="117"/>
        <v>0</v>
      </c>
      <c r="G1871">
        <f t="shared" si="118"/>
        <v>0</v>
      </c>
      <c r="H1871">
        <f t="shared" si="119"/>
        <v>0</v>
      </c>
      <c r="I1871">
        <f t="shared" si="120"/>
        <v>0</v>
      </c>
    </row>
    <row r="1872" spans="1:9" x14ac:dyDescent="0.25">
      <c r="B1872" s="21">
        <v>40848</v>
      </c>
      <c r="F1872">
        <f t="shared" si="117"/>
        <v>0</v>
      </c>
      <c r="G1872">
        <f t="shared" si="118"/>
        <v>0</v>
      </c>
      <c r="H1872">
        <f t="shared" si="119"/>
        <v>0</v>
      </c>
      <c r="I1872">
        <f t="shared" si="120"/>
        <v>0</v>
      </c>
    </row>
    <row r="1873" spans="1:9" x14ac:dyDescent="0.25">
      <c r="B1873" s="21">
        <v>40855</v>
      </c>
      <c r="F1873">
        <f t="shared" si="117"/>
        <v>0</v>
      </c>
      <c r="G1873">
        <f t="shared" si="118"/>
        <v>0</v>
      </c>
      <c r="H1873">
        <f t="shared" si="119"/>
        <v>0</v>
      </c>
      <c r="I1873">
        <f t="shared" si="120"/>
        <v>0</v>
      </c>
    </row>
    <row r="1874" spans="1:9" x14ac:dyDescent="0.25">
      <c r="B1874" t="s">
        <v>1345</v>
      </c>
      <c r="F1874">
        <f t="shared" si="117"/>
        <v>0</v>
      </c>
      <c r="G1874">
        <f t="shared" si="118"/>
        <v>0</v>
      </c>
      <c r="H1874">
        <f t="shared" si="119"/>
        <v>0</v>
      </c>
      <c r="I1874">
        <f t="shared" si="120"/>
        <v>0</v>
      </c>
    </row>
    <row r="1875" spans="1:9" x14ac:dyDescent="0.25">
      <c r="A1875" t="s">
        <v>498</v>
      </c>
      <c r="B1875" s="21">
        <v>40737</v>
      </c>
      <c r="F1875">
        <f t="shared" si="117"/>
        <v>0</v>
      </c>
      <c r="G1875">
        <f t="shared" si="118"/>
        <v>0</v>
      </c>
      <c r="H1875">
        <f t="shared" si="119"/>
        <v>0</v>
      </c>
      <c r="I1875">
        <f t="shared" si="120"/>
        <v>0</v>
      </c>
    </row>
    <row r="1876" spans="1:9" x14ac:dyDescent="0.25">
      <c r="B1876" s="21">
        <v>40752</v>
      </c>
      <c r="F1876">
        <f t="shared" si="117"/>
        <v>0</v>
      </c>
      <c r="G1876">
        <f t="shared" si="118"/>
        <v>0</v>
      </c>
      <c r="H1876">
        <f t="shared" si="119"/>
        <v>0</v>
      </c>
      <c r="I1876">
        <f t="shared" si="120"/>
        <v>0</v>
      </c>
    </row>
    <row r="1877" spans="1:9" x14ac:dyDescent="0.25">
      <c r="B1877" s="21">
        <v>40758</v>
      </c>
      <c r="F1877">
        <f t="shared" si="117"/>
        <v>0</v>
      </c>
      <c r="G1877">
        <f t="shared" si="118"/>
        <v>0</v>
      </c>
      <c r="H1877">
        <f t="shared" si="119"/>
        <v>0</v>
      </c>
      <c r="I1877">
        <f t="shared" si="120"/>
        <v>0</v>
      </c>
    </row>
    <row r="1878" spans="1:9" x14ac:dyDescent="0.25">
      <c r="B1878" s="21">
        <v>40764</v>
      </c>
      <c r="F1878">
        <f t="shared" si="117"/>
        <v>0</v>
      </c>
      <c r="G1878">
        <f t="shared" si="118"/>
        <v>0</v>
      </c>
      <c r="H1878">
        <f t="shared" si="119"/>
        <v>0</v>
      </c>
      <c r="I1878">
        <f t="shared" si="120"/>
        <v>0</v>
      </c>
    </row>
    <row r="1879" spans="1:9" x14ac:dyDescent="0.25">
      <c r="B1879" s="21">
        <v>40772</v>
      </c>
      <c r="F1879">
        <f t="shared" si="117"/>
        <v>0</v>
      </c>
      <c r="G1879">
        <f t="shared" si="118"/>
        <v>0</v>
      </c>
      <c r="H1879">
        <f t="shared" si="119"/>
        <v>0</v>
      </c>
      <c r="I1879">
        <f t="shared" si="120"/>
        <v>0</v>
      </c>
    </row>
    <row r="1880" spans="1:9" x14ac:dyDescent="0.25">
      <c r="B1880" s="21">
        <v>40781</v>
      </c>
      <c r="F1880">
        <f t="shared" si="117"/>
        <v>0</v>
      </c>
      <c r="G1880">
        <f t="shared" si="118"/>
        <v>0</v>
      </c>
      <c r="H1880">
        <f t="shared" si="119"/>
        <v>0</v>
      </c>
      <c r="I1880">
        <f t="shared" si="120"/>
        <v>0</v>
      </c>
    </row>
    <row r="1881" spans="1:9" x14ac:dyDescent="0.25">
      <c r="B1881" s="21">
        <v>40792</v>
      </c>
      <c r="F1881">
        <f t="shared" si="117"/>
        <v>0</v>
      </c>
      <c r="G1881">
        <f t="shared" si="118"/>
        <v>0</v>
      </c>
      <c r="H1881">
        <f t="shared" si="119"/>
        <v>0</v>
      </c>
      <c r="I1881">
        <f t="shared" si="120"/>
        <v>0</v>
      </c>
    </row>
    <row r="1882" spans="1:9" x14ac:dyDescent="0.25">
      <c r="B1882" s="21">
        <v>40806</v>
      </c>
      <c r="F1882">
        <f t="shared" si="117"/>
        <v>0</v>
      </c>
      <c r="G1882">
        <f t="shared" si="118"/>
        <v>0</v>
      </c>
      <c r="H1882">
        <f t="shared" si="119"/>
        <v>0</v>
      </c>
      <c r="I1882">
        <f t="shared" si="120"/>
        <v>0</v>
      </c>
    </row>
    <row r="1883" spans="1:9" x14ac:dyDescent="0.25">
      <c r="B1883" s="21">
        <v>40819</v>
      </c>
      <c r="F1883">
        <f t="shared" si="117"/>
        <v>0</v>
      </c>
      <c r="G1883">
        <f t="shared" si="118"/>
        <v>0</v>
      </c>
      <c r="H1883">
        <f t="shared" si="119"/>
        <v>0</v>
      </c>
      <c r="I1883">
        <f t="shared" si="120"/>
        <v>0</v>
      </c>
    </row>
    <row r="1884" spans="1:9" x14ac:dyDescent="0.25">
      <c r="B1884" s="21">
        <v>40828</v>
      </c>
      <c r="F1884">
        <f t="shared" si="117"/>
        <v>0</v>
      </c>
      <c r="G1884">
        <f t="shared" si="118"/>
        <v>0</v>
      </c>
      <c r="H1884">
        <f t="shared" si="119"/>
        <v>0</v>
      </c>
      <c r="I1884">
        <f t="shared" si="120"/>
        <v>0</v>
      </c>
    </row>
    <row r="1885" spans="1:9" x14ac:dyDescent="0.25">
      <c r="B1885" s="21">
        <v>40834</v>
      </c>
      <c r="F1885">
        <f t="shared" si="117"/>
        <v>0</v>
      </c>
      <c r="G1885">
        <f t="shared" si="118"/>
        <v>0</v>
      </c>
      <c r="H1885">
        <f t="shared" si="119"/>
        <v>0</v>
      </c>
      <c r="I1885">
        <f t="shared" si="120"/>
        <v>0</v>
      </c>
    </row>
    <row r="1886" spans="1:9" x14ac:dyDescent="0.25">
      <c r="B1886" s="21">
        <v>40841</v>
      </c>
      <c r="F1886">
        <f t="shared" si="117"/>
        <v>0</v>
      </c>
      <c r="G1886">
        <f t="shared" si="118"/>
        <v>0</v>
      </c>
      <c r="H1886">
        <f t="shared" si="119"/>
        <v>0</v>
      </c>
      <c r="I1886">
        <f t="shared" si="120"/>
        <v>0</v>
      </c>
    </row>
    <row r="1887" spans="1:9" x14ac:dyDescent="0.25">
      <c r="B1887" s="21">
        <v>40848</v>
      </c>
      <c r="F1887">
        <f t="shared" si="117"/>
        <v>0</v>
      </c>
      <c r="G1887">
        <f t="shared" si="118"/>
        <v>0</v>
      </c>
      <c r="H1887">
        <f t="shared" si="119"/>
        <v>0</v>
      </c>
      <c r="I1887">
        <f t="shared" si="120"/>
        <v>0</v>
      </c>
    </row>
    <row r="1888" spans="1:9" x14ac:dyDescent="0.25">
      <c r="B1888" s="21">
        <v>40855</v>
      </c>
      <c r="F1888">
        <f t="shared" si="117"/>
        <v>0</v>
      </c>
      <c r="G1888">
        <f t="shared" si="118"/>
        <v>0</v>
      </c>
      <c r="H1888">
        <f t="shared" si="119"/>
        <v>0</v>
      </c>
      <c r="I1888">
        <f t="shared" si="120"/>
        <v>0</v>
      </c>
    </row>
    <row r="1889" spans="1:9" x14ac:dyDescent="0.25">
      <c r="B1889" t="s">
        <v>1345</v>
      </c>
      <c r="F1889">
        <f t="shared" si="117"/>
        <v>0</v>
      </c>
      <c r="G1889">
        <f t="shared" si="118"/>
        <v>0</v>
      </c>
      <c r="H1889">
        <f t="shared" si="119"/>
        <v>0</v>
      </c>
      <c r="I1889">
        <f t="shared" si="120"/>
        <v>0</v>
      </c>
    </row>
    <row r="1890" spans="1:9" x14ac:dyDescent="0.25">
      <c r="A1890" t="s">
        <v>499</v>
      </c>
      <c r="B1890" s="21">
        <v>40737</v>
      </c>
      <c r="F1890">
        <f t="shared" si="117"/>
        <v>0</v>
      </c>
      <c r="G1890">
        <f t="shared" si="118"/>
        <v>0</v>
      </c>
      <c r="H1890">
        <f t="shared" si="119"/>
        <v>0</v>
      </c>
      <c r="I1890">
        <f t="shared" si="120"/>
        <v>0</v>
      </c>
    </row>
    <row r="1891" spans="1:9" x14ac:dyDescent="0.25">
      <c r="B1891" s="21">
        <v>40752</v>
      </c>
      <c r="F1891">
        <f t="shared" si="117"/>
        <v>0</v>
      </c>
      <c r="G1891">
        <f t="shared" si="118"/>
        <v>0</v>
      </c>
      <c r="H1891">
        <f t="shared" si="119"/>
        <v>0</v>
      </c>
      <c r="I1891">
        <f t="shared" si="120"/>
        <v>0</v>
      </c>
    </row>
    <row r="1892" spans="1:9" x14ac:dyDescent="0.25">
      <c r="B1892" s="21">
        <v>40758</v>
      </c>
      <c r="F1892">
        <f t="shared" si="117"/>
        <v>0</v>
      </c>
      <c r="G1892">
        <f t="shared" si="118"/>
        <v>0</v>
      </c>
      <c r="H1892">
        <f t="shared" si="119"/>
        <v>0</v>
      </c>
      <c r="I1892">
        <f t="shared" si="120"/>
        <v>0</v>
      </c>
    </row>
    <row r="1893" spans="1:9" x14ac:dyDescent="0.25">
      <c r="B1893" s="21">
        <v>40764</v>
      </c>
      <c r="F1893">
        <f t="shared" si="117"/>
        <v>0</v>
      </c>
      <c r="G1893">
        <f t="shared" si="118"/>
        <v>0</v>
      </c>
      <c r="H1893">
        <f t="shared" si="119"/>
        <v>0</v>
      </c>
      <c r="I1893">
        <f t="shared" si="120"/>
        <v>0</v>
      </c>
    </row>
    <row r="1894" spans="1:9" x14ac:dyDescent="0.25">
      <c r="B1894" s="21">
        <v>40772</v>
      </c>
      <c r="F1894">
        <f t="shared" si="117"/>
        <v>0</v>
      </c>
      <c r="G1894">
        <f t="shared" si="118"/>
        <v>0</v>
      </c>
      <c r="H1894">
        <f t="shared" si="119"/>
        <v>0</v>
      </c>
      <c r="I1894">
        <f t="shared" si="120"/>
        <v>0</v>
      </c>
    </row>
    <row r="1895" spans="1:9" x14ac:dyDescent="0.25">
      <c r="B1895" s="21">
        <v>40781</v>
      </c>
      <c r="F1895">
        <f t="shared" si="117"/>
        <v>0</v>
      </c>
      <c r="G1895">
        <f t="shared" si="118"/>
        <v>0</v>
      </c>
      <c r="H1895">
        <f t="shared" si="119"/>
        <v>0</v>
      </c>
      <c r="I1895">
        <f t="shared" si="120"/>
        <v>0</v>
      </c>
    </row>
    <row r="1896" spans="1:9" x14ac:dyDescent="0.25">
      <c r="B1896" s="21">
        <v>40792</v>
      </c>
      <c r="F1896">
        <f t="shared" si="117"/>
        <v>0</v>
      </c>
      <c r="G1896">
        <f t="shared" si="118"/>
        <v>0</v>
      </c>
      <c r="H1896">
        <f t="shared" si="119"/>
        <v>0</v>
      </c>
      <c r="I1896">
        <f t="shared" si="120"/>
        <v>0</v>
      </c>
    </row>
    <row r="1897" spans="1:9" x14ac:dyDescent="0.25">
      <c r="B1897" s="21">
        <v>40806</v>
      </c>
      <c r="F1897">
        <f t="shared" si="117"/>
        <v>0</v>
      </c>
      <c r="G1897">
        <f t="shared" si="118"/>
        <v>0</v>
      </c>
      <c r="H1897">
        <f t="shared" si="119"/>
        <v>0</v>
      </c>
      <c r="I1897">
        <f t="shared" si="120"/>
        <v>0</v>
      </c>
    </row>
    <row r="1898" spans="1:9" x14ac:dyDescent="0.25">
      <c r="B1898" s="21">
        <v>40819</v>
      </c>
      <c r="F1898">
        <f t="shared" si="117"/>
        <v>0</v>
      </c>
      <c r="G1898">
        <f t="shared" si="118"/>
        <v>0</v>
      </c>
      <c r="H1898">
        <f t="shared" si="119"/>
        <v>0</v>
      </c>
      <c r="I1898">
        <f t="shared" si="120"/>
        <v>0</v>
      </c>
    </row>
    <row r="1899" spans="1:9" x14ac:dyDescent="0.25">
      <c r="B1899" s="21">
        <v>40828</v>
      </c>
      <c r="F1899">
        <f t="shared" si="117"/>
        <v>0</v>
      </c>
      <c r="G1899">
        <f t="shared" si="118"/>
        <v>0</v>
      </c>
      <c r="H1899">
        <f t="shared" si="119"/>
        <v>0</v>
      </c>
      <c r="I1899">
        <f t="shared" si="120"/>
        <v>0</v>
      </c>
    </row>
    <row r="1900" spans="1:9" x14ac:dyDescent="0.25">
      <c r="B1900" s="21">
        <v>40834</v>
      </c>
      <c r="F1900">
        <f t="shared" si="117"/>
        <v>0</v>
      </c>
      <c r="G1900">
        <f t="shared" si="118"/>
        <v>0</v>
      </c>
      <c r="H1900">
        <f t="shared" si="119"/>
        <v>0</v>
      </c>
      <c r="I1900">
        <f t="shared" si="120"/>
        <v>0</v>
      </c>
    </row>
    <row r="1901" spans="1:9" x14ac:dyDescent="0.25">
      <c r="B1901" s="21">
        <v>40841</v>
      </c>
      <c r="F1901">
        <f t="shared" si="117"/>
        <v>0</v>
      </c>
      <c r="G1901">
        <f t="shared" si="118"/>
        <v>0</v>
      </c>
      <c r="H1901">
        <f t="shared" si="119"/>
        <v>0</v>
      </c>
      <c r="I1901">
        <f t="shared" si="120"/>
        <v>0</v>
      </c>
    </row>
    <row r="1902" spans="1:9" x14ac:dyDescent="0.25">
      <c r="B1902" s="21">
        <v>40848</v>
      </c>
      <c r="F1902">
        <f t="shared" si="117"/>
        <v>0</v>
      </c>
      <c r="G1902">
        <f t="shared" si="118"/>
        <v>0</v>
      </c>
      <c r="H1902">
        <f t="shared" si="119"/>
        <v>0</v>
      </c>
      <c r="I1902">
        <f t="shared" si="120"/>
        <v>0</v>
      </c>
    </row>
    <row r="1903" spans="1:9" x14ac:dyDescent="0.25">
      <c r="B1903" s="21">
        <v>40855</v>
      </c>
      <c r="F1903">
        <f t="shared" si="117"/>
        <v>0</v>
      </c>
      <c r="G1903">
        <f t="shared" si="118"/>
        <v>0</v>
      </c>
      <c r="H1903">
        <f t="shared" si="119"/>
        <v>0</v>
      </c>
      <c r="I1903">
        <f t="shared" si="120"/>
        <v>0</v>
      </c>
    </row>
    <row r="1904" spans="1:9" x14ac:dyDescent="0.25">
      <c r="B1904" t="s">
        <v>1345</v>
      </c>
      <c r="F1904">
        <f t="shared" si="117"/>
        <v>0</v>
      </c>
      <c r="G1904">
        <f t="shared" si="118"/>
        <v>0</v>
      </c>
      <c r="H1904">
        <f t="shared" si="119"/>
        <v>0</v>
      </c>
      <c r="I1904">
        <f t="shared" si="120"/>
        <v>0</v>
      </c>
    </row>
    <row r="1905" spans="1:9" x14ac:dyDescent="0.25">
      <c r="A1905" t="s">
        <v>500</v>
      </c>
      <c r="B1905" s="21">
        <v>40737</v>
      </c>
      <c r="F1905">
        <f t="shared" si="117"/>
        <v>0</v>
      </c>
      <c r="G1905">
        <f t="shared" si="118"/>
        <v>0</v>
      </c>
      <c r="H1905">
        <f t="shared" si="119"/>
        <v>0</v>
      </c>
      <c r="I1905">
        <f t="shared" si="120"/>
        <v>0</v>
      </c>
    </row>
    <row r="1906" spans="1:9" x14ac:dyDescent="0.25">
      <c r="B1906" s="21">
        <v>40752</v>
      </c>
      <c r="F1906">
        <f t="shared" si="117"/>
        <v>0</v>
      </c>
      <c r="G1906">
        <f t="shared" si="118"/>
        <v>0</v>
      </c>
      <c r="H1906">
        <f t="shared" si="119"/>
        <v>0</v>
      </c>
      <c r="I1906">
        <f t="shared" si="120"/>
        <v>0</v>
      </c>
    </row>
    <row r="1907" spans="1:9" x14ac:dyDescent="0.25">
      <c r="B1907" s="21">
        <v>40758</v>
      </c>
      <c r="F1907">
        <f t="shared" si="117"/>
        <v>0</v>
      </c>
      <c r="G1907">
        <f t="shared" si="118"/>
        <v>0</v>
      </c>
      <c r="H1907">
        <f t="shared" si="119"/>
        <v>0</v>
      </c>
      <c r="I1907">
        <f t="shared" si="120"/>
        <v>0</v>
      </c>
    </row>
    <row r="1908" spans="1:9" x14ac:dyDescent="0.25">
      <c r="B1908" s="21">
        <v>40764</v>
      </c>
      <c r="F1908">
        <f t="shared" si="117"/>
        <v>0</v>
      </c>
      <c r="G1908">
        <f t="shared" si="118"/>
        <v>0</v>
      </c>
      <c r="H1908">
        <f t="shared" si="119"/>
        <v>0</v>
      </c>
      <c r="I1908">
        <f t="shared" si="120"/>
        <v>0</v>
      </c>
    </row>
    <row r="1909" spans="1:9" x14ac:dyDescent="0.25">
      <c r="B1909" s="21">
        <v>40772</v>
      </c>
      <c r="F1909">
        <f t="shared" si="117"/>
        <v>0</v>
      </c>
      <c r="G1909">
        <f t="shared" si="118"/>
        <v>0</v>
      </c>
      <c r="H1909">
        <f t="shared" si="119"/>
        <v>0</v>
      </c>
      <c r="I1909">
        <f t="shared" si="120"/>
        <v>0</v>
      </c>
    </row>
    <row r="1910" spans="1:9" x14ac:dyDescent="0.25">
      <c r="B1910" s="21">
        <v>40781</v>
      </c>
      <c r="F1910">
        <f t="shared" si="117"/>
        <v>0</v>
      </c>
      <c r="G1910">
        <f t="shared" si="118"/>
        <v>0</v>
      </c>
      <c r="H1910">
        <f t="shared" si="119"/>
        <v>0</v>
      </c>
      <c r="I1910">
        <f t="shared" si="120"/>
        <v>0</v>
      </c>
    </row>
    <row r="1911" spans="1:9" x14ac:dyDescent="0.25">
      <c r="B1911" s="21">
        <v>40792</v>
      </c>
      <c r="F1911">
        <f t="shared" si="117"/>
        <v>0</v>
      </c>
      <c r="G1911">
        <f t="shared" si="118"/>
        <v>0</v>
      </c>
      <c r="H1911">
        <f t="shared" si="119"/>
        <v>0</v>
      </c>
      <c r="I1911">
        <f t="shared" si="120"/>
        <v>0</v>
      </c>
    </row>
    <row r="1912" spans="1:9" x14ac:dyDescent="0.25">
      <c r="B1912" s="21">
        <v>40806</v>
      </c>
      <c r="F1912">
        <f t="shared" si="117"/>
        <v>0</v>
      </c>
      <c r="G1912">
        <f t="shared" si="118"/>
        <v>0</v>
      </c>
      <c r="H1912">
        <f t="shared" si="119"/>
        <v>0</v>
      </c>
      <c r="I1912">
        <f t="shared" si="120"/>
        <v>0</v>
      </c>
    </row>
    <row r="1913" spans="1:9" x14ac:dyDescent="0.25">
      <c r="B1913" s="21">
        <v>40819</v>
      </c>
      <c r="F1913">
        <f t="shared" si="117"/>
        <v>0</v>
      </c>
      <c r="G1913">
        <f t="shared" si="118"/>
        <v>0</v>
      </c>
      <c r="H1913">
        <f t="shared" si="119"/>
        <v>0</v>
      </c>
      <c r="I1913">
        <f t="shared" si="120"/>
        <v>0</v>
      </c>
    </row>
    <row r="1914" spans="1:9" x14ac:dyDescent="0.25">
      <c r="B1914" s="21">
        <v>40828</v>
      </c>
      <c r="F1914">
        <f t="shared" si="117"/>
        <v>0</v>
      </c>
      <c r="G1914">
        <f t="shared" si="118"/>
        <v>0</v>
      </c>
      <c r="H1914">
        <f t="shared" si="119"/>
        <v>0</v>
      </c>
      <c r="I1914">
        <f t="shared" si="120"/>
        <v>0</v>
      </c>
    </row>
    <row r="1915" spans="1:9" x14ac:dyDescent="0.25">
      <c r="B1915" s="21">
        <v>40834</v>
      </c>
      <c r="F1915">
        <f t="shared" si="117"/>
        <v>0</v>
      </c>
      <c r="G1915">
        <f t="shared" si="118"/>
        <v>0</v>
      </c>
      <c r="H1915">
        <f t="shared" si="119"/>
        <v>0</v>
      </c>
      <c r="I1915">
        <f t="shared" si="120"/>
        <v>0</v>
      </c>
    </row>
    <row r="1916" spans="1:9" x14ac:dyDescent="0.25">
      <c r="B1916" s="21">
        <v>40841</v>
      </c>
      <c r="F1916">
        <f t="shared" si="117"/>
        <v>0</v>
      </c>
      <c r="G1916">
        <f t="shared" si="118"/>
        <v>0</v>
      </c>
      <c r="H1916">
        <f t="shared" si="119"/>
        <v>0</v>
      </c>
      <c r="I1916">
        <f t="shared" si="120"/>
        <v>0</v>
      </c>
    </row>
    <row r="1917" spans="1:9" x14ac:dyDescent="0.25">
      <c r="B1917" s="21">
        <v>40848</v>
      </c>
      <c r="F1917">
        <f t="shared" si="117"/>
        <v>0</v>
      </c>
      <c r="G1917">
        <f t="shared" si="118"/>
        <v>0</v>
      </c>
      <c r="H1917">
        <f t="shared" si="119"/>
        <v>0</v>
      </c>
      <c r="I1917">
        <f t="shared" si="120"/>
        <v>0</v>
      </c>
    </row>
    <row r="1918" spans="1:9" x14ac:dyDescent="0.25">
      <c r="B1918" s="21">
        <v>40855</v>
      </c>
      <c r="F1918">
        <f t="shared" si="117"/>
        <v>0</v>
      </c>
      <c r="G1918">
        <f t="shared" si="118"/>
        <v>0</v>
      </c>
      <c r="H1918">
        <f t="shared" si="119"/>
        <v>0</v>
      </c>
      <c r="I1918">
        <f t="shared" si="120"/>
        <v>0</v>
      </c>
    </row>
    <row r="1919" spans="1:9" x14ac:dyDescent="0.25">
      <c r="B1919" t="s">
        <v>1345</v>
      </c>
      <c r="F1919">
        <f t="shared" si="117"/>
        <v>0</v>
      </c>
      <c r="G1919">
        <f t="shared" si="118"/>
        <v>0</v>
      </c>
      <c r="H1919">
        <f t="shared" si="119"/>
        <v>0</v>
      </c>
      <c r="I1919">
        <f t="shared" si="120"/>
        <v>0</v>
      </c>
    </row>
    <row r="1920" spans="1:9" x14ac:dyDescent="0.25">
      <c r="A1920" t="s">
        <v>221</v>
      </c>
      <c r="B1920" t="s">
        <v>1345</v>
      </c>
      <c r="F1920">
        <f t="shared" si="117"/>
        <v>0</v>
      </c>
      <c r="G1920">
        <f t="shared" si="118"/>
        <v>0</v>
      </c>
      <c r="H1920">
        <f t="shared" si="119"/>
        <v>0</v>
      </c>
      <c r="I1920">
        <f t="shared" si="120"/>
        <v>0</v>
      </c>
    </row>
    <row r="1921" spans="1:9" x14ac:dyDescent="0.25">
      <c r="A1921" t="s">
        <v>224</v>
      </c>
      <c r="B1921" t="s">
        <v>1345</v>
      </c>
      <c r="F1921">
        <f t="shared" si="117"/>
        <v>0</v>
      </c>
      <c r="G1921">
        <f t="shared" si="118"/>
        <v>0</v>
      </c>
      <c r="H1921">
        <f t="shared" si="119"/>
        <v>0</v>
      </c>
      <c r="I1921">
        <f t="shared" si="120"/>
        <v>0</v>
      </c>
    </row>
    <row r="1922" spans="1:9" x14ac:dyDescent="0.25">
      <c r="A1922" t="s">
        <v>220</v>
      </c>
      <c r="B1922" t="s">
        <v>1345</v>
      </c>
      <c r="F1922">
        <f t="shared" si="117"/>
        <v>0</v>
      </c>
      <c r="G1922">
        <f t="shared" si="118"/>
        <v>0</v>
      </c>
      <c r="H1922">
        <f t="shared" si="119"/>
        <v>0</v>
      </c>
      <c r="I1922">
        <f t="shared" si="120"/>
        <v>0</v>
      </c>
    </row>
    <row r="1923" spans="1:9" x14ac:dyDescent="0.25">
      <c r="A1923" t="s">
        <v>223</v>
      </c>
      <c r="B1923" t="s">
        <v>1345</v>
      </c>
      <c r="F1923">
        <f t="shared" si="117"/>
        <v>0</v>
      </c>
      <c r="G1923">
        <f t="shared" si="118"/>
        <v>0</v>
      </c>
      <c r="H1923">
        <f t="shared" si="119"/>
        <v>0</v>
      </c>
      <c r="I1923">
        <f t="shared" si="120"/>
        <v>0</v>
      </c>
    </row>
    <row r="1924" spans="1:9" x14ac:dyDescent="0.25">
      <c r="A1924" t="s">
        <v>218</v>
      </c>
      <c r="B1924" t="s">
        <v>1345</v>
      </c>
      <c r="F1924">
        <f t="shared" si="117"/>
        <v>0</v>
      </c>
      <c r="G1924">
        <f t="shared" si="118"/>
        <v>0</v>
      </c>
      <c r="H1924">
        <f t="shared" si="119"/>
        <v>0</v>
      </c>
      <c r="I1924">
        <f t="shared" si="120"/>
        <v>0</v>
      </c>
    </row>
    <row r="1925" spans="1:9" x14ac:dyDescent="0.25">
      <c r="A1925" t="s">
        <v>222</v>
      </c>
      <c r="B1925" t="s">
        <v>1345</v>
      </c>
      <c r="F1925">
        <f t="shared" si="117"/>
        <v>0</v>
      </c>
      <c r="G1925">
        <f t="shared" si="118"/>
        <v>0</v>
      </c>
      <c r="H1925">
        <f t="shared" si="119"/>
        <v>0</v>
      </c>
      <c r="I1925">
        <f t="shared" si="120"/>
        <v>0</v>
      </c>
    </row>
    <row r="1926" spans="1:9" x14ac:dyDescent="0.25">
      <c r="A1926" t="s">
        <v>214</v>
      </c>
      <c r="B1926" t="s">
        <v>1345</v>
      </c>
      <c r="F1926">
        <f t="shared" ref="F1926:F1989" si="121">G1926-H1926</f>
        <v>0</v>
      </c>
      <c r="G1926">
        <f t="shared" ref="G1926:G1989" si="122">IF(C1926="",0,C1926)</f>
        <v>0</v>
      </c>
      <c r="H1926">
        <f t="shared" ref="H1926:H1989" si="123">IF(D1926="",0,D1926)</f>
        <v>0</v>
      </c>
      <c r="I1926">
        <f t="shared" ref="I1926:I1989" si="124">IF(E1926="",0,E1926)</f>
        <v>0</v>
      </c>
    </row>
    <row r="1927" spans="1:9" x14ac:dyDescent="0.25">
      <c r="A1927" t="s">
        <v>217</v>
      </c>
      <c r="B1927" t="s">
        <v>1345</v>
      </c>
      <c r="F1927">
        <f t="shared" si="121"/>
        <v>0</v>
      </c>
      <c r="G1927">
        <f t="shared" si="122"/>
        <v>0</v>
      </c>
      <c r="H1927">
        <f t="shared" si="123"/>
        <v>0</v>
      </c>
      <c r="I1927">
        <f t="shared" si="124"/>
        <v>0</v>
      </c>
    </row>
    <row r="1928" spans="1:9" x14ac:dyDescent="0.25">
      <c r="A1928" t="s">
        <v>213</v>
      </c>
      <c r="B1928" t="s">
        <v>1345</v>
      </c>
      <c r="F1928">
        <f t="shared" si="121"/>
        <v>0</v>
      </c>
      <c r="G1928">
        <f t="shared" si="122"/>
        <v>0</v>
      </c>
      <c r="H1928">
        <f t="shared" si="123"/>
        <v>0</v>
      </c>
      <c r="I1928">
        <f t="shared" si="124"/>
        <v>0</v>
      </c>
    </row>
    <row r="1929" spans="1:9" x14ac:dyDescent="0.25">
      <c r="A1929" t="s">
        <v>216</v>
      </c>
      <c r="B1929" t="s">
        <v>1345</v>
      </c>
      <c r="F1929">
        <f t="shared" si="121"/>
        <v>0</v>
      </c>
      <c r="G1929">
        <f t="shared" si="122"/>
        <v>0</v>
      </c>
      <c r="H1929">
        <f t="shared" si="123"/>
        <v>0</v>
      </c>
      <c r="I1929">
        <f t="shared" si="124"/>
        <v>0</v>
      </c>
    </row>
    <row r="1930" spans="1:9" x14ac:dyDescent="0.25">
      <c r="A1930" t="s">
        <v>212</v>
      </c>
      <c r="B1930" t="s">
        <v>1345</v>
      </c>
      <c r="F1930">
        <f t="shared" si="121"/>
        <v>0</v>
      </c>
      <c r="G1930">
        <f t="shared" si="122"/>
        <v>0</v>
      </c>
      <c r="H1930">
        <f t="shared" si="123"/>
        <v>0</v>
      </c>
      <c r="I1930">
        <f t="shared" si="124"/>
        <v>0</v>
      </c>
    </row>
    <row r="1931" spans="1:9" x14ac:dyDescent="0.25">
      <c r="A1931" t="s">
        <v>215</v>
      </c>
      <c r="B1931" t="s">
        <v>1345</v>
      </c>
      <c r="F1931">
        <f t="shared" si="121"/>
        <v>0</v>
      </c>
      <c r="G1931">
        <f t="shared" si="122"/>
        <v>0</v>
      </c>
      <c r="H1931">
        <f t="shared" si="123"/>
        <v>0</v>
      </c>
      <c r="I1931">
        <f t="shared" si="124"/>
        <v>0</v>
      </c>
    </row>
    <row r="1932" spans="1:9" x14ac:dyDescent="0.25">
      <c r="A1932" t="s">
        <v>225</v>
      </c>
      <c r="B1932" s="21">
        <v>40745</v>
      </c>
      <c r="C1932">
        <v>25.9</v>
      </c>
      <c r="F1932">
        <f t="shared" si="121"/>
        <v>25.9</v>
      </c>
      <c r="G1932">
        <f t="shared" si="122"/>
        <v>25.9</v>
      </c>
      <c r="H1932">
        <f t="shared" si="123"/>
        <v>0</v>
      </c>
      <c r="I1932">
        <f t="shared" si="124"/>
        <v>0</v>
      </c>
    </row>
    <row r="1933" spans="1:9" x14ac:dyDescent="0.25">
      <c r="B1933" s="21">
        <v>40752</v>
      </c>
      <c r="C1933">
        <v>86</v>
      </c>
      <c r="F1933">
        <f t="shared" si="121"/>
        <v>86</v>
      </c>
      <c r="G1933">
        <f t="shared" si="122"/>
        <v>86</v>
      </c>
      <c r="H1933">
        <f t="shared" si="123"/>
        <v>0</v>
      </c>
      <c r="I1933">
        <f t="shared" si="124"/>
        <v>0</v>
      </c>
    </row>
    <row r="1934" spans="1:9" x14ac:dyDescent="0.25">
      <c r="B1934" s="21">
        <v>40756</v>
      </c>
      <c r="C1934">
        <v>118.9</v>
      </c>
      <c r="E1934">
        <v>26.5</v>
      </c>
      <c r="F1934">
        <f t="shared" si="121"/>
        <v>118.9</v>
      </c>
      <c r="G1934">
        <f t="shared" si="122"/>
        <v>118.9</v>
      </c>
      <c r="H1934">
        <f t="shared" si="123"/>
        <v>0</v>
      </c>
      <c r="I1934">
        <f t="shared" si="124"/>
        <v>26.5</v>
      </c>
    </row>
    <row r="1935" spans="1:9" x14ac:dyDescent="0.25">
      <c r="B1935" s="21">
        <v>40764</v>
      </c>
      <c r="C1935">
        <v>178.3</v>
      </c>
      <c r="E1935">
        <v>51.8</v>
      </c>
      <c r="F1935">
        <f t="shared" si="121"/>
        <v>178.3</v>
      </c>
      <c r="G1935">
        <f t="shared" si="122"/>
        <v>178.3</v>
      </c>
      <c r="H1935">
        <f t="shared" si="123"/>
        <v>0</v>
      </c>
      <c r="I1935">
        <f t="shared" si="124"/>
        <v>51.8</v>
      </c>
    </row>
    <row r="1936" spans="1:9" x14ac:dyDescent="0.25">
      <c r="B1936" s="21">
        <v>40788</v>
      </c>
      <c r="C1936">
        <v>520.5</v>
      </c>
      <c r="E1936">
        <v>244.2</v>
      </c>
      <c r="F1936">
        <f t="shared" si="121"/>
        <v>520.5</v>
      </c>
      <c r="G1936">
        <f t="shared" si="122"/>
        <v>520.5</v>
      </c>
      <c r="H1936">
        <f t="shared" si="123"/>
        <v>0</v>
      </c>
      <c r="I1936">
        <f t="shared" si="124"/>
        <v>244.2</v>
      </c>
    </row>
    <row r="1937" spans="1:9" x14ac:dyDescent="0.25">
      <c r="B1937" s="21">
        <v>40851</v>
      </c>
      <c r="C1937">
        <v>1675.3</v>
      </c>
      <c r="F1937">
        <f t="shared" si="121"/>
        <v>1675.3</v>
      </c>
      <c r="G1937">
        <f t="shared" si="122"/>
        <v>1675.3</v>
      </c>
      <c r="H1937">
        <f t="shared" si="123"/>
        <v>0</v>
      </c>
      <c r="I1937">
        <f t="shared" si="124"/>
        <v>0</v>
      </c>
    </row>
    <row r="1938" spans="1:9" x14ac:dyDescent="0.25">
      <c r="A1938" t="s">
        <v>226</v>
      </c>
      <c r="B1938" s="21">
        <v>40745</v>
      </c>
      <c r="C1938">
        <v>16.7</v>
      </c>
      <c r="F1938">
        <f t="shared" si="121"/>
        <v>16.7</v>
      </c>
      <c r="G1938">
        <f t="shared" si="122"/>
        <v>16.7</v>
      </c>
      <c r="H1938">
        <f t="shared" si="123"/>
        <v>0</v>
      </c>
      <c r="I1938">
        <f t="shared" si="124"/>
        <v>0</v>
      </c>
    </row>
    <row r="1939" spans="1:9" x14ac:dyDescent="0.25">
      <c r="B1939" s="21">
        <v>40752</v>
      </c>
      <c r="C1939">
        <v>50</v>
      </c>
      <c r="F1939">
        <f t="shared" si="121"/>
        <v>50</v>
      </c>
      <c r="G1939">
        <f t="shared" si="122"/>
        <v>50</v>
      </c>
      <c r="H1939">
        <f t="shared" si="123"/>
        <v>0</v>
      </c>
      <c r="I1939">
        <f t="shared" si="124"/>
        <v>0</v>
      </c>
    </row>
    <row r="1940" spans="1:9" x14ac:dyDescent="0.25">
      <c r="B1940" s="21">
        <v>40756</v>
      </c>
      <c r="C1940">
        <v>63.4</v>
      </c>
      <c r="E1940">
        <v>13.2</v>
      </c>
      <c r="F1940">
        <f t="shared" si="121"/>
        <v>63.4</v>
      </c>
      <c r="G1940">
        <f t="shared" si="122"/>
        <v>63.4</v>
      </c>
      <c r="H1940">
        <f t="shared" si="123"/>
        <v>0</v>
      </c>
      <c r="I1940">
        <f t="shared" si="124"/>
        <v>13.2</v>
      </c>
    </row>
    <row r="1941" spans="1:9" x14ac:dyDescent="0.25">
      <c r="B1941" s="21">
        <v>40764</v>
      </c>
      <c r="C1941">
        <v>138.6</v>
      </c>
      <c r="E1941">
        <v>38.4</v>
      </c>
      <c r="F1941">
        <f t="shared" si="121"/>
        <v>138.6</v>
      </c>
      <c r="G1941">
        <f t="shared" si="122"/>
        <v>138.6</v>
      </c>
      <c r="H1941">
        <f t="shared" si="123"/>
        <v>0</v>
      </c>
      <c r="I1941">
        <f t="shared" si="124"/>
        <v>38.4</v>
      </c>
    </row>
    <row r="1942" spans="1:9" x14ac:dyDescent="0.25">
      <c r="B1942" s="21">
        <v>40788</v>
      </c>
      <c r="C1942">
        <v>412</v>
      </c>
      <c r="E1942">
        <v>190.3</v>
      </c>
      <c r="F1942">
        <f t="shared" si="121"/>
        <v>412</v>
      </c>
      <c r="G1942">
        <f t="shared" si="122"/>
        <v>412</v>
      </c>
      <c r="H1942">
        <f t="shared" si="123"/>
        <v>0</v>
      </c>
      <c r="I1942">
        <f t="shared" si="124"/>
        <v>190.3</v>
      </c>
    </row>
    <row r="1943" spans="1:9" x14ac:dyDescent="0.25">
      <c r="B1943" s="21">
        <v>40851</v>
      </c>
      <c r="C1943">
        <v>1492.5</v>
      </c>
      <c r="F1943">
        <f t="shared" si="121"/>
        <v>1492.5</v>
      </c>
      <c r="G1943">
        <f t="shared" si="122"/>
        <v>1492.5</v>
      </c>
      <c r="H1943">
        <f t="shared" si="123"/>
        <v>0</v>
      </c>
      <c r="I1943">
        <f t="shared" si="124"/>
        <v>0</v>
      </c>
    </row>
    <row r="1944" spans="1:9" x14ac:dyDescent="0.25">
      <c r="A1944" t="s">
        <v>227</v>
      </c>
      <c r="B1944" s="21">
        <v>40851</v>
      </c>
      <c r="C1944">
        <v>1238.7</v>
      </c>
      <c r="F1944">
        <f t="shared" si="121"/>
        <v>1238.7</v>
      </c>
      <c r="G1944">
        <f t="shared" si="122"/>
        <v>1238.7</v>
      </c>
      <c r="H1944">
        <f t="shared" si="123"/>
        <v>0</v>
      </c>
      <c r="I1944">
        <f t="shared" si="124"/>
        <v>0</v>
      </c>
    </row>
    <row r="1945" spans="1:9" x14ac:dyDescent="0.25">
      <c r="A1945" t="s">
        <v>465</v>
      </c>
      <c r="B1945" s="21">
        <v>33487</v>
      </c>
      <c r="C1945">
        <v>167</v>
      </c>
      <c r="F1945">
        <f t="shared" si="121"/>
        <v>167</v>
      </c>
      <c r="G1945">
        <f t="shared" si="122"/>
        <v>167</v>
      </c>
      <c r="H1945">
        <f t="shared" si="123"/>
        <v>0</v>
      </c>
      <c r="I1945">
        <f t="shared" si="124"/>
        <v>0</v>
      </c>
    </row>
    <row r="1946" spans="1:9" x14ac:dyDescent="0.25">
      <c r="B1946" s="21">
        <v>33547</v>
      </c>
      <c r="C1946">
        <v>986</v>
      </c>
      <c r="D1946">
        <v>196</v>
      </c>
      <c r="E1946">
        <v>632</v>
      </c>
      <c r="F1946">
        <f t="shared" si="121"/>
        <v>790</v>
      </c>
      <c r="G1946">
        <f t="shared" si="122"/>
        <v>986</v>
      </c>
      <c r="H1946">
        <f t="shared" si="123"/>
        <v>196</v>
      </c>
      <c r="I1946">
        <f t="shared" si="124"/>
        <v>632</v>
      </c>
    </row>
    <row r="1947" spans="1:9" x14ac:dyDescent="0.25">
      <c r="B1947" s="21">
        <v>33592</v>
      </c>
      <c r="C1947">
        <v>1366</v>
      </c>
      <c r="F1947">
        <f t="shared" si="121"/>
        <v>1366</v>
      </c>
      <c r="G1947">
        <f t="shared" si="122"/>
        <v>1366</v>
      </c>
      <c r="H1947">
        <f t="shared" si="123"/>
        <v>0</v>
      </c>
      <c r="I1947">
        <f t="shared" si="124"/>
        <v>0</v>
      </c>
    </row>
    <row r="1948" spans="1:9" x14ac:dyDescent="0.25">
      <c r="A1948" t="s">
        <v>468</v>
      </c>
      <c r="B1948" s="21">
        <v>33547</v>
      </c>
      <c r="C1948">
        <v>1132</v>
      </c>
      <c r="D1948">
        <v>239</v>
      </c>
      <c r="E1948">
        <v>662</v>
      </c>
      <c r="F1948">
        <f t="shared" si="121"/>
        <v>893</v>
      </c>
      <c r="G1948">
        <f t="shared" si="122"/>
        <v>1132</v>
      </c>
      <c r="H1948">
        <f t="shared" si="123"/>
        <v>239</v>
      </c>
      <c r="I1948">
        <f t="shared" si="124"/>
        <v>662</v>
      </c>
    </row>
    <row r="1949" spans="1:9" x14ac:dyDescent="0.25">
      <c r="B1949" s="21">
        <v>33592</v>
      </c>
      <c r="C1949">
        <v>1619</v>
      </c>
      <c r="F1949">
        <f t="shared" si="121"/>
        <v>1619</v>
      </c>
      <c r="G1949">
        <f t="shared" si="122"/>
        <v>1619</v>
      </c>
      <c r="H1949">
        <f t="shared" si="123"/>
        <v>0</v>
      </c>
      <c r="I1949">
        <f t="shared" si="124"/>
        <v>0</v>
      </c>
    </row>
    <row r="1950" spans="1:9" x14ac:dyDescent="0.25">
      <c r="A1950" t="s">
        <v>469</v>
      </c>
      <c r="B1950" s="21">
        <v>33547</v>
      </c>
      <c r="C1950">
        <v>1163</v>
      </c>
      <c r="D1950">
        <v>236</v>
      </c>
      <c r="E1950">
        <v>665</v>
      </c>
      <c r="F1950">
        <f t="shared" si="121"/>
        <v>927</v>
      </c>
      <c r="G1950">
        <f t="shared" si="122"/>
        <v>1163</v>
      </c>
      <c r="H1950">
        <f t="shared" si="123"/>
        <v>236</v>
      </c>
      <c r="I1950">
        <f t="shared" si="124"/>
        <v>665</v>
      </c>
    </row>
    <row r="1951" spans="1:9" x14ac:dyDescent="0.25">
      <c r="B1951" s="21">
        <v>33592</v>
      </c>
      <c r="C1951">
        <v>1683</v>
      </c>
      <c r="F1951">
        <f t="shared" si="121"/>
        <v>1683</v>
      </c>
      <c r="G1951">
        <f t="shared" si="122"/>
        <v>1683</v>
      </c>
      <c r="H1951">
        <f t="shared" si="123"/>
        <v>0</v>
      </c>
      <c r="I1951">
        <f t="shared" si="124"/>
        <v>0</v>
      </c>
    </row>
    <row r="1952" spans="1:9" x14ac:dyDescent="0.25">
      <c r="A1952" t="s">
        <v>470</v>
      </c>
      <c r="B1952" s="21">
        <v>33547</v>
      </c>
      <c r="C1952">
        <v>1194</v>
      </c>
      <c r="D1952">
        <v>250</v>
      </c>
      <c r="E1952">
        <v>681</v>
      </c>
      <c r="F1952">
        <f t="shared" si="121"/>
        <v>944</v>
      </c>
      <c r="G1952">
        <f t="shared" si="122"/>
        <v>1194</v>
      </c>
      <c r="H1952">
        <f t="shared" si="123"/>
        <v>250</v>
      </c>
      <c r="I1952">
        <f t="shared" si="124"/>
        <v>681</v>
      </c>
    </row>
    <row r="1953" spans="1:9" x14ac:dyDescent="0.25">
      <c r="B1953" s="21">
        <v>33592</v>
      </c>
      <c r="C1953">
        <v>1670</v>
      </c>
      <c r="F1953">
        <f t="shared" si="121"/>
        <v>1670</v>
      </c>
      <c r="G1953">
        <f t="shared" si="122"/>
        <v>1670</v>
      </c>
      <c r="H1953">
        <f t="shared" si="123"/>
        <v>0</v>
      </c>
      <c r="I1953">
        <f t="shared" si="124"/>
        <v>0</v>
      </c>
    </row>
    <row r="1954" spans="1:9" x14ac:dyDescent="0.25">
      <c r="A1954" t="s">
        <v>471</v>
      </c>
      <c r="B1954" s="21">
        <v>33547</v>
      </c>
      <c r="C1954">
        <v>1188</v>
      </c>
      <c r="D1954">
        <v>244</v>
      </c>
      <c r="E1954">
        <v>664</v>
      </c>
      <c r="F1954">
        <f t="shared" si="121"/>
        <v>944</v>
      </c>
      <c r="G1954">
        <f t="shared" si="122"/>
        <v>1188</v>
      </c>
      <c r="H1954">
        <f t="shared" si="123"/>
        <v>244</v>
      </c>
      <c r="I1954">
        <f t="shared" si="124"/>
        <v>664</v>
      </c>
    </row>
    <row r="1955" spans="1:9" x14ac:dyDescent="0.25">
      <c r="B1955" s="21">
        <v>33592</v>
      </c>
      <c r="C1955">
        <v>1676</v>
      </c>
      <c r="F1955">
        <f t="shared" si="121"/>
        <v>1676</v>
      </c>
      <c r="G1955">
        <f t="shared" si="122"/>
        <v>1676</v>
      </c>
      <c r="H1955">
        <f t="shared" si="123"/>
        <v>0</v>
      </c>
      <c r="I1955">
        <f t="shared" si="124"/>
        <v>0</v>
      </c>
    </row>
    <row r="1956" spans="1:9" x14ac:dyDescent="0.25">
      <c r="A1956" t="s">
        <v>466</v>
      </c>
      <c r="B1956" s="21">
        <v>33547</v>
      </c>
      <c r="C1956">
        <v>1086</v>
      </c>
      <c r="D1956">
        <v>214</v>
      </c>
      <c r="E1956">
        <v>667</v>
      </c>
      <c r="F1956">
        <f t="shared" si="121"/>
        <v>872</v>
      </c>
      <c r="G1956">
        <f t="shared" si="122"/>
        <v>1086</v>
      </c>
      <c r="H1956">
        <f t="shared" si="123"/>
        <v>214</v>
      </c>
      <c r="I1956">
        <f t="shared" si="124"/>
        <v>667</v>
      </c>
    </row>
    <row r="1957" spans="1:9" x14ac:dyDescent="0.25">
      <c r="B1957" s="21">
        <v>33592</v>
      </c>
      <c r="C1957">
        <v>1578</v>
      </c>
      <c r="F1957">
        <f t="shared" si="121"/>
        <v>1578</v>
      </c>
      <c r="G1957">
        <f t="shared" si="122"/>
        <v>1578</v>
      </c>
      <c r="H1957">
        <f t="shared" si="123"/>
        <v>0</v>
      </c>
      <c r="I1957">
        <f t="shared" si="124"/>
        <v>0</v>
      </c>
    </row>
    <row r="1958" spans="1:9" x14ac:dyDescent="0.25">
      <c r="A1958" t="s">
        <v>467</v>
      </c>
      <c r="B1958" s="21">
        <v>33547</v>
      </c>
      <c r="C1958">
        <v>1167</v>
      </c>
      <c r="D1958">
        <v>233</v>
      </c>
      <c r="E1958">
        <v>706</v>
      </c>
      <c r="F1958">
        <f t="shared" si="121"/>
        <v>934</v>
      </c>
      <c r="G1958">
        <f t="shared" si="122"/>
        <v>1167</v>
      </c>
      <c r="H1958">
        <f t="shared" si="123"/>
        <v>233</v>
      </c>
      <c r="I1958">
        <f t="shared" si="124"/>
        <v>706</v>
      </c>
    </row>
    <row r="1959" spans="1:9" x14ac:dyDescent="0.25">
      <c r="B1959" s="21">
        <v>33592</v>
      </c>
      <c r="C1959">
        <v>1615</v>
      </c>
      <c r="F1959">
        <f t="shared" si="121"/>
        <v>1615</v>
      </c>
      <c r="G1959">
        <f t="shared" si="122"/>
        <v>1615</v>
      </c>
      <c r="H1959">
        <f t="shared" si="123"/>
        <v>0</v>
      </c>
      <c r="I1959">
        <f t="shared" si="124"/>
        <v>0</v>
      </c>
    </row>
    <row r="1960" spans="1:9" x14ac:dyDescent="0.25">
      <c r="A1960" t="s">
        <v>541</v>
      </c>
      <c r="B1960" t="s">
        <v>1345</v>
      </c>
      <c r="F1960">
        <f t="shared" si="121"/>
        <v>0</v>
      </c>
      <c r="G1960">
        <f t="shared" si="122"/>
        <v>0</v>
      </c>
      <c r="H1960">
        <f t="shared" si="123"/>
        <v>0</v>
      </c>
      <c r="I1960">
        <f t="shared" si="124"/>
        <v>0</v>
      </c>
    </row>
    <row r="1961" spans="1:9" x14ac:dyDescent="0.25">
      <c r="A1961" t="s">
        <v>550</v>
      </c>
      <c r="B1961" t="s">
        <v>1345</v>
      </c>
      <c r="F1961">
        <f t="shared" si="121"/>
        <v>0</v>
      </c>
      <c r="G1961">
        <f t="shared" si="122"/>
        <v>0</v>
      </c>
      <c r="H1961">
        <f t="shared" si="123"/>
        <v>0</v>
      </c>
      <c r="I1961">
        <f t="shared" si="124"/>
        <v>0</v>
      </c>
    </row>
    <row r="1962" spans="1:9" x14ac:dyDescent="0.25">
      <c r="A1962" t="s">
        <v>556</v>
      </c>
      <c r="B1962" t="s">
        <v>1345</v>
      </c>
      <c r="F1962">
        <f t="shared" si="121"/>
        <v>0</v>
      </c>
      <c r="G1962">
        <f t="shared" si="122"/>
        <v>0</v>
      </c>
      <c r="H1962">
        <f t="shared" si="123"/>
        <v>0</v>
      </c>
      <c r="I1962">
        <f t="shared" si="124"/>
        <v>0</v>
      </c>
    </row>
    <row r="1963" spans="1:9" x14ac:dyDescent="0.25">
      <c r="A1963" t="s">
        <v>546</v>
      </c>
      <c r="B1963" t="s">
        <v>1345</v>
      </c>
      <c r="F1963">
        <f t="shared" si="121"/>
        <v>0</v>
      </c>
      <c r="G1963">
        <f t="shared" si="122"/>
        <v>0</v>
      </c>
      <c r="H1963">
        <f t="shared" si="123"/>
        <v>0</v>
      </c>
      <c r="I1963">
        <f t="shared" si="124"/>
        <v>0</v>
      </c>
    </row>
    <row r="1964" spans="1:9" x14ac:dyDescent="0.25">
      <c r="A1964" t="s">
        <v>553</v>
      </c>
      <c r="B1964" t="s">
        <v>1345</v>
      </c>
      <c r="F1964">
        <f t="shared" si="121"/>
        <v>0</v>
      </c>
      <c r="G1964">
        <f t="shared" si="122"/>
        <v>0</v>
      </c>
      <c r="H1964">
        <f t="shared" si="123"/>
        <v>0</v>
      </c>
      <c r="I1964">
        <f t="shared" si="124"/>
        <v>0</v>
      </c>
    </row>
    <row r="1965" spans="1:9" x14ac:dyDescent="0.25">
      <c r="A1965" t="s">
        <v>559</v>
      </c>
      <c r="B1965" t="s">
        <v>1345</v>
      </c>
      <c r="F1965">
        <f t="shared" si="121"/>
        <v>0</v>
      </c>
      <c r="G1965">
        <f t="shared" si="122"/>
        <v>0</v>
      </c>
      <c r="H1965">
        <f t="shared" si="123"/>
        <v>0</v>
      </c>
      <c r="I1965">
        <f t="shared" si="124"/>
        <v>0</v>
      </c>
    </row>
    <row r="1966" spans="1:9" x14ac:dyDescent="0.25">
      <c r="A1966" t="s">
        <v>540</v>
      </c>
      <c r="B1966" t="s">
        <v>1345</v>
      </c>
      <c r="F1966">
        <f t="shared" si="121"/>
        <v>0</v>
      </c>
      <c r="G1966">
        <f t="shared" si="122"/>
        <v>0</v>
      </c>
      <c r="H1966">
        <f t="shared" si="123"/>
        <v>0</v>
      </c>
      <c r="I1966">
        <f t="shared" si="124"/>
        <v>0</v>
      </c>
    </row>
    <row r="1967" spans="1:9" x14ac:dyDescent="0.25">
      <c r="A1967" t="s">
        <v>549</v>
      </c>
      <c r="B1967" t="s">
        <v>1345</v>
      </c>
      <c r="F1967">
        <f t="shared" si="121"/>
        <v>0</v>
      </c>
      <c r="G1967">
        <f t="shared" si="122"/>
        <v>0</v>
      </c>
      <c r="H1967">
        <f t="shared" si="123"/>
        <v>0</v>
      </c>
      <c r="I1967">
        <f t="shared" si="124"/>
        <v>0</v>
      </c>
    </row>
    <row r="1968" spans="1:9" x14ac:dyDescent="0.25">
      <c r="A1968" t="s">
        <v>555</v>
      </c>
      <c r="B1968" t="s">
        <v>1345</v>
      </c>
      <c r="F1968">
        <f t="shared" si="121"/>
        <v>0</v>
      </c>
      <c r="G1968">
        <f t="shared" si="122"/>
        <v>0</v>
      </c>
      <c r="H1968">
        <f t="shared" si="123"/>
        <v>0</v>
      </c>
      <c r="I1968">
        <f t="shared" si="124"/>
        <v>0</v>
      </c>
    </row>
    <row r="1969" spans="1:9" x14ac:dyDescent="0.25">
      <c r="A1969" t="s">
        <v>548</v>
      </c>
      <c r="B1969" t="s">
        <v>1345</v>
      </c>
      <c r="F1969">
        <f t="shared" si="121"/>
        <v>0</v>
      </c>
      <c r="G1969">
        <f t="shared" si="122"/>
        <v>0</v>
      </c>
      <c r="H1969">
        <f t="shared" si="123"/>
        <v>0</v>
      </c>
      <c r="I1969">
        <f t="shared" si="124"/>
        <v>0</v>
      </c>
    </row>
    <row r="1970" spans="1:9" x14ac:dyDescent="0.25">
      <c r="A1970" t="s">
        <v>554</v>
      </c>
      <c r="B1970" t="s">
        <v>1345</v>
      </c>
      <c r="F1970">
        <f t="shared" si="121"/>
        <v>0</v>
      </c>
      <c r="G1970">
        <f t="shared" si="122"/>
        <v>0</v>
      </c>
      <c r="H1970">
        <f t="shared" si="123"/>
        <v>0</v>
      </c>
      <c r="I1970">
        <f t="shared" si="124"/>
        <v>0</v>
      </c>
    </row>
    <row r="1971" spans="1:9" x14ac:dyDescent="0.25">
      <c r="A1971" t="s">
        <v>560</v>
      </c>
      <c r="B1971" t="s">
        <v>1345</v>
      </c>
      <c r="F1971">
        <f t="shared" si="121"/>
        <v>0</v>
      </c>
      <c r="G1971">
        <f t="shared" si="122"/>
        <v>0</v>
      </c>
      <c r="H1971">
        <f t="shared" si="123"/>
        <v>0</v>
      </c>
      <c r="I1971">
        <f t="shared" si="124"/>
        <v>0</v>
      </c>
    </row>
    <row r="1972" spans="1:9" x14ac:dyDescent="0.25">
      <c r="A1972" t="s">
        <v>542</v>
      </c>
      <c r="B1972" t="s">
        <v>1345</v>
      </c>
      <c r="F1972">
        <f t="shared" si="121"/>
        <v>0</v>
      </c>
      <c r="G1972">
        <f t="shared" si="122"/>
        <v>0</v>
      </c>
      <c r="H1972">
        <f t="shared" si="123"/>
        <v>0</v>
      </c>
      <c r="I1972">
        <f t="shared" si="124"/>
        <v>0</v>
      </c>
    </row>
    <row r="1973" spans="1:9" x14ac:dyDescent="0.25">
      <c r="A1973" t="s">
        <v>551</v>
      </c>
      <c r="B1973" t="s">
        <v>1345</v>
      </c>
      <c r="F1973">
        <f t="shared" si="121"/>
        <v>0</v>
      </c>
      <c r="G1973">
        <f t="shared" si="122"/>
        <v>0</v>
      </c>
      <c r="H1973">
        <f t="shared" si="123"/>
        <v>0</v>
      </c>
      <c r="I1973">
        <f t="shared" si="124"/>
        <v>0</v>
      </c>
    </row>
    <row r="1974" spans="1:9" x14ac:dyDescent="0.25">
      <c r="A1974" t="s">
        <v>557</v>
      </c>
      <c r="B1974" t="s">
        <v>1345</v>
      </c>
      <c r="F1974">
        <f t="shared" si="121"/>
        <v>0</v>
      </c>
      <c r="G1974">
        <f t="shared" si="122"/>
        <v>0</v>
      </c>
      <c r="H1974">
        <f t="shared" si="123"/>
        <v>0</v>
      </c>
      <c r="I1974">
        <f t="shared" si="124"/>
        <v>0</v>
      </c>
    </row>
    <row r="1975" spans="1:9" x14ac:dyDescent="0.25">
      <c r="A1975" t="s">
        <v>544</v>
      </c>
      <c r="B1975" t="s">
        <v>1345</v>
      </c>
      <c r="F1975">
        <f t="shared" si="121"/>
        <v>0</v>
      </c>
      <c r="G1975">
        <f t="shared" si="122"/>
        <v>0</v>
      </c>
      <c r="H1975">
        <f t="shared" si="123"/>
        <v>0</v>
      </c>
      <c r="I1975">
        <f t="shared" si="124"/>
        <v>0</v>
      </c>
    </row>
    <row r="1976" spans="1:9" x14ac:dyDescent="0.25">
      <c r="A1976" t="s">
        <v>552</v>
      </c>
      <c r="B1976" t="s">
        <v>1345</v>
      </c>
      <c r="F1976">
        <f t="shared" si="121"/>
        <v>0</v>
      </c>
      <c r="G1976">
        <f t="shared" si="122"/>
        <v>0</v>
      </c>
      <c r="H1976">
        <f t="shared" si="123"/>
        <v>0</v>
      </c>
      <c r="I1976">
        <f t="shared" si="124"/>
        <v>0</v>
      </c>
    </row>
    <row r="1977" spans="1:9" x14ac:dyDescent="0.25">
      <c r="A1977" t="s">
        <v>558</v>
      </c>
      <c r="B1977" t="s">
        <v>1345</v>
      </c>
      <c r="F1977">
        <f t="shared" si="121"/>
        <v>0</v>
      </c>
      <c r="G1977">
        <f t="shared" si="122"/>
        <v>0</v>
      </c>
      <c r="H1977">
        <f t="shared" si="123"/>
        <v>0</v>
      </c>
      <c r="I1977">
        <f t="shared" si="124"/>
        <v>0</v>
      </c>
    </row>
    <row r="1978" spans="1:9" x14ac:dyDescent="0.25">
      <c r="A1978" t="s">
        <v>411</v>
      </c>
      <c r="B1978" t="s">
        <v>1345</v>
      </c>
      <c r="F1978">
        <f t="shared" si="121"/>
        <v>0</v>
      </c>
      <c r="G1978">
        <f t="shared" si="122"/>
        <v>0</v>
      </c>
      <c r="H1978">
        <f t="shared" si="123"/>
        <v>0</v>
      </c>
      <c r="I1978">
        <f t="shared" si="124"/>
        <v>0</v>
      </c>
    </row>
    <row r="1979" spans="1:9" x14ac:dyDescent="0.25">
      <c r="A1979" t="s">
        <v>417</v>
      </c>
      <c r="B1979" t="s">
        <v>1345</v>
      </c>
      <c r="F1979">
        <f t="shared" si="121"/>
        <v>0</v>
      </c>
      <c r="G1979">
        <f t="shared" si="122"/>
        <v>0</v>
      </c>
      <c r="H1979">
        <f t="shared" si="123"/>
        <v>0</v>
      </c>
      <c r="I1979">
        <f t="shared" si="124"/>
        <v>0</v>
      </c>
    </row>
    <row r="1980" spans="1:9" x14ac:dyDescent="0.25">
      <c r="A1980" t="s">
        <v>414</v>
      </c>
      <c r="B1980" t="s">
        <v>1345</v>
      </c>
      <c r="F1980">
        <f t="shared" si="121"/>
        <v>0</v>
      </c>
      <c r="G1980">
        <f t="shared" si="122"/>
        <v>0</v>
      </c>
      <c r="H1980">
        <f t="shared" si="123"/>
        <v>0</v>
      </c>
      <c r="I1980">
        <f t="shared" si="124"/>
        <v>0</v>
      </c>
    </row>
    <row r="1981" spans="1:9" x14ac:dyDescent="0.25">
      <c r="A1981" t="s">
        <v>409</v>
      </c>
      <c r="B1981" t="s">
        <v>1345</v>
      </c>
      <c r="F1981">
        <f t="shared" si="121"/>
        <v>0</v>
      </c>
      <c r="G1981">
        <f t="shared" si="122"/>
        <v>0</v>
      </c>
      <c r="H1981">
        <f t="shared" si="123"/>
        <v>0</v>
      </c>
      <c r="I1981">
        <f t="shared" si="124"/>
        <v>0</v>
      </c>
    </row>
    <row r="1982" spans="1:9" x14ac:dyDescent="0.25">
      <c r="A1982" t="s">
        <v>415</v>
      </c>
      <c r="B1982" t="s">
        <v>1345</v>
      </c>
      <c r="F1982">
        <f t="shared" si="121"/>
        <v>0</v>
      </c>
      <c r="G1982">
        <f t="shared" si="122"/>
        <v>0</v>
      </c>
      <c r="H1982">
        <f t="shared" si="123"/>
        <v>0</v>
      </c>
      <c r="I1982">
        <f t="shared" si="124"/>
        <v>0</v>
      </c>
    </row>
    <row r="1983" spans="1:9" x14ac:dyDescent="0.25">
      <c r="A1983" t="s">
        <v>412</v>
      </c>
      <c r="B1983" t="s">
        <v>1345</v>
      </c>
      <c r="F1983">
        <f t="shared" si="121"/>
        <v>0</v>
      </c>
      <c r="G1983">
        <f t="shared" si="122"/>
        <v>0</v>
      </c>
      <c r="H1983">
        <f t="shared" si="123"/>
        <v>0</v>
      </c>
      <c r="I1983">
        <f t="shared" si="124"/>
        <v>0</v>
      </c>
    </row>
    <row r="1984" spans="1:9" x14ac:dyDescent="0.25">
      <c r="A1984" t="s">
        <v>410</v>
      </c>
      <c r="B1984" t="s">
        <v>1345</v>
      </c>
      <c r="F1984">
        <f t="shared" si="121"/>
        <v>0</v>
      </c>
      <c r="G1984">
        <f t="shared" si="122"/>
        <v>0</v>
      </c>
      <c r="H1984">
        <f t="shared" si="123"/>
        <v>0</v>
      </c>
      <c r="I1984">
        <f t="shared" si="124"/>
        <v>0</v>
      </c>
    </row>
    <row r="1985" spans="1:9" x14ac:dyDescent="0.25">
      <c r="A1985" t="s">
        <v>416</v>
      </c>
      <c r="B1985" t="s">
        <v>1345</v>
      </c>
      <c r="F1985">
        <f t="shared" si="121"/>
        <v>0</v>
      </c>
      <c r="G1985">
        <f t="shared" si="122"/>
        <v>0</v>
      </c>
      <c r="H1985">
        <f t="shared" si="123"/>
        <v>0</v>
      </c>
      <c r="I1985">
        <f t="shared" si="124"/>
        <v>0</v>
      </c>
    </row>
    <row r="1986" spans="1:9" x14ac:dyDescent="0.25">
      <c r="A1986" t="s">
        <v>413</v>
      </c>
      <c r="B1986" t="s">
        <v>1345</v>
      </c>
      <c r="F1986">
        <f t="shared" si="121"/>
        <v>0</v>
      </c>
      <c r="G1986">
        <f t="shared" si="122"/>
        <v>0</v>
      </c>
      <c r="H1986">
        <f t="shared" si="123"/>
        <v>0</v>
      </c>
      <c r="I1986">
        <f t="shared" si="124"/>
        <v>0</v>
      </c>
    </row>
    <row r="1987" spans="1:9" x14ac:dyDescent="0.25">
      <c r="A1987" t="s">
        <v>228</v>
      </c>
      <c r="B1987" s="21">
        <v>38762</v>
      </c>
      <c r="C1987">
        <v>12.993</v>
      </c>
      <c r="F1987">
        <f t="shared" si="121"/>
        <v>12.993</v>
      </c>
      <c r="G1987">
        <f t="shared" si="122"/>
        <v>12.993</v>
      </c>
      <c r="H1987">
        <f t="shared" si="123"/>
        <v>0</v>
      </c>
      <c r="I1987">
        <f t="shared" si="124"/>
        <v>0</v>
      </c>
    </row>
    <row r="1988" spans="1:9" x14ac:dyDescent="0.25">
      <c r="B1988" s="21">
        <v>38772</v>
      </c>
      <c r="C1988">
        <v>29.234300000000001</v>
      </c>
      <c r="F1988">
        <f t="shared" si="121"/>
        <v>29.234300000000001</v>
      </c>
      <c r="G1988">
        <f t="shared" si="122"/>
        <v>29.234300000000001</v>
      </c>
      <c r="H1988">
        <f t="shared" si="123"/>
        <v>0</v>
      </c>
      <c r="I1988">
        <f t="shared" si="124"/>
        <v>0</v>
      </c>
    </row>
    <row r="1989" spans="1:9" x14ac:dyDescent="0.25">
      <c r="B1989" s="21">
        <v>38781</v>
      </c>
      <c r="C1989">
        <v>68.213499999999996</v>
      </c>
      <c r="F1989">
        <f t="shared" si="121"/>
        <v>68.213499999999996</v>
      </c>
      <c r="G1989">
        <f t="shared" si="122"/>
        <v>68.213499999999996</v>
      </c>
      <c r="H1989">
        <f t="shared" si="123"/>
        <v>0</v>
      </c>
      <c r="I1989">
        <f t="shared" si="124"/>
        <v>0</v>
      </c>
    </row>
    <row r="1990" spans="1:9" x14ac:dyDescent="0.25">
      <c r="B1990" s="21">
        <v>38793</v>
      </c>
      <c r="C1990">
        <v>139.67500000000001</v>
      </c>
      <c r="F1990">
        <f t="shared" ref="F1990:F2053" si="125">G1990-H1990</f>
        <v>139.67500000000001</v>
      </c>
      <c r="G1990">
        <f t="shared" ref="G1990:G2053" si="126">IF(C1990="",0,C1990)</f>
        <v>139.67500000000001</v>
      </c>
      <c r="H1990">
        <f t="shared" ref="H1990:H2053" si="127">IF(D1990="",0,D1990)</f>
        <v>0</v>
      </c>
      <c r="I1990">
        <f t="shared" ref="I1990:I2053" si="128">IF(E1990="",0,E1990)</f>
        <v>0</v>
      </c>
    </row>
    <row r="1991" spans="1:9" x14ac:dyDescent="0.25">
      <c r="B1991" s="21">
        <v>38802</v>
      </c>
      <c r="C1991">
        <v>292.34300000000002</v>
      </c>
      <c r="F1991">
        <f t="shared" si="125"/>
        <v>292.34300000000002</v>
      </c>
      <c r="G1991">
        <f t="shared" si="126"/>
        <v>292.34300000000002</v>
      </c>
      <c r="H1991">
        <f t="shared" si="127"/>
        <v>0</v>
      </c>
      <c r="I1991">
        <f t="shared" si="128"/>
        <v>0</v>
      </c>
    </row>
    <row r="1992" spans="1:9" x14ac:dyDescent="0.25">
      <c r="B1992" s="21">
        <v>38812</v>
      </c>
      <c r="C1992">
        <v>470.99799999999999</v>
      </c>
      <c r="F1992">
        <f t="shared" si="125"/>
        <v>470.99799999999999</v>
      </c>
      <c r="G1992">
        <f t="shared" si="126"/>
        <v>470.99799999999999</v>
      </c>
      <c r="H1992">
        <f t="shared" si="127"/>
        <v>0</v>
      </c>
      <c r="I1992">
        <f t="shared" si="128"/>
        <v>0</v>
      </c>
    </row>
    <row r="1993" spans="1:9" x14ac:dyDescent="0.25">
      <c r="B1993" s="21">
        <v>38822</v>
      </c>
      <c r="C1993">
        <v>893.27099999999996</v>
      </c>
      <c r="F1993">
        <f t="shared" si="125"/>
        <v>893.27099999999996</v>
      </c>
      <c r="G1993">
        <f t="shared" si="126"/>
        <v>893.27099999999996</v>
      </c>
      <c r="H1993">
        <f t="shared" si="127"/>
        <v>0</v>
      </c>
      <c r="I1993">
        <f t="shared" si="128"/>
        <v>0</v>
      </c>
    </row>
    <row r="1994" spans="1:9" x14ac:dyDescent="0.25">
      <c r="B1994" s="21">
        <v>38830</v>
      </c>
      <c r="C1994">
        <v>864.03700000000003</v>
      </c>
      <c r="F1994">
        <f t="shared" si="125"/>
        <v>864.03700000000003</v>
      </c>
      <c r="G1994">
        <f t="shared" si="126"/>
        <v>864.03700000000003</v>
      </c>
      <c r="H1994">
        <f t="shared" si="127"/>
        <v>0</v>
      </c>
      <c r="I1994">
        <f t="shared" si="128"/>
        <v>0</v>
      </c>
    </row>
    <row r="1995" spans="1:9" x14ac:dyDescent="0.25">
      <c r="B1995" s="21">
        <v>38837</v>
      </c>
      <c r="C1995">
        <v>1075.17</v>
      </c>
      <c r="F1995">
        <f t="shared" si="125"/>
        <v>1075.17</v>
      </c>
      <c r="G1995">
        <f t="shared" si="126"/>
        <v>1075.17</v>
      </c>
      <c r="H1995">
        <f t="shared" si="127"/>
        <v>0</v>
      </c>
      <c r="I1995">
        <f t="shared" si="128"/>
        <v>0</v>
      </c>
    </row>
    <row r="1996" spans="1:9" x14ac:dyDescent="0.25">
      <c r="B1996" s="21">
        <v>38843</v>
      </c>
      <c r="C1996">
        <v>1289.56</v>
      </c>
      <c r="F1996">
        <f t="shared" si="125"/>
        <v>1289.56</v>
      </c>
      <c r="G1996">
        <f t="shared" si="126"/>
        <v>1289.56</v>
      </c>
      <c r="H1996">
        <f t="shared" si="127"/>
        <v>0</v>
      </c>
      <c r="I1996">
        <f t="shared" si="128"/>
        <v>0</v>
      </c>
    </row>
    <row r="1997" spans="1:9" x14ac:dyDescent="0.25">
      <c r="B1997" s="21">
        <v>38851</v>
      </c>
      <c r="C1997">
        <v>1188.8599999999999</v>
      </c>
      <c r="F1997">
        <f t="shared" si="125"/>
        <v>1188.8599999999999</v>
      </c>
      <c r="G1997">
        <f t="shared" si="126"/>
        <v>1188.8599999999999</v>
      </c>
      <c r="H1997">
        <f t="shared" si="127"/>
        <v>0</v>
      </c>
      <c r="I1997">
        <f t="shared" si="128"/>
        <v>0</v>
      </c>
    </row>
    <row r="1998" spans="1:9" x14ac:dyDescent="0.25">
      <c r="B1998" s="21">
        <v>38857</v>
      </c>
      <c r="C1998">
        <v>1344.78</v>
      </c>
      <c r="F1998">
        <f t="shared" si="125"/>
        <v>1344.78</v>
      </c>
      <c r="G1998">
        <f t="shared" si="126"/>
        <v>1344.78</v>
      </c>
      <c r="H1998">
        <f t="shared" si="127"/>
        <v>0</v>
      </c>
      <c r="I1998">
        <f t="shared" si="128"/>
        <v>0</v>
      </c>
    </row>
    <row r="1999" spans="1:9" x14ac:dyDescent="0.25">
      <c r="B1999" s="21">
        <v>38865</v>
      </c>
      <c r="C1999">
        <v>1192.1099999999999</v>
      </c>
      <c r="F1999">
        <f t="shared" si="125"/>
        <v>1192.1099999999999</v>
      </c>
      <c r="G1999">
        <f t="shared" si="126"/>
        <v>1192.1099999999999</v>
      </c>
      <c r="H1999">
        <f t="shared" si="127"/>
        <v>0</v>
      </c>
      <c r="I1999">
        <f t="shared" si="128"/>
        <v>0</v>
      </c>
    </row>
    <row r="2000" spans="1:9" x14ac:dyDescent="0.25">
      <c r="B2000" s="21">
        <v>38871</v>
      </c>
      <c r="C2000">
        <v>1270.07</v>
      </c>
      <c r="F2000">
        <f t="shared" si="125"/>
        <v>1270.07</v>
      </c>
      <c r="G2000">
        <f t="shared" si="126"/>
        <v>1270.07</v>
      </c>
      <c r="H2000">
        <f t="shared" si="127"/>
        <v>0</v>
      </c>
      <c r="I2000">
        <f t="shared" si="128"/>
        <v>0</v>
      </c>
    </row>
    <row r="2001" spans="1:9" x14ac:dyDescent="0.25">
      <c r="A2001" t="s">
        <v>747</v>
      </c>
      <c r="B2001" s="73">
        <v>30551.836678240739</v>
      </c>
      <c r="F2001">
        <f t="shared" si="125"/>
        <v>0</v>
      </c>
      <c r="G2001">
        <f t="shared" si="126"/>
        <v>0</v>
      </c>
      <c r="H2001">
        <f t="shared" si="127"/>
        <v>0</v>
      </c>
      <c r="I2001">
        <f t="shared" si="128"/>
        <v>0</v>
      </c>
    </row>
    <row r="2002" spans="1:9" x14ac:dyDescent="0.25">
      <c r="B2002" s="73">
        <v>30557.855011574073</v>
      </c>
      <c r="F2002">
        <f t="shared" si="125"/>
        <v>0</v>
      </c>
      <c r="G2002">
        <f t="shared" si="126"/>
        <v>0</v>
      </c>
      <c r="H2002">
        <f t="shared" si="127"/>
        <v>0</v>
      </c>
      <c r="I2002">
        <f t="shared" si="128"/>
        <v>0</v>
      </c>
    </row>
    <row r="2003" spans="1:9" x14ac:dyDescent="0.25">
      <c r="B2003" s="73">
        <v>30575.398587962962</v>
      </c>
      <c r="F2003">
        <f t="shared" si="125"/>
        <v>0</v>
      </c>
      <c r="G2003">
        <f t="shared" si="126"/>
        <v>0</v>
      </c>
      <c r="H2003">
        <f t="shared" si="127"/>
        <v>0</v>
      </c>
      <c r="I2003">
        <f t="shared" si="128"/>
        <v>0</v>
      </c>
    </row>
    <row r="2004" spans="1:9" x14ac:dyDescent="0.25">
      <c r="B2004" s="73">
        <v>30586.155057870372</v>
      </c>
      <c r="F2004">
        <f t="shared" si="125"/>
        <v>0</v>
      </c>
      <c r="G2004">
        <f t="shared" si="126"/>
        <v>0</v>
      </c>
      <c r="H2004">
        <f t="shared" si="127"/>
        <v>0</v>
      </c>
      <c r="I2004">
        <f t="shared" si="128"/>
        <v>0</v>
      </c>
    </row>
    <row r="2005" spans="1:9" x14ac:dyDescent="0.25">
      <c r="B2005" s="73">
        <v>30594.722430555557</v>
      </c>
      <c r="F2005">
        <f t="shared" si="125"/>
        <v>0</v>
      </c>
      <c r="G2005">
        <f t="shared" si="126"/>
        <v>0</v>
      </c>
      <c r="H2005">
        <f t="shared" si="127"/>
        <v>0</v>
      </c>
      <c r="I2005">
        <f t="shared" si="128"/>
        <v>0</v>
      </c>
    </row>
    <row r="2006" spans="1:9" x14ac:dyDescent="0.25">
      <c r="B2006" s="73">
        <v>30602.72488425926</v>
      </c>
      <c r="F2006">
        <f t="shared" si="125"/>
        <v>0</v>
      </c>
      <c r="G2006">
        <f t="shared" si="126"/>
        <v>0</v>
      </c>
      <c r="H2006">
        <f t="shared" si="127"/>
        <v>0</v>
      </c>
      <c r="I2006">
        <f t="shared" si="128"/>
        <v>0</v>
      </c>
    </row>
    <row r="2007" spans="1:9" x14ac:dyDescent="0.25">
      <c r="B2007" s="73">
        <v>30610.048449074075</v>
      </c>
      <c r="F2007">
        <f t="shared" si="125"/>
        <v>0</v>
      </c>
      <c r="G2007">
        <f t="shared" si="126"/>
        <v>0</v>
      </c>
      <c r="H2007">
        <f t="shared" si="127"/>
        <v>0</v>
      </c>
      <c r="I2007">
        <f t="shared" si="128"/>
        <v>0</v>
      </c>
    </row>
    <row r="2008" spans="1:9" x14ac:dyDescent="0.25">
      <c r="B2008" t="s">
        <v>1345</v>
      </c>
      <c r="F2008">
        <f t="shared" si="125"/>
        <v>0</v>
      </c>
      <c r="G2008">
        <f t="shared" si="126"/>
        <v>0</v>
      </c>
      <c r="H2008">
        <f t="shared" si="127"/>
        <v>0</v>
      </c>
      <c r="I2008">
        <f t="shared" si="128"/>
        <v>0</v>
      </c>
    </row>
    <row r="2009" spans="1:9" x14ac:dyDescent="0.25">
      <c r="A2009" t="s">
        <v>743</v>
      </c>
      <c r="B2009" s="73">
        <v>30458.290682870371</v>
      </c>
      <c r="F2009">
        <f t="shared" si="125"/>
        <v>0</v>
      </c>
      <c r="G2009">
        <f t="shared" si="126"/>
        <v>0</v>
      </c>
      <c r="H2009">
        <f t="shared" si="127"/>
        <v>0</v>
      </c>
      <c r="I2009">
        <f t="shared" si="128"/>
        <v>0</v>
      </c>
    </row>
    <row r="2010" spans="1:9" x14ac:dyDescent="0.25">
      <c r="B2010" s="73">
        <v>30470.527789351851</v>
      </c>
      <c r="F2010">
        <f t="shared" si="125"/>
        <v>0</v>
      </c>
      <c r="G2010">
        <f t="shared" si="126"/>
        <v>0</v>
      </c>
      <c r="H2010">
        <f t="shared" si="127"/>
        <v>0</v>
      </c>
      <c r="I2010">
        <f t="shared" si="128"/>
        <v>0</v>
      </c>
    </row>
    <row r="2011" spans="1:9" x14ac:dyDescent="0.25">
      <c r="B2011" s="73">
        <v>30477.495983796296</v>
      </c>
      <c r="F2011">
        <f t="shared" si="125"/>
        <v>0</v>
      </c>
      <c r="G2011">
        <f t="shared" si="126"/>
        <v>0</v>
      </c>
      <c r="H2011">
        <f t="shared" si="127"/>
        <v>0</v>
      </c>
      <c r="I2011">
        <f t="shared" si="128"/>
        <v>0</v>
      </c>
    </row>
    <row r="2012" spans="1:9" x14ac:dyDescent="0.25">
      <c r="B2012" s="73">
        <v>30484.27511574074</v>
      </c>
      <c r="F2012">
        <f t="shared" si="125"/>
        <v>0</v>
      </c>
      <c r="G2012">
        <f t="shared" si="126"/>
        <v>0</v>
      </c>
      <c r="H2012">
        <f t="shared" si="127"/>
        <v>0</v>
      </c>
      <c r="I2012">
        <f t="shared" si="128"/>
        <v>0</v>
      </c>
    </row>
    <row r="2013" spans="1:9" x14ac:dyDescent="0.25">
      <c r="B2013" s="73">
        <v>30497.648877314816</v>
      </c>
      <c r="F2013">
        <f t="shared" si="125"/>
        <v>0</v>
      </c>
      <c r="G2013">
        <f t="shared" si="126"/>
        <v>0</v>
      </c>
      <c r="H2013">
        <f t="shared" si="127"/>
        <v>0</v>
      </c>
      <c r="I2013">
        <f t="shared" si="128"/>
        <v>0</v>
      </c>
    </row>
    <row r="2014" spans="1:9" x14ac:dyDescent="0.25">
      <c r="B2014" s="73">
        <v>30518.577349537038</v>
      </c>
      <c r="F2014">
        <f t="shared" si="125"/>
        <v>0</v>
      </c>
      <c r="G2014">
        <f t="shared" si="126"/>
        <v>0</v>
      </c>
      <c r="H2014">
        <f t="shared" si="127"/>
        <v>0</v>
      </c>
      <c r="I2014">
        <f t="shared" si="128"/>
        <v>0</v>
      </c>
    </row>
    <row r="2015" spans="1:9" x14ac:dyDescent="0.25">
      <c r="B2015" s="73">
        <v>30531.974999999999</v>
      </c>
      <c r="F2015">
        <f t="shared" si="125"/>
        <v>0</v>
      </c>
      <c r="G2015">
        <f t="shared" si="126"/>
        <v>0</v>
      </c>
      <c r="H2015">
        <f t="shared" si="127"/>
        <v>0</v>
      </c>
      <c r="I2015">
        <f t="shared" si="128"/>
        <v>0</v>
      </c>
    </row>
    <row r="2016" spans="1:9" x14ac:dyDescent="0.25">
      <c r="B2016" s="73">
        <v>30546.434212962962</v>
      </c>
      <c r="F2016">
        <f t="shared" si="125"/>
        <v>0</v>
      </c>
      <c r="G2016">
        <f t="shared" si="126"/>
        <v>0</v>
      </c>
      <c r="H2016">
        <f t="shared" si="127"/>
        <v>0</v>
      </c>
      <c r="I2016">
        <f t="shared" si="128"/>
        <v>0</v>
      </c>
    </row>
    <row r="2017" spans="1:9" x14ac:dyDescent="0.25">
      <c r="B2017" s="73">
        <v>30557.075567129628</v>
      </c>
      <c r="F2017">
        <f t="shared" si="125"/>
        <v>0</v>
      </c>
      <c r="G2017">
        <f t="shared" si="126"/>
        <v>0</v>
      </c>
      <c r="H2017">
        <f t="shared" si="127"/>
        <v>0</v>
      </c>
      <c r="I2017">
        <f t="shared" si="128"/>
        <v>0</v>
      </c>
    </row>
    <row r="2018" spans="1:9" x14ac:dyDescent="0.25">
      <c r="B2018" s="73">
        <v>30566.423067129628</v>
      </c>
      <c r="F2018">
        <f t="shared" si="125"/>
        <v>0</v>
      </c>
      <c r="G2018">
        <f t="shared" si="126"/>
        <v>0</v>
      </c>
      <c r="H2018">
        <f t="shared" si="127"/>
        <v>0</v>
      </c>
      <c r="I2018">
        <f t="shared" si="128"/>
        <v>0</v>
      </c>
    </row>
    <row r="2019" spans="1:9" x14ac:dyDescent="0.25">
      <c r="B2019" t="s">
        <v>1345</v>
      </c>
      <c r="F2019">
        <f t="shared" si="125"/>
        <v>0</v>
      </c>
      <c r="G2019">
        <f t="shared" si="126"/>
        <v>0</v>
      </c>
      <c r="H2019">
        <f t="shared" si="127"/>
        <v>0</v>
      </c>
      <c r="I2019">
        <f t="shared" si="128"/>
        <v>0</v>
      </c>
    </row>
    <row r="2020" spans="1:9" x14ac:dyDescent="0.25">
      <c r="A2020" t="s">
        <v>740</v>
      </c>
      <c r="B2020" s="73">
        <v>30428.03085648148</v>
      </c>
      <c r="F2020">
        <f t="shared" si="125"/>
        <v>0</v>
      </c>
      <c r="G2020">
        <f t="shared" si="126"/>
        <v>0</v>
      </c>
      <c r="H2020">
        <f t="shared" si="127"/>
        <v>0</v>
      </c>
      <c r="I2020">
        <f t="shared" si="128"/>
        <v>0</v>
      </c>
    </row>
    <row r="2021" spans="1:9" x14ac:dyDescent="0.25">
      <c r="B2021" s="73">
        <v>30434.225740740741</v>
      </c>
      <c r="F2021">
        <f t="shared" si="125"/>
        <v>0</v>
      </c>
      <c r="G2021">
        <f t="shared" si="126"/>
        <v>0</v>
      </c>
      <c r="H2021">
        <f t="shared" si="127"/>
        <v>0</v>
      </c>
      <c r="I2021">
        <f t="shared" si="128"/>
        <v>0</v>
      </c>
    </row>
    <row r="2022" spans="1:9" x14ac:dyDescent="0.25">
      <c r="B2022" s="73">
        <v>30441.510636574076</v>
      </c>
      <c r="F2022">
        <f t="shared" si="125"/>
        <v>0</v>
      </c>
      <c r="G2022">
        <f t="shared" si="126"/>
        <v>0</v>
      </c>
      <c r="H2022">
        <f t="shared" si="127"/>
        <v>0</v>
      </c>
      <c r="I2022">
        <f t="shared" si="128"/>
        <v>0</v>
      </c>
    </row>
    <row r="2023" spans="1:9" x14ac:dyDescent="0.25">
      <c r="B2023" s="73">
        <v>30448.806898148148</v>
      </c>
      <c r="F2023">
        <f t="shared" si="125"/>
        <v>0</v>
      </c>
      <c r="G2023">
        <f t="shared" si="126"/>
        <v>0</v>
      </c>
      <c r="H2023">
        <f t="shared" si="127"/>
        <v>0</v>
      </c>
      <c r="I2023">
        <f t="shared" si="128"/>
        <v>0</v>
      </c>
    </row>
    <row r="2024" spans="1:9" x14ac:dyDescent="0.25">
      <c r="B2024" s="73">
        <v>30455.377627314814</v>
      </c>
      <c r="F2024">
        <f t="shared" si="125"/>
        <v>0</v>
      </c>
      <c r="G2024">
        <f t="shared" si="126"/>
        <v>0</v>
      </c>
      <c r="H2024">
        <f t="shared" si="127"/>
        <v>0</v>
      </c>
      <c r="I2024">
        <f t="shared" si="128"/>
        <v>0</v>
      </c>
    </row>
    <row r="2025" spans="1:9" x14ac:dyDescent="0.25">
      <c r="B2025" s="73">
        <v>30462.884571759259</v>
      </c>
      <c r="F2025">
        <f t="shared" si="125"/>
        <v>0</v>
      </c>
      <c r="G2025">
        <f t="shared" si="126"/>
        <v>0</v>
      </c>
      <c r="H2025">
        <f t="shared" si="127"/>
        <v>0</v>
      </c>
      <c r="I2025">
        <f t="shared" si="128"/>
        <v>0</v>
      </c>
    </row>
    <row r="2026" spans="1:9" x14ac:dyDescent="0.25">
      <c r="B2026" s="73">
        <v>30468.757071759261</v>
      </c>
      <c r="F2026">
        <f t="shared" si="125"/>
        <v>0</v>
      </c>
      <c r="G2026">
        <f t="shared" si="126"/>
        <v>0</v>
      </c>
      <c r="H2026">
        <f t="shared" si="127"/>
        <v>0</v>
      </c>
      <c r="I2026">
        <f t="shared" si="128"/>
        <v>0</v>
      </c>
    </row>
    <row r="2027" spans="1:9" x14ac:dyDescent="0.25">
      <c r="B2027" s="73">
        <v>30476.094293981481</v>
      </c>
      <c r="F2027">
        <f t="shared" si="125"/>
        <v>0</v>
      </c>
      <c r="G2027">
        <f t="shared" si="126"/>
        <v>0</v>
      </c>
      <c r="H2027">
        <f t="shared" si="127"/>
        <v>0</v>
      </c>
      <c r="I2027">
        <f t="shared" si="128"/>
        <v>0</v>
      </c>
    </row>
    <row r="2028" spans="1:9" x14ac:dyDescent="0.25">
      <c r="B2028" s="73">
        <v>30490.233391203703</v>
      </c>
      <c r="F2028">
        <f t="shared" si="125"/>
        <v>0</v>
      </c>
      <c r="G2028">
        <f t="shared" si="126"/>
        <v>0</v>
      </c>
      <c r="H2028">
        <f t="shared" si="127"/>
        <v>0</v>
      </c>
      <c r="I2028">
        <f t="shared" si="128"/>
        <v>0</v>
      </c>
    </row>
    <row r="2029" spans="1:9" x14ac:dyDescent="0.25">
      <c r="B2029" s="73">
        <v>30504.738113425927</v>
      </c>
      <c r="F2029">
        <f t="shared" si="125"/>
        <v>0</v>
      </c>
      <c r="G2029">
        <f t="shared" si="126"/>
        <v>0</v>
      </c>
      <c r="H2029">
        <f t="shared" si="127"/>
        <v>0</v>
      </c>
      <c r="I2029">
        <f t="shared" si="128"/>
        <v>0</v>
      </c>
    </row>
    <row r="2030" spans="1:9" x14ac:dyDescent="0.25">
      <c r="B2030" s="73">
        <v>30517.970578703702</v>
      </c>
      <c r="F2030">
        <f t="shared" si="125"/>
        <v>0</v>
      </c>
      <c r="G2030">
        <f t="shared" si="126"/>
        <v>0</v>
      </c>
      <c r="H2030">
        <f t="shared" si="127"/>
        <v>0</v>
      </c>
      <c r="I2030">
        <f t="shared" si="128"/>
        <v>0</v>
      </c>
    </row>
    <row r="2031" spans="1:9" x14ac:dyDescent="0.25">
      <c r="B2031" s="73">
        <v>30532.315810185184</v>
      </c>
      <c r="F2031">
        <f t="shared" si="125"/>
        <v>0</v>
      </c>
      <c r="G2031">
        <f t="shared" si="126"/>
        <v>0</v>
      </c>
      <c r="H2031">
        <f t="shared" si="127"/>
        <v>0</v>
      </c>
      <c r="I2031">
        <f t="shared" si="128"/>
        <v>0</v>
      </c>
    </row>
    <row r="2032" spans="1:9" x14ac:dyDescent="0.25">
      <c r="B2032" s="73">
        <v>30546.298842592594</v>
      </c>
      <c r="F2032">
        <f t="shared" si="125"/>
        <v>0</v>
      </c>
      <c r="G2032">
        <f t="shared" si="126"/>
        <v>0</v>
      </c>
      <c r="H2032">
        <f t="shared" si="127"/>
        <v>0</v>
      </c>
      <c r="I2032">
        <f t="shared" si="128"/>
        <v>0</v>
      </c>
    </row>
    <row r="2033" spans="1:9" x14ac:dyDescent="0.25">
      <c r="B2033" t="s">
        <v>1345</v>
      </c>
      <c r="F2033">
        <f t="shared" si="125"/>
        <v>0</v>
      </c>
      <c r="G2033">
        <f t="shared" si="126"/>
        <v>0</v>
      </c>
      <c r="H2033">
        <f t="shared" si="127"/>
        <v>0</v>
      </c>
      <c r="I2033">
        <f t="shared" si="128"/>
        <v>0</v>
      </c>
    </row>
    <row r="2034" spans="1:9" x14ac:dyDescent="0.25">
      <c r="A2034" t="s">
        <v>745</v>
      </c>
      <c r="B2034" s="73">
        <v>30499.068773148148</v>
      </c>
      <c r="F2034">
        <f t="shared" si="125"/>
        <v>0</v>
      </c>
      <c r="G2034">
        <f t="shared" si="126"/>
        <v>0</v>
      </c>
      <c r="H2034">
        <f t="shared" si="127"/>
        <v>0</v>
      </c>
      <c r="I2034">
        <f t="shared" si="128"/>
        <v>0</v>
      </c>
    </row>
    <row r="2035" spans="1:9" x14ac:dyDescent="0.25">
      <c r="B2035" s="73">
        <v>30518.49726851852</v>
      </c>
      <c r="F2035">
        <f t="shared" si="125"/>
        <v>0</v>
      </c>
      <c r="G2035">
        <f t="shared" si="126"/>
        <v>0</v>
      </c>
      <c r="H2035">
        <f t="shared" si="127"/>
        <v>0</v>
      </c>
      <c r="I2035">
        <f t="shared" si="128"/>
        <v>0</v>
      </c>
    </row>
    <row r="2036" spans="1:9" x14ac:dyDescent="0.25">
      <c r="B2036" s="73">
        <v>30533.345972222221</v>
      </c>
      <c r="F2036">
        <f t="shared" si="125"/>
        <v>0</v>
      </c>
      <c r="G2036">
        <f t="shared" si="126"/>
        <v>0</v>
      </c>
      <c r="H2036">
        <f t="shared" si="127"/>
        <v>0</v>
      </c>
      <c r="I2036">
        <f t="shared" si="128"/>
        <v>0</v>
      </c>
    </row>
    <row r="2037" spans="1:9" x14ac:dyDescent="0.25">
      <c r="B2037" s="73">
        <v>30546.873530092591</v>
      </c>
      <c r="F2037">
        <f t="shared" si="125"/>
        <v>0</v>
      </c>
      <c r="G2037">
        <f t="shared" si="126"/>
        <v>0</v>
      </c>
      <c r="H2037">
        <f t="shared" si="127"/>
        <v>0</v>
      </c>
      <c r="I2037">
        <f t="shared" si="128"/>
        <v>0</v>
      </c>
    </row>
    <row r="2038" spans="1:9" x14ac:dyDescent="0.25">
      <c r="B2038" s="73">
        <v>30556.770011574074</v>
      </c>
      <c r="F2038">
        <f t="shared" si="125"/>
        <v>0</v>
      </c>
      <c r="G2038">
        <f t="shared" si="126"/>
        <v>0</v>
      </c>
      <c r="H2038">
        <f t="shared" si="127"/>
        <v>0</v>
      </c>
      <c r="I2038">
        <f t="shared" si="128"/>
        <v>0</v>
      </c>
    </row>
    <row r="2039" spans="1:9" x14ac:dyDescent="0.25">
      <c r="B2039" s="73">
        <v>30566.477442129628</v>
      </c>
      <c r="F2039">
        <f t="shared" si="125"/>
        <v>0</v>
      </c>
      <c r="G2039">
        <f t="shared" si="126"/>
        <v>0</v>
      </c>
      <c r="H2039">
        <f t="shared" si="127"/>
        <v>0</v>
      </c>
      <c r="I2039">
        <f t="shared" si="128"/>
        <v>0</v>
      </c>
    </row>
    <row r="2040" spans="1:9" x14ac:dyDescent="0.25">
      <c r="B2040" s="73">
        <v>30575.077789351853</v>
      </c>
      <c r="F2040">
        <f t="shared" si="125"/>
        <v>0</v>
      </c>
      <c r="G2040">
        <f t="shared" si="126"/>
        <v>0</v>
      </c>
      <c r="H2040">
        <f t="shared" si="127"/>
        <v>0</v>
      </c>
      <c r="I2040">
        <f t="shared" si="128"/>
        <v>0</v>
      </c>
    </row>
    <row r="2041" spans="1:9" x14ac:dyDescent="0.25">
      <c r="B2041" s="73">
        <v>30585.339884259258</v>
      </c>
      <c r="F2041">
        <f t="shared" si="125"/>
        <v>0</v>
      </c>
      <c r="G2041">
        <f t="shared" si="126"/>
        <v>0</v>
      </c>
      <c r="H2041">
        <f t="shared" si="127"/>
        <v>0</v>
      </c>
      <c r="I2041">
        <f t="shared" si="128"/>
        <v>0</v>
      </c>
    </row>
    <row r="2042" spans="1:9" x14ac:dyDescent="0.25">
      <c r="B2042" t="s">
        <v>1345</v>
      </c>
      <c r="F2042">
        <f t="shared" si="125"/>
        <v>0</v>
      </c>
      <c r="G2042">
        <f t="shared" si="126"/>
        <v>0</v>
      </c>
      <c r="H2042">
        <f t="shared" si="127"/>
        <v>0</v>
      </c>
      <c r="I2042">
        <f t="shared" si="128"/>
        <v>0</v>
      </c>
    </row>
    <row r="2043" spans="1:9" x14ac:dyDescent="0.25">
      <c r="A2043" t="s">
        <v>749</v>
      </c>
      <c r="B2043" s="73">
        <v>30592.613634259258</v>
      </c>
      <c r="F2043">
        <f t="shared" si="125"/>
        <v>0</v>
      </c>
      <c r="G2043">
        <f t="shared" si="126"/>
        <v>0</v>
      </c>
      <c r="H2043">
        <f t="shared" si="127"/>
        <v>0</v>
      </c>
      <c r="I2043">
        <f t="shared" si="128"/>
        <v>0</v>
      </c>
    </row>
    <row r="2044" spans="1:9" x14ac:dyDescent="0.25">
      <c r="B2044" s="73">
        <v>30598.229953703703</v>
      </c>
      <c r="F2044">
        <f t="shared" si="125"/>
        <v>0</v>
      </c>
      <c r="G2044">
        <f t="shared" si="126"/>
        <v>0</v>
      </c>
      <c r="H2044">
        <f t="shared" si="127"/>
        <v>0</v>
      </c>
      <c r="I2044">
        <f t="shared" si="128"/>
        <v>0</v>
      </c>
    </row>
    <row r="2045" spans="1:9" x14ac:dyDescent="0.25">
      <c r="B2045" s="73">
        <v>30606.60939814815</v>
      </c>
      <c r="F2045">
        <f t="shared" si="125"/>
        <v>0</v>
      </c>
      <c r="G2045">
        <f t="shared" si="126"/>
        <v>0</v>
      </c>
      <c r="H2045">
        <f t="shared" si="127"/>
        <v>0</v>
      </c>
      <c r="I2045">
        <f t="shared" si="128"/>
        <v>0</v>
      </c>
    </row>
    <row r="2046" spans="1:9" x14ac:dyDescent="0.25">
      <c r="B2046" s="73">
        <v>30616.821446759259</v>
      </c>
      <c r="F2046">
        <f t="shared" si="125"/>
        <v>0</v>
      </c>
      <c r="G2046">
        <f t="shared" si="126"/>
        <v>0</v>
      </c>
      <c r="H2046">
        <f t="shared" si="127"/>
        <v>0</v>
      </c>
      <c r="I2046">
        <f t="shared" si="128"/>
        <v>0</v>
      </c>
    </row>
    <row r="2047" spans="1:9" x14ac:dyDescent="0.25">
      <c r="B2047" s="73">
        <v>30624.121122685185</v>
      </c>
      <c r="F2047">
        <f t="shared" si="125"/>
        <v>0</v>
      </c>
      <c r="G2047">
        <f t="shared" si="126"/>
        <v>0</v>
      </c>
      <c r="H2047">
        <f t="shared" si="127"/>
        <v>0</v>
      </c>
      <c r="I2047">
        <f t="shared" si="128"/>
        <v>0</v>
      </c>
    </row>
    <row r="2048" spans="1:9" x14ac:dyDescent="0.25">
      <c r="B2048" s="73">
        <v>30630.317141203705</v>
      </c>
      <c r="F2048">
        <f t="shared" si="125"/>
        <v>0</v>
      </c>
      <c r="G2048">
        <f t="shared" si="126"/>
        <v>0</v>
      </c>
      <c r="H2048">
        <f t="shared" si="127"/>
        <v>0</v>
      </c>
      <c r="I2048">
        <f t="shared" si="128"/>
        <v>0</v>
      </c>
    </row>
    <row r="2049" spans="1:9" x14ac:dyDescent="0.25">
      <c r="B2049" s="73">
        <v>30637.624791666665</v>
      </c>
      <c r="F2049">
        <f t="shared" si="125"/>
        <v>0</v>
      </c>
      <c r="G2049">
        <f t="shared" si="126"/>
        <v>0</v>
      </c>
      <c r="H2049">
        <f t="shared" si="127"/>
        <v>0</v>
      </c>
      <c r="I2049">
        <f t="shared" si="128"/>
        <v>0</v>
      </c>
    </row>
    <row r="2050" spans="1:9" x14ac:dyDescent="0.25">
      <c r="B2050" s="73">
        <v>30644.721759259261</v>
      </c>
      <c r="F2050">
        <f t="shared" si="125"/>
        <v>0</v>
      </c>
      <c r="G2050">
        <f t="shared" si="126"/>
        <v>0</v>
      </c>
      <c r="H2050">
        <f t="shared" si="127"/>
        <v>0</v>
      </c>
      <c r="I2050">
        <f t="shared" si="128"/>
        <v>0</v>
      </c>
    </row>
    <row r="2051" spans="1:9" x14ac:dyDescent="0.25">
      <c r="B2051" t="s">
        <v>1345</v>
      </c>
      <c r="F2051">
        <f t="shared" si="125"/>
        <v>0</v>
      </c>
      <c r="G2051">
        <f t="shared" si="126"/>
        <v>0</v>
      </c>
      <c r="H2051">
        <f t="shared" si="127"/>
        <v>0</v>
      </c>
      <c r="I2051">
        <f t="shared" si="128"/>
        <v>0</v>
      </c>
    </row>
    <row r="2052" spans="1:9" x14ac:dyDescent="0.25">
      <c r="A2052" t="s">
        <v>757</v>
      </c>
      <c r="B2052" t="s">
        <v>1345</v>
      </c>
      <c r="F2052">
        <f t="shared" si="125"/>
        <v>0</v>
      </c>
      <c r="G2052">
        <f t="shared" si="126"/>
        <v>0</v>
      </c>
      <c r="H2052">
        <f t="shared" si="127"/>
        <v>0</v>
      </c>
      <c r="I2052">
        <f t="shared" si="128"/>
        <v>0</v>
      </c>
    </row>
    <row r="2053" spans="1:9" x14ac:dyDescent="0.25">
      <c r="A2053" t="s">
        <v>753</v>
      </c>
      <c r="B2053" t="s">
        <v>1345</v>
      </c>
      <c r="F2053">
        <f t="shared" si="125"/>
        <v>0</v>
      </c>
      <c r="G2053">
        <f t="shared" si="126"/>
        <v>0</v>
      </c>
      <c r="H2053">
        <f t="shared" si="127"/>
        <v>0</v>
      </c>
      <c r="I2053">
        <f t="shared" si="128"/>
        <v>0</v>
      </c>
    </row>
    <row r="2054" spans="1:9" x14ac:dyDescent="0.25">
      <c r="A2054" t="s">
        <v>751</v>
      </c>
      <c r="B2054" t="s">
        <v>1345</v>
      </c>
      <c r="F2054">
        <f t="shared" ref="F2054:F2117" si="129">G2054-H2054</f>
        <v>0</v>
      </c>
      <c r="G2054">
        <f t="shared" ref="G2054:G2117" si="130">IF(C2054="",0,C2054)</f>
        <v>0</v>
      </c>
      <c r="H2054">
        <f t="shared" ref="H2054:H2117" si="131">IF(D2054="",0,D2054)</f>
        <v>0</v>
      </c>
      <c r="I2054">
        <f t="shared" ref="I2054:I2117" si="132">IF(E2054="",0,E2054)</f>
        <v>0</v>
      </c>
    </row>
    <row r="2055" spans="1:9" x14ac:dyDescent="0.25">
      <c r="A2055" t="s">
        <v>755</v>
      </c>
      <c r="B2055" t="s">
        <v>1345</v>
      </c>
      <c r="F2055">
        <f t="shared" si="129"/>
        <v>0</v>
      </c>
      <c r="G2055">
        <f t="shared" si="130"/>
        <v>0</v>
      </c>
      <c r="H2055">
        <f t="shared" si="131"/>
        <v>0</v>
      </c>
      <c r="I2055">
        <f t="shared" si="132"/>
        <v>0</v>
      </c>
    </row>
    <row r="2056" spans="1:9" x14ac:dyDescent="0.25">
      <c r="A2056" t="s">
        <v>759</v>
      </c>
      <c r="B2056" t="s">
        <v>1345</v>
      </c>
      <c r="F2056">
        <f t="shared" si="129"/>
        <v>0</v>
      </c>
      <c r="G2056">
        <f t="shared" si="130"/>
        <v>0</v>
      </c>
      <c r="H2056">
        <f t="shared" si="131"/>
        <v>0</v>
      </c>
      <c r="I2056">
        <f t="shared" si="132"/>
        <v>0</v>
      </c>
    </row>
    <row r="2057" spans="1:9" x14ac:dyDescent="0.25">
      <c r="A2057" t="s">
        <v>756</v>
      </c>
      <c r="B2057" t="s">
        <v>1345</v>
      </c>
      <c r="F2057">
        <f t="shared" si="129"/>
        <v>0</v>
      </c>
      <c r="G2057">
        <f t="shared" si="130"/>
        <v>0</v>
      </c>
      <c r="H2057">
        <f t="shared" si="131"/>
        <v>0</v>
      </c>
      <c r="I2057">
        <f t="shared" si="132"/>
        <v>0</v>
      </c>
    </row>
    <row r="2058" spans="1:9" x14ac:dyDescent="0.25">
      <c r="A2058" t="s">
        <v>752</v>
      </c>
      <c r="B2058" t="s">
        <v>1345</v>
      </c>
      <c r="F2058">
        <f t="shared" si="129"/>
        <v>0</v>
      </c>
      <c r="G2058">
        <f t="shared" si="130"/>
        <v>0</v>
      </c>
      <c r="H2058">
        <f t="shared" si="131"/>
        <v>0</v>
      </c>
      <c r="I2058">
        <f t="shared" si="132"/>
        <v>0</v>
      </c>
    </row>
    <row r="2059" spans="1:9" x14ac:dyDescent="0.25">
      <c r="A2059" t="s">
        <v>750</v>
      </c>
      <c r="B2059" t="s">
        <v>1345</v>
      </c>
      <c r="F2059">
        <f t="shared" si="129"/>
        <v>0</v>
      </c>
      <c r="G2059">
        <f t="shared" si="130"/>
        <v>0</v>
      </c>
      <c r="H2059">
        <f t="shared" si="131"/>
        <v>0</v>
      </c>
      <c r="I2059">
        <f t="shared" si="132"/>
        <v>0</v>
      </c>
    </row>
    <row r="2060" spans="1:9" x14ac:dyDescent="0.25">
      <c r="A2060" t="s">
        <v>754</v>
      </c>
      <c r="B2060" t="s">
        <v>1345</v>
      </c>
      <c r="F2060">
        <f t="shared" si="129"/>
        <v>0</v>
      </c>
      <c r="G2060">
        <f t="shared" si="130"/>
        <v>0</v>
      </c>
      <c r="H2060">
        <f t="shared" si="131"/>
        <v>0</v>
      </c>
      <c r="I2060">
        <f t="shared" si="132"/>
        <v>0</v>
      </c>
    </row>
    <row r="2061" spans="1:9" x14ac:dyDescent="0.25">
      <c r="A2061" t="s">
        <v>758</v>
      </c>
      <c r="B2061" t="s">
        <v>1345</v>
      </c>
      <c r="F2061">
        <f t="shared" si="129"/>
        <v>0</v>
      </c>
      <c r="G2061">
        <f t="shared" si="130"/>
        <v>0</v>
      </c>
      <c r="H2061">
        <f t="shared" si="131"/>
        <v>0</v>
      </c>
      <c r="I2061">
        <f t="shared" si="132"/>
        <v>0</v>
      </c>
    </row>
    <row r="2062" spans="1:9" x14ac:dyDescent="0.25">
      <c r="A2062" t="s">
        <v>746</v>
      </c>
      <c r="B2062" s="73">
        <v>30551.652164351854</v>
      </c>
      <c r="F2062">
        <f t="shared" si="129"/>
        <v>0</v>
      </c>
      <c r="G2062">
        <f t="shared" si="130"/>
        <v>0</v>
      </c>
      <c r="H2062">
        <f t="shared" si="131"/>
        <v>0</v>
      </c>
      <c r="I2062">
        <f t="shared" si="132"/>
        <v>0</v>
      </c>
    </row>
    <row r="2063" spans="1:9" x14ac:dyDescent="0.25">
      <c r="B2063" s="73">
        <v>30557.479166666668</v>
      </c>
      <c r="F2063">
        <f t="shared" si="129"/>
        <v>0</v>
      </c>
      <c r="G2063">
        <f t="shared" si="130"/>
        <v>0</v>
      </c>
      <c r="H2063">
        <f t="shared" si="131"/>
        <v>0</v>
      </c>
      <c r="I2063">
        <f t="shared" si="132"/>
        <v>0</v>
      </c>
    </row>
    <row r="2064" spans="1:9" x14ac:dyDescent="0.25">
      <c r="B2064" s="73">
        <v>30575.206111111111</v>
      </c>
      <c r="F2064">
        <f t="shared" si="129"/>
        <v>0</v>
      </c>
      <c r="G2064">
        <f t="shared" si="130"/>
        <v>0</v>
      </c>
      <c r="H2064">
        <f t="shared" si="131"/>
        <v>0</v>
      </c>
      <c r="I2064">
        <f t="shared" si="132"/>
        <v>0</v>
      </c>
    </row>
    <row r="2065" spans="1:9" x14ac:dyDescent="0.25">
      <c r="B2065" s="73">
        <v>30586.166435185187</v>
      </c>
      <c r="F2065">
        <f t="shared" si="129"/>
        <v>0</v>
      </c>
      <c r="G2065">
        <f t="shared" si="130"/>
        <v>0</v>
      </c>
      <c r="H2065">
        <f t="shared" si="131"/>
        <v>0</v>
      </c>
      <c r="I2065">
        <f t="shared" si="132"/>
        <v>0</v>
      </c>
    </row>
    <row r="2066" spans="1:9" x14ac:dyDescent="0.25">
      <c r="B2066" s="73">
        <v>30594.738356481481</v>
      </c>
      <c r="F2066">
        <f t="shared" si="129"/>
        <v>0</v>
      </c>
      <c r="G2066">
        <f t="shared" si="130"/>
        <v>0</v>
      </c>
      <c r="H2066">
        <f t="shared" si="131"/>
        <v>0</v>
      </c>
      <c r="I2066">
        <f t="shared" si="132"/>
        <v>0</v>
      </c>
    </row>
    <row r="2067" spans="1:9" x14ac:dyDescent="0.25">
      <c r="B2067" s="73">
        <v>30602.985613425924</v>
      </c>
      <c r="F2067">
        <f t="shared" si="129"/>
        <v>0</v>
      </c>
      <c r="G2067">
        <f t="shared" si="130"/>
        <v>0</v>
      </c>
      <c r="H2067">
        <f t="shared" si="131"/>
        <v>0</v>
      </c>
      <c r="I2067">
        <f t="shared" si="132"/>
        <v>0</v>
      </c>
    </row>
    <row r="2068" spans="1:9" x14ac:dyDescent="0.25">
      <c r="B2068" t="s">
        <v>1345</v>
      </c>
      <c r="F2068">
        <f t="shared" si="129"/>
        <v>0</v>
      </c>
      <c r="G2068">
        <f t="shared" si="130"/>
        <v>0</v>
      </c>
      <c r="H2068">
        <f t="shared" si="131"/>
        <v>0</v>
      </c>
      <c r="I2068">
        <f t="shared" si="132"/>
        <v>0</v>
      </c>
    </row>
    <row r="2069" spans="1:9" x14ac:dyDescent="0.25">
      <c r="A2069" t="s">
        <v>742</v>
      </c>
      <c r="B2069" s="73">
        <v>30457.923935185187</v>
      </c>
      <c r="F2069">
        <f t="shared" si="129"/>
        <v>0</v>
      </c>
      <c r="G2069">
        <f t="shared" si="130"/>
        <v>0</v>
      </c>
      <c r="H2069">
        <f t="shared" si="131"/>
        <v>0</v>
      </c>
      <c r="I2069">
        <f t="shared" si="132"/>
        <v>0</v>
      </c>
    </row>
    <row r="2070" spans="1:9" x14ac:dyDescent="0.25">
      <c r="B2070" s="73">
        <v>30469.417314814815</v>
      </c>
      <c r="F2070">
        <f t="shared" si="129"/>
        <v>0</v>
      </c>
      <c r="G2070">
        <f t="shared" si="130"/>
        <v>0</v>
      </c>
      <c r="H2070">
        <f t="shared" si="131"/>
        <v>0</v>
      </c>
      <c r="I2070">
        <f t="shared" si="132"/>
        <v>0</v>
      </c>
    </row>
    <row r="2071" spans="1:9" x14ac:dyDescent="0.25">
      <c r="B2071" s="73">
        <v>30476.755671296298</v>
      </c>
      <c r="F2071">
        <f t="shared" si="129"/>
        <v>0</v>
      </c>
      <c r="G2071">
        <f t="shared" si="130"/>
        <v>0</v>
      </c>
      <c r="H2071">
        <f t="shared" si="131"/>
        <v>0</v>
      </c>
      <c r="I2071">
        <f t="shared" si="132"/>
        <v>0</v>
      </c>
    </row>
    <row r="2072" spans="1:9" x14ac:dyDescent="0.25">
      <c r="B2072" s="73">
        <v>30483.906099537038</v>
      </c>
      <c r="F2072">
        <f t="shared" si="129"/>
        <v>0</v>
      </c>
      <c r="G2072">
        <f t="shared" si="130"/>
        <v>0</v>
      </c>
      <c r="H2072">
        <f t="shared" si="131"/>
        <v>0</v>
      </c>
      <c r="I2072">
        <f t="shared" si="132"/>
        <v>0</v>
      </c>
    </row>
    <row r="2073" spans="1:9" x14ac:dyDescent="0.25">
      <c r="B2073" s="73">
        <v>30497.475740740741</v>
      </c>
      <c r="F2073">
        <f t="shared" si="129"/>
        <v>0</v>
      </c>
      <c r="G2073">
        <f t="shared" si="130"/>
        <v>0</v>
      </c>
      <c r="H2073">
        <f t="shared" si="131"/>
        <v>0</v>
      </c>
      <c r="I2073">
        <f t="shared" si="132"/>
        <v>0</v>
      </c>
    </row>
    <row r="2074" spans="1:9" x14ac:dyDescent="0.25">
      <c r="B2074" s="73">
        <v>30518.584178240741</v>
      </c>
      <c r="F2074">
        <f t="shared" si="129"/>
        <v>0</v>
      </c>
      <c r="G2074">
        <f t="shared" si="130"/>
        <v>0</v>
      </c>
      <c r="H2074">
        <f t="shared" si="131"/>
        <v>0</v>
      </c>
      <c r="I2074">
        <f t="shared" si="132"/>
        <v>0</v>
      </c>
    </row>
    <row r="2075" spans="1:9" x14ac:dyDescent="0.25">
      <c r="B2075" s="73">
        <v>30531.988645833335</v>
      </c>
      <c r="F2075">
        <f t="shared" si="129"/>
        <v>0</v>
      </c>
      <c r="G2075">
        <f t="shared" si="130"/>
        <v>0</v>
      </c>
      <c r="H2075">
        <f t="shared" si="131"/>
        <v>0</v>
      </c>
      <c r="I2075">
        <f t="shared" si="132"/>
        <v>0</v>
      </c>
    </row>
    <row r="2076" spans="1:9" x14ac:dyDescent="0.25">
      <c r="B2076" s="73">
        <v>30545.763275462963</v>
      </c>
      <c r="F2076">
        <f t="shared" si="129"/>
        <v>0</v>
      </c>
      <c r="G2076">
        <f t="shared" si="130"/>
        <v>0</v>
      </c>
      <c r="H2076">
        <f t="shared" si="131"/>
        <v>0</v>
      </c>
      <c r="I2076">
        <f t="shared" si="132"/>
        <v>0</v>
      </c>
    </row>
    <row r="2077" spans="1:9" x14ac:dyDescent="0.25">
      <c r="B2077" s="73">
        <v>30557.176805555555</v>
      </c>
      <c r="F2077">
        <f t="shared" si="129"/>
        <v>0</v>
      </c>
      <c r="G2077">
        <f t="shared" si="130"/>
        <v>0</v>
      </c>
      <c r="H2077">
        <f t="shared" si="131"/>
        <v>0</v>
      </c>
      <c r="I2077">
        <f t="shared" si="132"/>
        <v>0</v>
      </c>
    </row>
    <row r="2078" spans="1:9" x14ac:dyDescent="0.25">
      <c r="B2078" t="s">
        <v>1345</v>
      </c>
      <c r="F2078">
        <f t="shared" si="129"/>
        <v>0</v>
      </c>
      <c r="G2078">
        <f t="shared" si="130"/>
        <v>0</v>
      </c>
      <c r="H2078">
        <f t="shared" si="131"/>
        <v>0</v>
      </c>
      <c r="I2078">
        <f t="shared" si="132"/>
        <v>0</v>
      </c>
    </row>
    <row r="2079" spans="1:9" x14ac:dyDescent="0.25">
      <c r="A2079" t="s">
        <v>738</v>
      </c>
      <c r="B2079" s="73">
        <v>30428.031990740739</v>
      </c>
      <c r="F2079">
        <f t="shared" si="129"/>
        <v>0</v>
      </c>
      <c r="G2079">
        <f t="shared" si="130"/>
        <v>0</v>
      </c>
      <c r="H2079">
        <f t="shared" si="131"/>
        <v>0</v>
      </c>
      <c r="I2079">
        <f t="shared" si="132"/>
        <v>0</v>
      </c>
    </row>
    <row r="2080" spans="1:9" x14ac:dyDescent="0.25">
      <c r="B2080" s="73">
        <v>30434.597037037038</v>
      </c>
      <c r="F2080">
        <f t="shared" si="129"/>
        <v>0</v>
      </c>
      <c r="G2080">
        <f t="shared" si="130"/>
        <v>0</v>
      </c>
      <c r="H2080">
        <f t="shared" si="131"/>
        <v>0</v>
      </c>
      <c r="I2080">
        <f t="shared" si="132"/>
        <v>0</v>
      </c>
    </row>
    <row r="2081" spans="1:9" x14ac:dyDescent="0.25">
      <c r="B2081" s="73">
        <v>30441.695138888888</v>
      </c>
      <c r="F2081">
        <f t="shared" si="129"/>
        <v>0</v>
      </c>
      <c r="G2081">
        <f t="shared" si="130"/>
        <v>0</v>
      </c>
      <c r="H2081">
        <f t="shared" si="131"/>
        <v>0</v>
      </c>
      <c r="I2081">
        <f t="shared" si="132"/>
        <v>0</v>
      </c>
    </row>
    <row r="2082" spans="1:9" x14ac:dyDescent="0.25">
      <c r="B2082" s="73">
        <v>30448.805763888889</v>
      </c>
      <c r="F2082">
        <f t="shared" si="129"/>
        <v>0</v>
      </c>
      <c r="G2082">
        <f t="shared" si="130"/>
        <v>0</v>
      </c>
      <c r="H2082">
        <f t="shared" si="131"/>
        <v>0</v>
      </c>
      <c r="I2082">
        <f t="shared" si="132"/>
        <v>0</v>
      </c>
    </row>
    <row r="2083" spans="1:9" x14ac:dyDescent="0.25">
      <c r="B2083" s="73">
        <v>30455.367395833335</v>
      </c>
      <c r="F2083">
        <f t="shared" si="129"/>
        <v>0</v>
      </c>
      <c r="G2083">
        <f t="shared" si="130"/>
        <v>0</v>
      </c>
      <c r="H2083">
        <f t="shared" si="131"/>
        <v>0</v>
      </c>
      <c r="I2083">
        <f t="shared" si="132"/>
        <v>0</v>
      </c>
    </row>
    <row r="2084" spans="1:9" x14ac:dyDescent="0.25">
      <c r="B2084" s="73">
        <v>30462.875474537039</v>
      </c>
      <c r="F2084">
        <f t="shared" si="129"/>
        <v>0</v>
      </c>
      <c r="G2084">
        <f t="shared" si="130"/>
        <v>0</v>
      </c>
      <c r="H2084">
        <f t="shared" si="131"/>
        <v>0</v>
      </c>
      <c r="I2084">
        <f t="shared" si="132"/>
        <v>0</v>
      </c>
    </row>
    <row r="2085" spans="1:9" x14ac:dyDescent="0.25">
      <c r="B2085" s="73">
        <v>30468.947280092594</v>
      </c>
      <c r="F2085">
        <f t="shared" si="129"/>
        <v>0</v>
      </c>
      <c r="G2085">
        <f t="shared" si="130"/>
        <v>0</v>
      </c>
      <c r="H2085">
        <f t="shared" si="131"/>
        <v>0</v>
      </c>
      <c r="I2085">
        <f t="shared" si="132"/>
        <v>0</v>
      </c>
    </row>
    <row r="2086" spans="1:9" x14ac:dyDescent="0.25">
      <c r="B2086" s="73">
        <v>30476.473553240739</v>
      </c>
      <c r="F2086">
        <f t="shared" si="129"/>
        <v>0</v>
      </c>
      <c r="G2086">
        <f t="shared" si="130"/>
        <v>0</v>
      </c>
      <c r="H2086">
        <f t="shared" si="131"/>
        <v>0</v>
      </c>
      <c r="I2086">
        <f t="shared" si="132"/>
        <v>0</v>
      </c>
    </row>
    <row r="2087" spans="1:9" x14ac:dyDescent="0.25">
      <c r="B2087" s="73">
        <v>30490.265243055557</v>
      </c>
      <c r="F2087">
        <f t="shared" si="129"/>
        <v>0</v>
      </c>
      <c r="G2087">
        <f t="shared" si="130"/>
        <v>0</v>
      </c>
      <c r="H2087">
        <f t="shared" si="131"/>
        <v>0</v>
      </c>
      <c r="I2087">
        <f t="shared" si="132"/>
        <v>0</v>
      </c>
    </row>
    <row r="2088" spans="1:9" x14ac:dyDescent="0.25">
      <c r="B2088" s="73">
        <v>30504.260787037038</v>
      </c>
      <c r="F2088">
        <f t="shared" si="129"/>
        <v>0</v>
      </c>
      <c r="G2088">
        <f t="shared" si="130"/>
        <v>0</v>
      </c>
      <c r="H2088">
        <f t="shared" si="131"/>
        <v>0</v>
      </c>
      <c r="I2088">
        <f t="shared" si="132"/>
        <v>0</v>
      </c>
    </row>
    <row r="2089" spans="1:9" x14ac:dyDescent="0.25">
      <c r="B2089" t="s">
        <v>1345</v>
      </c>
      <c r="F2089">
        <f t="shared" si="129"/>
        <v>0</v>
      </c>
      <c r="G2089">
        <f t="shared" si="130"/>
        <v>0</v>
      </c>
      <c r="H2089">
        <f t="shared" si="131"/>
        <v>0</v>
      </c>
      <c r="I2089">
        <f t="shared" si="132"/>
        <v>0</v>
      </c>
    </row>
    <row r="2090" spans="1:9" x14ac:dyDescent="0.25">
      <c r="A2090" t="s">
        <v>744</v>
      </c>
      <c r="B2090" s="73">
        <v>30499.06763888889</v>
      </c>
      <c r="F2090">
        <f t="shared" si="129"/>
        <v>0</v>
      </c>
      <c r="G2090">
        <f t="shared" si="130"/>
        <v>0</v>
      </c>
      <c r="H2090">
        <f t="shared" si="131"/>
        <v>0</v>
      </c>
      <c r="I2090">
        <f t="shared" si="132"/>
        <v>0</v>
      </c>
    </row>
    <row r="2091" spans="1:9" x14ac:dyDescent="0.25">
      <c r="B2091" s="73">
        <v>30518.86173611111</v>
      </c>
      <c r="F2091">
        <f t="shared" si="129"/>
        <v>0</v>
      </c>
      <c r="G2091">
        <f t="shared" si="130"/>
        <v>0</v>
      </c>
      <c r="H2091">
        <f t="shared" si="131"/>
        <v>0</v>
      </c>
      <c r="I2091">
        <f t="shared" si="132"/>
        <v>0</v>
      </c>
    </row>
    <row r="2092" spans="1:9" x14ac:dyDescent="0.25">
      <c r="B2092" s="73">
        <v>30531.6796875</v>
      </c>
      <c r="F2092">
        <f t="shared" si="129"/>
        <v>0</v>
      </c>
      <c r="G2092">
        <f t="shared" si="130"/>
        <v>0</v>
      </c>
      <c r="H2092">
        <f t="shared" si="131"/>
        <v>0</v>
      </c>
      <c r="I2092">
        <f t="shared" si="132"/>
        <v>0</v>
      </c>
    </row>
    <row r="2093" spans="1:9" x14ac:dyDescent="0.25">
      <c r="B2093" s="73">
        <v>30545.961215277777</v>
      </c>
      <c r="F2093">
        <f t="shared" si="129"/>
        <v>0</v>
      </c>
      <c r="G2093">
        <f t="shared" si="130"/>
        <v>0</v>
      </c>
      <c r="H2093">
        <f t="shared" si="131"/>
        <v>0</v>
      </c>
      <c r="I2093">
        <f t="shared" si="132"/>
        <v>0</v>
      </c>
    </row>
    <row r="2094" spans="1:9" x14ac:dyDescent="0.25">
      <c r="B2094" s="73">
        <v>30556.783668981483</v>
      </c>
      <c r="F2094">
        <f t="shared" si="129"/>
        <v>0</v>
      </c>
      <c r="G2094">
        <f t="shared" si="130"/>
        <v>0</v>
      </c>
      <c r="H2094">
        <f t="shared" si="131"/>
        <v>0</v>
      </c>
      <c r="I2094">
        <f t="shared" si="132"/>
        <v>0</v>
      </c>
    </row>
    <row r="2095" spans="1:9" x14ac:dyDescent="0.25">
      <c r="B2095" s="73">
        <v>30566.505879629629</v>
      </c>
      <c r="F2095">
        <f t="shared" si="129"/>
        <v>0</v>
      </c>
      <c r="G2095">
        <f t="shared" si="130"/>
        <v>0</v>
      </c>
      <c r="H2095">
        <f t="shared" si="131"/>
        <v>0</v>
      </c>
      <c r="I2095">
        <f t="shared" si="132"/>
        <v>0</v>
      </c>
    </row>
    <row r="2096" spans="1:9" x14ac:dyDescent="0.25">
      <c r="B2096" s="73">
        <v>30574.963807870372</v>
      </c>
      <c r="F2096">
        <f t="shared" si="129"/>
        <v>0</v>
      </c>
      <c r="G2096">
        <f t="shared" si="130"/>
        <v>0</v>
      </c>
      <c r="H2096">
        <f t="shared" si="131"/>
        <v>0</v>
      </c>
      <c r="I2096">
        <f t="shared" si="132"/>
        <v>0</v>
      </c>
    </row>
    <row r="2097" spans="1:9" x14ac:dyDescent="0.25">
      <c r="B2097" t="s">
        <v>1345</v>
      </c>
      <c r="F2097">
        <f t="shared" si="129"/>
        <v>0</v>
      </c>
      <c r="G2097">
        <f t="shared" si="130"/>
        <v>0</v>
      </c>
      <c r="H2097">
        <f t="shared" si="131"/>
        <v>0</v>
      </c>
      <c r="I2097">
        <f t="shared" si="132"/>
        <v>0</v>
      </c>
    </row>
    <row r="2098" spans="1:9" x14ac:dyDescent="0.25">
      <c r="A2098" t="s">
        <v>748</v>
      </c>
      <c r="B2098" s="73">
        <v>30592.430254629631</v>
      </c>
      <c r="F2098">
        <f t="shared" si="129"/>
        <v>0</v>
      </c>
      <c r="G2098">
        <f t="shared" si="130"/>
        <v>0</v>
      </c>
      <c r="H2098">
        <f t="shared" si="131"/>
        <v>0</v>
      </c>
      <c r="I2098">
        <f t="shared" si="132"/>
        <v>0</v>
      </c>
    </row>
    <row r="2099" spans="1:9" x14ac:dyDescent="0.25">
      <c r="B2099" s="73">
        <v>30598.785763888889</v>
      </c>
      <c r="F2099">
        <f t="shared" si="129"/>
        <v>0</v>
      </c>
      <c r="G2099">
        <f t="shared" si="130"/>
        <v>0</v>
      </c>
      <c r="H2099">
        <f t="shared" si="131"/>
        <v>0</v>
      </c>
      <c r="I2099">
        <f t="shared" si="132"/>
        <v>0</v>
      </c>
    </row>
    <row r="2100" spans="1:9" x14ac:dyDescent="0.25">
      <c r="B2100" s="73">
        <v>30606.975011574075</v>
      </c>
      <c r="F2100">
        <f t="shared" si="129"/>
        <v>0</v>
      </c>
      <c r="G2100">
        <f t="shared" si="130"/>
        <v>0</v>
      </c>
      <c r="H2100">
        <f t="shared" si="131"/>
        <v>0</v>
      </c>
      <c r="I2100">
        <f t="shared" si="132"/>
        <v>0</v>
      </c>
    </row>
    <row r="2101" spans="1:9" x14ac:dyDescent="0.25">
      <c r="B2101" s="73">
        <v>30616.624421296296</v>
      </c>
      <c r="F2101">
        <f t="shared" si="129"/>
        <v>0</v>
      </c>
      <c r="G2101">
        <f t="shared" si="130"/>
        <v>0</v>
      </c>
      <c r="H2101">
        <f t="shared" si="131"/>
        <v>0</v>
      </c>
      <c r="I2101">
        <f t="shared" si="132"/>
        <v>0</v>
      </c>
    </row>
    <row r="2102" spans="1:9" x14ac:dyDescent="0.25">
      <c r="B2102" s="73">
        <v>30623.919548611109</v>
      </c>
      <c r="F2102">
        <f t="shared" si="129"/>
        <v>0</v>
      </c>
      <c r="G2102">
        <f t="shared" si="130"/>
        <v>0</v>
      </c>
      <c r="H2102">
        <f t="shared" si="131"/>
        <v>0</v>
      </c>
      <c r="I2102">
        <f t="shared" si="132"/>
        <v>0</v>
      </c>
    </row>
    <row r="2103" spans="1:9" x14ac:dyDescent="0.25">
      <c r="B2103" s="73">
        <v>30631.243113425928</v>
      </c>
      <c r="F2103">
        <f t="shared" si="129"/>
        <v>0</v>
      </c>
      <c r="G2103">
        <f t="shared" si="130"/>
        <v>0</v>
      </c>
      <c r="H2103">
        <f t="shared" si="131"/>
        <v>0</v>
      </c>
      <c r="I2103">
        <f t="shared" si="132"/>
        <v>0</v>
      </c>
    </row>
    <row r="2104" spans="1:9" x14ac:dyDescent="0.25">
      <c r="B2104" t="s">
        <v>1345</v>
      </c>
      <c r="F2104">
        <f t="shared" si="129"/>
        <v>0</v>
      </c>
      <c r="G2104">
        <f t="shared" si="130"/>
        <v>0</v>
      </c>
      <c r="H2104">
        <f t="shared" si="131"/>
        <v>0</v>
      </c>
      <c r="I2104">
        <f t="shared" si="132"/>
        <v>0</v>
      </c>
    </row>
    <row r="2105" spans="1:9" x14ac:dyDescent="0.25">
      <c r="A2105" t="s">
        <v>764</v>
      </c>
      <c r="B2105" t="s">
        <v>1345</v>
      </c>
      <c r="F2105">
        <f t="shared" si="129"/>
        <v>0</v>
      </c>
      <c r="G2105">
        <f t="shared" si="130"/>
        <v>0</v>
      </c>
      <c r="H2105">
        <f t="shared" si="131"/>
        <v>0</v>
      </c>
      <c r="I2105">
        <f t="shared" si="132"/>
        <v>0</v>
      </c>
    </row>
    <row r="2106" spans="1:9" x14ac:dyDescent="0.25">
      <c r="A2106" t="s">
        <v>765</v>
      </c>
      <c r="B2106" t="s">
        <v>1345</v>
      </c>
      <c r="F2106">
        <f t="shared" si="129"/>
        <v>0</v>
      </c>
      <c r="G2106">
        <f t="shared" si="130"/>
        <v>0</v>
      </c>
      <c r="H2106">
        <f t="shared" si="131"/>
        <v>0</v>
      </c>
      <c r="I2106">
        <f t="shared" si="132"/>
        <v>0</v>
      </c>
    </row>
    <row r="2107" spans="1:9" x14ac:dyDescent="0.25">
      <c r="A2107" t="s">
        <v>760</v>
      </c>
      <c r="B2107" t="s">
        <v>1345</v>
      </c>
      <c r="F2107">
        <f t="shared" si="129"/>
        <v>0</v>
      </c>
      <c r="G2107">
        <f t="shared" si="130"/>
        <v>0</v>
      </c>
      <c r="H2107">
        <f t="shared" si="131"/>
        <v>0</v>
      </c>
      <c r="I2107">
        <f t="shared" si="132"/>
        <v>0</v>
      </c>
    </row>
    <row r="2108" spans="1:9" x14ac:dyDescent="0.25">
      <c r="A2108" t="s">
        <v>761</v>
      </c>
      <c r="B2108" t="s">
        <v>1345</v>
      </c>
      <c r="F2108">
        <f t="shared" si="129"/>
        <v>0</v>
      </c>
      <c r="G2108">
        <f t="shared" si="130"/>
        <v>0</v>
      </c>
      <c r="H2108">
        <f t="shared" si="131"/>
        <v>0</v>
      </c>
      <c r="I2108">
        <f t="shared" si="132"/>
        <v>0</v>
      </c>
    </row>
    <row r="2109" spans="1:9" x14ac:dyDescent="0.25">
      <c r="A2109" t="s">
        <v>762</v>
      </c>
      <c r="B2109" t="s">
        <v>1345</v>
      </c>
      <c r="F2109">
        <f t="shared" si="129"/>
        <v>0</v>
      </c>
      <c r="G2109">
        <f t="shared" si="130"/>
        <v>0</v>
      </c>
      <c r="H2109">
        <f t="shared" si="131"/>
        <v>0</v>
      </c>
      <c r="I2109">
        <f t="shared" si="132"/>
        <v>0</v>
      </c>
    </row>
    <row r="2110" spans="1:9" x14ac:dyDescent="0.25">
      <c r="A2110" t="s">
        <v>763</v>
      </c>
      <c r="B2110" t="s">
        <v>1345</v>
      </c>
      <c r="F2110">
        <f t="shared" si="129"/>
        <v>0</v>
      </c>
      <c r="G2110">
        <f t="shared" si="130"/>
        <v>0</v>
      </c>
      <c r="H2110">
        <f t="shared" si="131"/>
        <v>0</v>
      </c>
      <c r="I2110">
        <f t="shared" si="132"/>
        <v>0</v>
      </c>
    </row>
    <row r="2111" spans="1:9" x14ac:dyDescent="0.25">
      <c r="A2111" t="s">
        <v>229</v>
      </c>
      <c r="B2111" s="21">
        <v>40867</v>
      </c>
      <c r="C2111">
        <v>373.2</v>
      </c>
      <c r="F2111">
        <f t="shared" si="129"/>
        <v>373.2</v>
      </c>
      <c r="G2111">
        <f t="shared" si="130"/>
        <v>373.2</v>
      </c>
      <c r="H2111">
        <f t="shared" si="131"/>
        <v>0</v>
      </c>
      <c r="I2111">
        <f t="shared" si="132"/>
        <v>0</v>
      </c>
    </row>
    <row r="2112" spans="1:9" x14ac:dyDescent="0.25">
      <c r="A2112" t="s">
        <v>230</v>
      </c>
      <c r="B2112" s="21">
        <v>40867</v>
      </c>
      <c r="C2112">
        <v>530.4</v>
      </c>
      <c r="F2112">
        <f t="shared" si="129"/>
        <v>530.4</v>
      </c>
      <c r="G2112">
        <f t="shared" si="130"/>
        <v>530.4</v>
      </c>
      <c r="H2112">
        <f t="shared" si="131"/>
        <v>0</v>
      </c>
      <c r="I2112">
        <f t="shared" si="132"/>
        <v>0</v>
      </c>
    </row>
    <row r="2113" spans="1:9" x14ac:dyDescent="0.25">
      <c r="A2113" t="s">
        <v>231</v>
      </c>
      <c r="B2113" s="21">
        <v>40867</v>
      </c>
      <c r="C2113">
        <v>709.8</v>
      </c>
      <c r="F2113">
        <f t="shared" si="129"/>
        <v>709.8</v>
      </c>
      <c r="G2113">
        <f t="shared" si="130"/>
        <v>709.8</v>
      </c>
      <c r="H2113">
        <f t="shared" si="131"/>
        <v>0</v>
      </c>
      <c r="I2113">
        <f t="shared" si="132"/>
        <v>0</v>
      </c>
    </row>
    <row r="2114" spans="1:9" x14ac:dyDescent="0.25">
      <c r="A2114" t="s">
        <v>232</v>
      </c>
      <c r="B2114" s="21">
        <v>40867</v>
      </c>
      <c r="C2114">
        <v>664.9</v>
      </c>
      <c r="F2114">
        <f t="shared" si="129"/>
        <v>664.9</v>
      </c>
      <c r="G2114">
        <f t="shared" si="130"/>
        <v>664.9</v>
      </c>
      <c r="H2114">
        <f t="shared" si="131"/>
        <v>0</v>
      </c>
      <c r="I2114">
        <f t="shared" si="132"/>
        <v>0</v>
      </c>
    </row>
    <row r="2115" spans="1:9" x14ac:dyDescent="0.25">
      <c r="A2115" t="s">
        <v>233</v>
      </c>
      <c r="B2115" s="21">
        <v>40749</v>
      </c>
      <c r="F2115">
        <f t="shared" si="129"/>
        <v>0</v>
      </c>
      <c r="G2115">
        <f t="shared" si="130"/>
        <v>0</v>
      </c>
      <c r="H2115">
        <f t="shared" si="131"/>
        <v>0</v>
      </c>
      <c r="I2115">
        <f t="shared" si="132"/>
        <v>0</v>
      </c>
    </row>
    <row r="2116" spans="1:9" x14ac:dyDescent="0.25">
      <c r="B2116" s="21">
        <v>40755</v>
      </c>
      <c r="F2116">
        <f t="shared" si="129"/>
        <v>0</v>
      </c>
      <c r="G2116">
        <f t="shared" si="130"/>
        <v>0</v>
      </c>
      <c r="H2116">
        <f t="shared" si="131"/>
        <v>0</v>
      </c>
      <c r="I2116">
        <f t="shared" si="132"/>
        <v>0</v>
      </c>
    </row>
    <row r="2117" spans="1:9" x14ac:dyDescent="0.25">
      <c r="B2117" s="21">
        <v>40826</v>
      </c>
      <c r="F2117">
        <f t="shared" si="129"/>
        <v>0</v>
      </c>
      <c r="G2117">
        <f t="shared" si="130"/>
        <v>0</v>
      </c>
      <c r="H2117">
        <f t="shared" si="131"/>
        <v>0</v>
      </c>
      <c r="I2117">
        <f t="shared" si="132"/>
        <v>0</v>
      </c>
    </row>
    <row r="2118" spans="1:9" x14ac:dyDescent="0.25">
      <c r="B2118" s="21">
        <v>40833</v>
      </c>
      <c r="F2118">
        <f t="shared" ref="F2118:F2181" si="133">G2118-H2118</f>
        <v>0</v>
      </c>
      <c r="G2118">
        <f t="shared" ref="G2118:G2181" si="134">IF(C2118="",0,C2118)</f>
        <v>0</v>
      </c>
      <c r="H2118">
        <f t="shared" ref="H2118:H2181" si="135">IF(D2118="",0,D2118)</f>
        <v>0</v>
      </c>
      <c r="I2118">
        <f t="shared" ref="I2118:I2181" si="136">IF(E2118="",0,E2118)</f>
        <v>0</v>
      </c>
    </row>
    <row r="2119" spans="1:9" x14ac:dyDescent="0.25">
      <c r="B2119" s="21">
        <v>40867</v>
      </c>
      <c r="C2119">
        <v>851.5</v>
      </c>
      <c r="F2119">
        <f t="shared" si="133"/>
        <v>851.5</v>
      </c>
      <c r="G2119">
        <f t="shared" si="134"/>
        <v>851.5</v>
      </c>
      <c r="H2119">
        <f t="shared" si="135"/>
        <v>0</v>
      </c>
      <c r="I2119">
        <f t="shared" si="136"/>
        <v>0</v>
      </c>
    </row>
    <row r="2120" spans="1:9" x14ac:dyDescent="0.25">
      <c r="A2120" t="s">
        <v>234</v>
      </c>
      <c r="B2120" s="21">
        <v>40277</v>
      </c>
      <c r="F2120">
        <f t="shared" si="133"/>
        <v>0</v>
      </c>
      <c r="G2120">
        <f t="shared" si="134"/>
        <v>0</v>
      </c>
      <c r="H2120">
        <f t="shared" si="135"/>
        <v>0</v>
      </c>
      <c r="I2120">
        <f t="shared" si="136"/>
        <v>0</v>
      </c>
    </row>
    <row r="2121" spans="1:9" x14ac:dyDescent="0.25">
      <c r="B2121" s="21">
        <v>40304</v>
      </c>
      <c r="F2121">
        <f t="shared" si="133"/>
        <v>0</v>
      </c>
      <c r="G2121">
        <f t="shared" si="134"/>
        <v>0</v>
      </c>
      <c r="H2121">
        <f t="shared" si="135"/>
        <v>0</v>
      </c>
      <c r="I2121">
        <f t="shared" si="136"/>
        <v>0</v>
      </c>
    </row>
    <row r="2122" spans="1:9" x14ac:dyDescent="0.25">
      <c r="B2122" s="21">
        <v>40324</v>
      </c>
      <c r="F2122">
        <f t="shared" si="133"/>
        <v>0</v>
      </c>
      <c r="G2122">
        <f t="shared" si="134"/>
        <v>0</v>
      </c>
      <c r="H2122">
        <f t="shared" si="135"/>
        <v>0</v>
      </c>
      <c r="I2122">
        <f t="shared" si="136"/>
        <v>0</v>
      </c>
    </row>
    <row r="2123" spans="1:9" x14ac:dyDescent="0.25">
      <c r="B2123" s="21">
        <v>40372</v>
      </c>
      <c r="C2123">
        <v>2094</v>
      </c>
      <c r="F2123">
        <f t="shared" si="133"/>
        <v>2094</v>
      </c>
      <c r="G2123">
        <f t="shared" si="134"/>
        <v>2094</v>
      </c>
      <c r="H2123">
        <f t="shared" si="135"/>
        <v>0</v>
      </c>
      <c r="I2123">
        <f t="shared" si="136"/>
        <v>0</v>
      </c>
    </row>
    <row r="2124" spans="1:9" x14ac:dyDescent="0.25">
      <c r="A2124" t="s">
        <v>235</v>
      </c>
      <c r="B2124" s="21">
        <v>40372</v>
      </c>
      <c r="C2124">
        <v>2009</v>
      </c>
      <c r="F2124">
        <f t="shared" si="133"/>
        <v>2009</v>
      </c>
      <c r="G2124">
        <f t="shared" si="134"/>
        <v>2009</v>
      </c>
      <c r="H2124">
        <f t="shared" si="135"/>
        <v>0</v>
      </c>
      <c r="I2124">
        <f t="shared" si="136"/>
        <v>0</v>
      </c>
    </row>
    <row r="2125" spans="1:9" x14ac:dyDescent="0.25">
      <c r="A2125" t="s">
        <v>236</v>
      </c>
      <c r="B2125" s="21">
        <v>40372</v>
      </c>
      <c r="C2125">
        <v>1934</v>
      </c>
      <c r="F2125">
        <f t="shared" si="133"/>
        <v>1934</v>
      </c>
      <c r="G2125">
        <f t="shared" si="134"/>
        <v>1934</v>
      </c>
      <c r="H2125">
        <f t="shared" si="135"/>
        <v>0</v>
      </c>
      <c r="I2125">
        <f t="shared" si="136"/>
        <v>0</v>
      </c>
    </row>
    <row r="2126" spans="1:9" x14ac:dyDescent="0.25">
      <c r="A2126" t="s">
        <v>237</v>
      </c>
      <c r="B2126" s="21">
        <v>40372</v>
      </c>
      <c r="C2126">
        <v>1822</v>
      </c>
      <c r="F2126">
        <f t="shared" si="133"/>
        <v>1822</v>
      </c>
      <c r="G2126">
        <f t="shared" si="134"/>
        <v>1822</v>
      </c>
      <c r="H2126">
        <f t="shared" si="135"/>
        <v>0</v>
      </c>
      <c r="I2126">
        <f t="shared" si="136"/>
        <v>0</v>
      </c>
    </row>
    <row r="2127" spans="1:9" x14ac:dyDescent="0.25">
      <c r="A2127" t="s">
        <v>238</v>
      </c>
      <c r="B2127" s="21">
        <v>40372</v>
      </c>
      <c r="C2127">
        <v>1985</v>
      </c>
      <c r="F2127">
        <f t="shared" si="133"/>
        <v>1985</v>
      </c>
      <c r="G2127">
        <f t="shared" si="134"/>
        <v>1985</v>
      </c>
      <c r="H2127">
        <f t="shared" si="135"/>
        <v>0</v>
      </c>
      <c r="I2127">
        <f t="shared" si="136"/>
        <v>0</v>
      </c>
    </row>
    <row r="2128" spans="1:9" x14ac:dyDescent="0.25">
      <c r="A2128" t="s">
        <v>239</v>
      </c>
      <c r="B2128" s="21">
        <v>40372</v>
      </c>
      <c r="C2128">
        <v>1801</v>
      </c>
      <c r="F2128">
        <f t="shared" si="133"/>
        <v>1801</v>
      </c>
      <c r="G2128">
        <f t="shared" si="134"/>
        <v>1801</v>
      </c>
      <c r="H2128">
        <f t="shared" si="135"/>
        <v>0</v>
      </c>
      <c r="I2128">
        <f t="shared" si="136"/>
        <v>0</v>
      </c>
    </row>
    <row r="2129" spans="1:9" x14ac:dyDescent="0.25">
      <c r="A2129" t="s">
        <v>240</v>
      </c>
      <c r="B2129" s="21">
        <v>40372</v>
      </c>
      <c r="C2129">
        <v>1759</v>
      </c>
      <c r="F2129">
        <f t="shared" si="133"/>
        <v>1759</v>
      </c>
      <c r="G2129">
        <f t="shared" si="134"/>
        <v>1759</v>
      </c>
      <c r="H2129">
        <f t="shared" si="135"/>
        <v>0</v>
      </c>
      <c r="I2129">
        <f t="shared" si="136"/>
        <v>0</v>
      </c>
    </row>
    <row r="2130" spans="1:9" x14ac:dyDescent="0.25">
      <c r="A2130" t="s">
        <v>241</v>
      </c>
      <c r="B2130" s="21">
        <v>40372</v>
      </c>
      <c r="C2130">
        <v>1759</v>
      </c>
      <c r="F2130">
        <f t="shared" si="133"/>
        <v>1759</v>
      </c>
      <c r="G2130">
        <f t="shared" si="134"/>
        <v>1759</v>
      </c>
      <c r="H2130">
        <f t="shared" si="135"/>
        <v>0</v>
      </c>
      <c r="I2130">
        <f t="shared" si="136"/>
        <v>0</v>
      </c>
    </row>
    <row r="2131" spans="1:9" x14ac:dyDescent="0.25">
      <c r="A2131" t="s">
        <v>242</v>
      </c>
      <c r="B2131" s="21">
        <v>40372</v>
      </c>
      <c r="C2131">
        <v>1644</v>
      </c>
      <c r="F2131">
        <f t="shared" si="133"/>
        <v>1644</v>
      </c>
      <c r="G2131">
        <f t="shared" si="134"/>
        <v>1644</v>
      </c>
      <c r="H2131">
        <f t="shared" si="135"/>
        <v>0</v>
      </c>
      <c r="I2131">
        <f t="shared" si="136"/>
        <v>0</v>
      </c>
    </row>
    <row r="2132" spans="1:9" x14ac:dyDescent="0.25">
      <c r="A2132" t="s">
        <v>243</v>
      </c>
      <c r="B2132" s="21">
        <v>40372</v>
      </c>
      <c r="C2132">
        <v>1492</v>
      </c>
      <c r="F2132">
        <f t="shared" si="133"/>
        <v>1492</v>
      </c>
      <c r="G2132">
        <f t="shared" si="134"/>
        <v>1492</v>
      </c>
      <c r="H2132">
        <f t="shared" si="135"/>
        <v>0</v>
      </c>
      <c r="I2132">
        <f t="shared" si="136"/>
        <v>0</v>
      </c>
    </row>
    <row r="2133" spans="1:9" x14ac:dyDescent="0.25">
      <c r="A2133" t="s">
        <v>244</v>
      </c>
      <c r="B2133" s="21">
        <v>40372</v>
      </c>
      <c r="C2133">
        <v>2011</v>
      </c>
      <c r="F2133">
        <f t="shared" si="133"/>
        <v>2011</v>
      </c>
      <c r="G2133">
        <f t="shared" si="134"/>
        <v>2011</v>
      </c>
      <c r="H2133">
        <f t="shared" si="135"/>
        <v>0</v>
      </c>
      <c r="I2133">
        <f t="shared" si="136"/>
        <v>0</v>
      </c>
    </row>
    <row r="2134" spans="1:9" x14ac:dyDescent="0.25">
      <c r="A2134" t="s">
        <v>245</v>
      </c>
      <c r="B2134" s="21">
        <v>40372</v>
      </c>
      <c r="C2134">
        <v>1847</v>
      </c>
      <c r="F2134">
        <f t="shared" si="133"/>
        <v>1847</v>
      </c>
      <c r="G2134">
        <f t="shared" si="134"/>
        <v>1847</v>
      </c>
      <c r="H2134">
        <f t="shared" si="135"/>
        <v>0</v>
      </c>
      <c r="I2134">
        <f t="shared" si="136"/>
        <v>0</v>
      </c>
    </row>
    <row r="2135" spans="1:9" x14ac:dyDescent="0.25">
      <c r="A2135" t="s">
        <v>246</v>
      </c>
      <c r="B2135" s="21">
        <v>40372</v>
      </c>
      <c r="C2135">
        <v>1814</v>
      </c>
      <c r="F2135">
        <f t="shared" si="133"/>
        <v>1814</v>
      </c>
      <c r="G2135">
        <f t="shared" si="134"/>
        <v>1814</v>
      </c>
      <c r="H2135">
        <f t="shared" si="135"/>
        <v>0</v>
      </c>
      <c r="I2135">
        <f t="shared" si="136"/>
        <v>0</v>
      </c>
    </row>
    <row r="2136" spans="1:9" x14ac:dyDescent="0.25">
      <c r="A2136" t="s">
        <v>247</v>
      </c>
      <c r="B2136" s="21">
        <v>40372</v>
      </c>
      <c r="C2136">
        <v>1707</v>
      </c>
      <c r="F2136">
        <f t="shared" si="133"/>
        <v>1707</v>
      </c>
      <c r="G2136">
        <f t="shared" si="134"/>
        <v>1707</v>
      </c>
      <c r="H2136">
        <f t="shared" si="135"/>
        <v>0</v>
      </c>
      <c r="I2136">
        <f t="shared" si="136"/>
        <v>0</v>
      </c>
    </row>
    <row r="2137" spans="1:9" x14ac:dyDescent="0.25">
      <c r="A2137" t="s">
        <v>248</v>
      </c>
      <c r="B2137" s="21">
        <v>40372</v>
      </c>
      <c r="C2137">
        <v>1926</v>
      </c>
      <c r="F2137">
        <f t="shared" si="133"/>
        <v>1926</v>
      </c>
      <c r="G2137">
        <f t="shared" si="134"/>
        <v>1926</v>
      </c>
      <c r="H2137">
        <f t="shared" si="135"/>
        <v>0</v>
      </c>
      <c r="I2137">
        <f t="shared" si="136"/>
        <v>0</v>
      </c>
    </row>
    <row r="2138" spans="1:9" x14ac:dyDescent="0.25">
      <c r="A2138" t="s">
        <v>249</v>
      </c>
      <c r="B2138" s="21">
        <v>40372</v>
      </c>
      <c r="C2138">
        <v>1649</v>
      </c>
      <c r="F2138">
        <f t="shared" si="133"/>
        <v>1649</v>
      </c>
      <c r="G2138">
        <f t="shared" si="134"/>
        <v>1649</v>
      </c>
      <c r="H2138">
        <f t="shared" si="135"/>
        <v>0</v>
      </c>
      <c r="I2138">
        <f t="shared" si="136"/>
        <v>0</v>
      </c>
    </row>
    <row r="2139" spans="1:9" x14ac:dyDescent="0.25">
      <c r="A2139" t="s">
        <v>250</v>
      </c>
      <c r="B2139" s="21">
        <v>40372</v>
      </c>
      <c r="C2139">
        <v>1731</v>
      </c>
      <c r="F2139">
        <f t="shared" si="133"/>
        <v>1731</v>
      </c>
      <c r="G2139">
        <f t="shared" si="134"/>
        <v>1731</v>
      </c>
      <c r="H2139">
        <f t="shared" si="135"/>
        <v>0</v>
      </c>
      <c r="I2139">
        <f t="shared" si="136"/>
        <v>0</v>
      </c>
    </row>
    <row r="2140" spans="1:9" x14ac:dyDescent="0.25">
      <c r="A2140" t="s">
        <v>251</v>
      </c>
      <c r="B2140" s="21">
        <v>40372</v>
      </c>
      <c r="C2140">
        <v>1589</v>
      </c>
      <c r="F2140">
        <f t="shared" si="133"/>
        <v>1589</v>
      </c>
      <c r="G2140">
        <f t="shared" si="134"/>
        <v>1589</v>
      </c>
      <c r="H2140">
        <f t="shared" si="135"/>
        <v>0</v>
      </c>
      <c r="I2140">
        <f t="shared" si="136"/>
        <v>0</v>
      </c>
    </row>
    <row r="2141" spans="1:9" x14ac:dyDescent="0.25">
      <c r="A2141" t="s">
        <v>252</v>
      </c>
      <c r="B2141" s="21">
        <v>40372</v>
      </c>
      <c r="C2141">
        <v>1702</v>
      </c>
      <c r="F2141">
        <f t="shared" si="133"/>
        <v>1702</v>
      </c>
      <c r="G2141">
        <f t="shared" si="134"/>
        <v>1702</v>
      </c>
      <c r="H2141">
        <f t="shared" si="135"/>
        <v>0</v>
      </c>
      <c r="I2141">
        <f t="shared" si="136"/>
        <v>0</v>
      </c>
    </row>
    <row r="2142" spans="1:9" x14ac:dyDescent="0.25">
      <c r="A2142" t="s">
        <v>253</v>
      </c>
      <c r="B2142" s="21">
        <v>40372</v>
      </c>
      <c r="C2142">
        <v>1531</v>
      </c>
      <c r="F2142">
        <f t="shared" si="133"/>
        <v>1531</v>
      </c>
      <c r="G2142">
        <f t="shared" si="134"/>
        <v>1531</v>
      </c>
      <c r="H2142">
        <f t="shared" si="135"/>
        <v>0</v>
      </c>
      <c r="I2142">
        <f t="shared" si="136"/>
        <v>0</v>
      </c>
    </row>
    <row r="2143" spans="1:9" x14ac:dyDescent="0.25">
      <c r="A2143" t="s">
        <v>254</v>
      </c>
      <c r="B2143" s="21">
        <v>40372</v>
      </c>
      <c r="C2143">
        <v>1432</v>
      </c>
      <c r="F2143">
        <f t="shared" si="133"/>
        <v>1432</v>
      </c>
      <c r="G2143">
        <f t="shared" si="134"/>
        <v>1432</v>
      </c>
      <c r="H2143">
        <f t="shared" si="135"/>
        <v>0</v>
      </c>
      <c r="I2143">
        <f t="shared" si="136"/>
        <v>0</v>
      </c>
    </row>
    <row r="2144" spans="1:9" x14ac:dyDescent="0.25">
      <c r="A2144" t="s">
        <v>255</v>
      </c>
      <c r="B2144" s="21">
        <v>40372</v>
      </c>
      <c r="C2144">
        <v>1328</v>
      </c>
      <c r="F2144">
        <f t="shared" si="133"/>
        <v>1328</v>
      </c>
      <c r="G2144">
        <f t="shared" si="134"/>
        <v>1328</v>
      </c>
      <c r="H2144">
        <f t="shared" si="135"/>
        <v>0</v>
      </c>
      <c r="I2144">
        <f t="shared" si="136"/>
        <v>0</v>
      </c>
    </row>
    <row r="2145" spans="1:9" x14ac:dyDescent="0.25">
      <c r="A2145" t="s">
        <v>256</v>
      </c>
      <c r="B2145" s="21">
        <v>41015</v>
      </c>
      <c r="F2145">
        <f t="shared" si="133"/>
        <v>0</v>
      </c>
      <c r="G2145">
        <f t="shared" si="134"/>
        <v>0</v>
      </c>
      <c r="H2145">
        <f t="shared" si="135"/>
        <v>0</v>
      </c>
      <c r="I2145">
        <f t="shared" si="136"/>
        <v>0</v>
      </c>
    </row>
    <row r="2146" spans="1:9" x14ac:dyDescent="0.25">
      <c r="B2146" s="21">
        <v>41050</v>
      </c>
      <c r="F2146">
        <f t="shared" si="133"/>
        <v>0</v>
      </c>
      <c r="G2146">
        <f t="shared" si="134"/>
        <v>0</v>
      </c>
      <c r="H2146">
        <f t="shared" si="135"/>
        <v>0</v>
      </c>
      <c r="I2146">
        <f t="shared" si="136"/>
        <v>0</v>
      </c>
    </row>
    <row r="2147" spans="1:9" x14ac:dyDescent="0.25">
      <c r="B2147" s="21">
        <v>41068</v>
      </c>
      <c r="F2147">
        <f t="shared" si="133"/>
        <v>0</v>
      </c>
      <c r="G2147">
        <f t="shared" si="134"/>
        <v>0</v>
      </c>
      <c r="H2147">
        <f t="shared" si="135"/>
        <v>0</v>
      </c>
      <c r="I2147">
        <f t="shared" si="136"/>
        <v>0</v>
      </c>
    </row>
    <row r="2148" spans="1:9" x14ac:dyDescent="0.25">
      <c r="B2148" s="21">
        <v>41105</v>
      </c>
      <c r="C2148">
        <v>1743</v>
      </c>
      <c r="F2148">
        <f t="shared" si="133"/>
        <v>1743</v>
      </c>
      <c r="G2148">
        <f t="shared" si="134"/>
        <v>1743</v>
      </c>
      <c r="H2148">
        <f t="shared" si="135"/>
        <v>0</v>
      </c>
      <c r="I2148">
        <f t="shared" si="136"/>
        <v>0</v>
      </c>
    </row>
    <row r="2149" spans="1:9" x14ac:dyDescent="0.25">
      <c r="A2149" t="s">
        <v>257</v>
      </c>
      <c r="B2149" s="21">
        <v>41105</v>
      </c>
      <c r="C2149">
        <v>1775</v>
      </c>
      <c r="F2149">
        <f t="shared" si="133"/>
        <v>1775</v>
      </c>
      <c r="G2149">
        <f t="shared" si="134"/>
        <v>1775</v>
      </c>
      <c r="H2149">
        <f t="shared" si="135"/>
        <v>0</v>
      </c>
      <c r="I2149">
        <f t="shared" si="136"/>
        <v>0</v>
      </c>
    </row>
    <row r="2150" spans="1:9" x14ac:dyDescent="0.25">
      <c r="A2150" t="s">
        <v>258</v>
      </c>
      <c r="B2150" s="21">
        <v>41105</v>
      </c>
      <c r="C2150">
        <v>1664</v>
      </c>
      <c r="F2150">
        <f t="shared" si="133"/>
        <v>1664</v>
      </c>
      <c r="G2150">
        <f t="shared" si="134"/>
        <v>1664</v>
      </c>
      <c r="H2150">
        <f t="shared" si="135"/>
        <v>0</v>
      </c>
      <c r="I2150">
        <f t="shared" si="136"/>
        <v>0</v>
      </c>
    </row>
    <row r="2151" spans="1:9" x14ac:dyDescent="0.25">
      <c r="A2151" t="s">
        <v>259</v>
      </c>
      <c r="B2151" s="21">
        <v>41105</v>
      </c>
      <c r="C2151">
        <v>1547</v>
      </c>
      <c r="F2151">
        <f t="shared" si="133"/>
        <v>1547</v>
      </c>
      <c r="G2151">
        <f t="shared" si="134"/>
        <v>1547</v>
      </c>
      <c r="H2151">
        <f t="shared" si="135"/>
        <v>0</v>
      </c>
      <c r="I2151">
        <f t="shared" si="136"/>
        <v>0</v>
      </c>
    </row>
    <row r="2152" spans="1:9" x14ac:dyDescent="0.25">
      <c r="A2152" t="s">
        <v>260</v>
      </c>
      <c r="B2152" s="21">
        <v>41105</v>
      </c>
      <c r="C2152">
        <v>1635</v>
      </c>
      <c r="F2152">
        <f t="shared" si="133"/>
        <v>1635</v>
      </c>
      <c r="G2152">
        <f t="shared" si="134"/>
        <v>1635</v>
      </c>
      <c r="H2152">
        <f t="shared" si="135"/>
        <v>0</v>
      </c>
      <c r="I2152">
        <f t="shared" si="136"/>
        <v>0</v>
      </c>
    </row>
    <row r="2153" spans="1:9" x14ac:dyDescent="0.25">
      <c r="A2153" t="s">
        <v>261</v>
      </c>
      <c r="B2153" s="21">
        <v>41105</v>
      </c>
      <c r="C2153">
        <v>1577</v>
      </c>
      <c r="F2153">
        <f t="shared" si="133"/>
        <v>1577</v>
      </c>
      <c r="G2153">
        <f t="shared" si="134"/>
        <v>1577</v>
      </c>
      <c r="H2153">
        <f t="shared" si="135"/>
        <v>0</v>
      </c>
      <c r="I2153">
        <f t="shared" si="136"/>
        <v>0</v>
      </c>
    </row>
    <row r="2154" spans="1:9" x14ac:dyDescent="0.25">
      <c r="A2154" t="s">
        <v>262</v>
      </c>
      <c r="B2154" s="21">
        <v>41105</v>
      </c>
      <c r="C2154">
        <v>1538</v>
      </c>
      <c r="F2154">
        <f t="shared" si="133"/>
        <v>1538</v>
      </c>
      <c r="G2154">
        <f t="shared" si="134"/>
        <v>1538</v>
      </c>
      <c r="H2154">
        <f t="shared" si="135"/>
        <v>0</v>
      </c>
      <c r="I2154">
        <f t="shared" si="136"/>
        <v>0</v>
      </c>
    </row>
    <row r="2155" spans="1:9" x14ac:dyDescent="0.25">
      <c r="A2155" t="s">
        <v>263</v>
      </c>
      <c r="B2155" s="21">
        <v>41105</v>
      </c>
      <c r="C2155">
        <v>1407</v>
      </c>
      <c r="F2155">
        <f t="shared" si="133"/>
        <v>1407</v>
      </c>
      <c r="G2155">
        <f t="shared" si="134"/>
        <v>1407</v>
      </c>
      <c r="H2155">
        <f t="shared" si="135"/>
        <v>0</v>
      </c>
      <c r="I2155">
        <f t="shared" si="136"/>
        <v>0</v>
      </c>
    </row>
    <row r="2156" spans="1:9" x14ac:dyDescent="0.25">
      <c r="A2156" t="s">
        <v>264</v>
      </c>
      <c r="B2156" s="21">
        <v>41105</v>
      </c>
      <c r="C2156">
        <v>1474</v>
      </c>
      <c r="F2156">
        <f t="shared" si="133"/>
        <v>1474</v>
      </c>
      <c r="G2156">
        <f t="shared" si="134"/>
        <v>1474</v>
      </c>
      <c r="H2156">
        <f t="shared" si="135"/>
        <v>0</v>
      </c>
      <c r="I2156">
        <f t="shared" si="136"/>
        <v>0</v>
      </c>
    </row>
    <row r="2157" spans="1:9" x14ac:dyDescent="0.25">
      <c r="A2157" t="s">
        <v>265</v>
      </c>
      <c r="B2157" s="21">
        <v>41105</v>
      </c>
      <c r="C2157">
        <v>1241</v>
      </c>
      <c r="F2157">
        <f t="shared" si="133"/>
        <v>1241</v>
      </c>
      <c r="G2157">
        <f t="shared" si="134"/>
        <v>1241</v>
      </c>
      <c r="H2157">
        <f t="shared" si="135"/>
        <v>0</v>
      </c>
      <c r="I2157">
        <f t="shared" si="136"/>
        <v>0</v>
      </c>
    </row>
    <row r="2158" spans="1:9" x14ac:dyDescent="0.25">
      <c r="A2158" t="s">
        <v>266</v>
      </c>
      <c r="B2158" s="21">
        <v>41105</v>
      </c>
      <c r="C2158">
        <v>1761</v>
      </c>
      <c r="F2158">
        <f t="shared" si="133"/>
        <v>1761</v>
      </c>
      <c r="G2158">
        <f t="shared" si="134"/>
        <v>1761</v>
      </c>
      <c r="H2158">
        <f t="shared" si="135"/>
        <v>0</v>
      </c>
      <c r="I2158">
        <f t="shared" si="136"/>
        <v>0</v>
      </c>
    </row>
    <row r="2159" spans="1:9" x14ac:dyDescent="0.25">
      <c r="A2159" t="s">
        <v>267</v>
      </c>
      <c r="B2159" s="21">
        <v>41105</v>
      </c>
      <c r="C2159">
        <v>1569</v>
      </c>
      <c r="F2159">
        <f t="shared" si="133"/>
        <v>1569</v>
      </c>
      <c r="G2159">
        <f t="shared" si="134"/>
        <v>1569</v>
      </c>
      <c r="H2159">
        <f t="shared" si="135"/>
        <v>0</v>
      </c>
      <c r="I2159">
        <f t="shared" si="136"/>
        <v>0</v>
      </c>
    </row>
    <row r="2160" spans="1:9" x14ac:dyDescent="0.25">
      <c r="A2160" t="s">
        <v>268</v>
      </c>
      <c r="B2160" s="21">
        <v>41105</v>
      </c>
      <c r="C2160">
        <v>1528</v>
      </c>
      <c r="F2160">
        <f t="shared" si="133"/>
        <v>1528</v>
      </c>
      <c r="G2160">
        <f t="shared" si="134"/>
        <v>1528</v>
      </c>
      <c r="H2160">
        <f t="shared" si="135"/>
        <v>0</v>
      </c>
      <c r="I2160">
        <f t="shared" si="136"/>
        <v>0</v>
      </c>
    </row>
    <row r="2161" spans="1:9" x14ac:dyDescent="0.25">
      <c r="A2161" t="s">
        <v>269</v>
      </c>
      <c r="B2161" s="21">
        <v>41105</v>
      </c>
      <c r="C2161">
        <v>1478</v>
      </c>
      <c r="F2161">
        <f t="shared" si="133"/>
        <v>1478</v>
      </c>
      <c r="G2161">
        <f t="shared" si="134"/>
        <v>1478</v>
      </c>
      <c r="H2161">
        <f t="shared" si="135"/>
        <v>0</v>
      </c>
      <c r="I2161">
        <f t="shared" si="136"/>
        <v>0</v>
      </c>
    </row>
    <row r="2162" spans="1:9" x14ac:dyDescent="0.25">
      <c r="A2162" t="s">
        <v>270</v>
      </c>
      <c r="B2162" s="21">
        <v>41105</v>
      </c>
      <c r="C2162">
        <v>1607</v>
      </c>
      <c r="F2162">
        <f t="shared" si="133"/>
        <v>1607</v>
      </c>
      <c r="G2162">
        <f t="shared" si="134"/>
        <v>1607</v>
      </c>
      <c r="H2162">
        <f t="shared" si="135"/>
        <v>0</v>
      </c>
      <c r="I2162">
        <f t="shared" si="136"/>
        <v>0</v>
      </c>
    </row>
    <row r="2163" spans="1:9" x14ac:dyDescent="0.25">
      <c r="A2163" t="s">
        <v>271</v>
      </c>
      <c r="B2163" s="21">
        <v>41105</v>
      </c>
      <c r="C2163">
        <v>1459</v>
      </c>
      <c r="F2163">
        <f t="shared" si="133"/>
        <v>1459</v>
      </c>
      <c r="G2163">
        <f t="shared" si="134"/>
        <v>1459</v>
      </c>
      <c r="H2163">
        <f t="shared" si="135"/>
        <v>0</v>
      </c>
      <c r="I2163">
        <f t="shared" si="136"/>
        <v>0</v>
      </c>
    </row>
    <row r="2164" spans="1:9" x14ac:dyDescent="0.25">
      <c r="A2164" t="s">
        <v>272</v>
      </c>
      <c r="B2164" s="21">
        <v>41105</v>
      </c>
      <c r="C2164">
        <v>1361</v>
      </c>
      <c r="F2164">
        <f t="shared" si="133"/>
        <v>1361</v>
      </c>
      <c r="G2164">
        <f t="shared" si="134"/>
        <v>1361</v>
      </c>
      <c r="H2164">
        <f t="shared" si="135"/>
        <v>0</v>
      </c>
      <c r="I2164">
        <f t="shared" si="136"/>
        <v>0</v>
      </c>
    </row>
    <row r="2165" spans="1:9" x14ac:dyDescent="0.25">
      <c r="A2165" t="s">
        <v>273</v>
      </c>
      <c r="B2165" s="21">
        <v>41105</v>
      </c>
      <c r="C2165">
        <v>1112</v>
      </c>
      <c r="F2165">
        <f t="shared" si="133"/>
        <v>1112</v>
      </c>
      <c r="G2165">
        <f t="shared" si="134"/>
        <v>1112</v>
      </c>
      <c r="H2165">
        <f t="shared" si="135"/>
        <v>0</v>
      </c>
      <c r="I2165">
        <f t="shared" si="136"/>
        <v>0</v>
      </c>
    </row>
    <row r="2166" spans="1:9" x14ac:dyDescent="0.25">
      <c r="A2166" t="s">
        <v>274</v>
      </c>
      <c r="B2166" s="21">
        <v>41105</v>
      </c>
      <c r="C2166">
        <v>1437</v>
      </c>
      <c r="F2166">
        <f t="shared" si="133"/>
        <v>1437</v>
      </c>
      <c r="G2166">
        <f t="shared" si="134"/>
        <v>1437</v>
      </c>
      <c r="H2166">
        <f t="shared" si="135"/>
        <v>0</v>
      </c>
      <c r="I2166">
        <f t="shared" si="136"/>
        <v>0</v>
      </c>
    </row>
    <row r="2167" spans="1:9" x14ac:dyDescent="0.25">
      <c r="A2167" t="s">
        <v>275</v>
      </c>
      <c r="B2167" s="21">
        <v>41105</v>
      </c>
      <c r="C2167">
        <v>1256</v>
      </c>
      <c r="F2167">
        <f t="shared" si="133"/>
        <v>1256</v>
      </c>
      <c r="G2167">
        <f t="shared" si="134"/>
        <v>1256</v>
      </c>
      <c r="H2167">
        <f t="shared" si="135"/>
        <v>0</v>
      </c>
      <c r="I2167">
        <f t="shared" si="136"/>
        <v>0</v>
      </c>
    </row>
    <row r="2168" spans="1:9" x14ac:dyDescent="0.25">
      <c r="A2168" t="s">
        <v>276</v>
      </c>
      <c r="B2168" s="21">
        <v>41105</v>
      </c>
      <c r="C2168">
        <v>1158</v>
      </c>
      <c r="F2168">
        <f t="shared" si="133"/>
        <v>1158</v>
      </c>
      <c r="G2168">
        <f t="shared" si="134"/>
        <v>1158</v>
      </c>
      <c r="H2168">
        <f t="shared" si="135"/>
        <v>0</v>
      </c>
      <c r="I2168">
        <f t="shared" si="136"/>
        <v>0</v>
      </c>
    </row>
    <row r="2169" spans="1:9" x14ac:dyDescent="0.25">
      <c r="A2169" t="s">
        <v>277</v>
      </c>
      <c r="B2169" s="21">
        <v>41105</v>
      </c>
      <c r="C2169">
        <v>1013</v>
      </c>
      <c r="F2169">
        <f t="shared" si="133"/>
        <v>1013</v>
      </c>
      <c r="G2169">
        <f t="shared" si="134"/>
        <v>1013</v>
      </c>
      <c r="H2169">
        <f t="shared" si="135"/>
        <v>0</v>
      </c>
      <c r="I2169">
        <f t="shared" si="136"/>
        <v>0</v>
      </c>
    </row>
    <row r="2170" spans="1:9" x14ac:dyDescent="0.25">
      <c r="A2170" t="s">
        <v>278</v>
      </c>
      <c r="B2170" s="21">
        <v>33834</v>
      </c>
      <c r="F2170">
        <f t="shared" si="133"/>
        <v>0</v>
      </c>
      <c r="G2170">
        <f t="shared" si="134"/>
        <v>0</v>
      </c>
      <c r="H2170">
        <f t="shared" si="135"/>
        <v>0</v>
      </c>
      <c r="I2170">
        <f t="shared" si="136"/>
        <v>0</v>
      </c>
    </row>
    <row r="2171" spans="1:9" x14ac:dyDescent="0.25">
      <c r="B2171" s="21">
        <v>33884</v>
      </c>
      <c r="F2171">
        <f t="shared" si="133"/>
        <v>0</v>
      </c>
      <c r="G2171">
        <f t="shared" si="134"/>
        <v>0</v>
      </c>
      <c r="H2171">
        <f t="shared" si="135"/>
        <v>0</v>
      </c>
      <c r="I2171">
        <f t="shared" si="136"/>
        <v>0</v>
      </c>
    </row>
    <row r="2172" spans="1:9" x14ac:dyDescent="0.25">
      <c r="B2172" s="21">
        <v>33897</v>
      </c>
      <c r="C2172">
        <v>50.766666666666701</v>
      </c>
      <c r="E2172">
        <v>21.673999999999999</v>
      </c>
      <c r="F2172">
        <f t="shared" si="133"/>
        <v>50.766666666666701</v>
      </c>
      <c r="G2172">
        <f t="shared" si="134"/>
        <v>50.766666666666701</v>
      </c>
      <c r="H2172">
        <f t="shared" si="135"/>
        <v>0</v>
      </c>
      <c r="I2172">
        <f t="shared" si="136"/>
        <v>21.673999999999999</v>
      </c>
    </row>
    <row r="2173" spans="1:9" x14ac:dyDescent="0.25">
      <c r="B2173" s="21">
        <v>33911</v>
      </c>
      <c r="C2173">
        <v>125.666666666667</v>
      </c>
      <c r="E2173">
        <v>62.683</v>
      </c>
      <c r="F2173">
        <f t="shared" si="133"/>
        <v>125.666666666667</v>
      </c>
      <c r="G2173">
        <f t="shared" si="134"/>
        <v>125.666666666667</v>
      </c>
      <c r="H2173">
        <f t="shared" si="135"/>
        <v>0</v>
      </c>
      <c r="I2173">
        <f t="shared" si="136"/>
        <v>62.683</v>
      </c>
    </row>
    <row r="2174" spans="1:9" x14ac:dyDescent="0.25">
      <c r="B2174" s="21">
        <v>33925</v>
      </c>
      <c r="C2174">
        <v>266.91666666666703</v>
      </c>
      <c r="E2174">
        <v>159.37700000000001</v>
      </c>
      <c r="F2174">
        <f t="shared" si="133"/>
        <v>266.91666666666703</v>
      </c>
      <c r="G2174">
        <f t="shared" si="134"/>
        <v>266.91666666666703</v>
      </c>
      <c r="H2174">
        <f t="shared" si="135"/>
        <v>0</v>
      </c>
      <c r="I2174">
        <f t="shared" si="136"/>
        <v>159.37700000000001</v>
      </c>
    </row>
    <row r="2175" spans="1:9" x14ac:dyDescent="0.25">
      <c r="B2175" s="21">
        <v>33932</v>
      </c>
      <c r="F2175">
        <f t="shared" si="133"/>
        <v>0</v>
      </c>
      <c r="G2175">
        <f t="shared" si="134"/>
        <v>0</v>
      </c>
      <c r="H2175">
        <f t="shared" si="135"/>
        <v>0</v>
      </c>
      <c r="I2175">
        <f t="shared" si="136"/>
        <v>0</v>
      </c>
    </row>
    <row r="2176" spans="1:9" x14ac:dyDescent="0.25">
      <c r="B2176" s="21">
        <v>33939</v>
      </c>
      <c r="C2176">
        <v>420.98333333333301</v>
      </c>
      <c r="E2176">
        <v>333.15899999999999</v>
      </c>
      <c r="F2176">
        <f t="shared" si="133"/>
        <v>420.98333333333301</v>
      </c>
      <c r="G2176">
        <f t="shared" si="134"/>
        <v>420.98333333333301</v>
      </c>
      <c r="H2176">
        <f t="shared" si="135"/>
        <v>0</v>
      </c>
      <c r="I2176">
        <f t="shared" si="136"/>
        <v>333.15899999999999</v>
      </c>
    </row>
    <row r="2177" spans="1:9" x14ac:dyDescent="0.25">
      <c r="B2177" s="21">
        <v>33946</v>
      </c>
      <c r="C2177">
        <v>555.1</v>
      </c>
      <c r="E2177">
        <v>379.31099999999998</v>
      </c>
      <c r="F2177">
        <f t="shared" si="133"/>
        <v>555.1</v>
      </c>
      <c r="G2177">
        <f t="shared" si="134"/>
        <v>555.1</v>
      </c>
      <c r="H2177">
        <f t="shared" si="135"/>
        <v>0</v>
      </c>
      <c r="I2177">
        <f t="shared" si="136"/>
        <v>379.31099999999998</v>
      </c>
    </row>
    <row r="2178" spans="1:9" x14ac:dyDescent="0.25">
      <c r="B2178" s="21">
        <v>33950</v>
      </c>
      <c r="F2178">
        <f t="shared" si="133"/>
        <v>0</v>
      </c>
      <c r="G2178">
        <f t="shared" si="134"/>
        <v>0</v>
      </c>
      <c r="H2178">
        <f t="shared" si="135"/>
        <v>0</v>
      </c>
      <c r="I2178">
        <f t="shared" si="136"/>
        <v>0</v>
      </c>
    </row>
    <row r="2179" spans="1:9" x14ac:dyDescent="0.25">
      <c r="B2179" s="21">
        <v>33953</v>
      </c>
      <c r="C2179">
        <v>768.66666666666697</v>
      </c>
      <c r="E2179">
        <v>520.09699999999998</v>
      </c>
      <c r="F2179">
        <f t="shared" si="133"/>
        <v>768.66666666666697</v>
      </c>
      <c r="G2179">
        <f t="shared" si="134"/>
        <v>768.66666666666697</v>
      </c>
      <c r="H2179">
        <f t="shared" si="135"/>
        <v>0</v>
      </c>
      <c r="I2179">
        <f t="shared" si="136"/>
        <v>520.09699999999998</v>
      </c>
    </row>
    <row r="2180" spans="1:9" x14ac:dyDescent="0.25">
      <c r="B2180" s="21">
        <v>33959</v>
      </c>
      <c r="C2180">
        <v>711.75</v>
      </c>
      <c r="E2180">
        <v>447.68099999999998</v>
      </c>
      <c r="F2180">
        <f t="shared" si="133"/>
        <v>711.75</v>
      </c>
      <c r="G2180">
        <f t="shared" si="134"/>
        <v>711.75</v>
      </c>
      <c r="H2180">
        <f t="shared" si="135"/>
        <v>0</v>
      </c>
      <c r="I2180">
        <f t="shared" si="136"/>
        <v>447.68099999999998</v>
      </c>
    </row>
    <row r="2181" spans="1:9" x14ac:dyDescent="0.25">
      <c r="B2181" s="21">
        <v>33967</v>
      </c>
      <c r="C2181">
        <v>646.78333333333296</v>
      </c>
      <c r="E2181">
        <v>362.43900000000002</v>
      </c>
      <c r="F2181">
        <f t="shared" si="133"/>
        <v>646.78333333333296</v>
      </c>
      <c r="G2181">
        <f t="shared" si="134"/>
        <v>646.78333333333296</v>
      </c>
      <c r="H2181">
        <f t="shared" si="135"/>
        <v>0</v>
      </c>
      <c r="I2181">
        <f t="shared" si="136"/>
        <v>362.43900000000002</v>
      </c>
    </row>
    <row r="2182" spans="1:9" x14ac:dyDescent="0.25">
      <c r="B2182" s="21">
        <v>33974</v>
      </c>
      <c r="C2182">
        <v>670.93333333333305</v>
      </c>
      <c r="E2182">
        <v>336.613</v>
      </c>
      <c r="F2182">
        <f t="shared" ref="F2182:F2245" si="137">G2182-H2182</f>
        <v>670.93333333333305</v>
      </c>
      <c r="G2182">
        <f t="shared" ref="G2182:G2245" si="138">IF(C2182="",0,C2182)</f>
        <v>670.93333333333305</v>
      </c>
      <c r="H2182">
        <f t="shared" ref="H2182:H2245" si="139">IF(D2182="",0,D2182)</f>
        <v>0</v>
      </c>
      <c r="I2182">
        <f t="shared" ref="I2182:I2245" si="140">IF(E2182="",0,E2182)</f>
        <v>336.613</v>
      </c>
    </row>
    <row r="2183" spans="1:9" x14ac:dyDescent="0.25">
      <c r="B2183" s="21">
        <v>33981</v>
      </c>
      <c r="C2183">
        <v>756.35</v>
      </c>
      <c r="E2183">
        <v>333.15100000000001</v>
      </c>
      <c r="F2183">
        <f t="shared" si="137"/>
        <v>756.35</v>
      </c>
      <c r="G2183">
        <f t="shared" si="138"/>
        <v>756.35</v>
      </c>
      <c r="H2183">
        <f t="shared" si="139"/>
        <v>0</v>
      </c>
      <c r="I2183">
        <f t="shared" si="140"/>
        <v>333.15100000000001</v>
      </c>
    </row>
    <row r="2184" spans="1:9" x14ac:dyDescent="0.25">
      <c r="B2184" s="21">
        <v>33988</v>
      </c>
      <c r="C2184">
        <v>607.15</v>
      </c>
      <c r="E2184">
        <v>239.35900000000001</v>
      </c>
      <c r="F2184">
        <f t="shared" si="137"/>
        <v>607.15</v>
      </c>
      <c r="G2184">
        <f t="shared" si="138"/>
        <v>607.15</v>
      </c>
      <c r="H2184">
        <f t="shared" si="139"/>
        <v>0</v>
      </c>
      <c r="I2184">
        <f t="shared" si="140"/>
        <v>239.35900000000001</v>
      </c>
    </row>
    <row r="2185" spans="1:9" x14ac:dyDescent="0.25">
      <c r="B2185" s="21">
        <v>33996</v>
      </c>
      <c r="C2185">
        <v>855.5</v>
      </c>
      <c r="E2185">
        <v>281.12599999999998</v>
      </c>
      <c r="F2185">
        <f t="shared" si="137"/>
        <v>855.5</v>
      </c>
      <c r="G2185">
        <f t="shared" si="138"/>
        <v>855.5</v>
      </c>
      <c r="H2185">
        <f t="shared" si="139"/>
        <v>0</v>
      </c>
      <c r="I2185">
        <f t="shared" si="140"/>
        <v>281.12599999999998</v>
      </c>
    </row>
    <row r="2186" spans="1:9" x14ac:dyDescent="0.25">
      <c r="B2186" s="21">
        <v>34003</v>
      </c>
      <c r="C2186">
        <v>705.19348402712603</v>
      </c>
      <c r="D2186">
        <v>93.725086992985496</v>
      </c>
      <c r="E2186">
        <v>274.61700000000002</v>
      </c>
      <c r="F2186">
        <f t="shared" si="137"/>
        <v>611.46839703414048</v>
      </c>
      <c r="G2186">
        <f t="shared" si="138"/>
        <v>705.19348402712603</v>
      </c>
      <c r="H2186">
        <f t="shared" si="139"/>
        <v>93.725086992985496</v>
      </c>
      <c r="I2186">
        <f t="shared" si="140"/>
        <v>274.61700000000002</v>
      </c>
    </row>
    <row r="2187" spans="1:9" x14ac:dyDescent="0.25">
      <c r="A2187" t="s">
        <v>281</v>
      </c>
      <c r="B2187" s="21">
        <v>33884</v>
      </c>
      <c r="F2187">
        <f t="shared" si="137"/>
        <v>0</v>
      </c>
      <c r="G2187">
        <f t="shared" si="138"/>
        <v>0</v>
      </c>
      <c r="H2187">
        <f t="shared" si="139"/>
        <v>0</v>
      </c>
      <c r="I2187">
        <f t="shared" si="140"/>
        <v>0</v>
      </c>
    </row>
    <row r="2188" spans="1:9" x14ac:dyDescent="0.25">
      <c r="B2188" s="21">
        <v>33897</v>
      </c>
      <c r="C2188">
        <v>89.85</v>
      </c>
      <c r="E2188">
        <v>39.948999999999998</v>
      </c>
      <c r="F2188">
        <f t="shared" si="137"/>
        <v>89.85</v>
      </c>
      <c r="G2188">
        <f t="shared" si="138"/>
        <v>89.85</v>
      </c>
      <c r="H2188">
        <f t="shared" si="139"/>
        <v>0</v>
      </c>
      <c r="I2188">
        <f t="shared" si="140"/>
        <v>39.948999999999998</v>
      </c>
    </row>
    <row r="2189" spans="1:9" x14ac:dyDescent="0.25">
      <c r="B2189" s="21">
        <v>33911</v>
      </c>
      <c r="C2189">
        <v>269.01666666666699</v>
      </c>
      <c r="E2189">
        <v>115.41</v>
      </c>
      <c r="F2189">
        <f t="shared" si="137"/>
        <v>269.01666666666699</v>
      </c>
      <c r="G2189">
        <f t="shared" si="138"/>
        <v>269.01666666666699</v>
      </c>
      <c r="H2189">
        <f t="shared" si="139"/>
        <v>0</v>
      </c>
      <c r="I2189">
        <f t="shared" si="140"/>
        <v>115.41</v>
      </c>
    </row>
    <row r="2190" spans="1:9" x14ac:dyDescent="0.25">
      <c r="B2190" s="21">
        <v>33925</v>
      </c>
      <c r="C2190">
        <v>646.93333333333305</v>
      </c>
      <c r="E2190">
        <v>371.29899999999998</v>
      </c>
      <c r="F2190">
        <f t="shared" si="137"/>
        <v>646.93333333333305</v>
      </c>
      <c r="G2190">
        <f t="shared" si="138"/>
        <v>646.93333333333305</v>
      </c>
      <c r="H2190">
        <f t="shared" si="139"/>
        <v>0</v>
      </c>
      <c r="I2190">
        <f t="shared" si="140"/>
        <v>371.29899999999998</v>
      </c>
    </row>
    <row r="2191" spans="1:9" x14ac:dyDescent="0.25">
      <c r="B2191" s="21">
        <v>33932</v>
      </c>
      <c r="F2191">
        <f t="shared" si="137"/>
        <v>0</v>
      </c>
      <c r="G2191">
        <f t="shared" si="138"/>
        <v>0</v>
      </c>
      <c r="H2191">
        <f t="shared" si="139"/>
        <v>0</v>
      </c>
      <c r="I2191">
        <f t="shared" si="140"/>
        <v>0</v>
      </c>
    </row>
    <row r="2192" spans="1:9" x14ac:dyDescent="0.25">
      <c r="B2192" s="21">
        <v>33939</v>
      </c>
      <c r="C2192">
        <v>860</v>
      </c>
      <c r="E2192">
        <v>662.18200000000002</v>
      </c>
      <c r="F2192">
        <f t="shared" si="137"/>
        <v>860</v>
      </c>
      <c r="G2192">
        <f t="shared" si="138"/>
        <v>860</v>
      </c>
      <c r="H2192">
        <f t="shared" si="139"/>
        <v>0</v>
      </c>
      <c r="I2192">
        <f t="shared" si="140"/>
        <v>662.18200000000002</v>
      </c>
    </row>
    <row r="2193" spans="1:9" x14ac:dyDescent="0.25">
      <c r="B2193" s="21">
        <v>33946</v>
      </c>
      <c r="C2193">
        <v>1174.0333333333299</v>
      </c>
      <c r="E2193">
        <v>766.87800000000004</v>
      </c>
      <c r="F2193">
        <f t="shared" si="137"/>
        <v>1174.0333333333299</v>
      </c>
      <c r="G2193">
        <f t="shared" si="138"/>
        <v>1174.0333333333299</v>
      </c>
      <c r="H2193">
        <f t="shared" si="139"/>
        <v>0</v>
      </c>
      <c r="I2193">
        <f t="shared" si="140"/>
        <v>766.87800000000004</v>
      </c>
    </row>
    <row r="2194" spans="1:9" x14ac:dyDescent="0.25">
      <c r="B2194" s="21">
        <v>33953</v>
      </c>
      <c r="C2194">
        <v>1262</v>
      </c>
      <c r="E2194">
        <v>851.38699999999994</v>
      </c>
      <c r="F2194">
        <f t="shared" si="137"/>
        <v>1262</v>
      </c>
      <c r="G2194">
        <f t="shared" si="138"/>
        <v>1262</v>
      </c>
      <c r="H2194">
        <f t="shared" si="139"/>
        <v>0</v>
      </c>
      <c r="I2194">
        <f t="shared" si="140"/>
        <v>851.38699999999994</v>
      </c>
    </row>
    <row r="2195" spans="1:9" x14ac:dyDescent="0.25">
      <c r="B2195" s="21">
        <v>33959</v>
      </c>
      <c r="C2195">
        <v>1141.36666666667</v>
      </c>
      <c r="E2195">
        <v>730.00699999999995</v>
      </c>
      <c r="F2195">
        <f t="shared" si="137"/>
        <v>1141.36666666667</v>
      </c>
      <c r="G2195">
        <f t="shared" si="138"/>
        <v>1141.36666666667</v>
      </c>
      <c r="H2195">
        <f t="shared" si="139"/>
        <v>0</v>
      </c>
      <c r="I2195">
        <f t="shared" si="140"/>
        <v>730.00699999999995</v>
      </c>
    </row>
    <row r="2196" spans="1:9" x14ac:dyDescent="0.25">
      <c r="B2196" s="21">
        <v>33967</v>
      </c>
      <c r="C2196">
        <v>1641.86666666667</v>
      </c>
      <c r="E2196">
        <v>971.53</v>
      </c>
      <c r="F2196">
        <f t="shared" si="137"/>
        <v>1641.86666666667</v>
      </c>
      <c r="G2196">
        <f t="shared" si="138"/>
        <v>1641.86666666667</v>
      </c>
      <c r="H2196">
        <f t="shared" si="139"/>
        <v>0</v>
      </c>
      <c r="I2196">
        <f t="shared" si="140"/>
        <v>971.53</v>
      </c>
    </row>
    <row r="2197" spans="1:9" x14ac:dyDescent="0.25">
      <c r="B2197" s="21">
        <v>33974</v>
      </c>
      <c r="C2197">
        <v>1301.4666666666701</v>
      </c>
      <c r="E2197">
        <v>667.10199999999998</v>
      </c>
      <c r="F2197">
        <f t="shared" si="137"/>
        <v>1301.4666666666701</v>
      </c>
      <c r="G2197">
        <f t="shared" si="138"/>
        <v>1301.4666666666701</v>
      </c>
      <c r="H2197">
        <f t="shared" si="139"/>
        <v>0</v>
      </c>
      <c r="I2197">
        <f t="shared" si="140"/>
        <v>667.10199999999998</v>
      </c>
    </row>
    <row r="2198" spans="1:9" x14ac:dyDescent="0.25">
      <c r="B2198" s="21">
        <v>33981</v>
      </c>
      <c r="C2198">
        <v>1477.05</v>
      </c>
      <c r="E2198">
        <v>692.76900000000001</v>
      </c>
      <c r="F2198">
        <f t="shared" si="137"/>
        <v>1477.05</v>
      </c>
      <c r="G2198">
        <f t="shared" si="138"/>
        <v>1477.05</v>
      </c>
      <c r="H2198">
        <f t="shared" si="139"/>
        <v>0</v>
      </c>
      <c r="I2198">
        <f t="shared" si="140"/>
        <v>692.76900000000001</v>
      </c>
    </row>
    <row r="2199" spans="1:9" x14ac:dyDescent="0.25">
      <c r="B2199" s="21">
        <v>33988</v>
      </c>
      <c r="C2199">
        <v>1368.6</v>
      </c>
      <c r="E2199">
        <v>562.41300000000001</v>
      </c>
      <c r="F2199">
        <f t="shared" si="137"/>
        <v>1368.6</v>
      </c>
      <c r="G2199">
        <f t="shared" si="138"/>
        <v>1368.6</v>
      </c>
      <c r="H2199">
        <f t="shared" si="139"/>
        <v>0</v>
      </c>
      <c r="I2199">
        <f t="shared" si="140"/>
        <v>562.41300000000001</v>
      </c>
    </row>
    <row r="2200" spans="1:9" x14ac:dyDescent="0.25">
      <c r="B2200" s="21">
        <v>33996</v>
      </c>
      <c r="C2200">
        <v>1508.85</v>
      </c>
      <c r="E2200">
        <v>482.16500000000002</v>
      </c>
      <c r="F2200">
        <f t="shared" si="137"/>
        <v>1508.85</v>
      </c>
      <c r="G2200">
        <f t="shared" si="138"/>
        <v>1508.85</v>
      </c>
      <c r="H2200">
        <f t="shared" si="139"/>
        <v>0</v>
      </c>
      <c r="I2200">
        <f t="shared" si="140"/>
        <v>482.16500000000002</v>
      </c>
    </row>
    <row r="2201" spans="1:9" x14ac:dyDescent="0.25">
      <c r="B2201" s="21">
        <v>34003</v>
      </c>
      <c r="C2201">
        <v>1369.0408007670901</v>
      </c>
      <c r="D2201">
        <v>177.482965653506</v>
      </c>
      <c r="E2201">
        <v>601.03499999999997</v>
      </c>
      <c r="F2201">
        <f t="shared" si="137"/>
        <v>1191.5578351135841</v>
      </c>
      <c r="G2201">
        <f t="shared" si="138"/>
        <v>1369.0408007670901</v>
      </c>
      <c r="H2201">
        <f t="shared" si="139"/>
        <v>177.482965653506</v>
      </c>
      <c r="I2201">
        <f t="shared" si="140"/>
        <v>601.03499999999997</v>
      </c>
    </row>
    <row r="2202" spans="1:9" x14ac:dyDescent="0.25">
      <c r="A2202" t="s">
        <v>279</v>
      </c>
      <c r="B2202" s="21">
        <v>33884</v>
      </c>
      <c r="F2202">
        <f t="shared" si="137"/>
        <v>0</v>
      </c>
      <c r="G2202">
        <f t="shared" si="138"/>
        <v>0</v>
      </c>
      <c r="H2202">
        <f t="shared" si="139"/>
        <v>0</v>
      </c>
      <c r="I2202">
        <f t="shared" si="140"/>
        <v>0</v>
      </c>
    </row>
    <row r="2203" spans="1:9" x14ac:dyDescent="0.25">
      <c r="B2203" s="21">
        <v>33897</v>
      </c>
      <c r="C2203">
        <v>117.25</v>
      </c>
      <c r="E2203">
        <v>41.293999999999997</v>
      </c>
      <c r="F2203">
        <f t="shared" si="137"/>
        <v>117.25</v>
      </c>
      <c r="G2203">
        <f t="shared" si="138"/>
        <v>117.25</v>
      </c>
      <c r="H2203">
        <f t="shared" si="139"/>
        <v>0</v>
      </c>
      <c r="I2203">
        <f t="shared" si="140"/>
        <v>41.293999999999997</v>
      </c>
    </row>
    <row r="2204" spans="1:9" x14ac:dyDescent="0.25">
      <c r="B2204" s="21">
        <v>33911</v>
      </c>
      <c r="C2204">
        <v>290.60000000000002</v>
      </c>
      <c r="E2204">
        <v>125.679</v>
      </c>
      <c r="F2204">
        <f t="shared" si="137"/>
        <v>290.60000000000002</v>
      </c>
      <c r="G2204">
        <f t="shared" si="138"/>
        <v>290.60000000000002</v>
      </c>
      <c r="H2204">
        <f t="shared" si="139"/>
        <v>0</v>
      </c>
      <c r="I2204">
        <f t="shared" si="140"/>
        <v>125.679</v>
      </c>
    </row>
    <row r="2205" spans="1:9" x14ac:dyDescent="0.25">
      <c r="B2205" s="21">
        <v>33925</v>
      </c>
      <c r="C2205">
        <v>738.86666666666702</v>
      </c>
      <c r="E2205">
        <v>381.54399999999998</v>
      </c>
      <c r="F2205">
        <f t="shared" si="137"/>
        <v>738.86666666666702</v>
      </c>
      <c r="G2205">
        <f t="shared" si="138"/>
        <v>738.86666666666702</v>
      </c>
      <c r="H2205">
        <f t="shared" si="139"/>
        <v>0</v>
      </c>
      <c r="I2205">
        <f t="shared" si="140"/>
        <v>381.54399999999998</v>
      </c>
    </row>
    <row r="2206" spans="1:9" x14ac:dyDescent="0.25">
      <c r="B2206" s="21">
        <v>33932</v>
      </c>
      <c r="F2206">
        <f t="shared" si="137"/>
        <v>0</v>
      </c>
      <c r="G2206">
        <f t="shared" si="138"/>
        <v>0</v>
      </c>
      <c r="H2206">
        <f t="shared" si="139"/>
        <v>0</v>
      </c>
      <c r="I2206">
        <f t="shared" si="140"/>
        <v>0</v>
      </c>
    </row>
    <row r="2207" spans="1:9" x14ac:dyDescent="0.25">
      <c r="B2207" s="21">
        <v>33939</v>
      </c>
      <c r="C2207">
        <v>1068.13333333333</v>
      </c>
      <c r="E2207">
        <v>721.375</v>
      </c>
      <c r="F2207">
        <f t="shared" si="137"/>
        <v>1068.13333333333</v>
      </c>
      <c r="G2207">
        <f t="shared" si="138"/>
        <v>1068.13333333333</v>
      </c>
      <c r="H2207">
        <f t="shared" si="139"/>
        <v>0</v>
      </c>
      <c r="I2207">
        <f t="shared" si="140"/>
        <v>721.375</v>
      </c>
    </row>
    <row r="2208" spans="1:9" x14ac:dyDescent="0.25">
      <c r="B2208" s="21">
        <v>33946</v>
      </c>
      <c r="C2208">
        <v>1244.1666666666699</v>
      </c>
      <c r="E2208">
        <v>785.82399999999996</v>
      </c>
      <c r="F2208">
        <f t="shared" si="137"/>
        <v>1244.1666666666699</v>
      </c>
      <c r="G2208">
        <f t="shared" si="138"/>
        <v>1244.1666666666699</v>
      </c>
      <c r="H2208">
        <f t="shared" si="139"/>
        <v>0</v>
      </c>
      <c r="I2208">
        <f t="shared" si="140"/>
        <v>785.82399999999996</v>
      </c>
    </row>
    <row r="2209" spans="1:9" x14ac:dyDescent="0.25">
      <c r="B2209" s="21">
        <v>33953</v>
      </c>
      <c r="C2209">
        <v>1515.8333333333301</v>
      </c>
      <c r="E2209">
        <v>984.70699999999999</v>
      </c>
      <c r="F2209">
        <f t="shared" si="137"/>
        <v>1515.8333333333301</v>
      </c>
      <c r="G2209">
        <f t="shared" si="138"/>
        <v>1515.8333333333301</v>
      </c>
      <c r="H2209">
        <f t="shared" si="139"/>
        <v>0</v>
      </c>
      <c r="I2209">
        <f t="shared" si="140"/>
        <v>984.70699999999999</v>
      </c>
    </row>
    <row r="2210" spans="1:9" x14ac:dyDescent="0.25">
      <c r="B2210" s="21">
        <v>33959</v>
      </c>
      <c r="C2210">
        <v>1428.13333333333</v>
      </c>
      <c r="E2210">
        <v>872.29399999999998</v>
      </c>
      <c r="F2210">
        <f t="shared" si="137"/>
        <v>1428.13333333333</v>
      </c>
      <c r="G2210">
        <f t="shared" si="138"/>
        <v>1428.13333333333</v>
      </c>
      <c r="H2210">
        <f t="shared" si="139"/>
        <v>0</v>
      </c>
      <c r="I2210">
        <f t="shared" si="140"/>
        <v>872.29399999999998</v>
      </c>
    </row>
    <row r="2211" spans="1:9" x14ac:dyDescent="0.25">
      <c r="B2211" s="21">
        <v>33967</v>
      </c>
      <c r="C2211">
        <v>1556.3333333333301</v>
      </c>
      <c r="E2211">
        <v>891.46699999999998</v>
      </c>
      <c r="F2211">
        <f t="shared" si="137"/>
        <v>1556.3333333333301</v>
      </c>
      <c r="G2211">
        <f t="shared" si="138"/>
        <v>1556.3333333333301</v>
      </c>
      <c r="H2211">
        <f t="shared" si="139"/>
        <v>0</v>
      </c>
      <c r="I2211">
        <f t="shared" si="140"/>
        <v>891.46699999999998</v>
      </c>
    </row>
    <row r="2212" spans="1:9" x14ac:dyDescent="0.25">
      <c r="B2212" s="21">
        <v>33974</v>
      </c>
      <c r="C2212">
        <v>1505.9</v>
      </c>
      <c r="E2212">
        <v>798.84699999999998</v>
      </c>
      <c r="F2212">
        <f t="shared" si="137"/>
        <v>1505.9</v>
      </c>
      <c r="G2212">
        <f t="shared" si="138"/>
        <v>1505.9</v>
      </c>
      <c r="H2212">
        <f t="shared" si="139"/>
        <v>0</v>
      </c>
      <c r="I2212">
        <f t="shared" si="140"/>
        <v>798.84699999999998</v>
      </c>
    </row>
    <row r="2213" spans="1:9" x14ac:dyDescent="0.25">
      <c r="B2213" s="21">
        <v>33981</v>
      </c>
      <c r="C2213">
        <v>1748.31666666667</v>
      </c>
      <c r="E2213">
        <v>789.35799999999995</v>
      </c>
      <c r="F2213">
        <f t="shared" si="137"/>
        <v>1748.31666666667</v>
      </c>
      <c r="G2213">
        <f t="shared" si="138"/>
        <v>1748.31666666667</v>
      </c>
      <c r="H2213">
        <f t="shared" si="139"/>
        <v>0</v>
      </c>
      <c r="I2213">
        <f t="shared" si="140"/>
        <v>789.35799999999995</v>
      </c>
    </row>
    <row r="2214" spans="1:9" x14ac:dyDescent="0.25">
      <c r="B2214" s="21">
        <v>33988</v>
      </c>
      <c r="C2214">
        <v>2024.8</v>
      </c>
      <c r="E2214">
        <v>807.44500000000005</v>
      </c>
      <c r="F2214">
        <f t="shared" si="137"/>
        <v>2024.8</v>
      </c>
      <c r="G2214">
        <f t="shared" si="138"/>
        <v>2024.8</v>
      </c>
      <c r="H2214">
        <f t="shared" si="139"/>
        <v>0</v>
      </c>
      <c r="I2214">
        <f t="shared" si="140"/>
        <v>807.44500000000005</v>
      </c>
    </row>
    <row r="2215" spans="1:9" x14ac:dyDescent="0.25">
      <c r="B2215" s="21">
        <v>33996</v>
      </c>
      <c r="C2215">
        <v>1431.8</v>
      </c>
      <c r="E2215">
        <v>490.22399999999999</v>
      </c>
      <c r="F2215">
        <f t="shared" si="137"/>
        <v>1431.8</v>
      </c>
      <c r="G2215">
        <f t="shared" si="138"/>
        <v>1431.8</v>
      </c>
      <c r="H2215">
        <f t="shared" si="139"/>
        <v>0</v>
      </c>
      <c r="I2215">
        <f t="shared" si="140"/>
        <v>490.22399999999999</v>
      </c>
    </row>
    <row r="2216" spans="1:9" x14ac:dyDescent="0.25">
      <c r="B2216" s="21">
        <v>34003</v>
      </c>
      <c r="C2216">
        <v>1452.6662221578299</v>
      </c>
      <c r="D2216">
        <v>190.93958570838001</v>
      </c>
      <c r="E2216">
        <v>640.48500000000001</v>
      </c>
      <c r="F2216">
        <f t="shared" si="137"/>
        <v>1261.7266364494499</v>
      </c>
      <c r="G2216">
        <f t="shared" si="138"/>
        <v>1452.6662221578299</v>
      </c>
      <c r="H2216">
        <f t="shared" si="139"/>
        <v>190.93958570838001</v>
      </c>
      <c r="I2216">
        <f t="shared" si="140"/>
        <v>640.48500000000001</v>
      </c>
    </row>
    <row r="2217" spans="1:9" x14ac:dyDescent="0.25">
      <c r="A2217" t="s">
        <v>280</v>
      </c>
      <c r="B2217" s="21">
        <v>33878</v>
      </c>
      <c r="F2217">
        <f t="shared" si="137"/>
        <v>0</v>
      </c>
      <c r="G2217">
        <f t="shared" si="138"/>
        <v>0</v>
      </c>
      <c r="H2217">
        <f t="shared" si="139"/>
        <v>0</v>
      </c>
      <c r="I2217">
        <f t="shared" si="140"/>
        <v>0</v>
      </c>
    </row>
    <row r="2218" spans="1:9" x14ac:dyDescent="0.25">
      <c r="B2218" s="21">
        <v>33883</v>
      </c>
      <c r="F2218">
        <f t="shared" si="137"/>
        <v>0</v>
      </c>
      <c r="G2218">
        <f t="shared" si="138"/>
        <v>0</v>
      </c>
      <c r="H2218">
        <f t="shared" si="139"/>
        <v>0</v>
      </c>
      <c r="I2218">
        <f t="shared" si="140"/>
        <v>0</v>
      </c>
    </row>
    <row r="2219" spans="1:9" x14ac:dyDescent="0.25">
      <c r="B2219" s="21">
        <v>33884</v>
      </c>
      <c r="F2219">
        <f t="shared" si="137"/>
        <v>0</v>
      </c>
      <c r="G2219">
        <f t="shared" si="138"/>
        <v>0</v>
      </c>
      <c r="H2219">
        <f t="shared" si="139"/>
        <v>0</v>
      </c>
      <c r="I2219">
        <f t="shared" si="140"/>
        <v>0</v>
      </c>
    </row>
    <row r="2220" spans="1:9" x14ac:dyDescent="0.25">
      <c r="B2220" s="21">
        <v>33891</v>
      </c>
      <c r="F2220">
        <f t="shared" si="137"/>
        <v>0</v>
      </c>
      <c r="G2220">
        <f t="shared" si="138"/>
        <v>0</v>
      </c>
      <c r="H2220">
        <f t="shared" si="139"/>
        <v>0</v>
      </c>
      <c r="I2220">
        <f t="shared" si="140"/>
        <v>0</v>
      </c>
    </row>
    <row r="2221" spans="1:9" x14ac:dyDescent="0.25">
      <c r="B2221" s="21">
        <v>33897</v>
      </c>
      <c r="C2221">
        <v>105.866666666667</v>
      </c>
      <c r="E2221">
        <v>46.652999999999999</v>
      </c>
      <c r="F2221">
        <f t="shared" si="137"/>
        <v>105.866666666667</v>
      </c>
      <c r="G2221">
        <f t="shared" si="138"/>
        <v>105.866666666667</v>
      </c>
      <c r="H2221">
        <f t="shared" si="139"/>
        <v>0</v>
      </c>
      <c r="I2221">
        <f t="shared" si="140"/>
        <v>46.652999999999999</v>
      </c>
    </row>
    <row r="2222" spans="1:9" x14ac:dyDescent="0.25">
      <c r="B2222" s="21">
        <v>33904</v>
      </c>
      <c r="F2222">
        <f t="shared" si="137"/>
        <v>0</v>
      </c>
      <c r="G2222">
        <f t="shared" si="138"/>
        <v>0</v>
      </c>
      <c r="H2222">
        <f t="shared" si="139"/>
        <v>0</v>
      </c>
      <c r="I2222">
        <f t="shared" si="140"/>
        <v>0</v>
      </c>
    </row>
    <row r="2223" spans="1:9" x14ac:dyDescent="0.25">
      <c r="B2223" s="21">
        <v>33911</v>
      </c>
      <c r="C2223">
        <v>239.46666666666701</v>
      </c>
      <c r="E2223">
        <v>96.495999999999995</v>
      </c>
      <c r="F2223">
        <f t="shared" si="137"/>
        <v>239.46666666666701</v>
      </c>
      <c r="G2223">
        <f t="shared" si="138"/>
        <v>239.46666666666701</v>
      </c>
      <c r="H2223">
        <f t="shared" si="139"/>
        <v>0</v>
      </c>
      <c r="I2223">
        <f t="shared" si="140"/>
        <v>96.495999999999995</v>
      </c>
    </row>
    <row r="2224" spans="1:9" x14ac:dyDescent="0.25">
      <c r="B2224" s="21">
        <v>33912</v>
      </c>
      <c r="F2224">
        <f t="shared" si="137"/>
        <v>0</v>
      </c>
      <c r="G2224">
        <f t="shared" si="138"/>
        <v>0</v>
      </c>
      <c r="H2224">
        <f t="shared" si="139"/>
        <v>0</v>
      </c>
      <c r="I2224">
        <f t="shared" si="140"/>
        <v>0</v>
      </c>
    </row>
    <row r="2225" spans="1:9" x14ac:dyDescent="0.25">
      <c r="B2225" s="21">
        <v>33919</v>
      </c>
      <c r="F2225">
        <f t="shared" si="137"/>
        <v>0</v>
      </c>
      <c r="G2225">
        <f t="shared" si="138"/>
        <v>0</v>
      </c>
      <c r="H2225">
        <f t="shared" si="139"/>
        <v>0</v>
      </c>
      <c r="I2225">
        <f t="shared" si="140"/>
        <v>0</v>
      </c>
    </row>
    <row r="2226" spans="1:9" x14ac:dyDescent="0.25">
      <c r="B2226" s="21">
        <v>33925</v>
      </c>
      <c r="C2226">
        <v>676.46666666666704</v>
      </c>
      <c r="E2226">
        <v>334.20800000000003</v>
      </c>
      <c r="F2226">
        <f t="shared" si="137"/>
        <v>676.46666666666704</v>
      </c>
      <c r="G2226">
        <f t="shared" si="138"/>
        <v>676.46666666666704</v>
      </c>
      <c r="H2226">
        <f t="shared" si="139"/>
        <v>0</v>
      </c>
      <c r="I2226">
        <f t="shared" si="140"/>
        <v>334.20800000000003</v>
      </c>
    </row>
    <row r="2227" spans="1:9" x14ac:dyDescent="0.25">
      <c r="B2227" s="21">
        <v>33932</v>
      </c>
      <c r="F2227">
        <f t="shared" si="137"/>
        <v>0</v>
      </c>
      <c r="G2227">
        <f t="shared" si="138"/>
        <v>0</v>
      </c>
      <c r="H2227">
        <f t="shared" si="139"/>
        <v>0</v>
      </c>
      <c r="I2227">
        <f t="shared" si="140"/>
        <v>0</v>
      </c>
    </row>
    <row r="2228" spans="1:9" x14ac:dyDescent="0.25">
      <c r="B2228" s="21">
        <v>33939</v>
      </c>
      <c r="C2228">
        <v>1069</v>
      </c>
      <c r="E2228">
        <v>811.221</v>
      </c>
      <c r="F2228">
        <f t="shared" si="137"/>
        <v>1069</v>
      </c>
      <c r="G2228">
        <f t="shared" si="138"/>
        <v>1069</v>
      </c>
      <c r="H2228">
        <f t="shared" si="139"/>
        <v>0</v>
      </c>
      <c r="I2228">
        <f t="shared" si="140"/>
        <v>811.221</v>
      </c>
    </row>
    <row r="2229" spans="1:9" x14ac:dyDescent="0.25">
      <c r="B2229" s="21">
        <v>33946</v>
      </c>
      <c r="C2229">
        <v>1091.5</v>
      </c>
      <c r="E2229">
        <v>646.75900000000001</v>
      </c>
      <c r="F2229">
        <f t="shared" si="137"/>
        <v>1091.5</v>
      </c>
      <c r="G2229">
        <f t="shared" si="138"/>
        <v>1091.5</v>
      </c>
      <c r="H2229">
        <f t="shared" si="139"/>
        <v>0</v>
      </c>
      <c r="I2229">
        <f t="shared" si="140"/>
        <v>646.75900000000001</v>
      </c>
    </row>
    <row r="2230" spans="1:9" x14ac:dyDescent="0.25">
      <c r="B2230" s="21">
        <v>33953</v>
      </c>
      <c r="C2230">
        <v>1548.6666666666699</v>
      </c>
      <c r="E2230">
        <v>994.399</v>
      </c>
      <c r="F2230">
        <f t="shared" si="137"/>
        <v>1548.6666666666699</v>
      </c>
      <c r="G2230">
        <f t="shared" si="138"/>
        <v>1548.6666666666699</v>
      </c>
      <c r="H2230">
        <f t="shared" si="139"/>
        <v>0</v>
      </c>
      <c r="I2230">
        <f t="shared" si="140"/>
        <v>994.399</v>
      </c>
    </row>
    <row r="2231" spans="1:9" x14ac:dyDescent="0.25">
      <c r="B2231" s="21">
        <v>33959</v>
      </c>
      <c r="C2231">
        <v>1310.36666666667</v>
      </c>
      <c r="E2231">
        <v>751.11400000000003</v>
      </c>
      <c r="F2231">
        <f t="shared" si="137"/>
        <v>1310.36666666667</v>
      </c>
      <c r="G2231">
        <f t="shared" si="138"/>
        <v>1310.36666666667</v>
      </c>
      <c r="H2231">
        <f t="shared" si="139"/>
        <v>0</v>
      </c>
      <c r="I2231">
        <f t="shared" si="140"/>
        <v>751.11400000000003</v>
      </c>
    </row>
    <row r="2232" spans="1:9" x14ac:dyDescent="0.25">
      <c r="B2232" s="21">
        <v>33967</v>
      </c>
      <c r="C2232">
        <v>1496</v>
      </c>
      <c r="E2232">
        <v>849.53899999999999</v>
      </c>
      <c r="F2232">
        <f t="shared" si="137"/>
        <v>1496</v>
      </c>
      <c r="G2232">
        <f t="shared" si="138"/>
        <v>1496</v>
      </c>
      <c r="H2232">
        <f t="shared" si="139"/>
        <v>0</v>
      </c>
      <c r="I2232">
        <f t="shared" si="140"/>
        <v>849.53899999999999</v>
      </c>
    </row>
    <row r="2233" spans="1:9" x14ac:dyDescent="0.25">
      <c r="B2233" s="21">
        <v>33974</v>
      </c>
      <c r="C2233">
        <v>1628.2333333333299</v>
      </c>
      <c r="E2233">
        <v>817.01400000000001</v>
      </c>
      <c r="F2233">
        <f t="shared" si="137"/>
        <v>1628.2333333333299</v>
      </c>
      <c r="G2233">
        <f t="shared" si="138"/>
        <v>1628.2333333333299</v>
      </c>
      <c r="H2233">
        <f t="shared" si="139"/>
        <v>0</v>
      </c>
      <c r="I2233">
        <f t="shared" si="140"/>
        <v>817.01400000000001</v>
      </c>
    </row>
    <row r="2234" spans="1:9" x14ac:dyDescent="0.25">
      <c r="B2234" s="21">
        <v>33976</v>
      </c>
      <c r="F2234">
        <f t="shared" si="137"/>
        <v>0</v>
      </c>
      <c r="G2234">
        <f t="shared" si="138"/>
        <v>0</v>
      </c>
      <c r="H2234">
        <f t="shared" si="139"/>
        <v>0</v>
      </c>
      <c r="I2234">
        <f t="shared" si="140"/>
        <v>0</v>
      </c>
    </row>
    <row r="2235" spans="1:9" x14ac:dyDescent="0.25">
      <c r="B2235" s="21">
        <v>33981</v>
      </c>
      <c r="C2235">
        <v>1721.4</v>
      </c>
      <c r="E2235">
        <v>763.04700000000003</v>
      </c>
      <c r="F2235">
        <f t="shared" si="137"/>
        <v>1721.4</v>
      </c>
      <c r="G2235">
        <f t="shared" si="138"/>
        <v>1721.4</v>
      </c>
      <c r="H2235">
        <f t="shared" si="139"/>
        <v>0</v>
      </c>
      <c r="I2235">
        <f t="shared" si="140"/>
        <v>763.04700000000003</v>
      </c>
    </row>
    <row r="2236" spans="1:9" x14ac:dyDescent="0.25">
      <c r="B2236" s="21">
        <v>33988</v>
      </c>
      <c r="C2236">
        <v>1576.0166666666701</v>
      </c>
      <c r="E2236">
        <v>591.52700000000004</v>
      </c>
      <c r="F2236">
        <f t="shared" si="137"/>
        <v>1576.0166666666701</v>
      </c>
      <c r="G2236">
        <f t="shared" si="138"/>
        <v>1576.0166666666701</v>
      </c>
      <c r="H2236">
        <f t="shared" si="139"/>
        <v>0</v>
      </c>
      <c r="I2236">
        <f t="shared" si="140"/>
        <v>591.52700000000004</v>
      </c>
    </row>
    <row r="2237" spans="1:9" x14ac:dyDescent="0.25">
      <c r="B2237" s="21">
        <v>33996</v>
      </c>
      <c r="C2237">
        <v>1660.3333333333301</v>
      </c>
      <c r="E2237">
        <v>533.58699999999999</v>
      </c>
      <c r="F2237">
        <f t="shared" si="137"/>
        <v>1660.3333333333301</v>
      </c>
      <c r="G2237">
        <f t="shared" si="138"/>
        <v>1660.3333333333301</v>
      </c>
      <c r="H2237">
        <f t="shared" si="139"/>
        <v>0</v>
      </c>
      <c r="I2237">
        <f t="shared" si="140"/>
        <v>533.58699999999999</v>
      </c>
    </row>
    <row r="2238" spans="1:9" x14ac:dyDescent="0.25">
      <c r="B2238" s="21">
        <v>34003</v>
      </c>
      <c r="C2238">
        <v>1542.3685872280801</v>
      </c>
      <c r="D2238">
        <v>199.73616053303601</v>
      </c>
      <c r="E2238">
        <v>625.73900000000003</v>
      </c>
      <c r="F2238">
        <f t="shared" si="137"/>
        <v>1342.6324266950442</v>
      </c>
      <c r="G2238">
        <f t="shared" si="138"/>
        <v>1542.3685872280801</v>
      </c>
      <c r="H2238">
        <f t="shared" si="139"/>
        <v>199.73616053303601</v>
      </c>
      <c r="I2238">
        <f t="shared" si="140"/>
        <v>625.73900000000003</v>
      </c>
    </row>
    <row r="2239" spans="1:9" x14ac:dyDescent="0.25">
      <c r="A2239" t="s">
        <v>282</v>
      </c>
      <c r="B2239" s="21">
        <v>33884</v>
      </c>
      <c r="F2239">
        <f t="shared" si="137"/>
        <v>0</v>
      </c>
      <c r="G2239">
        <f t="shared" si="138"/>
        <v>0</v>
      </c>
      <c r="H2239">
        <f t="shared" si="139"/>
        <v>0</v>
      </c>
      <c r="I2239">
        <f t="shared" si="140"/>
        <v>0</v>
      </c>
    </row>
    <row r="2240" spans="1:9" x14ac:dyDescent="0.25">
      <c r="B2240" s="21">
        <v>33897</v>
      </c>
      <c r="C2240">
        <v>65.216666666666697</v>
      </c>
      <c r="E2240">
        <v>26.234999999999999</v>
      </c>
      <c r="F2240">
        <f t="shared" si="137"/>
        <v>65.216666666666697</v>
      </c>
      <c r="G2240">
        <f t="shared" si="138"/>
        <v>65.216666666666697</v>
      </c>
      <c r="H2240">
        <f t="shared" si="139"/>
        <v>0</v>
      </c>
      <c r="I2240">
        <f t="shared" si="140"/>
        <v>26.234999999999999</v>
      </c>
    </row>
    <row r="2241" spans="1:9" x14ac:dyDescent="0.25">
      <c r="B2241" s="21">
        <v>33911</v>
      </c>
      <c r="C2241">
        <v>125.666666666667</v>
      </c>
      <c r="E2241">
        <v>70.686000000000007</v>
      </c>
      <c r="F2241">
        <f t="shared" si="137"/>
        <v>125.666666666667</v>
      </c>
      <c r="G2241">
        <f t="shared" si="138"/>
        <v>125.666666666667</v>
      </c>
      <c r="H2241">
        <f t="shared" si="139"/>
        <v>0</v>
      </c>
      <c r="I2241">
        <f t="shared" si="140"/>
        <v>70.686000000000007</v>
      </c>
    </row>
    <row r="2242" spans="1:9" x14ac:dyDescent="0.25">
      <c r="B2242" s="21">
        <v>33925</v>
      </c>
      <c r="C2242">
        <v>301.13333333333298</v>
      </c>
      <c r="E2242">
        <v>188.39</v>
      </c>
      <c r="F2242">
        <f t="shared" si="137"/>
        <v>301.13333333333298</v>
      </c>
      <c r="G2242">
        <f t="shared" si="138"/>
        <v>301.13333333333298</v>
      </c>
      <c r="H2242">
        <f t="shared" si="139"/>
        <v>0</v>
      </c>
      <c r="I2242">
        <f t="shared" si="140"/>
        <v>188.39</v>
      </c>
    </row>
    <row r="2243" spans="1:9" x14ac:dyDescent="0.25">
      <c r="B2243" s="21">
        <v>33932</v>
      </c>
      <c r="F2243">
        <f t="shared" si="137"/>
        <v>0</v>
      </c>
      <c r="G2243">
        <f t="shared" si="138"/>
        <v>0</v>
      </c>
      <c r="H2243">
        <f t="shared" si="139"/>
        <v>0</v>
      </c>
      <c r="I2243">
        <f t="shared" si="140"/>
        <v>0</v>
      </c>
    </row>
    <row r="2244" spans="1:9" x14ac:dyDescent="0.25">
      <c r="B2244" s="21">
        <v>33939</v>
      </c>
      <c r="C2244">
        <v>459.75</v>
      </c>
      <c r="E2244">
        <v>335.48500000000001</v>
      </c>
      <c r="F2244">
        <f t="shared" si="137"/>
        <v>459.75</v>
      </c>
      <c r="G2244">
        <f t="shared" si="138"/>
        <v>459.75</v>
      </c>
      <c r="H2244">
        <f t="shared" si="139"/>
        <v>0</v>
      </c>
      <c r="I2244">
        <f t="shared" si="140"/>
        <v>335.48500000000001</v>
      </c>
    </row>
    <row r="2245" spans="1:9" x14ac:dyDescent="0.25">
      <c r="B2245" s="21">
        <v>33946</v>
      </c>
      <c r="C2245">
        <v>427.66666666666703</v>
      </c>
      <c r="E2245">
        <v>285.654</v>
      </c>
      <c r="F2245">
        <f t="shared" si="137"/>
        <v>427.66666666666703</v>
      </c>
      <c r="G2245">
        <f t="shared" si="138"/>
        <v>427.66666666666703</v>
      </c>
      <c r="H2245">
        <f t="shared" si="139"/>
        <v>0</v>
      </c>
      <c r="I2245">
        <f t="shared" si="140"/>
        <v>285.654</v>
      </c>
    </row>
    <row r="2246" spans="1:9" x14ac:dyDescent="0.25">
      <c r="B2246" s="21">
        <v>33953</v>
      </c>
      <c r="C2246">
        <v>584.83333333333303</v>
      </c>
      <c r="E2246">
        <v>393.33800000000002</v>
      </c>
      <c r="F2246">
        <f t="shared" ref="F2246:F2309" si="141">G2246-H2246</f>
        <v>584.83333333333303</v>
      </c>
      <c r="G2246">
        <f t="shared" ref="G2246:G2309" si="142">IF(C2246="",0,C2246)</f>
        <v>584.83333333333303</v>
      </c>
      <c r="H2246">
        <f t="shared" ref="H2246:H2309" si="143">IF(D2246="",0,D2246)</f>
        <v>0</v>
      </c>
      <c r="I2246">
        <f t="shared" ref="I2246:I2309" si="144">IF(E2246="",0,E2246)</f>
        <v>393.33800000000002</v>
      </c>
    </row>
    <row r="2247" spans="1:9" x14ac:dyDescent="0.25">
      <c r="B2247" s="21">
        <v>33959</v>
      </c>
      <c r="C2247">
        <v>577.83333333333303</v>
      </c>
      <c r="E2247">
        <v>361.738</v>
      </c>
      <c r="F2247">
        <f t="shared" si="141"/>
        <v>577.83333333333303</v>
      </c>
      <c r="G2247">
        <f t="shared" si="142"/>
        <v>577.83333333333303</v>
      </c>
      <c r="H2247">
        <f t="shared" si="143"/>
        <v>0</v>
      </c>
      <c r="I2247">
        <f t="shared" si="144"/>
        <v>361.738</v>
      </c>
    </row>
    <row r="2248" spans="1:9" x14ac:dyDescent="0.25">
      <c r="B2248" s="21">
        <v>33967</v>
      </c>
      <c r="C2248">
        <v>574.93333333333305</v>
      </c>
      <c r="E2248">
        <v>333.27600000000001</v>
      </c>
      <c r="F2248">
        <f t="shared" si="141"/>
        <v>574.93333333333305</v>
      </c>
      <c r="G2248">
        <f t="shared" si="142"/>
        <v>574.93333333333305</v>
      </c>
      <c r="H2248">
        <f t="shared" si="143"/>
        <v>0</v>
      </c>
      <c r="I2248">
        <f t="shared" si="144"/>
        <v>333.27600000000001</v>
      </c>
    </row>
    <row r="2249" spans="1:9" x14ac:dyDescent="0.25">
      <c r="B2249" s="21">
        <v>33974</v>
      </c>
      <c r="C2249">
        <v>593.48333333333301</v>
      </c>
      <c r="E2249">
        <v>306.57400000000001</v>
      </c>
      <c r="F2249">
        <f t="shared" si="141"/>
        <v>593.48333333333301</v>
      </c>
      <c r="G2249">
        <f t="shared" si="142"/>
        <v>593.48333333333301</v>
      </c>
      <c r="H2249">
        <f t="shared" si="143"/>
        <v>0</v>
      </c>
      <c r="I2249">
        <f t="shared" si="144"/>
        <v>306.57400000000001</v>
      </c>
    </row>
    <row r="2250" spans="1:9" x14ac:dyDescent="0.25">
      <c r="B2250" s="21">
        <v>33981</v>
      </c>
      <c r="C2250">
        <v>573.56666666666695</v>
      </c>
      <c r="E2250">
        <v>250.65299999999999</v>
      </c>
      <c r="F2250">
        <f t="shared" si="141"/>
        <v>573.56666666666695</v>
      </c>
      <c r="G2250">
        <f t="shared" si="142"/>
        <v>573.56666666666695</v>
      </c>
      <c r="H2250">
        <f t="shared" si="143"/>
        <v>0</v>
      </c>
      <c r="I2250">
        <f t="shared" si="144"/>
        <v>250.65299999999999</v>
      </c>
    </row>
    <row r="2251" spans="1:9" x14ac:dyDescent="0.25">
      <c r="B2251" s="21">
        <v>33988</v>
      </c>
      <c r="C2251">
        <v>855.51666666666699</v>
      </c>
      <c r="E2251">
        <v>346.245</v>
      </c>
      <c r="F2251">
        <f t="shared" si="141"/>
        <v>855.51666666666699</v>
      </c>
      <c r="G2251">
        <f t="shared" si="142"/>
        <v>855.51666666666699</v>
      </c>
      <c r="H2251">
        <f t="shared" si="143"/>
        <v>0</v>
      </c>
      <c r="I2251">
        <f t="shared" si="144"/>
        <v>346.245</v>
      </c>
    </row>
    <row r="2252" spans="1:9" x14ac:dyDescent="0.25">
      <c r="B2252" s="21">
        <v>33996</v>
      </c>
      <c r="C2252">
        <v>703.31666666666695</v>
      </c>
      <c r="E2252">
        <v>215.03299999999999</v>
      </c>
      <c r="F2252">
        <f t="shared" si="141"/>
        <v>703.31666666666695</v>
      </c>
      <c r="G2252">
        <f t="shared" si="142"/>
        <v>703.31666666666695</v>
      </c>
      <c r="H2252">
        <f t="shared" si="143"/>
        <v>0</v>
      </c>
      <c r="I2252">
        <f t="shared" si="144"/>
        <v>215.03299999999999</v>
      </c>
    </row>
    <row r="2253" spans="1:9" x14ac:dyDescent="0.25">
      <c r="B2253" s="21">
        <v>34003</v>
      </c>
      <c r="C2253">
        <v>875.50135540259998</v>
      </c>
      <c r="D2253">
        <v>83.972505614429807</v>
      </c>
      <c r="E2253">
        <v>261.17399999999998</v>
      </c>
      <c r="F2253">
        <f t="shared" si="141"/>
        <v>791.52884978817019</v>
      </c>
      <c r="G2253">
        <f t="shared" si="142"/>
        <v>875.50135540259998</v>
      </c>
      <c r="H2253">
        <f t="shared" si="143"/>
        <v>83.972505614429807</v>
      </c>
      <c r="I2253">
        <f t="shared" si="144"/>
        <v>261.17399999999998</v>
      </c>
    </row>
    <row r="2254" spans="1:9" x14ac:dyDescent="0.25">
      <c r="A2254" t="s">
        <v>285</v>
      </c>
      <c r="B2254" s="21">
        <v>33884</v>
      </c>
      <c r="F2254">
        <f t="shared" si="141"/>
        <v>0</v>
      </c>
      <c r="G2254">
        <f t="shared" si="142"/>
        <v>0</v>
      </c>
      <c r="H2254">
        <f t="shared" si="143"/>
        <v>0</v>
      </c>
      <c r="I2254">
        <f t="shared" si="144"/>
        <v>0</v>
      </c>
    </row>
    <row r="2255" spans="1:9" x14ac:dyDescent="0.25">
      <c r="B2255" s="21">
        <v>33897</v>
      </c>
      <c r="C2255">
        <v>108.1</v>
      </c>
      <c r="E2255">
        <v>51.634999999999998</v>
      </c>
      <c r="F2255">
        <f t="shared" si="141"/>
        <v>108.1</v>
      </c>
      <c r="G2255">
        <f t="shared" si="142"/>
        <v>108.1</v>
      </c>
      <c r="H2255">
        <f t="shared" si="143"/>
        <v>0</v>
      </c>
      <c r="I2255">
        <f t="shared" si="144"/>
        <v>51.634999999999998</v>
      </c>
    </row>
    <row r="2256" spans="1:9" x14ac:dyDescent="0.25">
      <c r="B2256" s="21">
        <v>33911</v>
      </c>
      <c r="C2256">
        <v>247.5</v>
      </c>
      <c r="E2256">
        <v>113.166</v>
      </c>
      <c r="F2256">
        <f t="shared" si="141"/>
        <v>247.5</v>
      </c>
      <c r="G2256">
        <f t="shared" si="142"/>
        <v>247.5</v>
      </c>
      <c r="H2256">
        <f t="shared" si="143"/>
        <v>0</v>
      </c>
      <c r="I2256">
        <f t="shared" si="144"/>
        <v>113.166</v>
      </c>
    </row>
    <row r="2257" spans="1:9" x14ac:dyDescent="0.25">
      <c r="B2257" s="21">
        <v>33925</v>
      </c>
      <c r="C2257">
        <v>562.83333333333303</v>
      </c>
      <c r="E2257">
        <v>351.80900000000003</v>
      </c>
      <c r="F2257">
        <f t="shared" si="141"/>
        <v>562.83333333333303</v>
      </c>
      <c r="G2257">
        <f t="shared" si="142"/>
        <v>562.83333333333303</v>
      </c>
      <c r="H2257">
        <f t="shared" si="143"/>
        <v>0</v>
      </c>
      <c r="I2257">
        <f t="shared" si="144"/>
        <v>351.80900000000003</v>
      </c>
    </row>
    <row r="2258" spans="1:9" x14ac:dyDescent="0.25">
      <c r="B2258" s="21">
        <v>33932</v>
      </c>
      <c r="F2258">
        <f t="shared" si="141"/>
        <v>0</v>
      </c>
      <c r="G2258">
        <f t="shared" si="142"/>
        <v>0</v>
      </c>
      <c r="H2258">
        <f t="shared" si="143"/>
        <v>0</v>
      </c>
      <c r="I2258">
        <f t="shared" si="144"/>
        <v>0</v>
      </c>
    </row>
    <row r="2259" spans="1:9" x14ac:dyDescent="0.25">
      <c r="B2259" s="21">
        <v>33939</v>
      </c>
      <c r="C2259">
        <v>828.11666666666702</v>
      </c>
      <c r="E2259">
        <v>658.65899999999999</v>
      </c>
      <c r="F2259">
        <f t="shared" si="141"/>
        <v>828.11666666666702</v>
      </c>
      <c r="G2259">
        <f t="shared" si="142"/>
        <v>828.11666666666702</v>
      </c>
      <c r="H2259">
        <f t="shared" si="143"/>
        <v>0</v>
      </c>
      <c r="I2259">
        <f t="shared" si="144"/>
        <v>658.65899999999999</v>
      </c>
    </row>
    <row r="2260" spans="1:9" x14ac:dyDescent="0.25">
      <c r="B2260" s="21">
        <v>33946</v>
      </c>
      <c r="C2260">
        <v>1059.7333333333299</v>
      </c>
      <c r="E2260">
        <v>732.29499999999996</v>
      </c>
      <c r="F2260">
        <f t="shared" si="141"/>
        <v>1059.7333333333299</v>
      </c>
      <c r="G2260">
        <f t="shared" si="142"/>
        <v>1059.7333333333299</v>
      </c>
      <c r="H2260">
        <f t="shared" si="143"/>
        <v>0</v>
      </c>
      <c r="I2260">
        <f t="shared" si="144"/>
        <v>732.29499999999996</v>
      </c>
    </row>
    <row r="2261" spans="1:9" x14ac:dyDescent="0.25">
      <c r="B2261" s="21">
        <v>33953</v>
      </c>
      <c r="C2261">
        <v>1045.1666666666699</v>
      </c>
      <c r="E2261">
        <v>721.68499999999995</v>
      </c>
      <c r="F2261">
        <f t="shared" si="141"/>
        <v>1045.1666666666699</v>
      </c>
      <c r="G2261">
        <f t="shared" si="142"/>
        <v>1045.1666666666699</v>
      </c>
      <c r="H2261">
        <f t="shared" si="143"/>
        <v>0</v>
      </c>
      <c r="I2261">
        <f t="shared" si="144"/>
        <v>721.68499999999995</v>
      </c>
    </row>
    <row r="2262" spans="1:9" x14ac:dyDescent="0.25">
      <c r="B2262" s="21">
        <v>33959</v>
      </c>
      <c r="C2262">
        <v>1312.5833333333301</v>
      </c>
      <c r="E2262">
        <v>845.53899999999999</v>
      </c>
      <c r="F2262">
        <f t="shared" si="141"/>
        <v>1312.5833333333301</v>
      </c>
      <c r="G2262">
        <f t="shared" si="142"/>
        <v>1312.5833333333301</v>
      </c>
      <c r="H2262">
        <f t="shared" si="143"/>
        <v>0</v>
      </c>
      <c r="I2262">
        <f t="shared" si="144"/>
        <v>845.53899999999999</v>
      </c>
    </row>
    <row r="2263" spans="1:9" x14ac:dyDescent="0.25">
      <c r="B2263" s="21">
        <v>33967</v>
      </c>
      <c r="C2263">
        <v>1233.1666666666699</v>
      </c>
      <c r="E2263">
        <v>742.50400000000002</v>
      </c>
      <c r="F2263">
        <f t="shared" si="141"/>
        <v>1233.1666666666699</v>
      </c>
      <c r="G2263">
        <f t="shared" si="142"/>
        <v>1233.1666666666699</v>
      </c>
      <c r="H2263">
        <f t="shared" si="143"/>
        <v>0</v>
      </c>
      <c r="I2263">
        <f t="shared" si="144"/>
        <v>742.50400000000002</v>
      </c>
    </row>
    <row r="2264" spans="1:9" x14ac:dyDescent="0.25">
      <c r="B2264" s="21">
        <v>33974</v>
      </c>
      <c r="C2264">
        <v>1139.0333333333299</v>
      </c>
      <c r="E2264">
        <v>622.06600000000003</v>
      </c>
      <c r="F2264">
        <f t="shared" si="141"/>
        <v>1139.0333333333299</v>
      </c>
      <c r="G2264">
        <f t="shared" si="142"/>
        <v>1139.0333333333299</v>
      </c>
      <c r="H2264">
        <f t="shared" si="143"/>
        <v>0</v>
      </c>
      <c r="I2264">
        <f t="shared" si="144"/>
        <v>622.06600000000003</v>
      </c>
    </row>
    <row r="2265" spans="1:9" x14ac:dyDescent="0.25">
      <c r="B2265" s="21">
        <v>33981</v>
      </c>
      <c r="C2265">
        <v>1293.45</v>
      </c>
      <c r="E2265">
        <v>630.08199999999999</v>
      </c>
      <c r="F2265">
        <f t="shared" si="141"/>
        <v>1293.45</v>
      </c>
      <c r="G2265">
        <f t="shared" si="142"/>
        <v>1293.45</v>
      </c>
      <c r="H2265">
        <f t="shared" si="143"/>
        <v>0</v>
      </c>
      <c r="I2265">
        <f t="shared" si="144"/>
        <v>630.08199999999999</v>
      </c>
    </row>
    <row r="2266" spans="1:9" x14ac:dyDescent="0.25">
      <c r="B2266" s="21">
        <v>33988</v>
      </c>
      <c r="C2266">
        <v>1288.4000000000001</v>
      </c>
      <c r="E2266">
        <v>561.53800000000001</v>
      </c>
      <c r="F2266">
        <f t="shared" si="141"/>
        <v>1288.4000000000001</v>
      </c>
      <c r="G2266">
        <f t="shared" si="142"/>
        <v>1288.4000000000001</v>
      </c>
      <c r="H2266">
        <f t="shared" si="143"/>
        <v>0</v>
      </c>
      <c r="I2266">
        <f t="shared" si="144"/>
        <v>561.53800000000001</v>
      </c>
    </row>
    <row r="2267" spans="1:9" x14ac:dyDescent="0.25">
      <c r="B2267" s="21">
        <v>33996</v>
      </c>
      <c r="C2267">
        <v>1380.5333333333299</v>
      </c>
      <c r="E2267">
        <v>491.70100000000002</v>
      </c>
      <c r="F2267">
        <f t="shared" si="141"/>
        <v>1380.5333333333299</v>
      </c>
      <c r="G2267">
        <f t="shared" si="142"/>
        <v>1380.5333333333299</v>
      </c>
      <c r="H2267">
        <f t="shared" si="143"/>
        <v>0</v>
      </c>
      <c r="I2267">
        <f t="shared" si="144"/>
        <v>491.70100000000002</v>
      </c>
    </row>
    <row r="2268" spans="1:9" x14ac:dyDescent="0.25">
      <c r="B2268" s="21">
        <v>34003</v>
      </c>
      <c r="C2268">
        <v>1342.15670281709</v>
      </c>
      <c r="D2268">
        <v>171.88973148751001</v>
      </c>
      <c r="E2268">
        <v>570.15200000000004</v>
      </c>
      <c r="F2268">
        <f t="shared" si="141"/>
        <v>1170.26697132958</v>
      </c>
      <c r="G2268">
        <f t="shared" si="142"/>
        <v>1342.15670281709</v>
      </c>
      <c r="H2268">
        <f t="shared" si="143"/>
        <v>171.88973148751001</v>
      </c>
      <c r="I2268">
        <f t="shared" si="144"/>
        <v>570.15200000000004</v>
      </c>
    </row>
    <row r="2269" spans="1:9" x14ac:dyDescent="0.25">
      <c r="A2269" t="s">
        <v>283</v>
      </c>
      <c r="B2269" s="21">
        <v>33884</v>
      </c>
      <c r="F2269">
        <f t="shared" si="141"/>
        <v>0</v>
      </c>
      <c r="G2269">
        <f t="shared" si="142"/>
        <v>0</v>
      </c>
      <c r="H2269">
        <f t="shared" si="143"/>
        <v>0</v>
      </c>
      <c r="I2269">
        <f t="shared" si="144"/>
        <v>0</v>
      </c>
    </row>
    <row r="2270" spans="1:9" x14ac:dyDescent="0.25">
      <c r="B2270" s="21">
        <v>33897</v>
      </c>
      <c r="C2270">
        <v>100.3</v>
      </c>
      <c r="E2270">
        <v>48.098999999999997</v>
      </c>
      <c r="F2270">
        <f t="shared" si="141"/>
        <v>100.3</v>
      </c>
      <c r="G2270">
        <f t="shared" si="142"/>
        <v>100.3</v>
      </c>
      <c r="H2270">
        <f t="shared" si="143"/>
        <v>0</v>
      </c>
      <c r="I2270">
        <f t="shared" si="144"/>
        <v>48.098999999999997</v>
      </c>
    </row>
    <row r="2271" spans="1:9" x14ac:dyDescent="0.25">
      <c r="B2271" s="21">
        <v>33911</v>
      </c>
      <c r="C2271">
        <v>252.95</v>
      </c>
      <c r="E2271">
        <v>103.726</v>
      </c>
      <c r="F2271">
        <f t="shared" si="141"/>
        <v>252.95</v>
      </c>
      <c r="G2271">
        <f t="shared" si="142"/>
        <v>252.95</v>
      </c>
      <c r="H2271">
        <f t="shared" si="143"/>
        <v>0</v>
      </c>
      <c r="I2271">
        <f t="shared" si="144"/>
        <v>103.726</v>
      </c>
    </row>
    <row r="2272" spans="1:9" x14ac:dyDescent="0.25">
      <c r="B2272" s="21">
        <v>33925</v>
      </c>
      <c r="C2272">
        <v>702.66666666666697</v>
      </c>
      <c r="E2272">
        <v>362.72800000000001</v>
      </c>
      <c r="F2272">
        <f t="shared" si="141"/>
        <v>702.66666666666697</v>
      </c>
      <c r="G2272">
        <f t="shared" si="142"/>
        <v>702.66666666666697</v>
      </c>
      <c r="H2272">
        <f t="shared" si="143"/>
        <v>0</v>
      </c>
      <c r="I2272">
        <f t="shared" si="144"/>
        <v>362.72800000000001</v>
      </c>
    </row>
    <row r="2273" spans="1:9" x14ac:dyDescent="0.25">
      <c r="B2273" s="21">
        <v>33932</v>
      </c>
      <c r="F2273">
        <f t="shared" si="141"/>
        <v>0</v>
      </c>
      <c r="G2273">
        <f t="shared" si="142"/>
        <v>0</v>
      </c>
      <c r="H2273">
        <f t="shared" si="143"/>
        <v>0</v>
      </c>
      <c r="I2273">
        <f t="shared" si="144"/>
        <v>0</v>
      </c>
    </row>
    <row r="2274" spans="1:9" x14ac:dyDescent="0.25">
      <c r="B2274" s="21">
        <v>33939</v>
      </c>
      <c r="C2274">
        <v>1012.43333333333</v>
      </c>
      <c r="E2274">
        <v>756.70899999999995</v>
      </c>
      <c r="F2274">
        <f t="shared" si="141"/>
        <v>1012.43333333333</v>
      </c>
      <c r="G2274">
        <f t="shared" si="142"/>
        <v>1012.43333333333</v>
      </c>
      <c r="H2274">
        <f t="shared" si="143"/>
        <v>0</v>
      </c>
      <c r="I2274">
        <f t="shared" si="144"/>
        <v>756.70899999999995</v>
      </c>
    </row>
    <row r="2275" spans="1:9" x14ac:dyDescent="0.25">
      <c r="B2275" s="21">
        <v>33946</v>
      </c>
      <c r="C2275">
        <v>1162</v>
      </c>
      <c r="E2275">
        <v>725.48800000000006</v>
      </c>
      <c r="F2275">
        <f t="shared" si="141"/>
        <v>1162</v>
      </c>
      <c r="G2275">
        <f t="shared" si="142"/>
        <v>1162</v>
      </c>
      <c r="H2275">
        <f t="shared" si="143"/>
        <v>0</v>
      </c>
      <c r="I2275">
        <f t="shared" si="144"/>
        <v>725.48800000000006</v>
      </c>
    </row>
    <row r="2276" spans="1:9" x14ac:dyDescent="0.25">
      <c r="B2276" s="21">
        <v>33953</v>
      </c>
      <c r="C2276">
        <v>1439.6666666666699</v>
      </c>
      <c r="E2276">
        <v>818.255</v>
      </c>
      <c r="F2276">
        <f t="shared" si="141"/>
        <v>1439.6666666666699</v>
      </c>
      <c r="G2276">
        <f t="shared" si="142"/>
        <v>1439.6666666666699</v>
      </c>
      <c r="H2276">
        <f t="shared" si="143"/>
        <v>0</v>
      </c>
      <c r="I2276">
        <f t="shared" si="144"/>
        <v>818.255</v>
      </c>
    </row>
    <row r="2277" spans="1:9" x14ac:dyDescent="0.25">
      <c r="B2277" s="21">
        <v>33959</v>
      </c>
      <c r="C2277">
        <v>1534.5166666666701</v>
      </c>
      <c r="E2277">
        <v>958.93799999999999</v>
      </c>
      <c r="F2277">
        <f t="shared" si="141"/>
        <v>1534.5166666666701</v>
      </c>
      <c r="G2277">
        <f t="shared" si="142"/>
        <v>1534.5166666666701</v>
      </c>
      <c r="H2277">
        <f t="shared" si="143"/>
        <v>0</v>
      </c>
      <c r="I2277">
        <f t="shared" si="144"/>
        <v>958.93799999999999</v>
      </c>
    </row>
    <row r="2278" spans="1:9" x14ac:dyDescent="0.25">
      <c r="B2278" s="21">
        <v>33967</v>
      </c>
      <c r="C2278">
        <v>1462.43333333333</v>
      </c>
      <c r="E2278">
        <v>866.98099999999999</v>
      </c>
      <c r="F2278">
        <f t="shared" si="141"/>
        <v>1462.43333333333</v>
      </c>
      <c r="G2278">
        <f t="shared" si="142"/>
        <v>1462.43333333333</v>
      </c>
      <c r="H2278">
        <f t="shared" si="143"/>
        <v>0</v>
      </c>
      <c r="I2278">
        <f t="shared" si="144"/>
        <v>866.98099999999999</v>
      </c>
    </row>
    <row r="2279" spans="1:9" x14ac:dyDescent="0.25">
      <c r="B2279" s="21">
        <v>33974</v>
      </c>
      <c r="C2279">
        <v>1558.9833333333299</v>
      </c>
      <c r="E2279">
        <v>872.55100000000004</v>
      </c>
      <c r="F2279">
        <f t="shared" si="141"/>
        <v>1558.9833333333299</v>
      </c>
      <c r="G2279">
        <f t="shared" si="142"/>
        <v>1558.9833333333299</v>
      </c>
      <c r="H2279">
        <f t="shared" si="143"/>
        <v>0</v>
      </c>
      <c r="I2279">
        <f t="shared" si="144"/>
        <v>872.55100000000004</v>
      </c>
    </row>
    <row r="2280" spans="1:9" x14ac:dyDescent="0.25">
      <c r="B2280" s="21">
        <v>33981</v>
      </c>
      <c r="C2280">
        <v>1581.2166666666701</v>
      </c>
      <c r="E2280">
        <v>770.93200000000002</v>
      </c>
      <c r="F2280">
        <f t="shared" si="141"/>
        <v>1581.2166666666701</v>
      </c>
      <c r="G2280">
        <f t="shared" si="142"/>
        <v>1581.2166666666701</v>
      </c>
      <c r="H2280">
        <f t="shared" si="143"/>
        <v>0</v>
      </c>
      <c r="I2280">
        <f t="shared" si="144"/>
        <v>770.93200000000002</v>
      </c>
    </row>
    <row r="2281" spans="1:9" x14ac:dyDescent="0.25">
      <c r="B2281" s="21">
        <v>33988</v>
      </c>
      <c r="C2281">
        <v>1696.85</v>
      </c>
      <c r="E2281">
        <v>716.649</v>
      </c>
      <c r="F2281">
        <f t="shared" si="141"/>
        <v>1696.85</v>
      </c>
      <c r="G2281">
        <f t="shared" si="142"/>
        <v>1696.85</v>
      </c>
      <c r="H2281">
        <f t="shared" si="143"/>
        <v>0</v>
      </c>
      <c r="I2281">
        <f t="shared" si="144"/>
        <v>716.649</v>
      </c>
    </row>
    <row r="2282" spans="1:9" x14ac:dyDescent="0.25">
      <c r="B2282" s="21">
        <v>33996</v>
      </c>
      <c r="C2282">
        <v>1679.8333333333301</v>
      </c>
      <c r="E2282">
        <v>522.38699999999994</v>
      </c>
      <c r="F2282">
        <f t="shared" si="141"/>
        <v>1679.8333333333301</v>
      </c>
      <c r="G2282">
        <f t="shared" si="142"/>
        <v>1679.8333333333301</v>
      </c>
      <c r="H2282">
        <f t="shared" si="143"/>
        <v>0</v>
      </c>
      <c r="I2282">
        <f t="shared" si="144"/>
        <v>522.38699999999994</v>
      </c>
    </row>
    <row r="2283" spans="1:9" x14ac:dyDescent="0.25">
      <c r="B2283" s="21">
        <v>34003</v>
      </c>
      <c r="C2283">
        <v>1547.5050589151101</v>
      </c>
      <c r="D2283">
        <v>182.56586538134599</v>
      </c>
      <c r="E2283">
        <v>659.71100000000001</v>
      </c>
      <c r="F2283">
        <f t="shared" si="141"/>
        <v>1364.9391935337642</v>
      </c>
      <c r="G2283">
        <f t="shared" si="142"/>
        <v>1547.5050589151101</v>
      </c>
      <c r="H2283">
        <f t="shared" si="143"/>
        <v>182.56586538134599</v>
      </c>
      <c r="I2283">
        <f t="shared" si="144"/>
        <v>659.71100000000001</v>
      </c>
    </row>
    <row r="2284" spans="1:9" x14ac:dyDescent="0.25">
      <c r="A2284" t="s">
        <v>284</v>
      </c>
      <c r="B2284" s="21">
        <v>33878</v>
      </c>
      <c r="F2284">
        <f t="shared" si="141"/>
        <v>0</v>
      </c>
      <c r="G2284">
        <f t="shared" si="142"/>
        <v>0</v>
      </c>
      <c r="H2284">
        <f t="shared" si="143"/>
        <v>0</v>
      </c>
      <c r="I2284">
        <f t="shared" si="144"/>
        <v>0</v>
      </c>
    </row>
    <row r="2285" spans="1:9" x14ac:dyDescent="0.25">
      <c r="B2285" s="21">
        <v>33883</v>
      </c>
      <c r="F2285">
        <f t="shared" si="141"/>
        <v>0</v>
      </c>
      <c r="G2285">
        <f t="shared" si="142"/>
        <v>0</v>
      </c>
      <c r="H2285">
        <f t="shared" si="143"/>
        <v>0</v>
      </c>
      <c r="I2285">
        <f t="shared" si="144"/>
        <v>0</v>
      </c>
    </row>
    <row r="2286" spans="1:9" x14ac:dyDescent="0.25">
      <c r="B2286" s="21">
        <v>33884</v>
      </c>
      <c r="F2286">
        <f t="shared" si="141"/>
        <v>0</v>
      </c>
      <c r="G2286">
        <f t="shared" si="142"/>
        <v>0</v>
      </c>
      <c r="H2286">
        <f t="shared" si="143"/>
        <v>0</v>
      </c>
      <c r="I2286">
        <f t="shared" si="144"/>
        <v>0</v>
      </c>
    </row>
    <row r="2287" spans="1:9" x14ac:dyDescent="0.25">
      <c r="B2287" s="21">
        <v>33891</v>
      </c>
      <c r="F2287">
        <f t="shared" si="141"/>
        <v>0</v>
      </c>
      <c r="G2287">
        <f t="shared" si="142"/>
        <v>0</v>
      </c>
      <c r="H2287">
        <f t="shared" si="143"/>
        <v>0</v>
      </c>
      <c r="I2287">
        <f t="shared" si="144"/>
        <v>0</v>
      </c>
    </row>
    <row r="2288" spans="1:9" x14ac:dyDescent="0.25">
      <c r="B2288" s="21">
        <v>33897</v>
      </c>
      <c r="C2288">
        <v>93.383333333333297</v>
      </c>
      <c r="E2288">
        <v>35.701000000000001</v>
      </c>
      <c r="F2288">
        <f t="shared" si="141"/>
        <v>93.383333333333297</v>
      </c>
      <c r="G2288">
        <f t="shared" si="142"/>
        <v>93.383333333333297</v>
      </c>
      <c r="H2288">
        <f t="shared" si="143"/>
        <v>0</v>
      </c>
      <c r="I2288">
        <f t="shared" si="144"/>
        <v>35.701000000000001</v>
      </c>
    </row>
    <row r="2289" spans="2:9" x14ac:dyDescent="0.25">
      <c r="B2289" s="21">
        <v>33904</v>
      </c>
      <c r="F2289">
        <f t="shared" si="141"/>
        <v>0</v>
      </c>
      <c r="G2289">
        <f t="shared" si="142"/>
        <v>0</v>
      </c>
      <c r="H2289">
        <f t="shared" si="143"/>
        <v>0</v>
      </c>
      <c r="I2289">
        <f t="shared" si="144"/>
        <v>0</v>
      </c>
    </row>
    <row r="2290" spans="2:9" x14ac:dyDescent="0.25">
      <c r="B2290" s="21">
        <v>33911</v>
      </c>
      <c r="C2290">
        <v>222.833333333333</v>
      </c>
      <c r="E2290">
        <v>78.221999999999994</v>
      </c>
      <c r="F2290">
        <f t="shared" si="141"/>
        <v>222.833333333333</v>
      </c>
      <c r="G2290">
        <f t="shared" si="142"/>
        <v>222.833333333333</v>
      </c>
      <c r="H2290">
        <f t="shared" si="143"/>
        <v>0</v>
      </c>
      <c r="I2290">
        <f t="shared" si="144"/>
        <v>78.221999999999994</v>
      </c>
    </row>
    <row r="2291" spans="2:9" x14ac:dyDescent="0.25">
      <c r="B2291" s="21">
        <v>33912</v>
      </c>
      <c r="F2291">
        <f t="shared" si="141"/>
        <v>0</v>
      </c>
      <c r="G2291">
        <f t="shared" si="142"/>
        <v>0</v>
      </c>
      <c r="H2291">
        <f t="shared" si="143"/>
        <v>0</v>
      </c>
      <c r="I2291">
        <f t="shared" si="144"/>
        <v>0</v>
      </c>
    </row>
    <row r="2292" spans="2:9" x14ac:dyDescent="0.25">
      <c r="B2292" s="21">
        <v>33919</v>
      </c>
      <c r="F2292">
        <f t="shared" si="141"/>
        <v>0</v>
      </c>
      <c r="G2292">
        <f t="shared" si="142"/>
        <v>0</v>
      </c>
      <c r="H2292">
        <f t="shared" si="143"/>
        <v>0</v>
      </c>
      <c r="I2292">
        <f t="shared" si="144"/>
        <v>0</v>
      </c>
    </row>
    <row r="2293" spans="2:9" x14ac:dyDescent="0.25">
      <c r="B2293" s="21">
        <v>33925</v>
      </c>
      <c r="C2293">
        <v>716.11666666666702</v>
      </c>
      <c r="E2293">
        <v>335.00799999999998</v>
      </c>
      <c r="F2293">
        <f t="shared" si="141"/>
        <v>716.11666666666702</v>
      </c>
      <c r="G2293">
        <f t="shared" si="142"/>
        <v>716.11666666666702</v>
      </c>
      <c r="H2293">
        <f t="shared" si="143"/>
        <v>0</v>
      </c>
      <c r="I2293">
        <f t="shared" si="144"/>
        <v>335.00799999999998</v>
      </c>
    </row>
    <row r="2294" spans="2:9" x14ac:dyDescent="0.25">
      <c r="B2294" s="21">
        <v>33932</v>
      </c>
      <c r="F2294">
        <f t="shared" si="141"/>
        <v>0</v>
      </c>
      <c r="G2294">
        <f t="shared" si="142"/>
        <v>0</v>
      </c>
      <c r="H2294">
        <f t="shared" si="143"/>
        <v>0</v>
      </c>
      <c r="I2294">
        <f t="shared" si="144"/>
        <v>0</v>
      </c>
    </row>
    <row r="2295" spans="2:9" x14ac:dyDescent="0.25">
      <c r="B2295" s="21">
        <v>33939</v>
      </c>
      <c r="C2295">
        <v>1004.31666666667</v>
      </c>
      <c r="E2295">
        <v>709.899</v>
      </c>
      <c r="F2295">
        <f t="shared" si="141"/>
        <v>1004.31666666667</v>
      </c>
      <c r="G2295">
        <f t="shared" si="142"/>
        <v>1004.31666666667</v>
      </c>
      <c r="H2295">
        <f t="shared" si="143"/>
        <v>0</v>
      </c>
      <c r="I2295">
        <f t="shared" si="144"/>
        <v>709.899</v>
      </c>
    </row>
    <row r="2296" spans="2:9" x14ac:dyDescent="0.25">
      <c r="B2296" s="21">
        <v>33946</v>
      </c>
      <c r="C2296">
        <v>1329.8333333333301</v>
      </c>
      <c r="E2296">
        <v>844.30100000000004</v>
      </c>
      <c r="F2296">
        <f t="shared" si="141"/>
        <v>1329.8333333333301</v>
      </c>
      <c r="G2296">
        <f t="shared" si="142"/>
        <v>1329.8333333333301</v>
      </c>
      <c r="H2296">
        <f t="shared" si="143"/>
        <v>0</v>
      </c>
      <c r="I2296">
        <f t="shared" si="144"/>
        <v>844.30100000000004</v>
      </c>
    </row>
    <row r="2297" spans="2:9" x14ac:dyDescent="0.25">
      <c r="B2297" s="21">
        <v>33953</v>
      </c>
      <c r="C2297">
        <v>1269.6666666666699</v>
      </c>
      <c r="E2297">
        <v>803.76400000000001</v>
      </c>
      <c r="F2297">
        <f t="shared" si="141"/>
        <v>1269.6666666666699</v>
      </c>
      <c r="G2297">
        <f t="shared" si="142"/>
        <v>1269.6666666666699</v>
      </c>
      <c r="H2297">
        <f t="shared" si="143"/>
        <v>0</v>
      </c>
      <c r="I2297">
        <f t="shared" si="144"/>
        <v>803.76400000000001</v>
      </c>
    </row>
    <row r="2298" spans="2:9" x14ac:dyDescent="0.25">
      <c r="B2298" s="21">
        <v>33959</v>
      </c>
      <c r="C2298">
        <v>1680.0833333333301</v>
      </c>
      <c r="E2298">
        <v>1037.3620000000001</v>
      </c>
      <c r="F2298">
        <f t="shared" si="141"/>
        <v>1680.0833333333301</v>
      </c>
      <c r="G2298">
        <f t="shared" si="142"/>
        <v>1680.0833333333301</v>
      </c>
      <c r="H2298">
        <f t="shared" si="143"/>
        <v>0</v>
      </c>
      <c r="I2298">
        <f t="shared" si="144"/>
        <v>1037.3620000000001</v>
      </c>
    </row>
    <row r="2299" spans="2:9" x14ac:dyDescent="0.25">
      <c r="B2299" s="21">
        <v>33967</v>
      </c>
      <c r="C2299">
        <v>1746.2</v>
      </c>
      <c r="E2299">
        <v>988.86400000000003</v>
      </c>
      <c r="F2299">
        <f t="shared" si="141"/>
        <v>1746.2</v>
      </c>
      <c r="G2299">
        <f t="shared" si="142"/>
        <v>1746.2</v>
      </c>
      <c r="H2299">
        <f t="shared" si="143"/>
        <v>0</v>
      </c>
      <c r="I2299">
        <f t="shared" si="144"/>
        <v>988.86400000000003</v>
      </c>
    </row>
    <row r="2300" spans="2:9" x14ac:dyDescent="0.25">
      <c r="B2300" s="21">
        <v>33974</v>
      </c>
      <c r="C2300">
        <v>1758.75</v>
      </c>
      <c r="E2300">
        <v>907.91200000000003</v>
      </c>
      <c r="F2300">
        <f t="shared" si="141"/>
        <v>1758.75</v>
      </c>
      <c r="G2300">
        <f t="shared" si="142"/>
        <v>1758.75</v>
      </c>
      <c r="H2300">
        <f t="shared" si="143"/>
        <v>0</v>
      </c>
      <c r="I2300">
        <f t="shared" si="144"/>
        <v>907.91200000000003</v>
      </c>
    </row>
    <row r="2301" spans="2:9" x14ac:dyDescent="0.25">
      <c r="B2301" s="21">
        <v>33976</v>
      </c>
      <c r="F2301">
        <f t="shared" si="141"/>
        <v>0</v>
      </c>
      <c r="G2301">
        <f t="shared" si="142"/>
        <v>0</v>
      </c>
      <c r="H2301">
        <f t="shared" si="143"/>
        <v>0</v>
      </c>
      <c r="I2301">
        <f t="shared" si="144"/>
        <v>0</v>
      </c>
    </row>
    <row r="2302" spans="2:9" x14ac:dyDescent="0.25">
      <c r="B2302" s="21">
        <v>33981</v>
      </c>
      <c r="C2302">
        <v>1581.2333333333299</v>
      </c>
      <c r="E2302">
        <v>726.56600000000003</v>
      </c>
      <c r="F2302">
        <f t="shared" si="141"/>
        <v>1581.2333333333299</v>
      </c>
      <c r="G2302">
        <f t="shared" si="142"/>
        <v>1581.2333333333299</v>
      </c>
      <c r="H2302">
        <f t="shared" si="143"/>
        <v>0</v>
      </c>
      <c r="I2302">
        <f t="shared" si="144"/>
        <v>726.56600000000003</v>
      </c>
    </row>
    <row r="2303" spans="2:9" x14ac:dyDescent="0.25">
      <c r="B2303" s="21">
        <v>33988</v>
      </c>
      <c r="C2303">
        <v>1608.4166666666699</v>
      </c>
      <c r="E2303">
        <v>634.87599999999998</v>
      </c>
      <c r="F2303">
        <f t="shared" si="141"/>
        <v>1608.4166666666699</v>
      </c>
      <c r="G2303">
        <f t="shared" si="142"/>
        <v>1608.4166666666699</v>
      </c>
      <c r="H2303">
        <f t="shared" si="143"/>
        <v>0</v>
      </c>
      <c r="I2303">
        <f t="shared" si="144"/>
        <v>634.87599999999998</v>
      </c>
    </row>
    <row r="2304" spans="2:9" x14ac:dyDescent="0.25">
      <c r="B2304" s="21">
        <v>33996</v>
      </c>
      <c r="C2304">
        <v>1936</v>
      </c>
      <c r="E2304">
        <v>549.50099999999998</v>
      </c>
      <c r="F2304">
        <f t="shared" si="141"/>
        <v>1936</v>
      </c>
      <c r="G2304">
        <f t="shared" si="142"/>
        <v>1936</v>
      </c>
      <c r="H2304">
        <f t="shared" si="143"/>
        <v>0</v>
      </c>
      <c r="I2304">
        <f t="shared" si="144"/>
        <v>549.50099999999998</v>
      </c>
    </row>
    <row r="2305" spans="1:9" x14ac:dyDescent="0.25">
      <c r="B2305" s="21">
        <v>34003</v>
      </c>
      <c r="C2305">
        <v>1597.2373259057499</v>
      </c>
      <c r="D2305">
        <v>210.401622166544</v>
      </c>
      <c r="E2305">
        <v>632.93700000000001</v>
      </c>
      <c r="F2305">
        <f t="shared" si="141"/>
        <v>1386.8357037392059</v>
      </c>
      <c r="G2305">
        <f t="shared" si="142"/>
        <v>1597.2373259057499</v>
      </c>
      <c r="H2305">
        <f t="shared" si="143"/>
        <v>210.401622166544</v>
      </c>
      <c r="I2305">
        <f t="shared" si="144"/>
        <v>632.93700000000001</v>
      </c>
    </row>
    <row r="2306" spans="1:9" x14ac:dyDescent="0.25">
      <c r="A2306" t="s">
        <v>286</v>
      </c>
      <c r="B2306" s="21">
        <v>33753</v>
      </c>
      <c r="F2306">
        <f t="shared" si="141"/>
        <v>0</v>
      </c>
      <c r="G2306">
        <f t="shared" si="142"/>
        <v>0</v>
      </c>
      <c r="H2306">
        <f t="shared" si="143"/>
        <v>0</v>
      </c>
      <c r="I2306">
        <f t="shared" si="144"/>
        <v>0</v>
      </c>
    </row>
    <row r="2307" spans="1:9" x14ac:dyDescent="0.25">
      <c r="B2307" s="21">
        <v>33884</v>
      </c>
      <c r="C2307">
        <v>247.833333333333</v>
      </c>
      <c r="F2307">
        <f t="shared" si="141"/>
        <v>247.833333333333</v>
      </c>
      <c r="G2307">
        <f t="shared" si="142"/>
        <v>247.833333333333</v>
      </c>
      <c r="H2307">
        <f t="shared" si="143"/>
        <v>0</v>
      </c>
      <c r="I2307">
        <f t="shared" si="144"/>
        <v>0</v>
      </c>
    </row>
    <row r="2308" spans="1:9" x14ac:dyDescent="0.25">
      <c r="B2308" s="21">
        <v>33897</v>
      </c>
      <c r="C2308">
        <v>358</v>
      </c>
      <c r="E2308">
        <v>227.87899999999999</v>
      </c>
      <c r="F2308">
        <f t="shared" si="141"/>
        <v>358</v>
      </c>
      <c r="G2308">
        <f t="shared" si="142"/>
        <v>358</v>
      </c>
      <c r="H2308">
        <f t="shared" si="143"/>
        <v>0</v>
      </c>
      <c r="I2308">
        <f t="shared" si="144"/>
        <v>227.87899999999999</v>
      </c>
    </row>
    <row r="2309" spans="1:9" x14ac:dyDescent="0.25">
      <c r="B2309" s="21">
        <v>33911</v>
      </c>
      <c r="C2309">
        <v>533.29999999999995</v>
      </c>
      <c r="E2309">
        <v>365.23200000000003</v>
      </c>
      <c r="F2309">
        <f t="shared" si="141"/>
        <v>533.29999999999995</v>
      </c>
      <c r="G2309">
        <f t="shared" si="142"/>
        <v>533.29999999999995</v>
      </c>
      <c r="H2309">
        <f t="shared" si="143"/>
        <v>0</v>
      </c>
      <c r="I2309">
        <f t="shared" si="144"/>
        <v>365.23200000000003</v>
      </c>
    </row>
    <row r="2310" spans="1:9" x14ac:dyDescent="0.25">
      <c r="B2310" s="21">
        <v>33925</v>
      </c>
      <c r="C2310">
        <v>930.38333333333298</v>
      </c>
      <c r="E2310">
        <v>703.55899999999997</v>
      </c>
      <c r="F2310">
        <f t="shared" ref="F2310:F2373" si="145">G2310-H2310</f>
        <v>930.38333333333298</v>
      </c>
      <c r="G2310">
        <f t="shared" ref="G2310:G2373" si="146">IF(C2310="",0,C2310)</f>
        <v>930.38333333333298</v>
      </c>
      <c r="H2310">
        <f t="shared" ref="H2310:H2373" si="147">IF(D2310="",0,D2310)</f>
        <v>0</v>
      </c>
      <c r="I2310">
        <f t="shared" ref="I2310:I2373" si="148">IF(E2310="",0,E2310)</f>
        <v>703.55899999999997</v>
      </c>
    </row>
    <row r="2311" spans="1:9" x14ac:dyDescent="0.25">
      <c r="B2311" s="21">
        <v>33932</v>
      </c>
      <c r="C2311">
        <v>972</v>
      </c>
      <c r="E2311">
        <v>627.63199999999995</v>
      </c>
      <c r="F2311">
        <f t="shared" si="145"/>
        <v>972</v>
      </c>
      <c r="G2311">
        <f t="shared" si="146"/>
        <v>972</v>
      </c>
      <c r="H2311">
        <f t="shared" si="147"/>
        <v>0</v>
      </c>
      <c r="I2311">
        <f t="shared" si="148"/>
        <v>627.63199999999995</v>
      </c>
    </row>
    <row r="2312" spans="1:9" x14ac:dyDescent="0.25">
      <c r="B2312" s="21">
        <v>33934</v>
      </c>
      <c r="F2312">
        <f t="shared" si="145"/>
        <v>0</v>
      </c>
      <c r="G2312">
        <f t="shared" si="146"/>
        <v>0</v>
      </c>
      <c r="H2312">
        <f t="shared" si="147"/>
        <v>0</v>
      </c>
      <c r="I2312">
        <f t="shared" si="148"/>
        <v>0</v>
      </c>
    </row>
    <row r="2313" spans="1:9" x14ac:dyDescent="0.25">
      <c r="B2313" s="21">
        <v>33939</v>
      </c>
      <c r="C2313">
        <v>945.61666666666702</v>
      </c>
      <c r="E2313">
        <v>678.08699999999999</v>
      </c>
      <c r="F2313">
        <f t="shared" si="145"/>
        <v>945.61666666666702</v>
      </c>
      <c r="G2313">
        <f t="shared" si="146"/>
        <v>945.61666666666702</v>
      </c>
      <c r="H2313">
        <f t="shared" si="147"/>
        <v>0</v>
      </c>
      <c r="I2313">
        <f t="shared" si="148"/>
        <v>678.08699999999999</v>
      </c>
    </row>
    <row r="2314" spans="1:9" x14ac:dyDescent="0.25">
      <c r="B2314" s="21">
        <v>33946</v>
      </c>
      <c r="C2314">
        <v>1087.13333333333</v>
      </c>
      <c r="E2314">
        <v>705.48099999999999</v>
      </c>
      <c r="F2314">
        <f t="shared" si="145"/>
        <v>1087.13333333333</v>
      </c>
      <c r="G2314">
        <f t="shared" si="146"/>
        <v>1087.13333333333</v>
      </c>
      <c r="H2314">
        <f t="shared" si="147"/>
        <v>0</v>
      </c>
      <c r="I2314">
        <f t="shared" si="148"/>
        <v>705.48099999999999</v>
      </c>
    </row>
    <row r="2315" spans="1:9" x14ac:dyDescent="0.25">
      <c r="B2315" s="21">
        <v>33953</v>
      </c>
      <c r="C2315">
        <v>1061.8333333333301</v>
      </c>
      <c r="E2315">
        <v>667.37599999999998</v>
      </c>
      <c r="F2315">
        <f t="shared" si="145"/>
        <v>1061.8333333333301</v>
      </c>
      <c r="G2315">
        <f t="shared" si="146"/>
        <v>1061.8333333333301</v>
      </c>
      <c r="H2315">
        <f t="shared" si="147"/>
        <v>0</v>
      </c>
      <c r="I2315">
        <f t="shared" si="148"/>
        <v>667.37599999999998</v>
      </c>
    </row>
    <row r="2316" spans="1:9" x14ac:dyDescent="0.25">
      <c r="B2316" s="21">
        <v>33959</v>
      </c>
      <c r="C2316">
        <v>1072.38333333333</v>
      </c>
      <c r="E2316">
        <v>660.39499999999998</v>
      </c>
      <c r="F2316">
        <f t="shared" si="145"/>
        <v>1072.38333333333</v>
      </c>
      <c r="G2316">
        <f t="shared" si="146"/>
        <v>1072.38333333333</v>
      </c>
      <c r="H2316">
        <f t="shared" si="147"/>
        <v>0</v>
      </c>
      <c r="I2316">
        <f t="shared" si="148"/>
        <v>660.39499999999998</v>
      </c>
    </row>
    <row r="2317" spans="1:9" x14ac:dyDescent="0.25">
      <c r="B2317" s="21">
        <v>33967</v>
      </c>
      <c r="C2317">
        <v>1003.8</v>
      </c>
      <c r="E2317">
        <v>545.98199999999997</v>
      </c>
      <c r="F2317">
        <f t="shared" si="145"/>
        <v>1003.8</v>
      </c>
      <c r="G2317">
        <f t="shared" si="146"/>
        <v>1003.8</v>
      </c>
      <c r="H2317">
        <f t="shared" si="147"/>
        <v>0</v>
      </c>
      <c r="I2317">
        <f t="shared" si="148"/>
        <v>545.98199999999997</v>
      </c>
    </row>
    <row r="2318" spans="1:9" x14ac:dyDescent="0.25">
      <c r="B2318" s="21">
        <v>33974</v>
      </c>
      <c r="C2318">
        <v>1142.2</v>
      </c>
      <c r="E2318">
        <v>606.84699999999998</v>
      </c>
      <c r="F2318">
        <f t="shared" si="145"/>
        <v>1142.2</v>
      </c>
      <c r="G2318">
        <f t="shared" si="146"/>
        <v>1142.2</v>
      </c>
      <c r="H2318">
        <f t="shared" si="147"/>
        <v>0</v>
      </c>
      <c r="I2318">
        <f t="shared" si="148"/>
        <v>606.84699999999998</v>
      </c>
    </row>
    <row r="2319" spans="1:9" x14ac:dyDescent="0.25">
      <c r="B2319" s="21">
        <v>33981</v>
      </c>
      <c r="C2319">
        <v>1057.88333333333</v>
      </c>
      <c r="E2319">
        <v>504.61500000000001</v>
      </c>
      <c r="F2319">
        <f t="shared" si="145"/>
        <v>1057.88333333333</v>
      </c>
      <c r="G2319">
        <f t="shared" si="146"/>
        <v>1057.88333333333</v>
      </c>
      <c r="H2319">
        <f t="shared" si="147"/>
        <v>0</v>
      </c>
      <c r="I2319">
        <f t="shared" si="148"/>
        <v>504.61500000000001</v>
      </c>
    </row>
    <row r="2320" spans="1:9" x14ac:dyDescent="0.25">
      <c r="B2320" s="21">
        <v>33988</v>
      </c>
      <c r="C2320">
        <v>1116.38333333333</v>
      </c>
      <c r="E2320">
        <v>507.07900000000001</v>
      </c>
      <c r="F2320">
        <f t="shared" si="145"/>
        <v>1116.38333333333</v>
      </c>
      <c r="G2320">
        <f t="shared" si="146"/>
        <v>1116.38333333333</v>
      </c>
      <c r="H2320">
        <f t="shared" si="147"/>
        <v>0</v>
      </c>
      <c r="I2320">
        <f t="shared" si="148"/>
        <v>507.07900000000001</v>
      </c>
    </row>
    <row r="2321" spans="1:9" x14ac:dyDescent="0.25">
      <c r="B2321" s="21">
        <v>33996</v>
      </c>
      <c r="F2321">
        <f t="shared" si="145"/>
        <v>0</v>
      </c>
      <c r="G2321">
        <f t="shared" si="146"/>
        <v>0</v>
      </c>
      <c r="H2321">
        <f t="shared" si="147"/>
        <v>0</v>
      </c>
      <c r="I2321">
        <f t="shared" si="148"/>
        <v>0</v>
      </c>
    </row>
    <row r="2322" spans="1:9" x14ac:dyDescent="0.25">
      <c r="B2322" s="21">
        <v>34003</v>
      </c>
      <c r="C2322">
        <v>940.46783269540299</v>
      </c>
      <c r="D2322">
        <v>136.61482668167901</v>
      </c>
      <c r="E2322">
        <v>496.51</v>
      </c>
      <c r="F2322">
        <f t="shared" si="145"/>
        <v>803.85300601372398</v>
      </c>
      <c r="G2322">
        <f t="shared" si="146"/>
        <v>940.46783269540299</v>
      </c>
      <c r="H2322">
        <f t="shared" si="147"/>
        <v>136.61482668167901</v>
      </c>
      <c r="I2322">
        <f t="shared" si="148"/>
        <v>496.51</v>
      </c>
    </row>
    <row r="2323" spans="1:9" x14ac:dyDescent="0.25">
      <c r="A2323" t="s">
        <v>289</v>
      </c>
      <c r="B2323" s="21">
        <v>33884</v>
      </c>
      <c r="C2323">
        <v>341.66666666666703</v>
      </c>
      <c r="F2323">
        <f t="shared" si="145"/>
        <v>341.66666666666703</v>
      </c>
      <c r="G2323">
        <f t="shared" si="146"/>
        <v>341.66666666666703</v>
      </c>
      <c r="H2323">
        <f t="shared" si="147"/>
        <v>0</v>
      </c>
      <c r="I2323">
        <f t="shared" si="148"/>
        <v>0</v>
      </c>
    </row>
    <row r="2324" spans="1:9" x14ac:dyDescent="0.25">
      <c r="B2324" s="21">
        <v>33897</v>
      </c>
      <c r="C2324">
        <v>486.433333333333</v>
      </c>
      <c r="E2324">
        <v>332.84100000000001</v>
      </c>
      <c r="F2324">
        <f t="shared" si="145"/>
        <v>486.433333333333</v>
      </c>
      <c r="G2324">
        <f t="shared" si="146"/>
        <v>486.433333333333</v>
      </c>
      <c r="H2324">
        <f t="shared" si="147"/>
        <v>0</v>
      </c>
      <c r="I2324">
        <f t="shared" si="148"/>
        <v>332.84100000000001</v>
      </c>
    </row>
    <row r="2325" spans="1:9" x14ac:dyDescent="0.25">
      <c r="B2325" s="21">
        <v>33911</v>
      </c>
      <c r="C2325">
        <v>765.5</v>
      </c>
      <c r="E2325">
        <v>509.125</v>
      </c>
      <c r="F2325">
        <f t="shared" si="145"/>
        <v>765.5</v>
      </c>
      <c r="G2325">
        <f t="shared" si="146"/>
        <v>765.5</v>
      </c>
      <c r="H2325">
        <f t="shared" si="147"/>
        <v>0</v>
      </c>
      <c r="I2325">
        <f t="shared" si="148"/>
        <v>509.125</v>
      </c>
    </row>
    <row r="2326" spans="1:9" x14ac:dyDescent="0.25">
      <c r="B2326" s="21">
        <v>33925</v>
      </c>
      <c r="C2326">
        <v>1359.3</v>
      </c>
      <c r="E2326">
        <v>995.89</v>
      </c>
      <c r="F2326">
        <f t="shared" si="145"/>
        <v>1359.3</v>
      </c>
      <c r="G2326">
        <f t="shared" si="146"/>
        <v>1359.3</v>
      </c>
      <c r="H2326">
        <f t="shared" si="147"/>
        <v>0</v>
      </c>
      <c r="I2326">
        <f t="shared" si="148"/>
        <v>995.89</v>
      </c>
    </row>
    <row r="2327" spans="1:9" x14ac:dyDescent="0.25">
      <c r="B2327" s="21">
        <v>33932</v>
      </c>
      <c r="C2327">
        <v>1266.3333333333301</v>
      </c>
      <c r="E2327">
        <v>830.404</v>
      </c>
      <c r="F2327">
        <f t="shared" si="145"/>
        <v>1266.3333333333301</v>
      </c>
      <c r="G2327">
        <f t="shared" si="146"/>
        <v>1266.3333333333301</v>
      </c>
      <c r="H2327">
        <f t="shared" si="147"/>
        <v>0</v>
      </c>
      <c r="I2327">
        <f t="shared" si="148"/>
        <v>830.404</v>
      </c>
    </row>
    <row r="2328" spans="1:9" x14ac:dyDescent="0.25">
      <c r="B2328" s="21">
        <v>33939</v>
      </c>
      <c r="C2328">
        <v>1291.81666666667</v>
      </c>
      <c r="E2328">
        <v>882.04700000000003</v>
      </c>
      <c r="F2328">
        <f t="shared" si="145"/>
        <v>1291.81666666667</v>
      </c>
      <c r="G2328">
        <f t="shared" si="146"/>
        <v>1291.81666666667</v>
      </c>
      <c r="H2328">
        <f t="shared" si="147"/>
        <v>0</v>
      </c>
      <c r="I2328">
        <f t="shared" si="148"/>
        <v>882.04700000000003</v>
      </c>
    </row>
    <row r="2329" spans="1:9" x14ac:dyDescent="0.25">
      <c r="B2329" s="21">
        <v>33946</v>
      </c>
      <c r="C2329">
        <v>1250.1666666666699</v>
      </c>
      <c r="E2329">
        <v>785.29300000000001</v>
      </c>
      <c r="F2329">
        <f t="shared" si="145"/>
        <v>1250.1666666666699</v>
      </c>
      <c r="G2329">
        <f t="shared" si="146"/>
        <v>1250.1666666666699</v>
      </c>
      <c r="H2329">
        <f t="shared" si="147"/>
        <v>0</v>
      </c>
      <c r="I2329">
        <f t="shared" si="148"/>
        <v>785.29300000000001</v>
      </c>
    </row>
    <row r="2330" spans="1:9" x14ac:dyDescent="0.25">
      <c r="B2330" s="21">
        <v>33953</v>
      </c>
      <c r="C2330">
        <v>1409.5</v>
      </c>
      <c r="E2330">
        <v>883.07</v>
      </c>
      <c r="F2330">
        <f t="shared" si="145"/>
        <v>1409.5</v>
      </c>
      <c r="G2330">
        <f t="shared" si="146"/>
        <v>1409.5</v>
      </c>
      <c r="H2330">
        <f t="shared" si="147"/>
        <v>0</v>
      </c>
      <c r="I2330">
        <f t="shared" si="148"/>
        <v>883.07</v>
      </c>
    </row>
    <row r="2331" spans="1:9" x14ac:dyDescent="0.25">
      <c r="B2331" s="21">
        <v>33959</v>
      </c>
      <c r="C2331">
        <v>1504.5</v>
      </c>
      <c r="E2331">
        <v>903.96100000000001</v>
      </c>
      <c r="F2331">
        <f t="shared" si="145"/>
        <v>1504.5</v>
      </c>
      <c r="G2331">
        <f t="shared" si="146"/>
        <v>1504.5</v>
      </c>
      <c r="H2331">
        <f t="shared" si="147"/>
        <v>0</v>
      </c>
      <c r="I2331">
        <f t="shared" si="148"/>
        <v>903.96100000000001</v>
      </c>
    </row>
    <row r="2332" spans="1:9" x14ac:dyDescent="0.25">
      <c r="B2332" s="21">
        <v>33967</v>
      </c>
      <c r="C2332">
        <v>1593.85</v>
      </c>
      <c r="E2332">
        <v>851.48</v>
      </c>
      <c r="F2332">
        <f t="shared" si="145"/>
        <v>1593.85</v>
      </c>
      <c r="G2332">
        <f t="shared" si="146"/>
        <v>1593.85</v>
      </c>
      <c r="H2332">
        <f t="shared" si="147"/>
        <v>0</v>
      </c>
      <c r="I2332">
        <f t="shared" si="148"/>
        <v>851.48</v>
      </c>
    </row>
    <row r="2333" spans="1:9" x14ac:dyDescent="0.25">
      <c r="B2333" s="21">
        <v>33974</v>
      </c>
      <c r="C2333">
        <v>1623.81666666667</v>
      </c>
      <c r="E2333">
        <v>798.33699999999999</v>
      </c>
      <c r="F2333">
        <f t="shared" si="145"/>
        <v>1623.81666666667</v>
      </c>
      <c r="G2333">
        <f t="shared" si="146"/>
        <v>1623.81666666667</v>
      </c>
      <c r="H2333">
        <f t="shared" si="147"/>
        <v>0</v>
      </c>
      <c r="I2333">
        <f t="shared" si="148"/>
        <v>798.33699999999999</v>
      </c>
    </row>
    <row r="2334" spans="1:9" x14ac:dyDescent="0.25">
      <c r="B2334" s="21">
        <v>33981</v>
      </c>
      <c r="C2334">
        <v>1728.4666666666701</v>
      </c>
      <c r="E2334">
        <v>805.90499999999997</v>
      </c>
      <c r="F2334">
        <f t="shared" si="145"/>
        <v>1728.4666666666701</v>
      </c>
      <c r="G2334">
        <f t="shared" si="146"/>
        <v>1728.4666666666701</v>
      </c>
      <c r="H2334">
        <f t="shared" si="147"/>
        <v>0</v>
      </c>
      <c r="I2334">
        <f t="shared" si="148"/>
        <v>805.90499999999997</v>
      </c>
    </row>
    <row r="2335" spans="1:9" x14ac:dyDescent="0.25">
      <c r="B2335" s="21">
        <v>33988</v>
      </c>
      <c r="C2335">
        <v>1546.4833333333299</v>
      </c>
      <c r="E2335">
        <v>716.31799999999998</v>
      </c>
      <c r="F2335">
        <f t="shared" si="145"/>
        <v>1546.4833333333299</v>
      </c>
      <c r="G2335">
        <f t="shared" si="146"/>
        <v>1546.4833333333299</v>
      </c>
      <c r="H2335">
        <f t="shared" si="147"/>
        <v>0</v>
      </c>
      <c r="I2335">
        <f t="shared" si="148"/>
        <v>716.31799999999998</v>
      </c>
    </row>
    <row r="2336" spans="1:9" x14ac:dyDescent="0.25">
      <c r="B2336" s="21">
        <v>33996</v>
      </c>
      <c r="F2336">
        <f t="shared" si="145"/>
        <v>0</v>
      </c>
      <c r="G2336">
        <f t="shared" si="146"/>
        <v>0</v>
      </c>
      <c r="H2336">
        <f t="shared" si="147"/>
        <v>0</v>
      </c>
      <c r="I2336">
        <f t="shared" si="148"/>
        <v>0</v>
      </c>
    </row>
    <row r="2337" spans="1:9" x14ac:dyDescent="0.25">
      <c r="B2337" s="21">
        <v>34003</v>
      </c>
      <c r="C2337">
        <v>1711.8006190445401</v>
      </c>
      <c r="D2337">
        <v>238.676839923519</v>
      </c>
      <c r="E2337">
        <v>806.32500000000005</v>
      </c>
      <c r="F2337">
        <f t="shared" si="145"/>
        <v>1473.123779121021</v>
      </c>
      <c r="G2337">
        <f t="shared" si="146"/>
        <v>1711.8006190445401</v>
      </c>
      <c r="H2337">
        <f t="shared" si="147"/>
        <v>238.676839923519</v>
      </c>
      <c r="I2337">
        <f t="shared" si="148"/>
        <v>806.32500000000005</v>
      </c>
    </row>
    <row r="2338" spans="1:9" x14ac:dyDescent="0.25">
      <c r="A2338" t="s">
        <v>287</v>
      </c>
      <c r="B2338" s="21">
        <v>33884</v>
      </c>
      <c r="C2338">
        <v>301</v>
      </c>
      <c r="F2338">
        <f t="shared" si="145"/>
        <v>301</v>
      </c>
      <c r="G2338">
        <f t="shared" si="146"/>
        <v>301</v>
      </c>
      <c r="H2338">
        <f t="shared" si="147"/>
        <v>0</v>
      </c>
      <c r="I2338">
        <f t="shared" si="148"/>
        <v>0</v>
      </c>
    </row>
    <row r="2339" spans="1:9" x14ac:dyDescent="0.25">
      <c r="B2339" s="21">
        <v>33897</v>
      </c>
      <c r="C2339">
        <v>358.9</v>
      </c>
      <c r="E2339">
        <v>200.399</v>
      </c>
      <c r="F2339">
        <f t="shared" si="145"/>
        <v>358.9</v>
      </c>
      <c r="G2339">
        <f t="shared" si="146"/>
        <v>358.9</v>
      </c>
      <c r="H2339">
        <f t="shared" si="147"/>
        <v>0</v>
      </c>
      <c r="I2339">
        <f t="shared" si="148"/>
        <v>200.399</v>
      </c>
    </row>
    <row r="2340" spans="1:9" x14ac:dyDescent="0.25">
      <c r="B2340" s="21">
        <v>33911</v>
      </c>
      <c r="C2340">
        <v>697.03333333333296</v>
      </c>
      <c r="E2340">
        <v>388.86700000000002</v>
      </c>
      <c r="F2340">
        <f t="shared" si="145"/>
        <v>697.03333333333296</v>
      </c>
      <c r="G2340">
        <f t="shared" si="146"/>
        <v>697.03333333333296</v>
      </c>
      <c r="H2340">
        <f t="shared" si="147"/>
        <v>0</v>
      </c>
      <c r="I2340">
        <f t="shared" si="148"/>
        <v>388.86700000000002</v>
      </c>
    </row>
    <row r="2341" spans="1:9" x14ac:dyDescent="0.25">
      <c r="B2341" s="21">
        <v>33925</v>
      </c>
      <c r="C2341">
        <v>1439.4166666666699</v>
      </c>
      <c r="E2341">
        <v>964.44100000000003</v>
      </c>
      <c r="F2341">
        <f t="shared" si="145"/>
        <v>1439.4166666666699</v>
      </c>
      <c r="G2341">
        <f t="shared" si="146"/>
        <v>1439.4166666666699</v>
      </c>
      <c r="H2341">
        <f t="shared" si="147"/>
        <v>0</v>
      </c>
      <c r="I2341">
        <f t="shared" si="148"/>
        <v>964.44100000000003</v>
      </c>
    </row>
    <row r="2342" spans="1:9" x14ac:dyDescent="0.25">
      <c r="B2342" s="21">
        <v>33932</v>
      </c>
      <c r="C2342">
        <v>1318.8333333333301</v>
      </c>
      <c r="E2342">
        <v>826.61900000000003</v>
      </c>
      <c r="F2342">
        <f t="shared" si="145"/>
        <v>1318.8333333333301</v>
      </c>
      <c r="G2342">
        <f t="shared" si="146"/>
        <v>1318.8333333333301</v>
      </c>
      <c r="H2342">
        <f t="shared" si="147"/>
        <v>0</v>
      </c>
      <c r="I2342">
        <f t="shared" si="148"/>
        <v>826.61900000000003</v>
      </c>
    </row>
    <row r="2343" spans="1:9" x14ac:dyDescent="0.25">
      <c r="B2343" s="21">
        <v>33939</v>
      </c>
      <c r="C2343">
        <v>1728.61666666667</v>
      </c>
      <c r="E2343">
        <v>1131.153</v>
      </c>
      <c r="F2343">
        <f t="shared" si="145"/>
        <v>1728.61666666667</v>
      </c>
      <c r="G2343">
        <f t="shared" si="146"/>
        <v>1728.61666666667</v>
      </c>
      <c r="H2343">
        <f t="shared" si="147"/>
        <v>0</v>
      </c>
      <c r="I2343">
        <f t="shared" si="148"/>
        <v>1131.153</v>
      </c>
    </row>
    <row r="2344" spans="1:9" x14ac:dyDescent="0.25">
      <c r="B2344" s="21">
        <v>33946</v>
      </c>
      <c r="C2344">
        <v>1420.5</v>
      </c>
      <c r="E2344">
        <v>990.30499999999995</v>
      </c>
      <c r="F2344">
        <f t="shared" si="145"/>
        <v>1420.5</v>
      </c>
      <c r="G2344">
        <f t="shared" si="146"/>
        <v>1420.5</v>
      </c>
      <c r="H2344">
        <f t="shared" si="147"/>
        <v>0</v>
      </c>
      <c r="I2344">
        <f t="shared" si="148"/>
        <v>990.30499999999995</v>
      </c>
    </row>
    <row r="2345" spans="1:9" x14ac:dyDescent="0.25">
      <c r="B2345" s="21">
        <v>33953</v>
      </c>
      <c r="C2345">
        <v>1628.8333333333301</v>
      </c>
      <c r="E2345">
        <v>1007.0359999999999</v>
      </c>
      <c r="F2345">
        <f t="shared" si="145"/>
        <v>1628.8333333333301</v>
      </c>
      <c r="G2345">
        <f t="shared" si="146"/>
        <v>1628.8333333333301</v>
      </c>
      <c r="H2345">
        <f t="shared" si="147"/>
        <v>0</v>
      </c>
      <c r="I2345">
        <f t="shared" si="148"/>
        <v>1007.0359999999999</v>
      </c>
    </row>
    <row r="2346" spans="1:9" x14ac:dyDescent="0.25">
      <c r="B2346" s="21">
        <v>33959</v>
      </c>
      <c r="C2346">
        <v>1896.7666666666701</v>
      </c>
      <c r="E2346">
        <v>1069.316</v>
      </c>
      <c r="F2346">
        <f t="shared" si="145"/>
        <v>1896.7666666666701</v>
      </c>
      <c r="G2346">
        <f t="shared" si="146"/>
        <v>1896.7666666666701</v>
      </c>
      <c r="H2346">
        <f t="shared" si="147"/>
        <v>0</v>
      </c>
      <c r="I2346">
        <f t="shared" si="148"/>
        <v>1069.316</v>
      </c>
    </row>
    <row r="2347" spans="1:9" x14ac:dyDescent="0.25">
      <c r="B2347" s="21">
        <v>33967</v>
      </c>
      <c r="C2347">
        <v>1681.43333333333</v>
      </c>
      <c r="E2347">
        <v>930.53399999999999</v>
      </c>
      <c r="F2347">
        <f t="shared" si="145"/>
        <v>1681.43333333333</v>
      </c>
      <c r="G2347">
        <f t="shared" si="146"/>
        <v>1681.43333333333</v>
      </c>
      <c r="H2347">
        <f t="shared" si="147"/>
        <v>0</v>
      </c>
      <c r="I2347">
        <f t="shared" si="148"/>
        <v>930.53399999999999</v>
      </c>
    </row>
    <row r="2348" spans="1:9" x14ac:dyDescent="0.25">
      <c r="B2348" s="21">
        <v>33974</v>
      </c>
      <c r="C2348">
        <v>1960.2</v>
      </c>
      <c r="E2348">
        <v>941.33799999999997</v>
      </c>
      <c r="F2348">
        <f t="shared" si="145"/>
        <v>1960.2</v>
      </c>
      <c r="G2348">
        <f t="shared" si="146"/>
        <v>1960.2</v>
      </c>
      <c r="H2348">
        <f t="shared" si="147"/>
        <v>0</v>
      </c>
      <c r="I2348">
        <f t="shared" si="148"/>
        <v>941.33799999999997</v>
      </c>
    </row>
    <row r="2349" spans="1:9" x14ac:dyDescent="0.25">
      <c r="B2349" s="21">
        <v>33981</v>
      </c>
      <c r="C2349">
        <v>1763</v>
      </c>
      <c r="E2349">
        <v>735.74599999999998</v>
      </c>
      <c r="F2349">
        <f t="shared" si="145"/>
        <v>1763</v>
      </c>
      <c r="G2349">
        <f t="shared" si="146"/>
        <v>1763</v>
      </c>
      <c r="H2349">
        <f t="shared" si="147"/>
        <v>0</v>
      </c>
      <c r="I2349">
        <f t="shared" si="148"/>
        <v>735.74599999999998</v>
      </c>
    </row>
    <row r="2350" spans="1:9" x14ac:dyDescent="0.25">
      <c r="B2350" s="21">
        <v>33988</v>
      </c>
      <c r="C2350">
        <v>1780.5</v>
      </c>
      <c r="E2350">
        <v>743.03200000000004</v>
      </c>
      <c r="F2350">
        <f t="shared" si="145"/>
        <v>1780.5</v>
      </c>
      <c r="G2350">
        <f t="shared" si="146"/>
        <v>1780.5</v>
      </c>
      <c r="H2350">
        <f t="shared" si="147"/>
        <v>0</v>
      </c>
      <c r="I2350">
        <f t="shared" si="148"/>
        <v>743.03200000000004</v>
      </c>
    </row>
    <row r="2351" spans="1:9" x14ac:dyDescent="0.25">
      <c r="B2351" s="21">
        <v>33996</v>
      </c>
      <c r="F2351">
        <f t="shared" si="145"/>
        <v>0</v>
      </c>
      <c r="G2351">
        <f t="shared" si="146"/>
        <v>0</v>
      </c>
      <c r="H2351">
        <f t="shared" si="147"/>
        <v>0</v>
      </c>
      <c r="I2351">
        <f t="shared" si="148"/>
        <v>0</v>
      </c>
    </row>
    <row r="2352" spans="1:9" x14ac:dyDescent="0.25">
      <c r="B2352" s="21">
        <v>34003</v>
      </c>
      <c r="C2352">
        <v>1784.52025130632</v>
      </c>
      <c r="D2352">
        <v>235.42849839758199</v>
      </c>
      <c r="E2352">
        <v>809.32299999999998</v>
      </c>
      <c r="F2352">
        <f t="shared" si="145"/>
        <v>1549.091752908738</v>
      </c>
      <c r="G2352">
        <f t="shared" si="146"/>
        <v>1784.52025130632</v>
      </c>
      <c r="H2352">
        <f t="shared" si="147"/>
        <v>235.42849839758199</v>
      </c>
      <c r="I2352">
        <f t="shared" si="148"/>
        <v>809.32299999999998</v>
      </c>
    </row>
    <row r="2353" spans="1:9" x14ac:dyDescent="0.25">
      <c r="A2353" t="s">
        <v>288</v>
      </c>
      <c r="B2353" s="21">
        <v>33813</v>
      </c>
      <c r="F2353">
        <f t="shared" si="145"/>
        <v>0</v>
      </c>
      <c r="G2353">
        <f t="shared" si="146"/>
        <v>0</v>
      </c>
      <c r="H2353">
        <f t="shared" si="147"/>
        <v>0</v>
      </c>
      <c r="I2353">
        <f t="shared" si="148"/>
        <v>0</v>
      </c>
    </row>
    <row r="2354" spans="1:9" x14ac:dyDescent="0.25">
      <c r="B2354" s="21">
        <v>33841</v>
      </c>
      <c r="F2354">
        <f t="shared" si="145"/>
        <v>0</v>
      </c>
      <c r="G2354">
        <f t="shared" si="146"/>
        <v>0</v>
      </c>
      <c r="H2354">
        <f t="shared" si="147"/>
        <v>0</v>
      </c>
      <c r="I2354">
        <f t="shared" si="148"/>
        <v>0</v>
      </c>
    </row>
    <row r="2355" spans="1:9" x14ac:dyDescent="0.25">
      <c r="B2355" s="21">
        <v>33861</v>
      </c>
      <c r="F2355">
        <f t="shared" si="145"/>
        <v>0</v>
      </c>
      <c r="G2355">
        <f t="shared" si="146"/>
        <v>0</v>
      </c>
      <c r="H2355">
        <f t="shared" si="147"/>
        <v>0</v>
      </c>
      <c r="I2355">
        <f t="shared" si="148"/>
        <v>0</v>
      </c>
    </row>
    <row r="2356" spans="1:9" x14ac:dyDescent="0.25">
      <c r="B2356" s="21">
        <v>33870</v>
      </c>
      <c r="F2356">
        <f t="shared" si="145"/>
        <v>0</v>
      </c>
      <c r="G2356">
        <f t="shared" si="146"/>
        <v>0</v>
      </c>
      <c r="H2356">
        <f t="shared" si="147"/>
        <v>0</v>
      </c>
      <c r="I2356">
        <f t="shared" si="148"/>
        <v>0</v>
      </c>
    </row>
    <row r="2357" spans="1:9" x14ac:dyDescent="0.25">
      <c r="B2357" s="21">
        <v>33878</v>
      </c>
      <c r="F2357">
        <f t="shared" si="145"/>
        <v>0</v>
      </c>
      <c r="G2357">
        <f t="shared" si="146"/>
        <v>0</v>
      </c>
      <c r="H2357">
        <f t="shared" si="147"/>
        <v>0</v>
      </c>
      <c r="I2357">
        <f t="shared" si="148"/>
        <v>0</v>
      </c>
    </row>
    <row r="2358" spans="1:9" x14ac:dyDescent="0.25">
      <c r="B2358" s="21">
        <v>33883</v>
      </c>
      <c r="F2358">
        <f t="shared" si="145"/>
        <v>0</v>
      </c>
      <c r="G2358">
        <f t="shared" si="146"/>
        <v>0</v>
      </c>
      <c r="H2358">
        <f t="shared" si="147"/>
        <v>0</v>
      </c>
      <c r="I2358">
        <f t="shared" si="148"/>
        <v>0</v>
      </c>
    </row>
    <row r="2359" spans="1:9" x14ac:dyDescent="0.25">
      <c r="B2359" s="21">
        <v>33884</v>
      </c>
      <c r="C2359">
        <v>342</v>
      </c>
      <c r="F2359">
        <f t="shared" si="145"/>
        <v>342</v>
      </c>
      <c r="G2359">
        <f t="shared" si="146"/>
        <v>342</v>
      </c>
      <c r="H2359">
        <f t="shared" si="147"/>
        <v>0</v>
      </c>
      <c r="I2359">
        <f t="shared" si="148"/>
        <v>0</v>
      </c>
    </row>
    <row r="2360" spans="1:9" x14ac:dyDescent="0.25">
      <c r="B2360" s="21">
        <v>33891</v>
      </c>
      <c r="F2360">
        <f t="shared" si="145"/>
        <v>0</v>
      </c>
      <c r="G2360">
        <f t="shared" si="146"/>
        <v>0</v>
      </c>
      <c r="H2360">
        <f t="shared" si="147"/>
        <v>0</v>
      </c>
      <c r="I2360">
        <f t="shared" si="148"/>
        <v>0</v>
      </c>
    </row>
    <row r="2361" spans="1:9" x14ac:dyDescent="0.25">
      <c r="B2361" s="21">
        <v>33897</v>
      </c>
      <c r="C2361">
        <v>563.23333333333301</v>
      </c>
      <c r="E2361">
        <v>336</v>
      </c>
      <c r="F2361">
        <f t="shared" si="145"/>
        <v>563.23333333333301</v>
      </c>
      <c r="G2361">
        <f t="shared" si="146"/>
        <v>563.23333333333301</v>
      </c>
      <c r="H2361">
        <f t="shared" si="147"/>
        <v>0</v>
      </c>
      <c r="I2361">
        <f t="shared" si="148"/>
        <v>336</v>
      </c>
    </row>
    <row r="2362" spans="1:9" x14ac:dyDescent="0.25">
      <c r="B2362" s="21">
        <v>33904</v>
      </c>
      <c r="F2362">
        <f t="shared" si="145"/>
        <v>0</v>
      </c>
      <c r="G2362">
        <f t="shared" si="146"/>
        <v>0</v>
      </c>
      <c r="H2362">
        <f t="shared" si="147"/>
        <v>0</v>
      </c>
      <c r="I2362">
        <f t="shared" si="148"/>
        <v>0</v>
      </c>
    </row>
    <row r="2363" spans="1:9" x14ac:dyDescent="0.25">
      <c r="B2363" s="21">
        <v>33911</v>
      </c>
      <c r="C2363">
        <v>1032.6666666666699</v>
      </c>
      <c r="E2363">
        <v>631.03099999999995</v>
      </c>
      <c r="F2363">
        <f t="shared" si="145"/>
        <v>1032.6666666666699</v>
      </c>
      <c r="G2363">
        <f t="shared" si="146"/>
        <v>1032.6666666666699</v>
      </c>
      <c r="H2363">
        <f t="shared" si="147"/>
        <v>0</v>
      </c>
      <c r="I2363">
        <f t="shared" si="148"/>
        <v>631.03099999999995</v>
      </c>
    </row>
    <row r="2364" spans="1:9" x14ac:dyDescent="0.25">
      <c r="B2364" s="21">
        <v>33912</v>
      </c>
      <c r="F2364">
        <f t="shared" si="145"/>
        <v>0</v>
      </c>
      <c r="G2364">
        <f t="shared" si="146"/>
        <v>0</v>
      </c>
      <c r="H2364">
        <f t="shared" si="147"/>
        <v>0</v>
      </c>
      <c r="I2364">
        <f t="shared" si="148"/>
        <v>0</v>
      </c>
    </row>
    <row r="2365" spans="1:9" x14ac:dyDescent="0.25">
      <c r="B2365" s="21">
        <v>33919</v>
      </c>
      <c r="F2365">
        <f t="shared" si="145"/>
        <v>0</v>
      </c>
      <c r="G2365">
        <f t="shared" si="146"/>
        <v>0</v>
      </c>
      <c r="H2365">
        <f t="shared" si="147"/>
        <v>0</v>
      </c>
      <c r="I2365">
        <f t="shared" si="148"/>
        <v>0</v>
      </c>
    </row>
    <row r="2366" spans="1:9" x14ac:dyDescent="0.25">
      <c r="B2366" s="21">
        <v>33925</v>
      </c>
      <c r="C2366">
        <v>1161.2666666666701</v>
      </c>
      <c r="E2366">
        <v>737.83299999999997</v>
      </c>
      <c r="F2366">
        <f t="shared" si="145"/>
        <v>1161.2666666666701</v>
      </c>
      <c r="G2366">
        <f t="shared" si="146"/>
        <v>1161.2666666666701</v>
      </c>
      <c r="H2366">
        <f t="shared" si="147"/>
        <v>0</v>
      </c>
      <c r="I2366">
        <f t="shared" si="148"/>
        <v>737.83299999999997</v>
      </c>
    </row>
    <row r="2367" spans="1:9" x14ac:dyDescent="0.25">
      <c r="B2367" s="21">
        <v>33932</v>
      </c>
      <c r="C2367">
        <v>1564.86666666667</v>
      </c>
      <c r="E2367">
        <v>904.98699999999997</v>
      </c>
      <c r="F2367">
        <f t="shared" si="145"/>
        <v>1564.86666666667</v>
      </c>
      <c r="G2367">
        <f t="shared" si="146"/>
        <v>1564.86666666667</v>
      </c>
      <c r="H2367">
        <f t="shared" si="147"/>
        <v>0</v>
      </c>
      <c r="I2367">
        <f t="shared" si="148"/>
        <v>904.98699999999997</v>
      </c>
    </row>
    <row r="2368" spans="1:9" x14ac:dyDescent="0.25">
      <c r="B2368" s="21">
        <v>33939</v>
      </c>
      <c r="C2368">
        <v>1498.85</v>
      </c>
      <c r="E2368">
        <v>899.50199999999995</v>
      </c>
      <c r="F2368">
        <f t="shared" si="145"/>
        <v>1498.85</v>
      </c>
      <c r="G2368">
        <f t="shared" si="146"/>
        <v>1498.85</v>
      </c>
      <c r="H2368">
        <f t="shared" si="147"/>
        <v>0</v>
      </c>
      <c r="I2368">
        <f t="shared" si="148"/>
        <v>899.50199999999995</v>
      </c>
    </row>
    <row r="2369" spans="1:9" x14ac:dyDescent="0.25">
      <c r="B2369" s="21">
        <v>33946</v>
      </c>
      <c r="C2369">
        <v>1915.5</v>
      </c>
      <c r="E2369">
        <v>1180.6400000000001</v>
      </c>
      <c r="F2369">
        <f t="shared" si="145"/>
        <v>1915.5</v>
      </c>
      <c r="G2369">
        <f t="shared" si="146"/>
        <v>1915.5</v>
      </c>
      <c r="H2369">
        <f t="shared" si="147"/>
        <v>0</v>
      </c>
      <c r="I2369">
        <f t="shared" si="148"/>
        <v>1180.6400000000001</v>
      </c>
    </row>
    <row r="2370" spans="1:9" x14ac:dyDescent="0.25">
      <c r="B2370" s="21">
        <v>33953</v>
      </c>
      <c r="C2370">
        <v>1989.6666666666699</v>
      </c>
      <c r="E2370">
        <v>1143.338</v>
      </c>
      <c r="F2370">
        <f t="shared" si="145"/>
        <v>1989.6666666666699</v>
      </c>
      <c r="G2370">
        <f t="shared" si="146"/>
        <v>1989.6666666666699</v>
      </c>
      <c r="H2370">
        <f t="shared" si="147"/>
        <v>0</v>
      </c>
      <c r="I2370">
        <f t="shared" si="148"/>
        <v>1143.338</v>
      </c>
    </row>
    <row r="2371" spans="1:9" x14ac:dyDescent="0.25">
      <c r="B2371" s="21">
        <v>33959</v>
      </c>
      <c r="C2371">
        <v>2195.3000000000002</v>
      </c>
      <c r="E2371">
        <v>1152.106</v>
      </c>
      <c r="F2371">
        <f t="shared" si="145"/>
        <v>2195.3000000000002</v>
      </c>
      <c r="G2371">
        <f t="shared" si="146"/>
        <v>2195.3000000000002</v>
      </c>
      <c r="H2371">
        <f t="shared" si="147"/>
        <v>0</v>
      </c>
      <c r="I2371">
        <f t="shared" si="148"/>
        <v>1152.106</v>
      </c>
    </row>
    <row r="2372" spans="1:9" x14ac:dyDescent="0.25">
      <c r="B2372" s="21">
        <v>33967</v>
      </c>
      <c r="C2372">
        <v>1831.18333333333</v>
      </c>
      <c r="E2372">
        <v>864.30399999999997</v>
      </c>
      <c r="F2372">
        <f t="shared" si="145"/>
        <v>1831.18333333333</v>
      </c>
      <c r="G2372">
        <f t="shared" si="146"/>
        <v>1831.18333333333</v>
      </c>
      <c r="H2372">
        <f t="shared" si="147"/>
        <v>0</v>
      </c>
      <c r="I2372">
        <f t="shared" si="148"/>
        <v>864.30399999999997</v>
      </c>
    </row>
    <row r="2373" spans="1:9" x14ac:dyDescent="0.25">
      <c r="B2373" s="21">
        <v>33974</v>
      </c>
      <c r="C2373">
        <v>2169.5666666666698</v>
      </c>
      <c r="E2373">
        <v>928.99099999999999</v>
      </c>
      <c r="F2373">
        <f t="shared" si="145"/>
        <v>2169.5666666666698</v>
      </c>
      <c r="G2373">
        <f t="shared" si="146"/>
        <v>2169.5666666666698</v>
      </c>
      <c r="H2373">
        <f t="shared" si="147"/>
        <v>0</v>
      </c>
      <c r="I2373">
        <f t="shared" si="148"/>
        <v>928.99099999999999</v>
      </c>
    </row>
    <row r="2374" spans="1:9" x14ac:dyDescent="0.25">
      <c r="B2374" s="21">
        <v>33976</v>
      </c>
      <c r="F2374">
        <f t="shared" ref="F2374:F2437" si="149">G2374-H2374</f>
        <v>0</v>
      </c>
      <c r="G2374">
        <f t="shared" ref="G2374:G2437" si="150">IF(C2374="",0,C2374)</f>
        <v>0</v>
      </c>
      <c r="H2374">
        <f t="shared" ref="H2374:H2437" si="151">IF(D2374="",0,D2374)</f>
        <v>0</v>
      </c>
      <c r="I2374">
        <f t="shared" ref="I2374:I2437" si="152">IF(E2374="",0,E2374)</f>
        <v>0</v>
      </c>
    </row>
    <row r="2375" spans="1:9" x14ac:dyDescent="0.25">
      <c r="B2375" s="21">
        <v>33981</v>
      </c>
      <c r="C2375">
        <v>2015.75</v>
      </c>
      <c r="E2375">
        <v>779.84199999999998</v>
      </c>
      <c r="F2375">
        <f t="shared" si="149"/>
        <v>2015.75</v>
      </c>
      <c r="G2375">
        <f t="shared" si="150"/>
        <v>2015.75</v>
      </c>
      <c r="H2375">
        <f t="shared" si="151"/>
        <v>0</v>
      </c>
      <c r="I2375">
        <f t="shared" si="152"/>
        <v>779.84199999999998</v>
      </c>
    </row>
    <row r="2376" spans="1:9" x14ac:dyDescent="0.25">
      <c r="B2376" s="21">
        <v>33988</v>
      </c>
      <c r="C2376">
        <v>2021.36666666667</v>
      </c>
      <c r="E2376">
        <v>736.60799999999995</v>
      </c>
      <c r="F2376">
        <f t="shared" si="149"/>
        <v>2021.36666666667</v>
      </c>
      <c r="G2376">
        <f t="shared" si="150"/>
        <v>2021.36666666667</v>
      </c>
      <c r="H2376">
        <f t="shared" si="151"/>
        <v>0</v>
      </c>
      <c r="I2376">
        <f t="shared" si="152"/>
        <v>736.60799999999995</v>
      </c>
    </row>
    <row r="2377" spans="1:9" x14ac:dyDescent="0.25">
      <c r="B2377" s="21">
        <v>33996</v>
      </c>
      <c r="F2377">
        <f t="shared" si="149"/>
        <v>0</v>
      </c>
      <c r="G2377">
        <f t="shared" si="150"/>
        <v>0</v>
      </c>
      <c r="H2377">
        <f t="shared" si="151"/>
        <v>0</v>
      </c>
      <c r="I2377">
        <f t="shared" si="152"/>
        <v>0</v>
      </c>
    </row>
    <row r="2378" spans="1:9" x14ac:dyDescent="0.25">
      <c r="B2378" s="21">
        <v>34003</v>
      </c>
      <c r="C2378">
        <v>1906.7596504814401</v>
      </c>
      <c r="D2378">
        <v>234.47448009944199</v>
      </c>
      <c r="E2378">
        <v>813.14499999999998</v>
      </c>
      <c r="F2378">
        <f t="shared" si="149"/>
        <v>1672.2851703819981</v>
      </c>
      <c r="G2378">
        <f t="shared" si="150"/>
        <v>1906.7596504814401</v>
      </c>
      <c r="H2378">
        <f t="shared" si="151"/>
        <v>234.47448009944199</v>
      </c>
      <c r="I2378">
        <f t="shared" si="152"/>
        <v>813.14499999999998</v>
      </c>
    </row>
    <row r="2379" spans="1:9" x14ac:dyDescent="0.25">
      <c r="A2379" t="s">
        <v>290</v>
      </c>
      <c r="B2379" s="21">
        <v>33884</v>
      </c>
      <c r="C2379">
        <v>180.45</v>
      </c>
      <c r="E2379">
        <v>106.959</v>
      </c>
      <c r="F2379">
        <f t="shared" si="149"/>
        <v>180.45</v>
      </c>
      <c r="G2379">
        <f t="shared" si="150"/>
        <v>180.45</v>
      </c>
      <c r="H2379">
        <f t="shared" si="151"/>
        <v>0</v>
      </c>
      <c r="I2379">
        <f t="shared" si="152"/>
        <v>106.959</v>
      </c>
    </row>
    <row r="2380" spans="1:9" x14ac:dyDescent="0.25">
      <c r="B2380" s="21">
        <v>33897</v>
      </c>
      <c r="C2380">
        <v>290.45</v>
      </c>
      <c r="E2380">
        <v>186.577</v>
      </c>
      <c r="F2380">
        <f t="shared" si="149"/>
        <v>290.45</v>
      </c>
      <c r="G2380">
        <f t="shared" si="150"/>
        <v>290.45</v>
      </c>
      <c r="H2380">
        <f t="shared" si="151"/>
        <v>0</v>
      </c>
      <c r="I2380">
        <f t="shared" si="152"/>
        <v>186.577</v>
      </c>
    </row>
    <row r="2381" spans="1:9" x14ac:dyDescent="0.25">
      <c r="B2381" s="21">
        <v>33911</v>
      </c>
      <c r="C2381">
        <v>515.23333333333301</v>
      </c>
      <c r="E2381">
        <v>345.73399999999998</v>
      </c>
      <c r="F2381">
        <f t="shared" si="149"/>
        <v>515.23333333333301</v>
      </c>
      <c r="G2381">
        <f t="shared" si="150"/>
        <v>515.23333333333301</v>
      </c>
      <c r="H2381">
        <f t="shared" si="151"/>
        <v>0</v>
      </c>
      <c r="I2381">
        <f t="shared" si="152"/>
        <v>345.73399999999998</v>
      </c>
    </row>
    <row r="2382" spans="1:9" x14ac:dyDescent="0.25">
      <c r="B2382" s="21">
        <v>33925</v>
      </c>
      <c r="C2382">
        <v>811.78333333333296</v>
      </c>
      <c r="E2382">
        <v>517.33199999999999</v>
      </c>
      <c r="F2382">
        <f t="shared" si="149"/>
        <v>811.78333333333296</v>
      </c>
      <c r="G2382">
        <f t="shared" si="150"/>
        <v>811.78333333333296</v>
      </c>
      <c r="H2382">
        <f t="shared" si="151"/>
        <v>0</v>
      </c>
      <c r="I2382">
        <f t="shared" si="152"/>
        <v>517.33199999999999</v>
      </c>
    </row>
    <row r="2383" spans="1:9" x14ac:dyDescent="0.25">
      <c r="B2383" s="21">
        <v>33932</v>
      </c>
      <c r="C2383">
        <v>752</v>
      </c>
      <c r="E2383">
        <v>494.80599999999998</v>
      </c>
      <c r="F2383">
        <f t="shared" si="149"/>
        <v>752</v>
      </c>
      <c r="G2383">
        <f t="shared" si="150"/>
        <v>752</v>
      </c>
      <c r="H2383">
        <f t="shared" si="151"/>
        <v>0</v>
      </c>
      <c r="I2383">
        <f t="shared" si="152"/>
        <v>494.80599999999998</v>
      </c>
    </row>
    <row r="2384" spans="1:9" x14ac:dyDescent="0.25">
      <c r="B2384" s="21">
        <v>33939</v>
      </c>
      <c r="C2384">
        <v>954.08333333333303</v>
      </c>
      <c r="E2384">
        <v>659.86500000000001</v>
      </c>
      <c r="F2384">
        <f t="shared" si="149"/>
        <v>954.08333333333303</v>
      </c>
      <c r="G2384">
        <f t="shared" si="150"/>
        <v>954.08333333333303</v>
      </c>
      <c r="H2384">
        <f t="shared" si="151"/>
        <v>0</v>
      </c>
      <c r="I2384">
        <f t="shared" si="152"/>
        <v>659.86500000000001</v>
      </c>
    </row>
    <row r="2385" spans="1:9" x14ac:dyDescent="0.25">
      <c r="B2385" s="21">
        <v>33946</v>
      </c>
      <c r="C2385">
        <v>997.36666666666702</v>
      </c>
      <c r="E2385">
        <v>656.46199999999999</v>
      </c>
      <c r="F2385">
        <f t="shared" si="149"/>
        <v>997.36666666666702</v>
      </c>
      <c r="G2385">
        <f t="shared" si="150"/>
        <v>997.36666666666702</v>
      </c>
      <c r="H2385">
        <f t="shared" si="151"/>
        <v>0</v>
      </c>
      <c r="I2385">
        <f t="shared" si="152"/>
        <v>656.46199999999999</v>
      </c>
    </row>
    <row r="2386" spans="1:9" x14ac:dyDescent="0.25">
      <c r="B2386" s="21">
        <v>33953</v>
      </c>
      <c r="C2386">
        <v>961.5</v>
      </c>
      <c r="E2386">
        <v>611.20299999999997</v>
      </c>
      <c r="F2386">
        <f t="shared" si="149"/>
        <v>961.5</v>
      </c>
      <c r="G2386">
        <f t="shared" si="150"/>
        <v>961.5</v>
      </c>
      <c r="H2386">
        <f t="shared" si="151"/>
        <v>0</v>
      </c>
      <c r="I2386">
        <f t="shared" si="152"/>
        <v>611.20299999999997</v>
      </c>
    </row>
    <row r="2387" spans="1:9" x14ac:dyDescent="0.25">
      <c r="B2387" s="21">
        <v>33959</v>
      </c>
      <c r="C2387">
        <v>1023.03333333333</v>
      </c>
      <c r="E2387">
        <v>565.89200000000005</v>
      </c>
      <c r="F2387">
        <f t="shared" si="149"/>
        <v>1023.03333333333</v>
      </c>
      <c r="G2387">
        <f t="shared" si="150"/>
        <v>1023.03333333333</v>
      </c>
      <c r="H2387">
        <f t="shared" si="151"/>
        <v>0</v>
      </c>
      <c r="I2387">
        <f t="shared" si="152"/>
        <v>565.89200000000005</v>
      </c>
    </row>
    <row r="2388" spans="1:9" x14ac:dyDescent="0.25">
      <c r="B2388" s="21">
        <v>33967</v>
      </c>
      <c r="C2388">
        <v>776.5</v>
      </c>
      <c r="E2388">
        <v>481.31599999999997</v>
      </c>
      <c r="F2388">
        <f t="shared" si="149"/>
        <v>776.5</v>
      </c>
      <c r="G2388">
        <f t="shared" si="150"/>
        <v>776.5</v>
      </c>
      <c r="H2388">
        <f t="shared" si="151"/>
        <v>0</v>
      </c>
      <c r="I2388">
        <f t="shared" si="152"/>
        <v>481.31599999999997</v>
      </c>
    </row>
    <row r="2389" spans="1:9" x14ac:dyDescent="0.25">
      <c r="B2389" s="21">
        <v>33974</v>
      </c>
      <c r="C2389">
        <v>844.51666666666699</v>
      </c>
      <c r="E2389">
        <v>447.274</v>
      </c>
      <c r="F2389">
        <f t="shared" si="149"/>
        <v>844.51666666666699</v>
      </c>
      <c r="G2389">
        <f t="shared" si="150"/>
        <v>844.51666666666699</v>
      </c>
      <c r="H2389">
        <f t="shared" si="151"/>
        <v>0</v>
      </c>
      <c r="I2389">
        <f t="shared" si="152"/>
        <v>447.274</v>
      </c>
    </row>
    <row r="2390" spans="1:9" x14ac:dyDescent="0.25">
      <c r="B2390" s="21">
        <v>33981</v>
      </c>
      <c r="C2390">
        <v>744.93333333333305</v>
      </c>
      <c r="E2390">
        <v>370.43900000000002</v>
      </c>
      <c r="F2390">
        <f t="shared" si="149"/>
        <v>744.93333333333305</v>
      </c>
      <c r="G2390">
        <f t="shared" si="150"/>
        <v>744.93333333333305</v>
      </c>
      <c r="H2390">
        <f t="shared" si="151"/>
        <v>0</v>
      </c>
      <c r="I2390">
        <f t="shared" si="152"/>
        <v>370.43900000000002</v>
      </c>
    </row>
    <row r="2391" spans="1:9" x14ac:dyDescent="0.25">
      <c r="B2391" s="21">
        <v>33988</v>
      </c>
      <c r="C2391">
        <v>738.23333333333301</v>
      </c>
      <c r="E2391">
        <v>397.03399999999999</v>
      </c>
      <c r="F2391">
        <f t="shared" si="149"/>
        <v>738.23333333333301</v>
      </c>
      <c r="G2391">
        <f t="shared" si="150"/>
        <v>738.23333333333301</v>
      </c>
      <c r="H2391">
        <f t="shared" si="151"/>
        <v>0</v>
      </c>
      <c r="I2391">
        <f t="shared" si="152"/>
        <v>397.03399999999999</v>
      </c>
    </row>
    <row r="2392" spans="1:9" x14ac:dyDescent="0.25">
      <c r="B2392" s="21">
        <v>33996</v>
      </c>
      <c r="F2392">
        <f t="shared" si="149"/>
        <v>0</v>
      </c>
      <c r="G2392">
        <f t="shared" si="150"/>
        <v>0</v>
      </c>
      <c r="H2392">
        <f t="shared" si="151"/>
        <v>0</v>
      </c>
      <c r="I2392">
        <f t="shared" si="152"/>
        <v>0</v>
      </c>
    </row>
    <row r="2393" spans="1:9" x14ac:dyDescent="0.25">
      <c r="B2393" s="21">
        <v>34003</v>
      </c>
      <c r="C2393">
        <v>734.44264532254397</v>
      </c>
      <c r="D2393">
        <v>102.14315105577499</v>
      </c>
      <c r="E2393">
        <v>387.06900000000002</v>
      </c>
      <c r="F2393">
        <f t="shared" si="149"/>
        <v>632.29949426676899</v>
      </c>
      <c r="G2393">
        <f t="shared" si="150"/>
        <v>734.44264532254397</v>
      </c>
      <c r="H2393">
        <f t="shared" si="151"/>
        <v>102.14315105577499</v>
      </c>
      <c r="I2393">
        <f t="shared" si="152"/>
        <v>387.06900000000002</v>
      </c>
    </row>
    <row r="2394" spans="1:9" x14ac:dyDescent="0.25">
      <c r="A2394" t="s">
        <v>293</v>
      </c>
      <c r="B2394" s="21">
        <v>33884</v>
      </c>
      <c r="C2394">
        <v>212.5</v>
      </c>
      <c r="E2394">
        <v>374.45</v>
      </c>
      <c r="F2394">
        <f t="shared" si="149"/>
        <v>212.5</v>
      </c>
      <c r="G2394">
        <f t="shared" si="150"/>
        <v>212.5</v>
      </c>
      <c r="H2394">
        <f t="shared" si="151"/>
        <v>0</v>
      </c>
      <c r="I2394">
        <f t="shared" si="152"/>
        <v>374.45</v>
      </c>
    </row>
    <row r="2395" spans="1:9" x14ac:dyDescent="0.25">
      <c r="B2395" s="21">
        <v>33897</v>
      </c>
      <c r="C2395">
        <v>462.16666666666703</v>
      </c>
      <c r="E2395">
        <v>318.11</v>
      </c>
      <c r="F2395">
        <f t="shared" si="149"/>
        <v>462.16666666666703</v>
      </c>
      <c r="G2395">
        <f t="shared" si="150"/>
        <v>462.16666666666703</v>
      </c>
      <c r="H2395">
        <f t="shared" si="151"/>
        <v>0</v>
      </c>
      <c r="I2395">
        <f t="shared" si="152"/>
        <v>318.11</v>
      </c>
    </row>
    <row r="2396" spans="1:9" x14ac:dyDescent="0.25">
      <c r="B2396" s="21">
        <v>33911</v>
      </c>
      <c r="C2396">
        <v>746.96666666666704</v>
      </c>
      <c r="E2396">
        <v>523.89700000000005</v>
      </c>
      <c r="F2396">
        <f t="shared" si="149"/>
        <v>746.96666666666704</v>
      </c>
      <c r="G2396">
        <f t="shared" si="150"/>
        <v>746.96666666666704</v>
      </c>
      <c r="H2396">
        <f t="shared" si="151"/>
        <v>0</v>
      </c>
      <c r="I2396">
        <f t="shared" si="152"/>
        <v>523.89700000000005</v>
      </c>
    </row>
    <row r="2397" spans="1:9" x14ac:dyDescent="0.25">
      <c r="B2397" s="21">
        <v>33925</v>
      </c>
      <c r="C2397">
        <v>1185.95</v>
      </c>
      <c r="E2397">
        <v>883.75</v>
      </c>
      <c r="F2397">
        <f t="shared" si="149"/>
        <v>1185.95</v>
      </c>
      <c r="G2397">
        <f t="shared" si="150"/>
        <v>1185.95</v>
      </c>
      <c r="H2397">
        <f t="shared" si="151"/>
        <v>0</v>
      </c>
      <c r="I2397">
        <f t="shared" si="152"/>
        <v>883.75</v>
      </c>
    </row>
    <row r="2398" spans="1:9" x14ac:dyDescent="0.25">
      <c r="B2398" s="21">
        <v>33932</v>
      </c>
      <c r="C2398">
        <v>1096.1666666666699</v>
      </c>
      <c r="E2398">
        <v>688.18799999999999</v>
      </c>
      <c r="F2398">
        <f t="shared" si="149"/>
        <v>1096.1666666666699</v>
      </c>
      <c r="G2398">
        <f t="shared" si="150"/>
        <v>1096.1666666666699</v>
      </c>
      <c r="H2398">
        <f t="shared" si="151"/>
        <v>0</v>
      </c>
      <c r="I2398">
        <f t="shared" si="152"/>
        <v>688.18799999999999</v>
      </c>
    </row>
    <row r="2399" spans="1:9" x14ac:dyDescent="0.25">
      <c r="B2399" s="21">
        <v>33939</v>
      </c>
      <c r="C2399">
        <v>1445.0833333333301</v>
      </c>
      <c r="E2399">
        <v>1000.5170000000001</v>
      </c>
      <c r="F2399">
        <f t="shared" si="149"/>
        <v>1445.0833333333301</v>
      </c>
      <c r="G2399">
        <f t="shared" si="150"/>
        <v>1445.0833333333301</v>
      </c>
      <c r="H2399">
        <f t="shared" si="151"/>
        <v>0</v>
      </c>
      <c r="I2399">
        <f t="shared" si="152"/>
        <v>1000.5170000000001</v>
      </c>
    </row>
    <row r="2400" spans="1:9" x14ac:dyDescent="0.25">
      <c r="B2400" s="21">
        <v>33946</v>
      </c>
      <c r="C2400">
        <v>1439.2166666666701</v>
      </c>
      <c r="E2400">
        <v>955.79899999999998</v>
      </c>
      <c r="F2400">
        <f t="shared" si="149"/>
        <v>1439.2166666666701</v>
      </c>
      <c r="G2400">
        <f t="shared" si="150"/>
        <v>1439.2166666666701</v>
      </c>
      <c r="H2400">
        <f t="shared" si="151"/>
        <v>0</v>
      </c>
      <c r="I2400">
        <f t="shared" si="152"/>
        <v>955.79899999999998</v>
      </c>
    </row>
    <row r="2401" spans="1:9" x14ac:dyDescent="0.25">
      <c r="B2401" s="21">
        <v>33953</v>
      </c>
      <c r="C2401">
        <v>1464.8333333333301</v>
      </c>
      <c r="E2401">
        <v>922.44399999999996</v>
      </c>
      <c r="F2401">
        <f t="shared" si="149"/>
        <v>1464.8333333333301</v>
      </c>
      <c r="G2401">
        <f t="shared" si="150"/>
        <v>1464.8333333333301</v>
      </c>
      <c r="H2401">
        <f t="shared" si="151"/>
        <v>0</v>
      </c>
      <c r="I2401">
        <f t="shared" si="152"/>
        <v>922.44399999999996</v>
      </c>
    </row>
    <row r="2402" spans="1:9" x14ac:dyDescent="0.25">
      <c r="B2402" s="21">
        <v>33959</v>
      </c>
      <c r="C2402">
        <v>1529.85</v>
      </c>
      <c r="E2402">
        <v>914.29600000000005</v>
      </c>
      <c r="F2402">
        <f t="shared" si="149"/>
        <v>1529.85</v>
      </c>
      <c r="G2402">
        <f t="shared" si="150"/>
        <v>1529.85</v>
      </c>
      <c r="H2402">
        <f t="shared" si="151"/>
        <v>0</v>
      </c>
      <c r="I2402">
        <f t="shared" si="152"/>
        <v>914.29600000000005</v>
      </c>
    </row>
    <row r="2403" spans="1:9" x14ac:dyDescent="0.25">
      <c r="B2403" s="21">
        <v>33967</v>
      </c>
      <c r="C2403">
        <v>1615.88333333333</v>
      </c>
      <c r="E2403">
        <v>881.42899999999997</v>
      </c>
      <c r="F2403">
        <f t="shared" si="149"/>
        <v>1615.88333333333</v>
      </c>
      <c r="G2403">
        <f t="shared" si="150"/>
        <v>1615.88333333333</v>
      </c>
      <c r="H2403">
        <f t="shared" si="151"/>
        <v>0</v>
      </c>
      <c r="I2403">
        <f t="shared" si="152"/>
        <v>881.42899999999997</v>
      </c>
    </row>
    <row r="2404" spans="1:9" x14ac:dyDescent="0.25">
      <c r="B2404" s="21">
        <v>33974</v>
      </c>
      <c r="C2404">
        <v>1409.75</v>
      </c>
      <c r="E2404">
        <v>649.86099999999999</v>
      </c>
      <c r="F2404">
        <f t="shared" si="149"/>
        <v>1409.75</v>
      </c>
      <c r="G2404">
        <f t="shared" si="150"/>
        <v>1409.75</v>
      </c>
      <c r="H2404">
        <f t="shared" si="151"/>
        <v>0</v>
      </c>
      <c r="I2404">
        <f t="shared" si="152"/>
        <v>649.86099999999999</v>
      </c>
    </row>
    <row r="2405" spans="1:9" x14ac:dyDescent="0.25">
      <c r="B2405" s="21">
        <v>33981</v>
      </c>
      <c r="C2405">
        <v>1614.5</v>
      </c>
      <c r="E2405">
        <v>701.34799999999996</v>
      </c>
      <c r="F2405">
        <f t="shared" si="149"/>
        <v>1614.5</v>
      </c>
      <c r="G2405">
        <f t="shared" si="150"/>
        <v>1614.5</v>
      </c>
      <c r="H2405">
        <f t="shared" si="151"/>
        <v>0</v>
      </c>
      <c r="I2405">
        <f t="shared" si="152"/>
        <v>701.34799999999996</v>
      </c>
    </row>
    <row r="2406" spans="1:9" x14ac:dyDescent="0.25">
      <c r="B2406" s="21">
        <v>33988</v>
      </c>
      <c r="C2406">
        <v>1434.5833333333301</v>
      </c>
      <c r="E2406">
        <v>630.32899999999995</v>
      </c>
      <c r="F2406">
        <f t="shared" si="149"/>
        <v>1434.5833333333301</v>
      </c>
      <c r="G2406">
        <f t="shared" si="150"/>
        <v>1434.5833333333301</v>
      </c>
      <c r="H2406">
        <f t="shared" si="151"/>
        <v>0</v>
      </c>
      <c r="I2406">
        <f t="shared" si="152"/>
        <v>630.32899999999995</v>
      </c>
    </row>
    <row r="2407" spans="1:9" x14ac:dyDescent="0.25">
      <c r="B2407" s="21">
        <v>33996</v>
      </c>
      <c r="F2407">
        <f t="shared" si="149"/>
        <v>0</v>
      </c>
      <c r="G2407">
        <f t="shared" si="150"/>
        <v>0</v>
      </c>
      <c r="H2407">
        <f t="shared" si="151"/>
        <v>0</v>
      </c>
      <c r="I2407">
        <f t="shared" si="152"/>
        <v>0</v>
      </c>
    </row>
    <row r="2408" spans="1:9" x14ac:dyDescent="0.25">
      <c r="B2408" s="21">
        <v>34003</v>
      </c>
      <c r="C2408">
        <v>1315.8163520276701</v>
      </c>
      <c r="D2408">
        <v>183.739443391782</v>
      </c>
      <c r="E2408">
        <v>656.35699999999997</v>
      </c>
      <c r="F2408">
        <f t="shared" si="149"/>
        <v>1132.076908635888</v>
      </c>
      <c r="G2408">
        <f t="shared" si="150"/>
        <v>1315.8163520276701</v>
      </c>
      <c r="H2408">
        <f t="shared" si="151"/>
        <v>183.739443391782</v>
      </c>
      <c r="I2408">
        <f t="shared" si="152"/>
        <v>656.35699999999997</v>
      </c>
    </row>
    <row r="2409" spans="1:9" x14ac:dyDescent="0.25">
      <c r="A2409" t="s">
        <v>291</v>
      </c>
      <c r="B2409" s="21">
        <v>33884</v>
      </c>
      <c r="C2409">
        <v>260.66666666666703</v>
      </c>
      <c r="F2409">
        <f t="shared" si="149"/>
        <v>260.66666666666703</v>
      </c>
      <c r="G2409">
        <f t="shared" si="150"/>
        <v>260.66666666666703</v>
      </c>
      <c r="H2409">
        <f t="shared" si="151"/>
        <v>0</v>
      </c>
      <c r="I2409">
        <f t="shared" si="152"/>
        <v>0</v>
      </c>
    </row>
    <row r="2410" spans="1:9" x14ac:dyDescent="0.25">
      <c r="B2410" s="21">
        <v>33897</v>
      </c>
      <c r="C2410">
        <v>417.91666666666703</v>
      </c>
      <c r="E2410">
        <v>235.928</v>
      </c>
      <c r="F2410">
        <f t="shared" si="149"/>
        <v>417.91666666666703</v>
      </c>
      <c r="G2410">
        <f t="shared" si="150"/>
        <v>417.91666666666703</v>
      </c>
      <c r="H2410">
        <f t="shared" si="151"/>
        <v>0</v>
      </c>
      <c r="I2410">
        <f t="shared" si="152"/>
        <v>235.928</v>
      </c>
    </row>
    <row r="2411" spans="1:9" x14ac:dyDescent="0.25">
      <c r="B2411" s="21">
        <v>33911</v>
      </c>
      <c r="C2411">
        <v>798.66666666666697</v>
      </c>
      <c r="E2411">
        <v>485.35500000000002</v>
      </c>
      <c r="F2411">
        <f t="shared" si="149"/>
        <v>798.66666666666697</v>
      </c>
      <c r="G2411">
        <f t="shared" si="150"/>
        <v>798.66666666666697</v>
      </c>
      <c r="H2411">
        <f t="shared" si="151"/>
        <v>0</v>
      </c>
      <c r="I2411">
        <f t="shared" si="152"/>
        <v>485.35500000000002</v>
      </c>
    </row>
    <row r="2412" spans="1:9" x14ac:dyDescent="0.25">
      <c r="B2412" s="21">
        <v>33925</v>
      </c>
      <c r="C2412">
        <v>1136.88333333333</v>
      </c>
      <c r="E2412">
        <v>782.64400000000001</v>
      </c>
      <c r="F2412">
        <f t="shared" si="149"/>
        <v>1136.88333333333</v>
      </c>
      <c r="G2412">
        <f t="shared" si="150"/>
        <v>1136.88333333333</v>
      </c>
      <c r="H2412">
        <f t="shared" si="151"/>
        <v>0</v>
      </c>
      <c r="I2412">
        <f t="shared" si="152"/>
        <v>782.64400000000001</v>
      </c>
    </row>
    <row r="2413" spans="1:9" x14ac:dyDescent="0.25">
      <c r="B2413" s="21">
        <v>33932</v>
      </c>
      <c r="C2413">
        <v>1452</v>
      </c>
      <c r="E2413">
        <v>919.09500000000003</v>
      </c>
      <c r="F2413">
        <f t="shared" si="149"/>
        <v>1452</v>
      </c>
      <c r="G2413">
        <f t="shared" si="150"/>
        <v>1452</v>
      </c>
      <c r="H2413">
        <f t="shared" si="151"/>
        <v>0</v>
      </c>
      <c r="I2413">
        <f t="shared" si="152"/>
        <v>919.09500000000003</v>
      </c>
    </row>
    <row r="2414" spans="1:9" x14ac:dyDescent="0.25">
      <c r="B2414" s="21">
        <v>33939</v>
      </c>
      <c r="C2414">
        <v>1350.5333333333299</v>
      </c>
      <c r="E2414">
        <v>898.59500000000003</v>
      </c>
      <c r="F2414">
        <f t="shared" si="149"/>
        <v>1350.5333333333299</v>
      </c>
      <c r="G2414">
        <f t="shared" si="150"/>
        <v>1350.5333333333299</v>
      </c>
      <c r="H2414">
        <f t="shared" si="151"/>
        <v>0</v>
      </c>
      <c r="I2414">
        <f t="shared" si="152"/>
        <v>898.59500000000003</v>
      </c>
    </row>
    <row r="2415" spans="1:9" x14ac:dyDescent="0.25">
      <c r="B2415" s="21">
        <v>33946</v>
      </c>
      <c r="C2415">
        <v>1686</v>
      </c>
      <c r="E2415">
        <v>1065.5219999999999</v>
      </c>
      <c r="F2415">
        <f t="shared" si="149"/>
        <v>1686</v>
      </c>
      <c r="G2415">
        <f t="shared" si="150"/>
        <v>1686</v>
      </c>
      <c r="H2415">
        <f t="shared" si="151"/>
        <v>0</v>
      </c>
      <c r="I2415">
        <f t="shared" si="152"/>
        <v>1065.5219999999999</v>
      </c>
    </row>
    <row r="2416" spans="1:9" x14ac:dyDescent="0.25">
      <c r="B2416" s="21">
        <v>33953</v>
      </c>
      <c r="C2416">
        <v>1813.1666666666699</v>
      </c>
      <c r="E2416">
        <v>1103.037</v>
      </c>
      <c r="F2416">
        <f t="shared" si="149"/>
        <v>1813.1666666666699</v>
      </c>
      <c r="G2416">
        <f t="shared" si="150"/>
        <v>1813.1666666666699</v>
      </c>
      <c r="H2416">
        <f t="shared" si="151"/>
        <v>0</v>
      </c>
      <c r="I2416">
        <f t="shared" si="152"/>
        <v>1103.037</v>
      </c>
    </row>
    <row r="2417" spans="1:9" x14ac:dyDescent="0.25">
      <c r="B2417" s="21">
        <v>33959</v>
      </c>
      <c r="C2417">
        <v>1838.45</v>
      </c>
      <c r="E2417">
        <v>1019.7910000000001</v>
      </c>
      <c r="F2417">
        <f t="shared" si="149"/>
        <v>1838.45</v>
      </c>
      <c r="G2417">
        <f t="shared" si="150"/>
        <v>1838.45</v>
      </c>
      <c r="H2417">
        <f t="shared" si="151"/>
        <v>0</v>
      </c>
      <c r="I2417">
        <f t="shared" si="152"/>
        <v>1019.7910000000001</v>
      </c>
    </row>
    <row r="2418" spans="1:9" x14ac:dyDescent="0.25">
      <c r="B2418" s="21">
        <v>33967</v>
      </c>
      <c r="C2418">
        <v>1489.65</v>
      </c>
      <c r="E2418">
        <v>888.55399999999997</v>
      </c>
      <c r="F2418">
        <f t="shared" si="149"/>
        <v>1489.65</v>
      </c>
      <c r="G2418">
        <f t="shared" si="150"/>
        <v>1489.65</v>
      </c>
      <c r="H2418">
        <f t="shared" si="151"/>
        <v>0</v>
      </c>
      <c r="I2418">
        <f t="shared" si="152"/>
        <v>888.55399999999997</v>
      </c>
    </row>
    <row r="2419" spans="1:9" x14ac:dyDescent="0.25">
      <c r="B2419" s="21">
        <v>33974</v>
      </c>
      <c r="C2419">
        <v>1723.81666666667</v>
      </c>
      <c r="E2419">
        <v>793.02599999999995</v>
      </c>
      <c r="F2419">
        <f t="shared" si="149"/>
        <v>1723.81666666667</v>
      </c>
      <c r="G2419">
        <f t="shared" si="150"/>
        <v>1723.81666666667</v>
      </c>
      <c r="H2419">
        <f t="shared" si="151"/>
        <v>0</v>
      </c>
      <c r="I2419">
        <f t="shared" si="152"/>
        <v>793.02599999999995</v>
      </c>
    </row>
    <row r="2420" spans="1:9" x14ac:dyDescent="0.25">
      <c r="B2420" s="21">
        <v>33981</v>
      </c>
      <c r="C2420">
        <v>1416.7333333333299</v>
      </c>
      <c r="E2420">
        <v>662.26400000000001</v>
      </c>
      <c r="F2420">
        <f t="shared" si="149"/>
        <v>1416.7333333333299</v>
      </c>
      <c r="G2420">
        <f t="shared" si="150"/>
        <v>1416.7333333333299</v>
      </c>
      <c r="H2420">
        <f t="shared" si="151"/>
        <v>0</v>
      </c>
      <c r="I2420">
        <f t="shared" si="152"/>
        <v>662.26400000000001</v>
      </c>
    </row>
    <row r="2421" spans="1:9" x14ac:dyDescent="0.25">
      <c r="B2421" s="21">
        <v>33988</v>
      </c>
      <c r="C2421">
        <v>1640.1666666666699</v>
      </c>
      <c r="E2421">
        <v>685.69899999999996</v>
      </c>
      <c r="F2421">
        <f t="shared" si="149"/>
        <v>1640.1666666666699</v>
      </c>
      <c r="G2421">
        <f t="shared" si="150"/>
        <v>1640.1666666666699</v>
      </c>
      <c r="H2421">
        <f t="shared" si="151"/>
        <v>0</v>
      </c>
      <c r="I2421">
        <f t="shared" si="152"/>
        <v>685.69899999999996</v>
      </c>
    </row>
    <row r="2422" spans="1:9" x14ac:dyDescent="0.25">
      <c r="B2422" s="21">
        <v>33996</v>
      </c>
      <c r="F2422">
        <f t="shared" si="149"/>
        <v>0</v>
      </c>
      <c r="G2422">
        <f t="shared" si="150"/>
        <v>0</v>
      </c>
      <c r="H2422">
        <f t="shared" si="151"/>
        <v>0</v>
      </c>
      <c r="I2422">
        <f t="shared" si="152"/>
        <v>0</v>
      </c>
    </row>
    <row r="2423" spans="1:9" x14ac:dyDescent="0.25">
      <c r="B2423" s="21">
        <v>34003</v>
      </c>
      <c r="C2423">
        <v>1713.9714445243201</v>
      </c>
      <c r="D2423">
        <v>225.26797406514399</v>
      </c>
      <c r="E2423">
        <v>861.21699999999998</v>
      </c>
      <c r="F2423">
        <f t="shared" si="149"/>
        <v>1488.7034704591761</v>
      </c>
      <c r="G2423">
        <f t="shared" si="150"/>
        <v>1713.9714445243201</v>
      </c>
      <c r="H2423">
        <f t="shared" si="151"/>
        <v>225.26797406514399</v>
      </c>
      <c r="I2423">
        <f t="shared" si="152"/>
        <v>861.21699999999998</v>
      </c>
    </row>
    <row r="2424" spans="1:9" x14ac:dyDescent="0.25">
      <c r="A2424" t="s">
        <v>292</v>
      </c>
      <c r="B2424" s="21">
        <v>33813</v>
      </c>
      <c r="F2424">
        <f t="shared" si="149"/>
        <v>0</v>
      </c>
      <c r="G2424">
        <f t="shared" si="150"/>
        <v>0</v>
      </c>
      <c r="H2424">
        <f t="shared" si="151"/>
        <v>0</v>
      </c>
      <c r="I2424">
        <f t="shared" si="152"/>
        <v>0</v>
      </c>
    </row>
    <row r="2425" spans="1:9" x14ac:dyDescent="0.25">
      <c r="B2425" s="21">
        <v>33841</v>
      </c>
      <c r="F2425">
        <f t="shared" si="149"/>
        <v>0</v>
      </c>
      <c r="G2425">
        <f t="shared" si="150"/>
        <v>0</v>
      </c>
      <c r="H2425">
        <f t="shared" si="151"/>
        <v>0</v>
      </c>
      <c r="I2425">
        <f t="shared" si="152"/>
        <v>0</v>
      </c>
    </row>
    <row r="2426" spans="1:9" x14ac:dyDescent="0.25">
      <c r="B2426" s="21">
        <v>33861</v>
      </c>
      <c r="F2426">
        <f t="shared" si="149"/>
        <v>0</v>
      </c>
      <c r="G2426">
        <f t="shared" si="150"/>
        <v>0</v>
      </c>
      <c r="H2426">
        <f t="shared" si="151"/>
        <v>0</v>
      </c>
      <c r="I2426">
        <f t="shared" si="152"/>
        <v>0</v>
      </c>
    </row>
    <row r="2427" spans="1:9" x14ac:dyDescent="0.25">
      <c r="B2427" s="21">
        <v>33870</v>
      </c>
      <c r="F2427">
        <f t="shared" si="149"/>
        <v>0</v>
      </c>
      <c r="G2427">
        <f t="shared" si="150"/>
        <v>0</v>
      </c>
      <c r="H2427">
        <f t="shared" si="151"/>
        <v>0</v>
      </c>
      <c r="I2427">
        <f t="shared" si="152"/>
        <v>0</v>
      </c>
    </row>
    <row r="2428" spans="1:9" x14ac:dyDescent="0.25">
      <c r="B2428" s="21">
        <v>33878</v>
      </c>
      <c r="F2428">
        <f t="shared" si="149"/>
        <v>0</v>
      </c>
      <c r="G2428">
        <f t="shared" si="150"/>
        <v>0</v>
      </c>
      <c r="H2428">
        <f t="shared" si="151"/>
        <v>0</v>
      </c>
      <c r="I2428">
        <f t="shared" si="152"/>
        <v>0</v>
      </c>
    </row>
    <row r="2429" spans="1:9" x14ac:dyDescent="0.25">
      <c r="B2429" s="21">
        <v>33883</v>
      </c>
      <c r="F2429">
        <f t="shared" si="149"/>
        <v>0</v>
      </c>
      <c r="G2429">
        <f t="shared" si="150"/>
        <v>0</v>
      </c>
      <c r="H2429">
        <f t="shared" si="151"/>
        <v>0</v>
      </c>
      <c r="I2429">
        <f t="shared" si="152"/>
        <v>0</v>
      </c>
    </row>
    <row r="2430" spans="1:9" x14ac:dyDescent="0.25">
      <c r="B2430" s="21">
        <v>33884</v>
      </c>
      <c r="C2430">
        <v>359.51666666666699</v>
      </c>
      <c r="E2430">
        <v>194.10499999999999</v>
      </c>
      <c r="F2430">
        <f t="shared" si="149"/>
        <v>359.51666666666699</v>
      </c>
      <c r="G2430">
        <f t="shared" si="150"/>
        <v>359.51666666666699</v>
      </c>
      <c r="H2430">
        <f t="shared" si="151"/>
        <v>0</v>
      </c>
      <c r="I2430">
        <f t="shared" si="152"/>
        <v>194.10499999999999</v>
      </c>
    </row>
    <row r="2431" spans="1:9" x14ac:dyDescent="0.25">
      <c r="B2431" s="21">
        <v>33891</v>
      </c>
      <c r="F2431">
        <f t="shared" si="149"/>
        <v>0</v>
      </c>
      <c r="G2431">
        <f t="shared" si="150"/>
        <v>0</v>
      </c>
      <c r="H2431">
        <f t="shared" si="151"/>
        <v>0</v>
      </c>
      <c r="I2431">
        <f t="shared" si="152"/>
        <v>0</v>
      </c>
    </row>
    <row r="2432" spans="1:9" x14ac:dyDescent="0.25">
      <c r="B2432" s="21">
        <v>33897</v>
      </c>
      <c r="C2432">
        <v>473.63333333333298</v>
      </c>
      <c r="E2432">
        <v>287.12299999999999</v>
      </c>
      <c r="F2432">
        <f t="shared" si="149"/>
        <v>473.63333333333298</v>
      </c>
      <c r="G2432">
        <f t="shared" si="150"/>
        <v>473.63333333333298</v>
      </c>
      <c r="H2432">
        <f t="shared" si="151"/>
        <v>0</v>
      </c>
      <c r="I2432">
        <f t="shared" si="152"/>
        <v>287.12299999999999</v>
      </c>
    </row>
    <row r="2433" spans="2:9" x14ac:dyDescent="0.25">
      <c r="B2433" s="21">
        <v>33904</v>
      </c>
      <c r="F2433">
        <f t="shared" si="149"/>
        <v>0</v>
      </c>
      <c r="G2433">
        <f t="shared" si="150"/>
        <v>0</v>
      </c>
      <c r="H2433">
        <f t="shared" si="151"/>
        <v>0</v>
      </c>
      <c r="I2433">
        <f t="shared" si="152"/>
        <v>0</v>
      </c>
    </row>
    <row r="2434" spans="2:9" x14ac:dyDescent="0.25">
      <c r="B2434" s="21">
        <v>33911</v>
      </c>
      <c r="C2434">
        <v>678.98333333333301</v>
      </c>
      <c r="E2434">
        <v>516.40899999999999</v>
      </c>
      <c r="F2434">
        <f t="shared" si="149"/>
        <v>678.98333333333301</v>
      </c>
      <c r="G2434">
        <f t="shared" si="150"/>
        <v>678.98333333333301</v>
      </c>
      <c r="H2434">
        <f t="shared" si="151"/>
        <v>0</v>
      </c>
      <c r="I2434">
        <f t="shared" si="152"/>
        <v>516.40899999999999</v>
      </c>
    </row>
    <row r="2435" spans="2:9" x14ac:dyDescent="0.25">
      <c r="B2435" s="21">
        <v>33912</v>
      </c>
      <c r="F2435">
        <f t="shared" si="149"/>
        <v>0</v>
      </c>
      <c r="G2435">
        <f t="shared" si="150"/>
        <v>0</v>
      </c>
      <c r="H2435">
        <f t="shared" si="151"/>
        <v>0</v>
      </c>
      <c r="I2435">
        <f t="shared" si="152"/>
        <v>0</v>
      </c>
    </row>
    <row r="2436" spans="2:9" x14ac:dyDescent="0.25">
      <c r="B2436" s="21">
        <v>33919</v>
      </c>
      <c r="F2436">
        <f t="shared" si="149"/>
        <v>0</v>
      </c>
      <c r="G2436">
        <f t="shared" si="150"/>
        <v>0</v>
      </c>
      <c r="H2436">
        <f t="shared" si="151"/>
        <v>0</v>
      </c>
      <c r="I2436">
        <f t="shared" si="152"/>
        <v>0</v>
      </c>
    </row>
    <row r="2437" spans="2:9" x14ac:dyDescent="0.25">
      <c r="B2437" s="21">
        <v>33925</v>
      </c>
      <c r="C2437">
        <v>1204.45</v>
      </c>
      <c r="E2437">
        <v>850.76900000000001</v>
      </c>
      <c r="F2437">
        <f t="shared" si="149"/>
        <v>1204.45</v>
      </c>
      <c r="G2437">
        <f t="shared" si="150"/>
        <v>1204.45</v>
      </c>
      <c r="H2437">
        <f t="shared" si="151"/>
        <v>0</v>
      </c>
      <c r="I2437">
        <f t="shared" si="152"/>
        <v>850.76900000000001</v>
      </c>
    </row>
    <row r="2438" spans="2:9" x14ac:dyDescent="0.25">
      <c r="B2438" s="21">
        <v>33932</v>
      </c>
      <c r="C2438">
        <v>1369.81666666667</v>
      </c>
      <c r="E2438">
        <v>816.70600000000002</v>
      </c>
      <c r="F2438">
        <f t="shared" ref="F2438:F2501" si="153">G2438-H2438</f>
        <v>1369.81666666667</v>
      </c>
      <c r="G2438">
        <f t="shared" ref="G2438:G2501" si="154">IF(C2438="",0,C2438)</f>
        <v>1369.81666666667</v>
      </c>
      <c r="H2438">
        <f t="shared" ref="H2438:H2501" si="155">IF(D2438="",0,D2438)</f>
        <v>0</v>
      </c>
      <c r="I2438">
        <f t="shared" ref="I2438:I2501" si="156">IF(E2438="",0,E2438)</f>
        <v>816.70600000000002</v>
      </c>
    </row>
    <row r="2439" spans="2:9" x14ac:dyDescent="0.25">
      <c r="B2439" s="21">
        <v>33939</v>
      </c>
      <c r="C2439">
        <v>1641.35</v>
      </c>
      <c r="E2439">
        <v>1068.2170000000001</v>
      </c>
      <c r="F2439">
        <f t="shared" si="153"/>
        <v>1641.35</v>
      </c>
      <c r="G2439">
        <f t="shared" si="154"/>
        <v>1641.35</v>
      </c>
      <c r="H2439">
        <f t="shared" si="155"/>
        <v>0</v>
      </c>
      <c r="I2439">
        <f t="shared" si="156"/>
        <v>1068.2170000000001</v>
      </c>
    </row>
    <row r="2440" spans="2:9" x14ac:dyDescent="0.25">
      <c r="B2440" s="21">
        <v>33946</v>
      </c>
      <c r="C2440">
        <v>1937.6666666666699</v>
      </c>
      <c r="E2440">
        <v>1173.7650000000001</v>
      </c>
      <c r="F2440">
        <f t="shared" si="153"/>
        <v>1937.6666666666699</v>
      </c>
      <c r="G2440">
        <f t="shared" si="154"/>
        <v>1937.6666666666699</v>
      </c>
      <c r="H2440">
        <f t="shared" si="155"/>
        <v>0</v>
      </c>
      <c r="I2440">
        <f t="shared" si="156"/>
        <v>1173.7650000000001</v>
      </c>
    </row>
    <row r="2441" spans="2:9" x14ac:dyDescent="0.25">
      <c r="B2441" s="21">
        <v>33953</v>
      </c>
      <c r="C2441">
        <v>1986.3333333333301</v>
      </c>
      <c r="E2441">
        <v>1150.8910000000001</v>
      </c>
      <c r="F2441">
        <f t="shared" si="153"/>
        <v>1986.3333333333301</v>
      </c>
      <c r="G2441">
        <f t="shared" si="154"/>
        <v>1986.3333333333301</v>
      </c>
      <c r="H2441">
        <f t="shared" si="155"/>
        <v>0</v>
      </c>
      <c r="I2441">
        <f t="shared" si="156"/>
        <v>1150.8910000000001</v>
      </c>
    </row>
    <row r="2442" spans="2:9" x14ac:dyDescent="0.25">
      <c r="B2442" s="21">
        <v>33959</v>
      </c>
      <c r="C2442">
        <v>2114.15</v>
      </c>
      <c r="E2442">
        <v>1160.6020000000001</v>
      </c>
      <c r="F2442">
        <f t="shared" si="153"/>
        <v>2114.15</v>
      </c>
      <c r="G2442">
        <f t="shared" si="154"/>
        <v>2114.15</v>
      </c>
      <c r="H2442">
        <f t="shared" si="155"/>
        <v>0</v>
      </c>
      <c r="I2442">
        <f t="shared" si="156"/>
        <v>1160.6020000000001</v>
      </c>
    </row>
    <row r="2443" spans="2:9" x14ac:dyDescent="0.25">
      <c r="B2443" s="21">
        <v>33967</v>
      </c>
      <c r="C2443">
        <v>2011.2166666666701</v>
      </c>
      <c r="E2443">
        <v>943.72199999999998</v>
      </c>
      <c r="F2443">
        <f t="shared" si="153"/>
        <v>2011.2166666666701</v>
      </c>
      <c r="G2443">
        <f t="shared" si="154"/>
        <v>2011.2166666666701</v>
      </c>
      <c r="H2443">
        <f t="shared" si="155"/>
        <v>0</v>
      </c>
      <c r="I2443">
        <f t="shared" si="156"/>
        <v>943.72199999999998</v>
      </c>
    </row>
    <row r="2444" spans="2:9" x14ac:dyDescent="0.25">
      <c r="B2444" s="21">
        <v>33974</v>
      </c>
      <c r="C2444">
        <v>2063.4166666666702</v>
      </c>
      <c r="E2444">
        <v>896.59</v>
      </c>
      <c r="F2444">
        <f t="shared" si="153"/>
        <v>2063.4166666666702</v>
      </c>
      <c r="G2444">
        <f t="shared" si="154"/>
        <v>2063.4166666666702</v>
      </c>
      <c r="H2444">
        <f t="shared" si="155"/>
        <v>0</v>
      </c>
      <c r="I2444">
        <f t="shared" si="156"/>
        <v>896.59</v>
      </c>
    </row>
    <row r="2445" spans="2:9" x14ac:dyDescent="0.25">
      <c r="B2445" s="21">
        <v>33976</v>
      </c>
      <c r="F2445">
        <f t="shared" si="153"/>
        <v>0</v>
      </c>
      <c r="G2445">
        <f t="shared" si="154"/>
        <v>0</v>
      </c>
      <c r="H2445">
        <f t="shared" si="155"/>
        <v>0</v>
      </c>
      <c r="I2445">
        <f t="shared" si="156"/>
        <v>0</v>
      </c>
    </row>
    <row r="2446" spans="2:9" x14ac:dyDescent="0.25">
      <c r="B2446" s="21">
        <v>33981</v>
      </c>
      <c r="C2446">
        <v>1875.9833333333299</v>
      </c>
      <c r="E2446">
        <v>767.66800000000001</v>
      </c>
      <c r="F2446">
        <f t="shared" si="153"/>
        <v>1875.9833333333299</v>
      </c>
      <c r="G2446">
        <f t="shared" si="154"/>
        <v>1875.9833333333299</v>
      </c>
      <c r="H2446">
        <f t="shared" si="155"/>
        <v>0</v>
      </c>
      <c r="I2446">
        <f t="shared" si="156"/>
        <v>767.66800000000001</v>
      </c>
    </row>
    <row r="2447" spans="2:9" x14ac:dyDescent="0.25">
      <c r="B2447" s="21">
        <v>33988</v>
      </c>
      <c r="C2447">
        <v>1822.31666666667</v>
      </c>
      <c r="E2447">
        <v>743.60199999999998</v>
      </c>
      <c r="F2447">
        <f t="shared" si="153"/>
        <v>1822.31666666667</v>
      </c>
      <c r="G2447">
        <f t="shared" si="154"/>
        <v>1822.31666666667</v>
      </c>
      <c r="H2447">
        <f t="shared" si="155"/>
        <v>0</v>
      </c>
      <c r="I2447">
        <f t="shared" si="156"/>
        <v>743.60199999999998</v>
      </c>
    </row>
    <row r="2448" spans="2:9" x14ac:dyDescent="0.25">
      <c r="B2448" s="21">
        <v>33996</v>
      </c>
      <c r="F2448">
        <f t="shared" si="153"/>
        <v>0</v>
      </c>
      <c r="G2448">
        <f t="shared" si="154"/>
        <v>0</v>
      </c>
      <c r="H2448">
        <f t="shared" si="155"/>
        <v>0</v>
      </c>
      <c r="I2448">
        <f t="shared" si="156"/>
        <v>0</v>
      </c>
    </row>
    <row r="2449" spans="1:9" x14ac:dyDescent="0.25">
      <c r="B2449" s="21">
        <v>34003</v>
      </c>
      <c r="C2449">
        <v>1646.3900174201799</v>
      </c>
      <c r="D2449">
        <v>206.86834666712201</v>
      </c>
      <c r="E2449">
        <v>795.27499999999998</v>
      </c>
      <c r="F2449">
        <f t="shared" si="153"/>
        <v>1439.5216707530578</v>
      </c>
      <c r="G2449">
        <f t="shared" si="154"/>
        <v>1646.3900174201799</v>
      </c>
      <c r="H2449">
        <f t="shared" si="155"/>
        <v>206.86834666712201</v>
      </c>
      <c r="I2449">
        <f t="shared" si="156"/>
        <v>795.27499999999998</v>
      </c>
    </row>
    <row r="2450" spans="1:9" x14ac:dyDescent="0.25">
      <c r="A2450" t="s">
        <v>472</v>
      </c>
      <c r="B2450" s="21">
        <v>40451</v>
      </c>
      <c r="F2450">
        <f t="shared" si="153"/>
        <v>0</v>
      </c>
      <c r="G2450">
        <f t="shared" si="154"/>
        <v>0</v>
      </c>
      <c r="H2450">
        <f t="shared" si="155"/>
        <v>0</v>
      </c>
      <c r="I2450">
        <f t="shared" si="156"/>
        <v>0</v>
      </c>
    </row>
    <row r="2451" spans="1:9" x14ac:dyDescent="0.25">
      <c r="B2451" s="21">
        <v>40455</v>
      </c>
      <c r="F2451">
        <f t="shared" si="153"/>
        <v>0</v>
      </c>
      <c r="G2451">
        <f t="shared" si="154"/>
        <v>0</v>
      </c>
      <c r="H2451">
        <f t="shared" si="155"/>
        <v>0</v>
      </c>
      <c r="I2451">
        <f t="shared" si="156"/>
        <v>0</v>
      </c>
    </row>
    <row r="2452" spans="1:9" x14ac:dyDescent="0.25">
      <c r="B2452" s="21">
        <v>40463</v>
      </c>
      <c r="F2452">
        <f t="shared" si="153"/>
        <v>0</v>
      </c>
      <c r="G2452">
        <f t="shared" si="154"/>
        <v>0</v>
      </c>
      <c r="H2452">
        <f t="shared" si="155"/>
        <v>0</v>
      </c>
      <c r="I2452">
        <f t="shared" si="156"/>
        <v>0</v>
      </c>
    </row>
    <row r="2453" spans="1:9" x14ac:dyDescent="0.25">
      <c r="B2453" s="21">
        <v>40473</v>
      </c>
      <c r="F2453">
        <f t="shared" si="153"/>
        <v>0</v>
      </c>
      <c r="G2453">
        <f t="shared" si="154"/>
        <v>0</v>
      </c>
      <c r="H2453">
        <f t="shared" si="155"/>
        <v>0</v>
      </c>
      <c r="I2453">
        <f t="shared" si="156"/>
        <v>0</v>
      </c>
    </row>
    <row r="2454" spans="1:9" x14ac:dyDescent="0.25">
      <c r="B2454" s="21">
        <v>40479</v>
      </c>
      <c r="F2454">
        <f t="shared" si="153"/>
        <v>0</v>
      </c>
      <c r="G2454">
        <f t="shared" si="154"/>
        <v>0</v>
      </c>
      <c r="H2454">
        <f t="shared" si="155"/>
        <v>0</v>
      </c>
      <c r="I2454">
        <f t="shared" si="156"/>
        <v>0</v>
      </c>
    </row>
    <row r="2455" spans="1:9" x14ac:dyDescent="0.25">
      <c r="B2455" s="21">
        <v>40484</v>
      </c>
      <c r="F2455">
        <f t="shared" si="153"/>
        <v>0</v>
      </c>
      <c r="G2455">
        <f t="shared" si="154"/>
        <v>0</v>
      </c>
      <c r="H2455">
        <f t="shared" si="155"/>
        <v>0</v>
      </c>
      <c r="I2455">
        <f t="shared" si="156"/>
        <v>0</v>
      </c>
    </row>
    <row r="2456" spans="1:9" x14ac:dyDescent="0.25">
      <c r="B2456" s="21">
        <v>40486</v>
      </c>
      <c r="C2456">
        <v>208.8</v>
      </c>
      <c r="E2456">
        <v>87.521968837896694</v>
      </c>
      <c r="F2456">
        <f t="shared" si="153"/>
        <v>208.8</v>
      </c>
      <c r="G2456">
        <f t="shared" si="154"/>
        <v>208.8</v>
      </c>
      <c r="H2456">
        <f t="shared" si="155"/>
        <v>0</v>
      </c>
      <c r="I2456">
        <f t="shared" si="156"/>
        <v>87.521968837896694</v>
      </c>
    </row>
    <row r="2457" spans="1:9" x14ac:dyDescent="0.25">
      <c r="B2457" s="21">
        <v>40490</v>
      </c>
      <c r="F2457">
        <f t="shared" si="153"/>
        <v>0</v>
      </c>
      <c r="G2457">
        <f t="shared" si="154"/>
        <v>0</v>
      </c>
      <c r="H2457">
        <f t="shared" si="155"/>
        <v>0</v>
      </c>
      <c r="I2457">
        <f t="shared" si="156"/>
        <v>0</v>
      </c>
    </row>
    <row r="2458" spans="1:9" x14ac:dyDescent="0.25">
      <c r="B2458" s="21">
        <v>40492</v>
      </c>
      <c r="F2458">
        <f t="shared" si="153"/>
        <v>0</v>
      </c>
      <c r="G2458">
        <f t="shared" si="154"/>
        <v>0</v>
      </c>
      <c r="H2458">
        <f t="shared" si="155"/>
        <v>0</v>
      </c>
      <c r="I2458">
        <f t="shared" si="156"/>
        <v>0</v>
      </c>
    </row>
    <row r="2459" spans="1:9" x14ac:dyDescent="0.25">
      <c r="B2459" s="21">
        <v>40497</v>
      </c>
      <c r="F2459">
        <f t="shared" si="153"/>
        <v>0</v>
      </c>
      <c r="G2459">
        <f t="shared" si="154"/>
        <v>0</v>
      </c>
      <c r="H2459">
        <f t="shared" si="155"/>
        <v>0</v>
      </c>
      <c r="I2459">
        <f t="shared" si="156"/>
        <v>0</v>
      </c>
    </row>
    <row r="2460" spans="1:9" x14ac:dyDescent="0.25">
      <c r="B2460" s="21">
        <v>40506</v>
      </c>
      <c r="C2460">
        <v>601.78750000000002</v>
      </c>
      <c r="E2460">
        <v>242.824571926402</v>
      </c>
      <c r="F2460">
        <f t="shared" si="153"/>
        <v>601.78750000000002</v>
      </c>
      <c r="G2460">
        <f t="shared" si="154"/>
        <v>601.78750000000002</v>
      </c>
      <c r="H2460">
        <f t="shared" si="155"/>
        <v>0</v>
      </c>
      <c r="I2460">
        <f t="shared" si="156"/>
        <v>242.824571926402</v>
      </c>
    </row>
    <row r="2461" spans="1:9" x14ac:dyDescent="0.25">
      <c r="B2461" s="21">
        <v>40513</v>
      </c>
      <c r="F2461">
        <f t="shared" si="153"/>
        <v>0</v>
      </c>
      <c r="G2461">
        <f t="shared" si="154"/>
        <v>0</v>
      </c>
      <c r="H2461">
        <f t="shared" si="155"/>
        <v>0</v>
      </c>
      <c r="I2461">
        <f t="shared" si="156"/>
        <v>0</v>
      </c>
    </row>
    <row r="2462" spans="1:9" x14ac:dyDescent="0.25">
      <c r="B2462" s="21">
        <v>40515</v>
      </c>
      <c r="F2462">
        <f t="shared" si="153"/>
        <v>0</v>
      </c>
      <c r="G2462">
        <f t="shared" si="154"/>
        <v>0</v>
      </c>
      <c r="H2462">
        <f t="shared" si="155"/>
        <v>0</v>
      </c>
      <c r="I2462">
        <f t="shared" si="156"/>
        <v>0</v>
      </c>
    </row>
    <row r="2463" spans="1:9" x14ac:dyDescent="0.25">
      <c r="B2463" s="21">
        <v>40520</v>
      </c>
      <c r="F2463">
        <f t="shared" si="153"/>
        <v>0</v>
      </c>
      <c r="G2463">
        <f t="shared" si="154"/>
        <v>0</v>
      </c>
      <c r="H2463">
        <f t="shared" si="155"/>
        <v>0</v>
      </c>
      <c r="I2463">
        <f t="shared" si="156"/>
        <v>0</v>
      </c>
    </row>
    <row r="2464" spans="1:9" x14ac:dyDescent="0.25">
      <c r="B2464" s="21">
        <v>40521</v>
      </c>
      <c r="C2464">
        <v>800.73749999999995</v>
      </c>
      <c r="E2464">
        <v>497.235739478325</v>
      </c>
      <c r="F2464">
        <f t="shared" si="153"/>
        <v>800.73749999999995</v>
      </c>
      <c r="G2464">
        <f t="shared" si="154"/>
        <v>800.73749999999995</v>
      </c>
      <c r="H2464">
        <f t="shared" si="155"/>
        <v>0</v>
      </c>
      <c r="I2464">
        <f t="shared" si="156"/>
        <v>497.235739478325</v>
      </c>
    </row>
    <row r="2465" spans="1:9" x14ac:dyDescent="0.25">
      <c r="B2465" s="21">
        <v>40527</v>
      </c>
      <c r="F2465">
        <f t="shared" si="153"/>
        <v>0</v>
      </c>
      <c r="G2465">
        <f t="shared" si="154"/>
        <v>0</v>
      </c>
      <c r="H2465">
        <f t="shared" si="155"/>
        <v>0</v>
      </c>
      <c r="I2465">
        <f t="shared" si="156"/>
        <v>0</v>
      </c>
    </row>
    <row r="2466" spans="1:9" x14ac:dyDescent="0.25">
      <c r="B2466" s="21">
        <v>40534</v>
      </c>
      <c r="C2466">
        <v>1194</v>
      </c>
      <c r="E2466">
        <v>459.335829802322</v>
      </c>
      <c r="F2466">
        <f t="shared" si="153"/>
        <v>1194</v>
      </c>
      <c r="G2466">
        <f t="shared" si="154"/>
        <v>1194</v>
      </c>
      <c r="H2466">
        <f t="shared" si="155"/>
        <v>0</v>
      </c>
      <c r="I2466">
        <f t="shared" si="156"/>
        <v>459.335829802322</v>
      </c>
    </row>
    <row r="2467" spans="1:9" x14ac:dyDescent="0.25">
      <c r="B2467" s="21">
        <v>40541</v>
      </c>
      <c r="F2467">
        <f t="shared" si="153"/>
        <v>0</v>
      </c>
      <c r="G2467">
        <f t="shared" si="154"/>
        <v>0</v>
      </c>
      <c r="H2467">
        <f t="shared" si="155"/>
        <v>0</v>
      </c>
      <c r="I2467">
        <f t="shared" si="156"/>
        <v>0</v>
      </c>
    </row>
    <row r="2468" spans="1:9" x14ac:dyDescent="0.25">
      <c r="B2468" s="21">
        <v>40542</v>
      </c>
      <c r="C2468">
        <v>1350.2874999999999</v>
      </c>
      <c r="E2468">
        <v>399.49190819999097</v>
      </c>
      <c r="F2468">
        <f t="shared" si="153"/>
        <v>1350.2874999999999</v>
      </c>
      <c r="G2468">
        <f t="shared" si="154"/>
        <v>1350.2874999999999</v>
      </c>
      <c r="H2468">
        <f t="shared" si="155"/>
        <v>0</v>
      </c>
      <c r="I2468">
        <f t="shared" si="156"/>
        <v>399.49190819999097</v>
      </c>
    </row>
    <row r="2469" spans="1:9" x14ac:dyDescent="0.25">
      <c r="B2469" s="21">
        <v>40549</v>
      </c>
      <c r="F2469">
        <f t="shared" si="153"/>
        <v>0</v>
      </c>
      <c r="G2469">
        <f t="shared" si="154"/>
        <v>0</v>
      </c>
      <c r="H2469">
        <f t="shared" si="155"/>
        <v>0</v>
      </c>
      <c r="I2469">
        <f t="shared" si="156"/>
        <v>0</v>
      </c>
    </row>
    <row r="2470" spans="1:9" x14ac:dyDescent="0.25">
      <c r="B2470" s="21">
        <v>40550</v>
      </c>
      <c r="C2470">
        <v>1321.35</v>
      </c>
      <c r="E2470">
        <v>344.28802585002001</v>
      </c>
      <c r="F2470">
        <f t="shared" si="153"/>
        <v>1321.35</v>
      </c>
      <c r="G2470">
        <f t="shared" si="154"/>
        <v>1321.35</v>
      </c>
      <c r="H2470">
        <f t="shared" si="155"/>
        <v>0</v>
      </c>
      <c r="I2470">
        <f t="shared" si="156"/>
        <v>344.28802585002001</v>
      </c>
    </row>
    <row r="2471" spans="1:9" x14ac:dyDescent="0.25">
      <c r="B2471" s="21">
        <v>40555</v>
      </c>
      <c r="F2471">
        <f t="shared" si="153"/>
        <v>0</v>
      </c>
      <c r="G2471">
        <f t="shared" si="154"/>
        <v>0</v>
      </c>
      <c r="H2471">
        <f t="shared" si="155"/>
        <v>0</v>
      </c>
      <c r="I2471">
        <f t="shared" si="156"/>
        <v>0</v>
      </c>
    </row>
    <row r="2472" spans="1:9" x14ac:dyDescent="0.25">
      <c r="B2472" s="21">
        <v>40557</v>
      </c>
      <c r="C2472">
        <v>1222.4875</v>
      </c>
      <c r="E2472">
        <v>317.56784169047899</v>
      </c>
      <c r="F2472">
        <f t="shared" si="153"/>
        <v>1222.4875</v>
      </c>
      <c r="G2472">
        <f t="shared" si="154"/>
        <v>1222.4875</v>
      </c>
      <c r="H2472">
        <f t="shared" si="155"/>
        <v>0</v>
      </c>
      <c r="I2472">
        <f t="shared" si="156"/>
        <v>317.56784169047899</v>
      </c>
    </row>
    <row r="2473" spans="1:9" x14ac:dyDescent="0.25">
      <c r="B2473" s="21">
        <v>40562</v>
      </c>
      <c r="F2473">
        <f t="shared" si="153"/>
        <v>0</v>
      </c>
      <c r="G2473">
        <f t="shared" si="154"/>
        <v>0</v>
      </c>
      <c r="H2473">
        <f t="shared" si="155"/>
        <v>0</v>
      </c>
      <c r="I2473">
        <f t="shared" si="156"/>
        <v>0</v>
      </c>
    </row>
    <row r="2474" spans="1:9" x14ac:dyDescent="0.25">
      <c r="B2474" s="21">
        <v>40563</v>
      </c>
      <c r="C2474">
        <v>1127.175</v>
      </c>
      <c r="E2474">
        <v>288.57481251621698</v>
      </c>
      <c r="F2474">
        <f t="shared" si="153"/>
        <v>1127.175</v>
      </c>
      <c r="G2474">
        <f t="shared" si="154"/>
        <v>1127.175</v>
      </c>
      <c r="H2474">
        <f t="shared" si="155"/>
        <v>0</v>
      </c>
      <c r="I2474">
        <f t="shared" si="156"/>
        <v>288.57481251621698</v>
      </c>
    </row>
    <row r="2475" spans="1:9" x14ac:dyDescent="0.25">
      <c r="B2475" s="21">
        <v>40569</v>
      </c>
      <c r="F2475">
        <f t="shared" si="153"/>
        <v>0</v>
      </c>
      <c r="G2475">
        <f t="shared" si="154"/>
        <v>0</v>
      </c>
      <c r="H2475">
        <f t="shared" si="155"/>
        <v>0</v>
      </c>
      <c r="I2475">
        <f t="shared" si="156"/>
        <v>0</v>
      </c>
    </row>
    <row r="2476" spans="1:9" x14ac:dyDescent="0.25">
      <c r="B2476" s="21">
        <v>40571</v>
      </c>
      <c r="C2476">
        <v>1163.4375</v>
      </c>
      <c r="E2476">
        <v>301.95463971644898</v>
      </c>
      <c r="F2476">
        <f t="shared" si="153"/>
        <v>1163.4375</v>
      </c>
      <c r="G2476">
        <f t="shared" si="154"/>
        <v>1163.4375</v>
      </c>
      <c r="H2476">
        <f t="shared" si="155"/>
        <v>0</v>
      </c>
      <c r="I2476">
        <f t="shared" si="156"/>
        <v>301.95463971644898</v>
      </c>
    </row>
    <row r="2477" spans="1:9" x14ac:dyDescent="0.25">
      <c r="B2477" s="21">
        <v>40576</v>
      </c>
      <c r="F2477">
        <f t="shared" si="153"/>
        <v>0</v>
      </c>
      <c r="G2477">
        <f t="shared" si="154"/>
        <v>0</v>
      </c>
      <c r="H2477">
        <f t="shared" si="155"/>
        <v>0</v>
      </c>
      <c r="I2477">
        <f t="shared" si="156"/>
        <v>0</v>
      </c>
    </row>
    <row r="2478" spans="1:9" x14ac:dyDescent="0.25">
      <c r="B2478" s="21">
        <v>40583</v>
      </c>
      <c r="F2478">
        <f t="shared" si="153"/>
        <v>0</v>
      </c>
      <c r="G2478">
        <f t="shared" si="154"/>
        <v>0</v>
      </c>
      <c r="H2478">
        <f t="shared" si="155"/>
        <v>0</v>
      </c>
      <c r="I2478">
        <f t="shared" si="156"/>
        <v>0</v>
      </c>
    </row>
    <row r="2479" spans="1:9" x14ac:dyDescent="0.25">
      <c r="B2479" s="21">
        <v>40584</v>
      </c>
      <c r="C2479">
        <v>1271.8435750000001</v>
      </c>
      <c r="D2479">
        <v>208.00334111335101</v>
      </c>
      <c r="E2479">
        <v>389.91941909870701</v>
      </c>
      <c r="F2479">
        <f t="shared" si="153"/>
        <v>1063.840233886649</v>
      </c>
      <c r="G2479">
        <f t="shared" si="154"/>
        <v>1271.8435750000001</v>
      </c>
      <c r="H2479">
        <f t="shared" si="155"/>
        <v>208.00334111335101</v>
      </c>
      <c r="I2479">
        <f t="shared" si="156"/>
        <v>389.91941909870701</v>
      </c>
    </row>
    <row r="2480" spans="1:9" x14ac:dyDescent="0.25">
      <c r="A2480" t="s">
        <v>474</v>
      </c>
      <c r="B2480" s="21">
        <v>40451</v>
      </c>
      <c r="F2480">
        <f t="shared" si="153"/>
        <v>0</v>
      </c>
      <c r="G2480">
        <f t="shared" si="154"/>
        <v>0</v>
      </c>
      <c r="H2480">
        <f t="shared" si="155"/>
        <v>0</v>
      </c>
      <c r="I2480">
        <f t="shared" si="156"/>
        <v>0</v>
      </c>
    </row>
    <row r="2481" spans="2:9" x14ac:dyDescent="0.25">
      <c r="B2481" s="21">
        <v>40455</v>
      </c>
      <c r="F2481">
        <f t="shared" si="153"/>
        <v>0</v>
      </c>
      <c r="G2481">
        <f t="shared" si="154"/>
        <v>0</v>
      </c>
      <c r="H2481">
        <f t="shared" si="155"/>
        <v>0</v>
      </c>
      <c r="I2481">
        <f t="shared" si="156"/>
        <v>0</v>
      </c>
    </row>
    <row r="2482" spans="2:9" x14ac:dyDescent="0.25">
      <c r="B2482" s="21">
        <v>40463</v>
      </c>
      <c r="F2482">
        <f t="shared" si="153"/>
        <v>0</v>
      </c>
      <c r="G2482">
        <f t="shared" si="154"/>
        <v>0</v>
      </c>
      <c r="H2482">
        <f t="shared" si="155"/>
        <v>0</v>
      </c>
      <c r="I2482">
        <f t="shared" si="156"/>
        <v>0</v>
      </c>
    </row>
    <row r="2483" spans="2:9" x14ac:dyDescent="0.25">
      <c r="B2483" s="21">
        <v>40473</v>
      </c>
      <c r="F2483">
        <f t="shared" si="153"/>
        <v>0</v>
      </c>
      <c r="G2483">
        <f t="shared" si="154"/>
        <v>0</v>
      </c>
      <c r="H2483">
        <f t="shared" si="155"/>
        <v>0</v>
      </c>
      <c r="I2483">
        <f t="shared" si="156"/>
        <v>0</v>
      </c>
    </row>
    <row r="2484" spans="2:9" x14ac:dyDescent="0.25">
      <c r="B2484" s="21">
        <v>40479</v>
      </c>
      <c r="F2484">
        <f t="shared" si="153"/>
        <v>0</v>
      </c>
      <c r="G2484">
        <f t="shared" si="154"/>
        <v>0</v>
      </c>
      <c r="H2484">
        <f t="shared" si="155"/>
        <v>0</v>
      </c>
      <c r="I2484">
        <f t="shared" si="156"/>
        <v>0</v>
      </c>
    </row>
    <row r="2485" spans="2:9" x14ac:dyDescent="0.25">
      <c r="B2485" s="21">
        <v>40484</v>
      </c>
      <c r="F2485">
        <f t="shared" si="153"/>
        <v>0</v>
      </c>
      <c r="G2485">
        <f t="shared" si="154"/>
        <v>0</v>
      </c>
      <c r="H2485">
        <f t="shared" si="155"/>
        <v>0</v>
      </c>
      <c r="I2485">
        <f t="shared" si="156"/>
        <v>0</v>
      </c>
    </row>
    <row r="2486" spans="2:9" x14ac:dyDescent="0.25">
      <c r="B2486" s="21">
        <v>40486</v>
      </c>
      <c r="C2486">
        <v>162.67500000000001</v>
      </c>
      <c r="E2486">
        <v>61.683956410157499</v>
      </c>
      <c r="F2486">
        <f t="shared" si="153"/>
        <v>162.67500000000001</v>
      </c>
      <c r="G2486">
        <f t="shared" si="154"/>
        <v>162.67500000000001</v>
      </c>
      <c r="H2486">
        <f t="shared" si="155"/>
        <v>0</v>
      </c>
      <c r="I2486">
        <f t="shared" si="156"/>
        <v>61.683956410157499</v>
      </c>
    </row>
    <row r="2487" spans="2:9" x14ac:dyDescent="0.25">
      <c r="B2487" s="21">
        <v>40490</v>
      </c>
      <c r="F2487">
        <f t="shared" si="153"/>
        <v>0</v>
      </c>
      <c r="G2487">
        <f t="shared" si="154"/>
        <v>0</v>
      </c>
      <c r="H2487">
        <f t="shared" si="155"/>
        <v>0</v>
      </c>
      <c r="I2487">
        <f t="shared" si="156"/>
        <v>0</v>
      </c>
    </row>
    <row r="2488" spans="2:9" x14ac:dyDescent="0.25">
      <c r="B2488" s="21">
        <v>40492</v>
      </c>
      <c r="F2488">
        <f t="shared" si="153"/>
        <v>0</v>
      </c>
      <c r="G2488">
        <f t="shared" si="154"/>
        <v>0</v>
      </c>
      <c r="H2488">
        <f t="shared" si="155"/>
        <v>0</v>
      </c>
      <c r="I2488">
        <f t="shared" si="156"/>
        <v>0</v>
      </c>
    </row>
    <row r="2489" spans="2:9" x14ac:dyDescent="0.25">
      <c r="B2489" s="21">
        <v>40497</v>
      </c>
      <c r="F2489">
        <f t="shared" si="153"/>
        <v>0</v>
      </c>
      <c r="G2489">
        <f t="shared" si="154"/>
        <v>0</v>
      </c>
      <c r="H2489">
        <f t="shared" si="155"/>
        <v>0</v>
      </c>
      <c r="I2489">
        <f t="shared" si="156"/>
        <v>0</v>
      </c>
    </row>
    <row r="2490" spans="2:9" x14ac:dyDescent="0.25">
      <c r="B2490" s="21">
        <v>40506</v>
      </c>
      <c r="C2490">
        <v>610.85</v>
      </c>
      <c r="E2490">
        <v>270.08310053786698</v>
      </c>
      <c r="F2490">
        <f t="shared" si="153"/>
        <v>610.85</v>
      </c>
      <c r="G2490">
        <f t="shared" si="154"/>
        <v>610.85</v>
      </c>
      <c r="H2490">
        <f t="shared" si="155"/>
        <v>0</v>
      </c>
      <c r="I2490">
        <f t="shared" si="156"/>
        <v>270.08310053786698</v>
      </c>
    </row>
    <row r="2491" spans="2:9" x14ac:dyDescent="0.25">
      <c r="B2491" s="21">
        <v>40513</v>
      </c>
      <c r="F2491">
        <f t="shared" si="153"/>
        <v>0</v>
      </c>
      <c r="G2491">
        <f t="shared" si="154"/>
        <v>0</v>
      </c>
      <c r="H2491">
        <f t="shared" si="155"/>
        <v>0</v>
      </c>
      <c r="I2491">
        <f t="shared" si="156"/>
        <v>0</v>
      </c>
    </row>
    <row r="2492" spans="2:9" x14ac:dyDescent="0.25">
      <c r="B2492" s="21">
        <v>40515</v>
      </c>
      <c r="F2492">
        <f t="shared" si="153"/>
        <v>0</v>
      </c>
      <c r="G2492">
        <f t="shared" si="154"/>
        <v>0</v>
      </c>
      <c r="H2492">
        <f t="shared" si="155"/>
        <v>0</v>
      </c>
      <c r="I2492">
        <f t="shared" si="156"/>
        <v>0</v>
      </c>
    </row>
    <row r="2493" spans="2:9" x14ac:dyDescent="0.25">
      <c r="B2493" s="21">
        <v>40520</v>
      </c>
      <c r="F2493">
        <f t="shared" si="153"/>
        <v>0</v>
      </c>
      <c r="G2493">
        <f t="shared" si="154"/>
        <v>0</v>
      </c>
      <c r="H2493">
        <f t="shared" si="155"/>
        <v>0</v>
      </c>
      <c r="I2493">
        <f t="shared" si="156"/>
        <v>0</v>
      </c>
    </row>
    <row r="2494" spans="2:9" x14ac:dyDescent="0.25">
      <c r="B2494" s="21">
        <v>40521</v>
      </c>
      <c r="C2494">
        <v>1020.3125</v>
      </c>
      <c r="E2494">
        <v>594.02996150315096</v>
      </c>
      <c r="F2494">
        <f t="shared" si="153"/>
        <v>1020.3125</v>
      </c>
      <c r="G2494">
        <f t="shared" si="154"/>
        <v>1020.3125</v>
      </c>
      <c r="H2494">
        <f t="shared" si="155"/>
        <v>0</v>
      </c>
      <c r="I2494">
        <f t="shared" si="156"/>
        <v>594.02996150315096</v>
      </c>
    </row>
    <row r="2495" spans="2:9" x14ac:dyDescent="0.25">
      <c r="B2495" s="21">
        <v>40527</v>
      </c>
      <c r="F2495">
        <f t="shared" si="153"/>
        <v>0</v>
      </c>
      <c r="G2495">
        <f t="shared" si="154"/>
        <v>0</v>
      </c>
      <c r="H2495">
        <f t="shared" si="155"/>
        <v>0</v>
      </c>
      <c r="I2495">
        <f t="shared" si="156"/>
        <v>0</v>
      </c>
    </row>
    <row r="2496" spans="2:9" x14ac:dyDescent="0.25">
      <c r="B2496" s="21">
        <v>40534</v>
      </c>
      <c r="C2496">
        <v>1379.5875000000001</v>
      </c>
      <c r="E2496">
        <v>460.78496364431498</v>
      </c>
      <c r="F2496">
        <f t="shared" si="153"/>
        <v>1379.5875000000001</v>
      </c>
      <c r="G2496">
        <f t="shared" si="154"/>
        <v>1379.5875000000001</v>
      </c>
      <c r="H2496">
        <f t="shared" si="155"/>
        <v>0</v>
      </c>
      <c r="I2496">
        <f t="shared" si="156"/>
        <v>460.78496364431498</v>
      </c>
    </row>
    <row r="2497" spans="1:9" x14ac:dyDescent="0.25">
      <c r="B2497" s="21">
        <v>40541</v>
      </c>
      <c r="F2497">
        <f t="shared" si="153"/>
        <v>0</v>
      </c>
      <c r="G2497">
        <f t="shared" si="154"/>
        <v>0</v>
      </c>
      <c r="H2497">
        <f t="shared" si="155"/>
        <v>0</v>
      </c>
      <c r="I2497">
        <f t="shared" si="156"/>
        <v>0</v>
      </c>
    </row>
    <row r="2498" spans="1:9" x14ac:dyDescent="0.25">
      <c r="B2498" s="21">
        <v>40542</v>
      </c>
      <c r="C2498">
        <v>1328.325</v>
      </c>
      <c r="E2498">
        <v>324.49929909695999</v>
      </c>
      <c r="F2498">
        <f t="shared" si="153"/>
        <v>1328.325</v>
      </c>
      <c r="G2498">
        <f t="shared" si="154"/>
        <v>1328.325</v>
      </c>
      <c r="H2498">
        <f t="shared" si="155"/>
        <v>0</v>
      </c>
      <c r="I2498">
        <f t="shared" si="156"/>
        <v>324.49929909695999</v>
      </c>
    </row>
    <row r="2499" spans="1:9" x14ac:dyDescent="0.25">
      <c r="B2499" s="21">
        <v>40549</v>
      </c>
      <c r="F2499">
        <f t="shared" si="153"/>
        <v>0</v>
      </c>
      <c r="G2499">
        <f t="shared" si="154"/>
        <v>0</v>
      </c>
      <c r="H2499">
        <f t="shared" si="155"/>
        <v>0</v>
      </c>
      <c r="I2499">
        <f t="shared" si="156"/>
        <v>0</v>
      </c>
    </row>
    <row r="2500" spans="1:9" x14ac:dyDescent="0.25">
      <c r="B2500" s="21">
        <v>40550</v>
      </c>
      <c r="C2500">
        <v>1328.2</v>
      </c>
      <c r="E2500">
        <v>286.18009183385101</v>
      </c>
      <c r="F2500">
        <f t="shared" si="153"/>
        <v>1328.2</v>
      </c>
      <c r="G2500">
        <f t="shared" si="154"/>
        <v>1328.2</v>
      </c>
      <c r="H2500">
        <f t="shared" si="155"/>
        <v>0</v>
      </c>
      <c r="I2500">
        <f t="shared" si="156"/>
        <v>286.18009183385101</v>
      </c>
    </row>
    <row r="2501" spans="1:9" x14ac:dyDescent="0.25">
      <c r="B2501" s="21">
        <v>40555</v>
      </c>
      <c r="F2501">
        <f t="shared" si="153"/>
        <v>0</v>
      </c>
      <c r="G2501">
        <f t="shared" si="154"/>
        <v>0</v>
      </c>
      <c r="H2501">
        <f t="shared" si="155"/>
        <v>0</v>
      </c>
      <c r="I2501">
        <f t="shared" si="156"/>
        <v>0</v>
      </c>
    </row>
    <row r="2502" spans="1:9" x14ac:dyDescent="0.25">
      <c r="B2502" s="21">
        <v>40557</v>
      </c>
      <c r="C2502">
        <v>1215.5</v>
      </c>
      <c r="E2502">
        <v>271.31271331994299</v>
      </c>
      <c r="F2502">
        <f t="shared" ref="F2502:F2565" si="157">G2502-H2502</f>
        <v>1215.5</v>
      </c>
      <c r="G2502">
        <f t="shared" ref="G2502:G2565" si="158">IF(C2502="",0,C2502)</f>
        <v>1215.5</v>
      </c>
      <c r="H2502">
        <f t="shared" ref="H2502:H2565" si="159">IF(D2502="",0,D2502)</f>
        <v>0</v>
      </c>
      <c r="I2502">
        <f t="shared" ref="I2502:I2565" si="160">IF(E2502="",0,E2502)</f>
        <v>271.31271331994299</v>
      </c>
    </row>
    <row r="2503" spans="1:9" x14ac:dyDescent="0.25">
      <c r="B2503" s="21">
        <v>40562</v>
      </c>
      <c r="F2503">
        <f t="shared" si="157"/>
        <v>0</v>
      </c>
      <c r="G2503">
        <f t="shared" si="158"/>
        <v>0</v>
      </c>
      <c r="H2503">
        <f t="shared" si="159"/>
        <v>0</v>
      </c>
      <c r="I2503">
        <f t="shared" si="160"/>
        <v>0</v>
      </c>
    </row>
    <row r="2504" spans="1:9" x14ac:dyDescent="0.25">
      <c r="B2504" s="21">
        <v>40563</v>
      </c>
      <c r="C2504">
        <v>1232.7125000000001</v>
      </c>
      <c r="E2504">
        <v>256.37921034842299</v>
      </c>
      <c r="F2504">
        <f t="shared" si="157"/>
        <v>1232.7125000000001</v>
      </c>
      <c r="G2504">
        <f t="shared" si="158"/>
        <v>1232.7125000000001</v>
      </c>
      <c r="H2504">
        <f t="shared" si="159"/>
        <v>0</v>
      </c>
      <c r="I2504">
        <f t="shared" si="160"/>
        <v>256.37921034842299</v>
      </c>
    </row>
    <row r="2505" spans="1:9" x14ac:dyDescent="0.25">
      <c r="B2505" s="21">
        <v>40569</v>
      </c>
      <c r="F2505">
        <f t="shared" si="157"/>
        <v>0</v>
      </c>
      <c r="G2505">
        <f t="shared" si="158"/>
        <v>0</v>
      </c>
      <c r="H2505">
        <f t="shared" si="159"/>
        <v>0</v>
      </c>
      <c r="I2505">
        <f t="shared" si="160"/>
        <v>0</v>
      </c>
    </row>
    <row r="2506" spans="1:9" x14ac:dyDescent="0.25">
      <c r="B2506" s="21">
        <v>40571</v>
      </c>
      <c r="C2506">
        <v>1195.4875</v>
      </c>
      <c r="E2506">
        <v>257.354505056937</v>
      </c>
      <c r="F2506">
        <f t="shared" si="157"/>
        <v>1195.4875</v>
      </c>
      <c r="G2506">
        <f t="shared" si="158"/>
        <v>1195.4875</v>
      </c>
      <c r="H2506">
        <f t="shared" si="159"/>
        <v>0</v>
      </c>
      <c r="I2506">
        <f t="shared" si="160"/>
        <v>257.354505056937</v>
      </c>
    </row>
    <row r="2507" spans="1:9" x14ac:dyDescent="0.25">
      <c r="B2507" s="21">
        <v>40576</v>
      </c>
      <c r="F2507">
        <f t="shared" si="157"/>
        <v>0</v>
      </c>
      <c r="G2507">
        <f t="shared" si="158"/>
        <v>0</v>
      </c>
      <c r="H2507">
        <f t="shared" si="159"/>
        <v>0</v>
      </c>
      <c r="I2507">
        <f t="shared" si="160"/>
        <v>0</v>
      </c>
    </row>
    <row r="2508" spans="1:9" x14ac:dyDescent="0.25">
      <c r="B2508" s="21">
        <v>40583</v>
      </c>
      <c r="F2508">
        <f t="shared" si="157"/>
        <v>0</v>
      </c>
      <c r="G2508">
        <f t="shared" si="158"/>
        <v>0</v>
      </c>
      <c r="H2508">
        <f t="shared" si="159"/>
        <v>0</v>
      </c>
      <c r="I2508">
        <f t="shared" si="160"/>
        <v>0</v>
      </c>
    </row>
    <row r="2509" spans="1:9" x14ac:dyDescent="0.25">
      <c r="B2509" s="21">
        <v>40584</v>
      </c>
      <c r="C2509">
        <v>1273.760585</v>
      </c>
      <c r="D2509">
        <v>212.72971427452299</v>
      </c>
      <c r="E2509">
        <v>379.46651019441401</v>
      </c>
      <c r="F2509">
        <f t="shared" si="157"/>
        <v>1061.0308707254769</v>
      </c>
      <c r="G2509">
        <f t="shared" si="158"/>
        <v>1273.760585</v>
      </c>
      <c r="H2509">
        <f t="shared" si="159"/>
        <v>212.72971427452299</v>
      </c>
      <c r="I2509">
        <f t="shared" si="160"/>
        <v>379.46651019441401</v>
      </c>
    </row>
    <row r="2510" spans="1:9" x14ac:dyDescent="0.25">
      <c r="A2510" t="s">
        <v>476</v>
      </c>
      <c r="B2510" s="21">
        <v>40451</v>
      </c>
      <c r="F2510">
        <f t="shared" si="157"/>
        <v>0</v>
      </c>
      <c r="G2510">
        <f t="shared" si="158"/>
        <v>0</v>
      </c>
      <c r="H2510">
        <f t="shared" si="159"/>
        <v>0</v>
      </c>
      <c r="I2510">
        <f t="shared" si="160"/>
        <v>0</v>
      </c>
    </row>
    <row r="2511" spans="1:9" x14ac:dyDescent="0.25">
      <c r="B2511" s="21">
        <v>40455</v>
      </c>
      <c r="F2511">
        <f t="shared" si="157"/>
        <v>0</v>
      </c>
      <c r="G2511">
        <f t="shared" si="158"/>
        <v>0</v>
      </c>
      <c r="H2511">
        <f t="shared" si="159"/>
        <v>0</v>
      </c>
      <c r="I2511">
        <f t="shared" si="160"/>
        <v>0</v>
      </c>
    </row>
    <row r="2512" spans="1:9" x14ac:dyDescent="0.25">
      <c r="B2512" s="21">
        <v>40463</v>
      </c>
      <c r="F2512">
        <f t="shared" si="157"/>
        <v>0</v>
      </c>
      <c r="G2512">
        <f t="shared" si="158"/>
        <v>0</v>
      </c>
      <c r="H2512">
        <f t="shared" si="159"/>
        <v>0</v>
      </c>
      <c r="I2512">
        <f t="shared" si="160"/>
        <v>0</v>
      </c>
    </row>
    <row r="2513" spans="2:9" x14ac:dyDescent="0.25">
      <c r="B2513" s="21">
        <v>40473</v>
      </c>
      <c r="F2513">
        <f t="shared" si="157"/>
        <v>0</v>
      </c>
      <c r="G2513">
        <f t="shared" si="158"/>
        <v>0</v>
      </c>
      <c r="H2513">
        <f t="shared" si="159"/>
        <v>0</v>
      </c>
      <c r="I2513">
        <f t="shared" si="160"/>
        <v>0</v>
      </c>
    </row>
    <row r="2514" spans="2:9" x14ac:dyDescent="0.25">
      <c r="B2514" s="21">
        <v>40479</v>
      </c>
      <c r="F2514">
        <f t="shared" si="157"/>
        <v>0</v>
      </c>
      <c r="G2514">
        <f t="shared" si="158"/>
        <v>0</v>
      </c>
      <c r="H2514">
        <f t="shared" si="159"/>
        <v>0</v>
      </c>
      <c r="I2514">
        <f t="shared" si="160"/>
        <v>0</v>
      </c>
    </row>
    <row r="2515" spans="2:9" x14ac:dyDescent="0.25">
      <c r="B2515" s="21">
        <v>40484</v>
      </c>
      <c r="F2515">
        <f t="shared" si="157"/>
        <v>0</v>
      </c>
      <c r="G2515">
        <f t="shared" si="158"/>
        <v>0</v>
      </c>
      <c r="H2515">
        <f t="shared" si="159"/>
        <v>0</v>
      </c>
      <c r="I2515">
        <f t="shared" si="160"/>
        <v>0</v>
      </c>
    </row>
    <row r="2516" spans="2:9" x14ac:dyDescent="0.25">
      <c r="B2516" s="21">
        <v>40486</v>
      </c>
      <c r="C2516">
        <v>183.88749999999999</v>
      </c>
      <c r="E2516">
        <v>70.943452888065707</v>
      </c>
      <c r="F2516">
        <f t="shared" si="157"/>
        <v>183.88749999999999</v>
      </c>
      <c r="G2516">
        <f t="shared" si="158"/>
        <v>183.88749999999999</v>
      </c>
      <c r="H2516">
        <f t="shared" si="159"/>
        <v>0</v>
      </c>
      <c r="I2516">
        <f t="shared" si="160"/>
        <v>70.943452888065707</v>
      </c>
    </row>
    <row r="2517" spans="2:9" x14ac:dyDescent="0.25">
      <c r="B2517" s="21">
        <v>40490</v>
      </c>
      <c r="F2517">
        <f t="shared" si="157"/>
        <v>0</v>
      </c>
      <c r="G2517">
        <f t="shared" si="158"/>
        <v>0</v>
      </c>
      <c r="H2517">
        <f t="shared" si="159"/>
        <v>0</v>
      </c>
      <c r="I2517">
        <f t="shared" si="160"/>
        <v>0</v>
      </c>
    </row>
    <row r="2518" spans="2:9" x14ac:dyDescent="0.25">
      <c r="B2518" s="21">
        <v>40492</v>
      </c>
      <c r="F2518">
        <f t="shared" si="157"/>
        <v>0</v>
      </c>
      <c r="G2518">
        <f t="shared" si="158"/>
        <v>0</v>
      </c>
      <c r="H2518">
        <f t="shared" si="159"/>
        <v>0</v>
      </c>
      <c r="I2518">
        <f t="shared" si="160"/>
        <v>0</v>
      </c>
    </row>
    <row r="2519" spans="2:9" x14ac:dyDescent="0.25">
      <c r="B2519" s="21">
        <v>40497</v>
      </c>
      <c r="F2519">
        <f t="shared" si="157"/>
        <v>0</v>
      </c>
      <c r="G2519">
        <f t="shared" si="158"/>
        <v>0</v>
      </c>
      <c r="H2519">
        <f t="shared" si="159"/>
        <v>0</v>
      </c>
      <c r="I2519">
        <f t="shared" si="160"/>
        <v>0</v>
      </c>
    </row>
    <row r="2520" spans="2:9" x14ac:dyDescent="0.25">
      <c r="B2520" s="21">
        <v>40506</v>
      </c>
      <c r="C2520">
        <v>607.73749999999995</v>
      </c>
      <c r="E2520">
        <v>250.038540227781</v>
      </c>
      <c r="F2520">
        <f t="shared" si="157"/>
        <v>607.73749999999995</v>
      </c>
      <c r="G2520">
        <f t="shared" si="158"/>
        <v>607.73749999999995</v>
      </c>
      <c r="H2520">
        <f t="shared" si="159"/>
        <v>0</v>
      </c>
      <c r="I2520">
        <f t="shared" si="160"/>
        <v>250.038540227781</v>
      </c>
    </row>
    <row r="2521" spans="2:9" x14ac:dyDescent="0.25">
      <c r="B2521" s="21">
        <v>40513</v>
      </c>
      <c r="F2521">
        <f t="shared" si="157"/>
        <v>0</v>
      </c>
      <c r="G2521">
        <f t="shared" si="158"/>
        <v>0</v>
      </c>
      <c r="H2521">
        <f t="shared" si="159"/>
        <v>0</v>
      </c>
      <c r="I2521">
        <f t="shared" si="160"/>
        <v>0</v>
      </c>
    </row>
    <row r="2522" spans="2:9" x14ac:dyDescent="0.25">
      <c r="B2522" s="21">
        <v>40515</v>
      </c>
      <c r="F2522">
        <f t="shared" si="157"/>
        <v>0</v>
      </c>
      <c r="G2522">
        <f t="shared" si="158"/>
        <v>0</v>
      </c>
      <c r="H2522">
        <f t="shared" si="159"/>
        <v>0</v>
      </c>
      <c r="I2522">
        <f t="shared" si="160"/>
        <v>0</v>
      </c>
    </row>
    <row r="2523" spans="2:9" x14ac:dyDescent="0.25">
      <c r="B2523" s="21">
        <v>40520</v>
      </c>
      <c r="F2523">
        <f t="shared" si="157"/>
        <v>0</v>
      </c>
      <c r="G2523">
        <f t="shared" si="158"/>
        <v>0</v>
      </c>
      <c r="H2523">
        <f t="shared" si="159"/>
        <v>0</v>
      </c>
      <c r="I2523">
        <f t="shared" si="160"/>
        <v>0</v>
      </c>
    </row>
    <row r="2524" spans="2:9" x14ac:dyDescent="0.25">
      <c r="B2524" s="21">
        <v>40521</v>
      </c>
      <c r="C2524">
        <v>974.52499999999998</v>
      </c>
      <c r="E2524">
        <v>557.34416030218097</v>
      </c>
      <c r="F2524">
        <f t="shared" si="157"/>
        <v>974.52499999999998</v>
      </c>
      <c r="G2524">
        <f t="shared" si="158"/>
        <v>974.52499999999998</v>
      </c>
      <c r="H2524">
        <f t="shared" si="159"/>
        <v>0</v>
      </c>
      <c r="I2524">
        <f t="shared" si="160"/>
        <v>557.34416030218097</v>
      </c>
    </row>
    <row r="2525" spans="2:9" x14ac:dyDescent="0.25">
      <c r="B2525" s="21">
        <v>40527</v>
      </c>
      <c r="F2525">
        <f t="shared" si="157"/>
        <v>0</v>
      </c>
      <c r="G2525">
        <f t="shared" si="158"/>
        <v>0</v>
      </c>
      <c r="H2525">
        <f t="shared" si="159"/>
        <v>0</v>
      </c>
      <c r="I2525">
        <f t="shared" si="160"/>
        <v>0</v>
      </c>
    </row>
    <row r="2526" spans="2:9" x14ac:dyDescent="0.25">
      <c r="B2526" s="21">
        <v>40534</v>
      </c>
      <c r="C2526">
        <v>1114.2625</v>
      </c>
      <c r="E2526">
        <v>349.45065685332702</v>
      </c>
      <c r="F2526">
        <f t="shared" si="157"/>
        <v>1114.2625</v>
      </c>
      <c r="G2526">
        <f t="shared" si="158"/>
        <v>1114.2625</v>
      </c>
      <c r="H2526">
        <f t="shared" si="159"/>
        <v>0</v>
      </c>
      <c r="I2526">
        <f t="shared" si="160"/>
        <v>349.45065685332702</v>
      </c>
    </row>
    <row r="2527" spans="2:9" x14ac:dyDescent="0.25">
      <c r="B2527" s="21">
        <v>40541</v>
      </c>
      <c r="F2527">
        <f t="shared" si="157"/>
        <v>0</v>
      </c>
      <c r="G2527">
        <f t="shared" si="158"/>
        <v>0</v>
      </c>
      <c r="H2527">
        <f t="shared" si="159"/>
        <v>0</v>
      </c>
      <c r="I2527">
        <f t="shared" si="160"/>
        <v>0</v>
      </c>
    </row>
    <row r="2528" spans="2:9" x14ac:dyDescent="0.25">
      <c r="B2528" s="21">
        <v>40542</v>
      </c>
      <c r="C2528">
        <v>1135.1875</v>
      </c>
      <c r="E2528">
        <v>267.59958345233298</v>
      </c>
      <c r="F2528">
        <f t="shared" si="157"/>
        <v>1135.1875</v>
      </c>
      <c r="G2528">
        <f t="shared" si="158"/>
        <v>1135.1875</v>
      </c>
      <c r="H2528">
        <f t="shared" si="159"/>
        <v>0</v>
      </c>
      <c r="I2528">
        <f t="shared" si="160"/>
        <v>267.59958345233298</v>
      </c>
    </row>
    <row r="2529" spans="1:9" x14ac:dyDescent="0.25">
      <c r="B2529" s="21">
        <v>40549</v>
      </c>
      <c r="F2529">
        <f t="shared" si="157"/>
        <v>0</v>
      </c>
      <c r="G2529">
        <f t="shared" si="158"/>
        <v>0</v>
      </c>
      <c r="H2529">
        <f t="shared" si="159"/>
        <v>0</v>
      </c>
      <c r="I2529">
        <f t="shared" si="160"/>
        <v>0</v>
      </c>
    </row>
    <row r="2530" spans="1:9" x14ac:dyDescent="0.25">
      <c r="B2530" s="21">
        <v>40550</v>
      </c>
      <c r="C2530">
        <v>1112.1500000000001</v>
      </c>
      <c r="E2530">
        <v>240.45605087617599</v>
      </c>
      <c r="F2530">
        <f t="shared" si="157"/>
        <v>1112.1500000000001</v>
      </c>
      <c r="G2530">
        <f t="shared" si="158"/>
        <v>1112.1500000000001</v>
      </c>
      <c r="H2530">
        <f t="shared" si="159"/>
        <v>0</v>
      </c>
      <c r="I2530">
        <f t="shared" si="160"/>
        <v>240.45605087617599</v>
      </c>
    </row>
    <row r="2531" spans="1:9" x14ac:dyDescent="0.25">
      <c r="B2531" s="21">
        <v>40555</v>
      </c>
      <c r="F2531">
        <f t="shared" si="157"/>
        <v>0</v>
      </c>
      <c r="G2531">
        <f t="shared" si="158"/>
        <v>0</v>
      </c>
      <c r="H2531">
        <f t="shared" si="159"/>
        <v>0</v>
      </c>
      <c r="I2531">
        <f t="shared" si="160"/>
        <v>0</v>
      </c>
    </row>
    <row r="2532" spans="1:9" x14ac:dyDescent="0.25">
      <c r="B2532" s="21">
        <v>40557</v>
      </c>
      <c r="C2532">
        <v>1143.5875000000001</v>
      </c>
      <c r="E2532">
        <v>243.30016482092199</v>
      </c>
      <c r="F2532">
        <f t="shared" si="157"/>
        <v>1143.5875000000001</v>
      </c>
      <c r="G2532">
        <f t="shared" si="158"/>
        <v>1143.5875000000001</v>
      </c>
      <c r="H2532">
        <f t="shared" si="159"/>
        <v>0</v>
      </c>
      <c r="I2532">
        <f t="shared" si="160"/>
        <v>243.30016482092199</v>
      </c>
    </row>
    <row r="2533" spans="1:9" x14ac:dyDescent="0.25">
      <c r="B2533" s="21">
        <v>40562</v>
      </c>
      <c r="F2533">
        <f t="shared" si="157"/>
        <v>0</v>
      </c>
      <c r="G2533">
        <f t="shared" si="158"/>
        <v>0</v>
      </c>
      <c r="H2533">
        <f t="shared" si="159"/>
        <v>0</v>
      </c>
      <c r="I2533">
        <f t="shared" si="160"/>
        <v>0</v>
      </c>
    </row>
    <row r="2534" spans="1:9" x14ac:dyDescent="0.25">
      <c r="B2534" s="21">
        <v>40563</v>
      </c>
      <c r="C2534">
        <v>1230.2375</v>
      </c>
      <c r="E2534">
        <v>262.96336110739799</v>
      </c>
      <c r="F2534">
        <f t="shared" si="157"/>
        <v>1230.2375</v>
      </c>
      <c r="G2534">
        <f t="shared" si="158"/>
        <v>1230.2375</v>
      </c>
      <c r="H2534">
        <f t="shared" si="159"/>
        <v>0</v>
      </c>
      <c r="I2534">
        <f t="shared" si="160"/>
        <v>262.96336110739799</v>
      </c>
    </row>
    <row r="2535" spans="1:9" x14ac:dyDescent="0.25">
      <c r="B2535" s="21">
        <v>40569</v>
      </c>
      <c r="F2535">
        <f t="shared" si="157"/>
        <v>0</v>
      </c>
      <c r="G2535">
        <f t="shared" si="158"/>
        <v>0</v>
      </c>
      <c r="H2535">
        <f t="shared" si="159"/>
        <v>0</v>
      </c>
      <c r="I2535">
        <f t="shared" si="160"/>
        <v>0</v>
      </c>
    </row>
    <row r="2536" spans="1:9" x14ac:dyDescent="0.25">
      <c r="B2536" s="21">
        <v>40571</v>
      </c>
      <c r="C2536">
        <v>1230</v>
      </c>
      <c r="E2536">
        <v>249.337910368705</v>
      </c>
      <c r="F2536">
        <f t="shared" si="157"/>
        <v>1230</v>
      </c>
      <c r="G2536">
        <f t="shared" si="158"/>
        <v>1230</v>
      </c>
      <c r="H2536">
        <f t="shared" si="159"/>
        <v>0</v>
      </c>
      <c r="I2536">
        <f t="shared" si="160"/>
        <v>249.337910368705</v>
      </c>
    </row>
    <row r="2537" spans="1:9" x14ac:dyDescent="0.25">
      <c r="B2537" s="21">
        <v>40576</v>
      </c>
      <c r="F2537">
        <f t="shared" si="157"/>
        <v>0</v>
      </c>
      <c r="G2537">
        <f t="shared" si="158"/>
        <v>0</v>
      </c>
      <c r="H2537">
        <f t="shared" si="159"/>
        <v>0</v>
      </c>
      <c r="I2537">
        <f t="shared" si="160"/>
        <v>0</v>
      </c>
    </row>
    <row r="2538" spans="1:9" x14ac:dyDescent="0.25">
      <c r="B2538" s="21">
        <v>40583</v>
      </c>
      <c r="F2538">
        <f t="shared" si="157"/>
        <v>0</v>
      </c>
      <c r="G2538">
        <f t="shared" si="158"/>
        <v>0</v>
      </c>
      <c r="H2538">
        <f t="shared" si="159"/>
        <v>0</v>
      </c>
      <c r="I2538">
        <f t="shared" si="160"/>
        <v>0</v>
      </c>
    </row>
    <row r="2539" spans="1:9" x14ac:dyDescent="0.25">
      <c r="B2539" s="21">
        <v>40584</v>
      </c>
      <c r="C2539">
        <v>1068.20544</v>
      </c>
      <c r="D2539">
        <v>190.10992252285601</v>
      </c>
      <c r="E2539">
        <v>337.77435308014799</v>
      </c>
      <c r="F2539">
        <f t="shared" si="157"/>
        <v>878.09551747714397</v>
      </c>
      <c r="G2539">
        <f t="shared" si="158"/>
        <v>1068.20544</v>
      </c>
      <c r="H2539">
        <f t="shared" si="159"/>
        <v>190.10992252285601</v>
      </c>
      <c r="I2539">
        <f t="shared" si="160"/>
        <v>337.77435308014799</v>
      </c>
    </row>
    <row r="2540" spans="1:9" x14ac:dyDescent="0.25">
      <c r="A2540" t="s">
        <v>478</v>
      </c>
      <c r="B2540" s="21">
        <v>40451</v>
      </c>
      <c r="F2540">
        <f t="shared" si="157"/>
        <v>0</v>
      </c>
      <c r="G2540">
        <f t="shared" si="158"/>
        <v>0</v>
      </c>
      <c r="H2540">
        <f t="shared" si="159"/>
        <v>0</v>
      </c>
      <c r="I2540">
        <f t="shared" si="160"/>
        <v>0</v>
      </c>
    </row>
    <row r="2541" spans="1:9" x14ac:dyDescent="0.25">
      <c r="B2541" s="21">
        <v>40455</v>
      </c>
      <c r="F2541">
        <f t="shared" si="157"/>
        <v>0</v>
      </c>
      <c r="G2541">
        <f t="shared" si="158"/>
        <v>0</v>
      </c>
      <c r="H2541">
        <f t="shared" si="159"/>
        <v>0</v>
      </c>
      <c r="I2541">
        <f t="shared" si="160"/>
        <v>0</v>
      </c>
    </row>
    <row r="2542" spans="1:9" x14ac:dyDescent="0.25">
      <c r="B2542" s="21">
        <v>40463</v>
      </c>
      <c r="F2542">
        <f t="shared" si="157"/>
        <v>0</v>
      </c>
      <c r="G2542">
        <f t="shared" si="158"/>
        <v>0</v>
      </c>
      <c r="H2542">
        <f t="shared" si="159"/>
        <v>0</v>
      </c>
      <c r="I2542">
        <f t="shared" si="160"/>
        <v>0</v>
      </c>
    </row>
    <row r="2543" spans="1:9" x14ac:dyDescent="0.25">
      <c r="B2543" s="21">
        <v>40473</v>
      </c>
      <c r="F2543">
        <f t="shared" si="157"/>
        <v>0</v>
      </c>
      <c r="G2543">
        <f t="shared" si="158"/>
        <v>0</v>
      </c>
      <c r="H2543">
        <f t="shared" si="159"/>
        <v>0</v>
      </c>
      <c r="I2543">
        <f t="shared" si="160"/>
        <v>0</v>
      </c>
    </row>
    <row r="2544" spans="1:9" x14ac:dyDescent="0.25">
      <c r="B2544" s="21">
        <v>40479</v>
      </c>
      <c r="F2544">
        <f t="shared" si="157"/>
        <v>0</v>
      </c>
      <c r="G2544">
        <f t="shared" si="158"/>
        <v>0</v>
      </c>
      <c r="H2544">
        <f t="shared" si="159"/>
        <v>0</v>
      </c>
      <c r="I2544">
        <f t="shared" si="160"/>
        <v>0</v>
      </c>
    </row>
    <row r="2545" spans="2:9" x14ac:dyDescent="0.25">
      <c r="B2545" s="21">
        <v>40484</v>
      </c>
      <c r="F2545">
        <f t="shared" si="157"/>
        <v>0</v>
      </c>
      <c r="G2545">
        <f t="shared" si="158"/>
        <v>0</v>
      </c>
      <c r="H2545">
        <f t="shared" si="159"/>
        <v>0</v>
      </c>
      <c r="I2545">
        <f t="shared" si="160"/>
        <v>0</v>
      </c>
    </row>
    <row r="2546" spans="2:9" x14ac:dyDescent="0.25">
      <c r="B2546" s="21">
        <v>40486</v>
      </c>
      <c r="C2546">
        <v>210.08750000000001</v>
      </c>
      <c r="E2546">
        <v>81.371768453902106</v>
      </c>
      <c r="F2546">
        <f t="shared" si="157"/>
        <v>210.08750000000001</v>
      </c>
      <c r="G2546">
        <f t="shared" si="158"/>
        <v>210.08750000000001</v>
      </c>
      <c r="H2546">
        <f t="shared" si="159"/>
        <v>0</v>
      </c>
      <c r="I2546">
        <f t="shared" si="160"/>
        <v>81.371768453902106</v>
      </c>
    </row>
    <row r="2547" spans="2:9" x14ac:dyDescent="0.25">
      <c r="B2547" s="21">
        <v>40490</v>
      </c>
      <c r="F2547">
        <f t="shared" si="157"/>
        <v>0</v>
      </c>
      <c r="G2547">
        <f t="shared" si="158"/>
        <v>0</v>
      </c>
      <c r="H2547">
        <f t="shared" si="159"/>
        <v>0</v>
      </c>
      <c r="I2547">
        <f t="shared" si="160"/>
        <v>0</v>
      </c>
    </row>
    <row r="2548" spans="2:9" x14ac:dyDescent="0.25">
      <c r="B2548" s="21">
        <v>40492</v>
      </c>
      <c r="F2548">
        <f t="shared" si="157"/>
        <v>0</v>
      </c>
      <c r="G2548">
        <f t="shared" si="158"/>
        <v>0</v>
      </c>
      <c r="H2548">
        <f t="shared" si="159"/>
        <v>0</v>
      </c>
      <c r="I2548">
        <f t="shared" si="160"/>
        <v>0</v>
      </c>
    </row>
    <row r="2549" spans="2:9" x14ac:dyDescent="0.25">
      <c r="B2549" s="21">
        <v>40497</v>
      </c>
      <c r="F2549">
        <f t="shared" si="157"/>
        <v>0</v>
      </c>
      <c r="G2549">
        <f t="shared" si="158"/>
        <v>0</v>
      </c>
      <c r="H2549">
        <f t="shared" si="159"/>
        <v>0</v>
      </c>
      <c r="I2549">
        <f t="shared" si="160"/>
        <v>0</v>
      </c>
    </row>
    <row r="2550" spans="2:9" x14ac:dyDescent="0.25">
      <c r="B2550" s="21">
        <v>40506</v>
      </c>
      <c r="C2550">
        <v>618.27499999999998</v>
      </c>
      <c r="E2550">
        <v>218.974522363571</v>
      </c>
      <c r="F2550">
        <f t="shared" si="157"/>
        <v>618.27499999999998</v>
      </c>
      <c r="G2550">
        <f t="shared" si="158"/>
        <v>618.27499999999998</v>
      </c>
      <c r="H2550">
        <f t="shared" si="159"/>
        <v>0</v>
      </c>
      <c r="I2550">
        <f t="shared" si="160"/>
        <v>218.974522363571</v>
      </c>
    </row>
    <row r="2551" spans="2:9" x14ac:dyDescent="0.25">
      <c r="B2551" s="21">
        <v>40513</v>
      </c>
      <c r="F2551">
        <f t="shared" si="157"/>
        <v>0</v>
      </c>
      <c r="G2551">
        <f t="shared" si="158"/>
        <v>0</v>
      </c>
      <c r="H2551">
        <f t="shared" si="159"/>
        <v>0</v>
      </c>
      <c r="I2551">
        <f t="shared" si="160"/>
        <v>0</v>
      </c>
    </row>
    <row r="2552" spans="2:9" x14ac:dyDescent="0.25">
      <c r="B2552" s="21">
        <v>40515</v>
      </c>
      <c r="F2552">
        <f t="shared" si="157"/>
        <v>0</v>
      </c>
      <c r="G2552">
        <f t="shared" si="158"/>
        <v>0</v>
      </c>
      <c r="H2552">
        <f t="shared" si="159"/>
        <v>0</v>
      </c>
      <c r="I2552">
        <f t="shared" si="160"/>
        <v>0</v>
      </c>
    </row>
    <row r="2553" spans="2:9" x14ac:dyDescent="0.25">
      <c r="B2553" s="21">
        <v>40520</v>
      </c>
      <c r="F2553">
        <f t="shared" si="157"/>
        <v>0</v>
      </c>
      <c r="G2553">
        <f t="shared" si="158"/>
        <v>0</v>
      </c>
      <c r="H2553">
        <f t="shared" si="159"/>
        <v>0</v>
      </c>
      <c r="I2553">
        <f t="shared" si="160"/>
        <v>0</v>
      </c>
    </row>
    <row r="2554" spans="2:9" x14ac:dyDescent="0.25">
      <c r="B2554" s="21">
        <v>40521</v>
      </c>
      <c r="C2554">
        <v>772.38750000000005</v>
      </c>
      <c r="E2554">
        <v>415.777534072874</v>
      </c>
      <c r="F2554">
        <f t="shared" si="157"/>
        <v>772.38750000000005</v>
      </c>
      <c r="G2554">
        <f t="shared" si="158"/>
        <v>772.38750000000005</v>
      </c>
      <c r="H2554">
        <f t="shared" si="159"/>
        <v>0</v>
      </c>
      <c r="I2554">
        <f t="shared" si="160"/>
        <v>415.777534072874</v>
      </c>
    </row>
    <row r="2555" spans="2:9" x14ac:dyDescent="0.25">
      <c r="B2555" s="21">
        <v>40527</v>
      </c>
      <c r="F2555">
        <f t="shared" si="157"/>
        <v>0</v>
      </c>
      <c r="G2555">
        <f t="shared" si="158"/>
        <v>0</v>
      </c>
      <c r="H2555">
        <f t="shared" si="159"/>
        <v>0</v>
      </c>
      <c r="I2555">
        <f t="shared" si="160"/>
        <v>0</v>
      </c>
    </row>
    <row r="2556" spans="2:9" x14ac:dyDescent="0.25">
      <c r="B2556" s="21">
        <v>40534</v>
      </c>
      <c r="C2556">
        <v>956.5</v>
      </c>
      <c r="E2556">
        <v>249.02682424461801</v>
      </c>
      <c r="F2556">
        <f t="shared" si="157"/>
        <v>956.5</v>
      </c>
      <c r="G2556">
        <f t="shared" si="158"/>
        <v>956.5</v>
      </c>
      <c r="H2556">
        <f t="shared" si="159"/>
        <v>0</v>
      </c>
      <c r="I2556">
        <f t="shared" si="160"/>
        <v>249.02682424461801</v>
      </c>
    </row>
    <row r="2557" spans="2:9" x14ac:dyDescent="0.25">
      <c r="B2557" s="21">
        <v>40541</v>
      </c>
      <c r="F2557">
        <f t="shared" si="157"/>
        <v>0</v>
      </c>
      <c r="G2557">
        <f t="shared" si="158"/>
        <v>0</v>
      </c>
      <c r="H2557">
        <f t="shared" si="159"/>
        <v>0</v>
      </c>
      <c r="I2557">
        <f t="shared" si="160"/>
        <v>0</v>
      </c>
    </row>
    <row r="2558" spans="2:9" x14ac:dyDescent="0.25">
      <c r="B2558" s="21">
        <v>40542</v>
      </c>
      <c r="C2558">
        <v>798.42499999999995</v>
      </c>
      <c r="E2558">
        <v>177.99792016377401</v>
      </c>
      <c r="F2558">
        <f t="shared" si="157"/>
        <v>798.42499999999995</v>
      </c>
      <c r="G2558">
        <f t="shared" si="158"/>
        <v>798.42499999999995</v>
      </c>
      <c r="H2558">
        <f t="shared" si="159"/>
        <v>0</v>
      </c>
      <c r="I2558">
        <f t="shared" si="160"/>
        <v>177.99792016377401</v>
      </c>
    </row>
    <row r="2559" spans="2:9" x14ac:dyDescent="0.25">
      <c r="B2559" s="21">
        <v>40549</v>
      </c>
      <c r="F2559">
        <f t="shared" si="157"/>
        <v>0</v>
      </c>
      <c r="G2559">
        <f t="shared" si="158"/>
        <v>0</v>
      </c>
      <c r="H2559">
        <f t="shared" si="159"/>
        <v>0</v>
      </c>
      <c r="I2559">
        <f t="shared" si="160"/>
        <v>0</v>
      </c>
    </row>
    <row r="2560" spans="2:9" x14ac:dyDescent="0.25">
      <c r="B2560" s="21">
        <v>40550</v>
      </c>
      <c r="C2560">
        <v>815.9</v>
      </c>
      <c r="E2560">
        <v>169.52820256552499</v>
      </c>
      <c r="F2560">
        <f t="shared" si="157"/>
        <v>815.9</v>
      </c>
      <c r="G2560">
        <f t="shared" si="158"/>
        <v>815.9</v>
      </c>
      <c r="H2560">
        <f t="shared" si="159"/>
        <v>0</v>
      </c>
      <c r="I2560">
        <f t="shared" si="160"/>
        <v>169.52820256552499</v>
      </c>
    </row>
    <row r="2561" spans="1:9" x14ac:dyDescent="0.25">
      <c r="B2561" s="21">
        <v>40555</v>
      </c>
      <c r="F2561">
        <f t="shared" si="157"/>
        <v>0</v>
      </c>
      <c r="G2561">
        <f t="shared" si="158"/>
        <v>0</v>
      </c>
      <c r="H2561">
        <f t="shared" si="159"/>
        <v>0</v>
      </c>
      <c r="I2561">
        <f t="shared" si="160"/>
        <v>0</v>
      </c>
    </row>
    <row r="2562" spans="1:9" x14ac:dyDescent="0.25">
      <c r="B2562" s="21">
        <v>40557</v>
      </c>
      <c r="C2562">
        <v>933.625</v>
      </c>
      <c r="E2562">
        <v>196.045921931642</v>
      </c>
      <c r="F2562">
        <f t="shared" si="157"/>
        <v>933.625</v>
      </c>
      <c r="G2562">
        <f t="shared" si="158"/>
        <v>933.625</v>
      </c>
      <c r="H2562">
        <f t="shared" si="159"/>
        <v>0</v>
      </c>
      <c r="I2562">
        <f t="shared" si="160"/>
        <v>196.045921931642</v>
      </c>
    </row>
    <row r="2563" spans="1:9" x14ac:dyDescent="0.25">
      <c r="B2563" s="21">
        <v>40562</v>
      </c>
      <c r="F2563">
        <f t="shared" si="157"/>
        <v>0</v>
      </c>
      <c r="G2563">
        <f t="shared" si="158"/>
        <v>0</v>
      </c>
      <c r="H2563">
        <f t="shared" si="159"/>
        <v>0</v>
      </c>
      <c r="I2563">
        <f t="shared" si="160"/>
        <v>0</v>
      </c>
    </row>
    <row r="2564" spans="1:9" x14ac:dyDescent="0.25">
      <c r="B2564" s="21">
        <v>40563</v>
      </c>
      <c r="C2564">
        <v>920.23749999999995</v>
      </c>
      <c r="E2564">
        <v>191.35409934382801</v>
      </c>
      <c r="F2564">
        <f t="shared" si="157"/>
        <v>920.23749999999995</v>
      </c>
      <c r="G2564">
        <f t="shared" si="158"/>
        <v>920.23749999999995</v>
      </c>
      <c r="H2564">
        <f t="shared" si="159"/>
        <v>0</v>
      </c>
      <c r="I2564">
        <f t="shared" si="160"/>
        <v>191.35409934382801</v>
      </c>
    </row>
    <row r="2565" spans="1:9" x14ac:dyDescent="0.25">
      <c r="B2565" s="21">
        <v>40569</v>
      </c>
      <c r="F2565">
        <f t="shared" si="157"/>
        <v>0</v>
      </c>
      <c r="G2565">
        <f t="shared" si="158"/>
        <v>0</v>
      </c>
      <c r="H2565">
        <f t="shared" si="159"/>
        <v>0</v>
      </c>
      <c r="I2565">
        <f t="shared" si="160"/>
        <v>0</v>
      </c>
    </row>
    <row r="2566" spans="1:9" x14ac:dyDescent="0.25">
      <c r="B2566" s="21">
        <v>40571</v>
      </c>
      <c r="C2566">
        <v>818.46249999999998</v>
      </c>
      <c r="E2566">
        <v>168.30107008813201</v>
      </c>
      <c r="F2566">
        <f t="shared" ref="F2566:F2629" si="161">G2566-H2566</f>
        <v>818.46249999999998</v>
      </c>
      <c r="G2566">
        <f t="shared" ref="G2566:G2629" si="162">IF(C2566="",0,C2566)</f>
        <v>818.46249999999998</v>
      </c>
      <c r="H2566">
        <f t="shared" ref="H2566:H2629" si="163">IF(D2566="",0,D2566)</f>
        <v>0</v>
      </c>
      <c r="I2566">
        <f t="shared" ref="I2566:I2629" si="164">IF(E2566="",0,E2566)</f>
        <v>168.30107008813201</v>
      </c>
    </row>
    <row r="2567" spans="1:9" x14ac:dyDescent="0.25">
      <c r="B2567" s="21">
        <v>40576</v>
      </c>
      <c r="F2567">
        <f t="shared" si="161"/>
        <v>0</v>
      </c>
      <c r="G2567">
        <f t="shared" si="162"/>
        <v>0</v>
      </c>
      <c r="H2567">
        <f t="shared" si="163"/>
        <v>0</v>
      </c>
      <c r="I2567">
        <f t="shared" si="164"/>
        <v>0</v>
      </c>
    </row>
    <row r="2568" spans="1:9" x14ac:dyDescent="0.25">
      <c r="B2568" s="21">
        <v>40583</v>
      </c>
      <c r="F2568">
        <f t="shared" si="161"/>
        <v>0</v>
      </c>
      <c r="G2568">
        <f t="shared" si="162"/>
        <v>0</v>
      </c>
      <c r="H2568">
        <f t="shared" si="163"/>
        <v>0</v>
      </c>
      <c r="I2568">
        <f t="shared" si="164"/>
        <v>0</v>
      </c>
    </row>
    <row r="2569" spans="1:9" x14ac:dyDescent="0.25">
      <c r="B2569" s="21">
        <v>40584</v>
      </c>
      <c r="C2569">
        <v>762.52902500000005</v>
      </c>
      <c r="D2569">
        <v>152.94584496050001</v>
      </c>
      <c r="E2569">
        <v>253.28948633398801</v>
      </c>
      <c r="F2569">
        <f t="shared" si="161"/>
        <v>609.58318003950001</v>
      </c>
      <c r="G2569">
        <f t="shared" si="162"/>
        <v>762.52902500000005</v>
      </c>
      <c r="H2569">
        <f t="shared" si="163"/>
        <v>152.94584496050001</v>
      </c>
      <c r="I2569">
        <f t="shared" si="164"/>
        <v>253.28948633398801</v>
      </c>
    </row>
    <row r="2570" spans="1:9" x14ac:dyDescent="0.25">
      <c r="A2570" t="s">
        <v>473</v>
      </c>
      <c r="B2570" s="21">
        <v>40451</v>
      </c>
      <c r="F2570">
        <f t="shared" si="161"/>
        <v>0</v>
      </c>
      <c r="G2570">
        <f t="shared" si="162"/>
        <v>0</v>
      </c>
      <c r="H2570">
        <f t="shared" si="163"/>
        <v>0</v>
      </c>
      <c r="I2570">
        <f t="shared" si="164"/>
        <v>0</v>
      </c>
    </row>
    <row r="2571" spans="1:9" x14ac:dyDescent="0.25">
      <c r="B2571" s="21">
        <v>40455</v>
      </c>
      <c r="F2571">
        <f t="shared" si="161"/>
        <v>0</v>
      </c>
      <c r="G2571">
        <f t="shared" si="162"/>
        <v>0</v>
      </c>
      <c r="H2571">
        <f t="shared" si="163"/>
        <v>0</v>
      </c>
      <c r="I2571">
        <f t="shared" si="164"/>
        <v>0</v>
      </c>
    </row>
    <row r="2572" spans="1:9" x14ac:dyDescent="0.25">
      <c r="B2572" s="21">
        <v>40463</v>
      </c>
      <c r="F2572">
        <f t="shared" si="161"/>
        <v>0</v>
      </c>
      <c r="G2572">
        <f t="shared" si="162"/>
        <v>0</v>
      </c>
      <c r="H2572">
        <f t="shared" si="163"/>
        <v>0</v>
      </c>
      <c r="I2572">
        <f t="shared" si="164"/>
        <v>0</v>
      </c>
    </row>
    <row r="2573" spans="1:9" x14ac:dyDescent="0.25">
      <c r="B2573" s="21">
        <v>40473</v>
      </c>
      <c r="F2573">
        <f t="shared" si="161"/>
        <v>0</v>
      </c>
      <c r="G2573">
        <f t="shared" si="162"/>
        <v>0</v>
      </c>
      <c r="H2573">
        <f t="shared" si="163"/>
        <v>0</v>
      </c>
      <c r="I2573">
        <f t="shared" si="164"/>
        <v>0</v>
      </c>
    </row>
    <row r="2574" spans="1:9" x14ac:dyDescent="0.25">
      <c r="B2574" s="21">
        <v>40479</v>
      </c>
      <c r="F2574">
        <f t="shared" si="161"/>
        <v>0</v>
      </c>
      <c r="G2574">
        <f t="shared" si="162"/>
        <v>0</v>
      </c>
      <c r="H2574">
        <f t="shared" si="163"/>
        <v>0</v>
      </c>
      <c r="I2574">
        <f t="shared" si="164"/>
        <v>0</v>
      </c>
    </row>
    <row r="2575" spans="1:9" x14ac:dyDescent="0.25">
      <c r="B2575" s="21">
        <v>40484</v>
      </c>
      <c r="F2575">
        <f t="shared" si="161"/>
        <v>0</v>
      </c>
      <c r="G2575">
        <f t="shared" si="162"/>
        <v>0</v>
      </c>
      <c r="H2575">
        <f t="shared" si="163"/>
        <v>0</v>
      </c>
      <c r="I2575">
        <f t="shared" si="164"/>
        <v>0</v>
      </c>
    </row>
    <row r="2576" spans="1:9" x14ac:dyDescent="0.25">
      <c r="B2576" s="21">
        <v>40486</v>
      </c>
      <c r="C2576">
        <v>0</v>
      </c>
      <c r="E2576">
        <v>0</v>
      </c>
      <c r="F2576">
        <f t="shared" si="161"/>
        <v>0</v>
      </c>
      <c r="G2576">
        <f t="shared" si="162"/>
        <v>0</v>
      </c>
      <c r="H2576">
        <f t="shared" si="163"/>
        <v>0</v>
      </c>
      <c r="I2576">
        <f t="shared" si="164"/>
        <v>0</v>
      </c>
    </row>
    <row r="2577" spans="2:9" x14ac:dyDescent="0.25">
      <c r="B2577" s="21">
        <v>40490</v>
      </c>
      <c r="F2577">
        <f t="shared" si="161"/>
        <v>0</v>
      </c>
      <c r="G2577">
        <f t="shared" si="162"/>
        <v>0</v>
      </c>
      <c r="H2577">
        <f t="shared" si="163"/>
        <v>0</v>
      </c>
      <c r="I2577">
        <f t="shared" si="164"/>
        <v>0</v>
      </c>
    </row>
    <row r="2578" spans="2:9" x14ac:dyDescent="0.25">
      <c r="B2578" s="21">
        <v>40492</v>
      </c>
      <c r="F2578">
        <f t="shared" si="161"/>
        <v>0</v>
      </c>
      <c r="G2578">
        <f t="shared" si="162"/>
        <v>0</v>
      </c>
      <c r="H2578">
        <f t="shared" si="163"/>
        <v>0</v>
      </c>
      <c r="I2578">
        <f t="shared" si="164"/>
        <v>0</v>
      </c>
    </row>
    <row r="2579" spans="2:9" x14ac:dyDescent="0.25">
      <c r="B2579" s="21">
        <v>40497</v>
      </c>
      <c r="F2579">
        <f t="shared" si="161"/>
        <v>0</v>
      </c>
      <c r="G2579">
        <f t="shared" si="162"/>
        <v>0</v>
      </c>
      <c r="H2579">
        <f t="shared" si="163"/>
        <v>0</v>
      </c>
      <c r="I2579">
        <f t="shared" si="164"/>
        <v>0</v>
      </c>
    </row>
    <row r="2580" spans="2:9" x14ac:dyDescent="0.25">
      <c r="B2580" s="21">
        <v>40506</v>
      </c>
      <c r="C2580">
        <v>346.83333333333297</v>
      </c>
      <c r="E2580">
        <v>164.54514952237199</v>
      </c>
      <c r="F2580">
        <f t="shared" si="161"/>
        <v>346.83333333333297</v>
      </c>
      <c r="G2580">
        <f t="shared" si="162"/>
        <v>346.83333333333297</v>
      </c>
      <c r="H2580">
        <f t="shared" si="163"/>
        <v>0</v>
      </c>
      <c r="I2580">
        <f t="shared" si="164"/>
        <v>164.54514952237199</v>
      </c>
    </row>
    <row r="2581" spans="2:9" x14ac:dyDescent="0.25">
      <c r="B2581" s="21">
        <v>40513</v>
      </c>
      <c r="F2581">
        <f t="shared" si="161"/>
        <v>0</v>
      </c>
      <c r="G2581">
        <f t="shared" si="162"/>
        <v>0</v>
      </c>
      <c r="H2581">
        <f t="shared" si="163"/>
        <v>0</v>
      </c>
      <c r="I2581">
        <f t="shared" si="164"/>
        <v>0</v>
      </c>
    </row>
    <row r="2582" spans="2:9" x14ac:dyDescent="0.25">
      <c r="B2582" s="21">
        <v>40515</v>
      </c>
      <c r="F2582">
        <f t="shared" si="161"/>
        <v>0</v>
      </c>
      <c r="G2582">
        <f t="shared" si="162"/>
        <v>0</v>
      </c>
      <c r="H2582">
        <f t="shared" si="163"/>
        <v>0</v>
      </c>
      <c r="I2582">
        <f t="shared" si="164"/>
        <v>0</v>
      </c>
    </row>
    <row r="2583" spans="2:9" x14ac:dyDescent="0.25">
      <c r="B2583" s="21">
        <v>40520</v>
      </c>
      <c r="F2583">
        <f t="shared" si="161"/>
        <v>0</v>
      </c>
      <c r="G2583">
        <f t="shared" si="162"/>
        <v>0</v>
      </c>
      <c r="H2583">
        <f t="shared" si="163"/>
        <v>0</v>
      </c>
      <c r="I2583">
        <f t="shared" si="164"/>
        <v>0</v>
      </c>
    </row>
    <row r="2584" spans="2:9" x14ac:dyDescent="0.25">
      <c r="B2584" s="21">
        <v>40521</v>
      </c>
      <c r="C2584">
        <v>959.63333333333298</v>
      </c>
      <c r="E2584">
        <v>536.88044988284901</v>
      </c>
      <c r="F2584">
        <f t="shared" si="161"/>
        <v>959.63333333333298</v>
      </c>
      <c r="G2584">
        <f t="shared" si="162"/>
        <v>959.63333333333298</v>
      </c>
      <c r="H2584">
        <f t="shared" si="163"/>
        <v>0</v>
      </c>
      <c r="I2584">
        <f t="shared" si="164"/>
        <v>536.88044988284901</v>
      </c>
    </row>
    <row r="2585" spans="2:9" x14ac:dyDescent="0.25">
      <c r="B2585" s="21">
        <v>40527</v>
      </c>
      <c r="F2585">
        <f t="shared" si="161"/>
        <v>0</v>
      </c>
      <c r="G2585">
        <f t="shared" si="162"/>
        <v>0</v>
      </c>
      <c r="H2585">
        <f t="shared" si="163"/>
        <v>0</v>
      </c>
      <c r="I2585">
        <f t="shared" si="164"/>
        <v>0</v>
      </c>
    </row>
    <row r="2586" spans="2:9" x14ac:dyDescent="0.25">
      <c r="B2586" s="21">
        <v>40534</v>
      </c>
      <c r="C2586">
        <v>1130.4833333333299</v>
      </c>
      <c r="E2586">
        <v>447.44895473914602</v>
      </c>
      <c r="F2586">
        <f t="shared" si="161"/>
        <v>1130.4833333333299</v>
      </c>
      <c r="G2586">
        <f t="shared" si="162"/>
        <v>1130.4833333333299</v>
      </c>
      <c r="H2586">
        <f t="shared" si="163"/>
        <v>0</v>
      </c>
      <c r="I2586">
        <f t="shared" si="164"/>
        <v>447.44895473914602</v>
      </c>
    </row>
    <row r="2587" spans="2:9" x14ac:dyDescent="0.25">
      <c r="B2587" s="21">
        <v>40541</v>
      </c>
      <c r="F2587">
        <f t="shared" si="161"/>
        <v>0</v>
      </c>
      <c r="G2587">
        <f t="shared" si="162"/>
        <v>0</v>
      </c>
      <c r="H2587">
        <f t="shared" si="163"/>
        <v>0</v>
      </c>
      <c r="I2587">
        <f t="shared" si="164"/>
        <v>0</v>
      </c>
    </row>
    <row r="2588" spans="2:9" x14ac:dyDescent="0.25">
      <c r="B2588" s="21">
        <v>40542</v>
      </c>
      <c r="C2588">
        <v>1291.11666666667</v>
      </c>
      <c r="E2588">
        <v>450.57699380992301</v>
      </c>
      <c r="F2588">
        <f t="shared" si="161"/>
        <v>1291.11666666667</v>
      </c>
      <c r="G2588">
        <f t="shared" si="162"/>
        <v>1291.11666666667</v>
      </c>
      <c r="H2588">
        <f t="shared" si="163"/>
        <v>0</v>
      </c>
      <c r="I2588">
        <f t="shared" si="164"/>
        <v>450.57699380992301</v>
      </c>
    </row>
    <row r="2589" spans="2:9" x14ac:dyDescent="0.25">
      <c r="B2589" s="21">
        <v>40549</v>
      </c>
      <c r="F2589">
        <f t="shared" si="161"/>
        <v>0</v>
      </c>
      <c r="G2589">
        <f t="shared" si="162"/>
        <v>0</v>
      </c>
      <c r="H2589">
        <f t="shared" si="163"/>
        <v>0</v>
      </c>
      <c r="I2589">
        <f t="shared" si="164"/>
        <v>0</v>
      </c>
    </row>
    <row r="2590" spans="2:9" x14ac:dyDescent="0.25">
      <c r="B2590" s="21">
        <v>40550</v>
      </c>
      <c r="C2590">
        <v>1463.36666666667</v>
      </c>
      <c r="E2590">
        <v>402.65002756080997</v>
      </c>
      <c r="F2590">
        <f t="shared" si="161"/>
        <v>1463.36666666667</v>
      </c>
      <c r="G2590">
        <f t="shared" si="162"/>
        <v>1463.36666666667</v>
      </c>
      <c r="H2590">
        <f t="shared" si="163"/>
        <v>0</v>
      </c>
      <c r="I2590">
        <f t="shared" si="164"/>
        <v>402.65002756080997</v>
      </c>
    </row>
    <row r="2591" spans="2:9" x14ac:dyDescent="0.25">
      <c r="B2591" s="21">
        <v>40555</v>
      </c>
      <c r="F2591">
        <f t="shared" si="161"/>
        <v>0</v>
      </c>
      <c r="G2591">
        <f t="shared" si="162"/>
        <v>0</v>
      </c>
      <c r="H2591">
        <f t="shared" si="163"/>
        <v>0</v>
      </c>
      <c r="I2591">
        <f t="shared" si="164"/>
        <v>0</v>
      </c>
    </row>
    <row r="2592" spans="2:9" x14ac:dyDescent="0.25">
      <c r="B2592" s="21">
        <v>40557</v>
      </c>
      <c r="C2592">
        <v>1735.75</v>
      </c>
      <c r="E2592">
        <v>466.32578412114901</v>
      </c>
      <c r="F2592">
        <f t="shared" si="161"/>
        <v>1735.75</v>
      </c>
      <c r="G2592">
        <f t="shared" si="162"/>
        <v>1735.75</v>
      </c>
      <c r="H2592">
        <f t="shared" si="163"/>
        <v>0</v>
      </c>
      <c r="I2592">
        <f t="shared" si="164"/>
        <v>466.32578412114901</v>
      </c>
    </row>
    <row r="2593" spans="1:9" x14ac:dyDescent="0.25">
      <c r="B2593" s="21">
        <v>40562</v>
      </c>
      <c r="F2593">
        <f t="shared" si="161"/>
        <v>0</v>
      </c>
      <c r="G2593">
        <f t="shared" si="162"/>
        <v>0</v>
      </c>
      <c r="H2593">
        <f t="shared" si="163"/>
        <v>0</v>
      </c>
      <c r="I2593">
        <f t="shared" si="164"/>
        <v>0</v>
      </c>
    </row>
    <row r="2594" spans="1:9" x14ac:dyDescent="0.25">
      <c r="B2594" s="21">
        <v>40563</v>
      </c>
      <c r="C2594">
        <v>1202.3</v>
      </c>
      <c r="E2594">
        <v>321.99600116568598</v>
      </c>
      <c r="F2594">
        <f t="shared" si="161"/>
        <v>1202.3</v>
      </c>
      <c r="G2594">
        <f t="shared" si="162"/>
        <v>1202.3</v>
      </c>
      <c r="H2594">
        <f t="shared" si="163"/>
        <v>0</v>
      </c>
      <c r="I2594">
        <f t="shared" si="164"/>
        <v>321.99600116568598</v>
      </c>
    </row>
    <row r="2595" spans="1:9" x14ac:dyDescent="0.25">
      <c r="B2595" s="21">
        <v>40569</v>
      </c>
      <c r="F2595">
        <f t="shared" si="161"/>
        <v>0</v>
      </c>
      <c r="G2595">
        <f t="shared" si="162"/>
        <v>0</v>
      </c>
      <c r="H2595">
        <f t="shared" si="163"/>
        <v>0</v>
      </c>
      <c r="I2595">
        <f t="shared" si="164"/>
        <v>0</v>
      </c>
    </row>
    <row r="2596" spans="1:9" x14ac:dyDescent="0.25">
      <c r="B2596" s="21">
        <v>40571</v>
      </c>
      <c r="C2596">
        <v>924.81666666666695</v>
      </c>
      <c r="E2596">
        <v>315.76092629508599</v>
      </c>
      <c r="F2596">
        <f t="shared" si="161"/>
        <v>924.81666666666695</v>
      </c>
      <c r="G2596">
        <f t="shared" si="162"/>
        <v>924.81666666666695</v>
      </c>
      <c r="H2596">
        <f t="shared" si="163"/>
        <v>0</v>
      </c>
      <c r="I2596">
        <f t="shared" si="164"/>
        <v>315.76092629508599</v>
      </c>
    </row>
    <row r="2597" spans="1:9" x14ac:dyDescent="0.25">
      <c r="B2597" s="21">
        <v>40576</v>
      </c>
      <c r="F2597">
        <f t="shared" si="161"/>
        <v>0</v>
      </c>
      <c r="G2597">
        <f t="shared" si="162"/>
        <v>0</v>
      </c>
      <c r="H2597">
        <f t="shared" si="163"/>
        <v>0</v>
      </c>
      <c r="I2597">
        <f t="shared" si="164"/>
        <v>0</v>
      </c>
    </row>
    <row r="2598" spans="1:9" x14ac:dyDescent="0.25">
      <c r="B2598" s="21">
        <v>40583</v>
      </c>
      <c r="F2598">
        <f t="shared" si="161"/>
        <v>0</v>
      </c>
      <c r="G2598">
        <f t="shared" si="162"/>
        <v>0</v>
      </c>
      <c r="H2598">
        <f t="shared" si="163"/>
        <v>0</v>
      </c>
      <c r="I2598">
        <f t="shared" si="164"/>
        <v>0</v>
      </c>
    </row>
    <row r="2599" spans="1:9" x14ac:dyDescent="0.25">
      <c r="B2599" s="21">
        <v>40584</v>
      </c>
      <c r="C2599">
        <v>1514.40551333333</v>
      </c>
      <c r="D2599">
        <v>235.72399064567799</v>
      </c>
      <c r="E2599">
        <v>474.83369276840199</v>
      </c>
      <c r="F2599">
        <f t="shared" si="161"/>
        <v>1278.681522687652</v>
      </c>
      <c r="G2599">
        <f t="shared" si="162"/>
        <v>1514.40551333333</v>
      </c>
      <c r="H2599">
        <f t="shared" si="163"/>
        <v>235.72399064567799</v>
      </c>
      <c r="I2599">
        <f t="shared" si="164"/>
        <v>474.83369276840199</v>
      </c>
    </row>
    <row r="2600" spans="1:9" x14ac:dyDescent="0.25">
      <c r="A2600" t="s">
        <v>475</v>
      </c>
      <c r="B2600" s="21">
        <v>40451</v>
      </c>
      <c r="F2600">
        <f t="shared" si="161"/>
        <v>0</v>
      </c>
      <c r="G2600">
        <f t="shared" si="162"/>
        <v>0</v>
      </c>
      <c r="H2600">
        <f t="shared" si="163"/>
        <v>0</v>
      </c>
      <c r="I2600">
        <f t="shared" si="164"/>
        <v>0</v>
      </c>
    </row>
    <row r="2601" spans="1:9" x14ac:dyDescent="0.25">
      <c r="B2601" s="21">
        <v>40455</v>
      </c>
      <c r="F2601">
        <f t="shared" si="161"/>
        <v>0</v>
      </c>
      <c r="G2601">
        <f t="shared" si="162"/>
        <v>0</v>
      </c>
      <c r="H2601">
        <f t="shared" si="163"/>
        <v>0</v>
      </c>
      <c r="I2601">
        <f t="shared" si="164"/>
        <v>0</v>
      </c>
    </row>
    <row r="2602" spans="1:9" x14ac:dyDescent="0.25">
      <c r="B2602" s="21">
        <v>40463</v>
      </c>
      <c r="F2602">
        <f t="shared" si="161"/>
        <v>0</v>
      </c>
      <c r="G2602">
        <f t="shared" si="162"/>
        <v>0</v>
      </c>
      <c r="H2602">
        <f t="shared" si="163"/>
        <v>0</v>
      </c>
      <c r="I2602">
        <f t="shared" si="164"/>
        <v>0</v>
      </c>
    </row>
    <row r="2603" spans="1:9" x14ac:dyDescent="0.25">
      <c r="B2603" s="21">
        <v>40473</v>
      </c>
      <c r="F2603">
        <f t="shared" si="161"/>
        <v>0</v>
      </c>
      <c r="G2603">
        <f t="shared" si="162"/>
        <v>0</v>
      </c>
      <c r="H2603">
        <f t="shared" si="163"/>
        <v>0</v>
      </c>
      <c r="I2603">
        <f t="shared" si="164"/>
        <v>0</v>
      </c>
    </row>
    <row r="2604" spans="1:9" x14ac:dyDescent="0.25">
      <c r="B2604" s="21">
        <v>40479</v>
      </c>
      <c r="F2604">
        <f t="shared" si="161"/>
        <v>0</v>
      </c>
      <c r="G2604">
        <f t="shared" si="162"/>
        <v>0</v>
      </c>
      <c r="H2604">
        <f t="shared" si="163"/>
        <v>0</v>
      </c>
      <c r="I2604">
        <f t="shared" si="164"/>
        <v>0</v>
      </c>
    </row>
    <row r="2605" spans="1:9" x14ac:dyDescent="0.25">
      <c r="B2605" s="21">
        <v>40484</v>
      </c>
      <c r="F2605">
        <f t="shared" si="161"/>
        <v>0</v>
      </c>
      <c r="G2605">
        <f t="shared" si="162"/>
        <v>0</v>
      </c>
      <c r="H2605">
        <f t="shared" si="163"/>
        <v>0</v>
      </c>
      <c r="I2605">
        <f t="shared" si="164"/>
        <v>0</v>
      </c>
    </row>
    <row r="2606" spans="1:9" x14ac:dyDescent="0.25">
      <c r="B2606" s="21">
        <v>40486</v>
      </c>
      <c r="C2606">
        <v>0</v>
      </c>
      <c r="E2606">
        <v>0</v>
      </c>
      <c r="F2606">
        <f t="shared" si="161"/>
        <v>0</v>
      </c>
      <c r="G2606">
        <f t="shared" si="162"/>
        <v>0</v>
      </c>
      <c r="H2606">
        <f t="shared" si="163"/>
        <v>0</v>
      </c>
      <c r="I2606">
        <f t="shared" si="164"/>
        <v>0</v>
      </c>
    </row>
    <row r="2607" spans="1:9" x14ac:dyDescent="0.25">
      <c r="B2607" s="21">
        <v>40490</v>
      </c>
      <c r="F2607">
        <f t="shared" si="161"/>
        <v>0</v>
      </c>
      <c r="G2607">
        <f t="shared" si="162"/>
        <v>0</v>
      </c>
      <c r="H2607">
        <f t="shared" si="163"/>
        <v>0</v>
      </c>
      <c r="I2607">
        <f t="shared" si="164"/>
        <v>0</v>
      </c>
    </row>
    <row r="2608" spans="1:9" x14ac:dyDescent="0.25">
      <c r="B2608" s="21">
        <v>40492</v>
      </c>
      <c r="F2608">
        <f t="shared" si="161"/>
        <v>0</v>
      </c>
      <c r="G2608">
        <f t="shared" si="162"/>
        <v>0</v>
      </c>
      <c r="H2608">
        <f t="shared" si="163"/>
        <v>0</v>
      </c>
      <c r="I2608">
        <f t="shared" si="164"/>
        <v>0</v>
      </c>
    </row>
    <row r="2609" spans="2:9" x14ac:dyDescent="0.25">
      <c r="B2609" s="21">
        <v>40497</v>
      </c>
      <c r="F2609">
        <f t="shared" si="161"/>
        <v>0</v>
      </c>
      <c r="G2609">
        <f t="shared" si="162"/>
        <v>0</v>
      </c>
      <c r="H2609">
        <f t="shared" si="163"/>
        <v>0</v>
      </c>
      <c r="I2609">
        <f t="shared" si="164"/>
        <v>0</v>
      </c>
    </row>
    <row r="2610" spans="2:9" x14ac:dyDescent="0.25">
      <c r="B2610" s="21">
        <v>40506</v>
      </c>
      <c r="C2610">
        <v>339.45</v>
      </c>
      <c r="E2610">
        <v>170.18600221794699</v>
      </c>
      <c r="F2610">
        <f t="shared" si="161"/>
        <v>339.45</v>
      </c>
      <c r="G2610">
        <f t="shared" si="162"/>
        <v>339.45</v>
      </c>
      <c r="H2610">
        <f t="shared" si="163"/>
        <v>0</v>
      </c>
      <c r="I2610">
        <f t="shared" si="164"/>
        <v>170.18600221794699</v>
      </c>
    </row>
    <row r="2611" spans="2:9" x14ac:dyDescent="0.25">
      <c r="B2611" s="21">
        <v>40513</v>
      </c>
      <c r="F2611">
        <f t="shared" si="161"/>
        <v>0</v>
      </c>
      <c r="G2611">
        <f t="shared" si="162"/>
        <v>0</v>
      </c>
      <c r="H2611">
        <f t="shared" si="163"/>
        <v>0</v>
      </c>
      <c r="I2611">
        <f t="shared" si="164"/>
        <v>0</v>
      </c>
    </row>
    <row r="2612" spans="2:9" x14ac:dyDescent="0.25">
      <c r="B2612" s="21">
        <v>40515</v>
      </c>
      <c r="F2612">
        <f t="shared" si="161"/>
        <v>0</v>
      </c>
      <c r="G2612">
        <f t="shared" si="162"/>
        <v>0</v>
      </c>
      <c r="H2612">
        <f t="shared" si="163"/>
        <v>0</v>
      </c>
      <c r="I2612">
        <f t="shared" si="164"/>
        <v>0</v>
      </c>
    </row>
    <row r="2613" spans="2:9" x14ac:dyDescent="0.25">
      <c r="B2613" s="21">
        <v>40520</v>
      </c>
      <c r="F2613">
        <f t="shared" si="161"/>
        <v>0</v>
      </c>
      <c r="G2613">
        <f t="shared" si="162"/>
        <v>0</v>
      </c>
      <c r="H2613">
        <f t="shared" si="163"/>
        <v>0</v>
      </c>
      <c r="I2613">
        <f t="shared" si="164"/>
        <v>0</v>
      </c>
    </row>
    <row r="2614" spans="2:9" x14ac:dyDescent="0.25">
      <c r="B2614" s="21">
        <v>40521</v>
      </c>
      <c r="C2614">
        <v>643.75</v>
      </c>
      <c r="E2614">
        <v>343.20171081907603</v>
      </c>
      <c r="F2614">
        <f t="shared" si="161"/>
        <v>643.75</v>
      </c>
      <c r="G2614">
        <f t="shared" si="162"/>
        <v>643.75</v>
      </c>
      <c r="H2614">
        <f t="shared" si="163"/>
        <v>0</v>
      </c>
      <c r="I2614">
        <f t="shared" si="164"/>
        <v>343.20171081907603</v>
      </c>
    </row>
    <row r="2615" spans="2:9" x14ac:dyDescent="0.25">
      <c r="B2615" s="21">
        <v>40527</v>
      </c>
      <c r="F2615">
        <f t="shared" si="161"/>
        <v>0</v>
      </c>
      <c r="G2615">
        <f t="shared" si="162"/>
        <v>0</v>
      </c>
      <c r="H2615">
        <f t="shared" si="163"/>
        <v>0</v>
      </c>
      <c r="I2615">
        <f t="shared" si="164"/>
        <v>0</v>
      </c>
    </row>
    <row r="2616" spans="2:9" x14ac:dyDescent="0.25">
      <c r="B2616" s="21">
        <v>40534</v>
      </c>
      <c r="C2616">
        <v>1032.8</v>
      </c>
      <c r="E2616">
        <v>368.42085765194901</v>
      </c>
      <c r="F2616">
        <f t="shared" si="161"/>
        <v>1032.8</v>
      </c>
      <c r="G2616">
        <f t="shared" si="162"/>
        <v>1032.8</v>
      </c>
      <c r="H2616">
        <f t="shared" si="163"/>
        <v>0</v>
      </c>
      <c r="I2616">
        <f t="shared" si="164"/>
        <v>368.42085765194901</v>
      </c>
    </row>
    <row r="2617" spans="2:9" x14ac:dyDescent="0.25">
      <c r="B2617" s="21">
        <v>40541</v>
      </c>
      <c r="F2617">
        <f t="shared" si="161"/>
        <v>0</v>
      </c>
      <c r="G2617">
        <f t="shared" si="162"/>
        <v>0</v>
      </c>
      <c r="H2617">
        <f t="shared" si="163"/>
        <v>0</v>
      </c>
      <c r="I2617">
        <f t="shared" si="164"/>
        <v>0</v>
      </c>
    </row>
    <row r="2618" spans="2:9" x14ac:dyDescent="0.25">
      <c r="B2618" s="21">
        <v>40542</v>
      </c>
      <c r="C2618">
        <v>1008.65</v>
      </c>
      <c r="E2618">
        <v>293.96002928171902</v>
      </c>
      <c r="F2618">
        <f t="shared" si="161"/>
        <v>1008.65</v>
      </c>
      <c r="G2618">
        <f t="shared" si="162"/>
        <v>1008.65</v>
      </c>
      <c r="H2618">
        <f t="shared" si="163"/>
        <v>0</v>
      </c>
      <c r="I2618">
        <f t="shared" si="164"/>
        <v>293.96002928171902</v>
      </c>
    </row>
    <row r="2619" spans="2:9" x14ac:dyDescent="0.25">
      <c r="B2619" s="21">
        <v>40549</v>
      </c>
      <c r="F2619">
        <f t="shared" si="161"/>
        <v>0</v>
      </c>
      <c r="G2619">
        <f t="shared" si="162"/>
        <v>0</v>
      </c>
      <c r="H2619">
        <f t="shared" si="163"/>
        <v>0</v>
      </c>
      <c r="I2619">
        <f t="shared" si="164"/>
        <v>0</v>
      </c>
    </row>
    <row r="2620" spans="2:9" x14ac:dyDescent="0.25">
      <c r="B2620" s="21">
        <v>40550</v>
      </c>
      <c r="C2620">
        <v>1250.4000000000001</v>
      </c>
      <c r="E2620">
        <v>281.45314028458699</v>
      </c>
      <c r="F2620">
        <f t="shared" si="161"/>
        <v>1250.4000000000001</v>
      </c>
      <c r="G2620">
        <f t="shared" si="162"/>
        <v>1250.4000000000001</v>
      </c>
      <c r="H2620">
        <f t="shared" si="163"/>
        <v>0</v>
      </c>
      <c r="I2620">
        <f t="shared" si="164"/>
        <v>281.45314028458699</v>
      </c>
    </row>
    <row r="2621" spans="2:9" x14ac:dyDescent="0.25">
      <c r="B2621" s="21">
        <v>40555</v>
      </c>
      <c r="F2621">
        <f t="shared" si="161"/>
        <v>0</v>
      </c>
      <c r="G2621">
        <f t="shared" si="162"/>
        <v>0</v>
      </c>
      <c r="H2621">
        <f t="shared" si="163"/>
        <v>0</v>
      </c>
      <c r="I2621">
        <f t="shared" si="164"/>
        <v>0</v>
      </c>
    </row>
    <row r="2622" spans="2:9" x14ac:dyDescent="0.25">
      <c r="B2622" s="21">
        <v>40557</v>
      </c>
      <c r="C2622">
        <v>1386.88333333333</v>
      </c>
      <c r="E2622">
        <v>286.54483899148698</v>
      </c>
      <c r="F2622">
        <f t="shared" si="161"/>
        <v>1386.88333333333</v>
      </c>
      <c r="G2622">
        <f t="shared" si="162"/>
        <v>1386.88333333333</v>
      </c>
      <c r="H2622">
        <f t="shared" si="163"/>
        <v>0</v>
      </c>
      <c r="I2622">
        <f t="shared" si="164"/>
        <v>286.54483899148698</v>
      </c>
    </row>
    <row r="2623" spans="2:9" x14ac:dyDescent="0.25">
      <c r="B2623" s="21">
        <v>40562</v>
      </c>
      <c r="F2623">
        <f t="shared" si="161"/>
        <v>0</v>
      </c>
      <c r="G2623">
        <f t="shared" si="162"/>
        <v>0</v>
      </c>
      <c r="H2623">
        <f t="shared" si="163"/>
        <v>0</v>
      </c>
      <c r="I2623">
        <f t="shared" si="164"/>
        <v>0</v>
      </c>
    </row>
    <row r="2624" spans="2:9" x14ac:dyDescent="0.25">
      <c r="B2624" s="21">
        <v>40563</v>
      </c>
      <c r="C2624">
        <v>1155.8499999999999</v>
      </c>
      <c r="E2624">
        <v>237.580498842884</v>
      </c>
      <c r="F2624">
        <f t="shared" si="161"/>
        <v>1155.8499999999999</v>
      </c>
      <c r="G2624">
        <f t="shared" si="162"/>
        <v>1155.8499999999999</v>
      </c>
      <c r="H2624">
        <f t="shared" si="163"/>
        <v>0</v>
      </c>
      <c r="I2624">
        <f t="shared" si="164"/>
        <v>237.580498842884</v>
      </c>
    </row>
    <row r="2625" spans="1:9" x14ac:dyDescent="0.25">
      <c r="B2625" s="21">
        <v>40569</v>
      </c>
      <c r="F2625">
        <f t="shared" si="161"/>
        <v>0</v>
      </c>
      <c r="G2625">
        <f t="shared" si="162"/>
        <v>0</v>
      </c>
      <c r="H2625">
        <f t="shared" si="163"/>
        <v>0</v>
      </c>
      <c r="I2625">
        <f t="shared" si="164"/>
        <v>0</v>
      </c>
    </row>
    <row r="2626" spans="1:9" x14ac:dyDescent="0.25">
      <c r="B2626" s="21">
        <v>40571</v>
      </c>
      <c r="C2626">
        <v>1100.2666666666701</v>
      </c>
      <c r="E2626">
        <v>227.19270370498199</v>
      </c>
      <c r="F2626">
        <f t="shared" si="161"/>
        <v>1100.2666666666701</v>
      </c>
      <c r="G2626">
        <f t="shared" si="162"/>
        <v>1100.2666666666701</v>
      </c>
      <c r="H2626">
        <f t="shared" si="163"/>
        <v>0</v>
      </c>
      <c r="I2626">
        <f t="shared" si="164"/>
        <v>227.19270370498199</v>
      </c>
    </row>
    <row r="2627" spans="1:9" x14ac:dyDescent="0.25">
      <c r="B2627" s="21">
        <v>40576</v>
      </c>
      <c r="F2627">
        <f t="shared" si="161"/>
        <v>0</v>
      </c>
      <c r="G2627">
        <f t="shared" si="162"/>
        <v>0</v>
      </c>
      <c r="H2627">
        <f t="shared" si="163"/>
        <v>0</v>
      </c>
      <c r="I2627">
        <f t="shared" si="164"/>
        <v>0</v>
      </c>
    </row>
    <row r="2628" spans="1:9" x14ac:dyDescent="0.25">
      <c r="B2628" s="21">
        <v>40583</v>
      </c>
      <c r="F2628">
        <f t="shared" si="161"/>
        <v>0</v>
      </c>
      <c r="G2628">
        <f t="shared" si="162"/>
        <v>0</v>
      </c>
      <c r="H2628">
        <f t="shared" si="163"/>
        <v>0</v>
      </c>
      <c r="I2628">
        <f t="shared" si="164"/>
        <v>0</v>
      </c>
    </row>
    <row r="2629" spans="1:9" x14ac:dyDescent="0.25">
      <c r="B2629" s="21">
        <v>40584</v>
      </c>
      <c r="C2629">
        <v>1031.5346300000001</v>
      </c>
      <c r="D2629">
        <v>185.19152527600201</v>
      </c>
      <c r="E2629">
        <v>287.910909427658</v>
      </c>
      <c r="F2629">
        <f t="shared" si="161"/>
        <v>846.34310472399807</v>
      </c>
      <c r="G2629">
        <f t="shared" si="162"/>
        <v>1031.5346300000001</v>
      </c>
      <c r="H2629">
        <f t="shared" si="163"/>
        <v>185.19152527600201</v>
      </c>
      <c r="I2629">
        <f t="shared" si="164"/>
        <v>287.910909427658</v>
      </c>
    </row>
    <row r="2630" spans="1:9" x14ac:dyDescent="0.25">
      <c r="A2630" t="s">
        <v>477</v>
      </c>
      <c r="B2630" s="21">
        <v>40451</v>
      </c>
      <c r="F2630">
        <f t="shared" ref="F2630:F2693" si="165">G2630-H2630</f>
        <v>0</v>
      </c>
      <c r="G2630">
        <f t="shared" ref="G2630:G2693" si="166">IF(C2630="",0,C2630)</f>
        <v>0</v>
      </c>
      <c r="H2630">
        <f t="shared" ref="H2630:H2693" si="167">IF(D2630="",0,D2630)</f>
        <v>0</v>
      </c>
      <c r="I2630">
        <f t="shared" ref="I2630:I2693" si="168">IF(E2630="",0,E2630)</f>
        <v>0</v>
      </c>
    </row>
    <row r="2631" spans="1:9" x14ac:dyDescent="0.25">
      <c r="B2631" s="21">
        <v>40455</v>
      </c>
      <c r="F2631">
        <f t="shared" si="165"/>
        <v>0</v>
      </c>
      <c r="G2631">
        <f t="shared" si="166"/>
        <v>0</v>
      </c>
      <c r="H2631">
        <f t="shared" si="167"/>
        <v>0</v>
      </c>
      <c r="I2631">
        <f t="shared" si="168"/>
        <v>0</v>
      </c>
    </row>
    <row r="2632" spans="1:9" x14ac:dyDescent="0.25">
      <c r="B2632" s="21">
        <v>40463</v>
      </c>
      <c r="F2632">
        <f t="shared" si="165"/>
        <v>0</v>
      </c>
      <c r="G2632">
        <f t="shared" si="166"/>
        <v>0</v>
      </c>
      <c r="H2632">
        <f t="shared" si="167"/>
        <v>0</v>
      </c>
      <c r="I2632">
        <f t="shared" si="168"/>
        <v>0</v>
      </c>
    </row>
    <row r="2633" spans="1:9" x14ac:dyDescent="0.25">
      <c r="B2633" s="21">
        <v>40473</v>
      </c>
      <c r="F2633">
        <f t="shared" si="165"/>
        <v>0</v>
      </c>
      <c r="G2633">
        <f t="shared" si="166"/>
        <v>0</v>
      </c>
      <c r="H2633">
        <f t="shared" si="167"/>
        <v>0</v>
      </c>
      <c r="I2633">
        <f t="shared" si="168"/>
        <v>0</v>
      </c>
    </row>
    <row r="2634" spans="1:9" x14ac:dyDescent="0.25">
      <c r="B2634" s="21">
        <v>40479</v>
      </c>
      <c r="F2634">
        <f t="shared" si="165"/>
        <v>0</v>
      </c>
      <c r="G2634">
        <f t="shared" si="166"/>
        <v>0</v>
      </c>
      <c r="H2634">
        <f t="shared" si="167"/>
        <v>0</v>
      </c>
      <c r="I2634">
        <f t="shared" si="168"/>
        <v>0</v>
      </c>
    </row>
    <row r="2635" spans="1:9" x14ac:dyDescent="0.25">
      <c r="B2635" s="21">
        <v>40484</v>
      </c>
      <c r="F2635">
        <f t="shared" si="165"/>
        <v>0</v>
      </c>
      <c r="G2635">
        <f t="shared" si="166"/>
        <v>0</v>
      </c>
      <c r="H2635">
        <f t="shared" si="167"/>
        <v>0</v>
      </c>
      <c r="I2635">
        <f t="shared" si="168"/>
        <v>0</v>
      </c>
    </row>
    <row r="2636" spans="1:9" x14ac:dyDescent="0.25">
      <c r="B2636" s="21">
        <v>40486</v>
      </c>
      <c r="C2636">
        <v>0</v>
      </c>
      <c r="E2636">
        <v>0</v>
      </c>
      <c r="F2636">
        <f t="shared" si="165"/>
        <v>0</v>
      </c>
      <c r="G2636">
        <f t="shared" si="166"/>
        <v>0</v>
      </c>
      <c r="H2636">
        <f t="shared" si="167"/>
        <v>0</v>
      </c>
      <c r="I2636">
        <f t="shared" si="168"/>
        <v>0</v>
      </c>
    </row>
    <row r="2637" spans="1:9" x14ac:dyDescent="0.25">
      <c r="B2637" s="21">
        <v>40490</v>
      </c>
      <c r="F2637">
        <f t="shared" si="165"/>
        <v>0</v>
      </c>
      <c r="G2637">
        <f t="shared" si="166"/>
        <v>0</v>
      </c>
      <c r="H2637">
        <f t="shared" si="167"/>
        <v>0</v>
      </c>
      <c r="I2637">
        <f t="shared" si="168"/>
        <v>0</v>
      </c>
    </row>
    <row r="2638" spans="1:9" x14ac:dyDescent="0.25">
      <c r="B2638" s="21">
        <v>40492</v>
      </c>
      <c r="F2638">
        <f t="shared" si="165"/>
        <v>0</v>
      </c>
      <c r="G2638">
        <f t="shared" si="166"/>
        <v>0</v>
      </c>
      <c r="H2638">
        <f t="shared" si="167"/>
        <v>0</v>
      </c>
      <c r="I2638">
        <f t="shared" si="168"/>
        <v>0</v>
      </c>
    </row>
    <row r="2639" spans="1:9" x14ac:dyDescent="0.25">
      <c r="B2639" s="21">
        <v>40497</v>
      </c>
      <c r="F2639">
        <f t="shared" si="165"/>
        <v>0</v>
      </c>
      <c r="G2639">
        <f t="shared" si="166"/>
        <v>0</v>
      </c>
      <c r="H2639">
        <f t="shared" si="167"/>
        <v>0</v>
      </c>
      <c r="I2639">
        <f t="shared" si="168"/>
        <v>0</v>
      </c>
    </row>
    <row r="2640" spans="1:9" x14ac:dyDescent="0.25">
      <c r="B2640" s="21">
        <v>40506</v>
      </c>
      <c r="C2640">
        <v>349.07499999999999</v>
      </c>
      <c r="E2640">
        <v>164.62999501376501</v>
      </c>
      <c r="F2640">
        <f t="shared" si="165"/>
        <v>349.07499999999999</v>
      </c>
      <c r="G2640">
        <f t="shared" si="166"/>
        <v>349.07499999999999</v>
      </c>
      <c r="H2640">
        <f t="shared" si="167"/>
        <v>0</v>
      </c>
      <c r="I2640">
        <f t="shared" si="168"/>
        <v>164.62999501376501</v>
      </c>
    </row>
    <row r="2641" spans="2:9" x14ac:dyDescent="0.25">
      <c r="B2641" s="21">
        <v>40513</v>
      </c>
      <c r="F2641">
        <f t="shared" si="165"/>
        <v>0</v>
      </c>
      <c r="G2641">
        <f t="shared" si="166"/>
        <v>0</v>
      </c>
      <c r="H2641">
        <f t="shared" si="167"/>
        <v>0</v>
      </c>
      <c r="I2641">
        <f t="shared" si="168"/>
        <v>0</v>
      </c>
    </row>
    <row r="2642" spans="2:9" x14ac:dyDescent="0.25">
      <c r="B2642" s="21">
        <v>40515</v>
      </c>
      <c r="F2642">
        <f t="shared" si="165"/>
        <v>0</v>
      </c>
      <c r="G2642">
        <f t="shared" si="166"/>
        <v>0</v>
      </c>
      <c r="H2642">
        <f t="shared" si="167"/>
        <v>0</v>
      </c>
      <c r="I2642">
        <f t="shared" si="168"/>
        <v>0</v>
      </c>
    </row>
    <row r="2643" spans="2:9" x14ac:dyDescent="0.25">
      <c r="B2643" s="21">
        <v>40520</v>
      </c>
      <c r="F2643">
        <f t="shared" si="165"/>
        <v>0</v>
      </c>
      <c r="G2643">
        <f t="shared" si="166"/>
        <v>0</v>
      </c>
      <c r="H2643">
        <f t="shared" si="167"/>
        <v>0</v>
      </c>
      <c r="I2643">
        <f t="shared" si="168"/>
        <v>0</v>
      </c>
    </row>
    <row r="2644" spans="2:9" x14ac:dyDescent="0.25">
      <c r="B2644" s="21">
        <v>40521</v>
      </c>
      <c r="C2644">
        <v>698.7</v>
      </c>
      <c r="E2644">
        <v>386.03119466952899</v>
      </c>
      <c r="F2644">
        <f t="shared" si="165"/>
        <v>698.7</v>
      </c>
      <c r="G2644">
        <f t="shared" si="166"/>
        <v>698.7</v>
      </c>
      <c r="H2644">
        <f t="shared" si="167"/>
        <v>0</v>
      </c>
      <c r="I2644">
        <f t="shared" si="168"/>
        <v>386.03119466952899</v>
      </c>
    </row>
    <row r="2645" spans="2:9" x14ac:dyDescent="0.25">
      <c r="B2645" s="21">
        <v>40527</v>
      </c>
      <c r="F2645">
        <f t="shared" si="165"/>
        <v>0</v>
      </c>
      <c r="G2645">
        <f t="shared" si="166"/>
        <v>0</v>
      </c>
      <c r="H2645">
        <f t="shared" si="167"/>
        <v>0</v>
      </c>
      <c r="I2645">
        <f t="shared" si="168"/>
        <v>0</v>
      </c>
    </row>
    <row r="2646" spans="2:9" x14ac:dyDescent="0.25">
      <c r="B2646" s="21">
        <v>40534</v>
      </c>
      <c r="C2646">
        <v>1083.75</v>
      </c>
      <c r="E2646">
        <v>392.62531578429099</v>
      </c>
      <c r="F2646">
        <f t="shared" si="165"/>
        <v>1083.75</v>
      </c>
      <c r="G2646">
        <f t="shared" si="166"/>
        <v>1083.75</v>
      </c>
      <c r="H2646">
        <f t="shared" si="167"/>
        <v>0</v>
      </c>
      <c r="I2646">
        <f t="shared" si="168"/>
        <v>392.62531578429099</v>
      </c>
    </row>
    <row r="2647" spans="2:9" x14ac:dyDescent="0.25">
      <c r="B2647" s="21">
        <v>40541</v>
      </c>
      <c r="F2647">
        <f t="shared" si="165"/>
        <v>0</v>
      </c>
      <c r="G2647">
        <f t="shared" si="166"/>
        <v>0</v>
      </c>
      <c r="H2647">
        <f t="shared" si="167"/>
        <v>0</v>
      </c>
      <c r="I2647">
        <f t="shared" si="168"/>
        <v>0</v>
      </c>
    </row>
    <row r="2648" spans="2:9" x14ac:dyDescent="0.25">
      <c r="B2648" s="21">
        <v>40542</v>
      </c>
      <c r="C2648">
        <v>1047.5999999999999</v>
      </c>
      <c r="E2648">
        <v>306.33003544402499</v>
      </c>
      <c r="F2648">
        <f t="shared" si="165"/>
        <v>1047.5999999999999</v>
      </c>
      <c r="G2648">
        <f t="shared" si="166"/>
        <v>1047.5999999999999</v>
      </c>
      <c r="H2648">
        <f t="shared" si="167"/>
        <v>0</v>
      </c>
      <c r="I2648">
        <f t="shared" si="168"/>
        <v>306.33003544402499</v>
      </c>
    </row>
    <row r="2649" spans="2:9" x14ac:dyDescent="0.25">
      <c r="B2649" s="21">
        <v>40549</v>
      </c>
      <c r="F2649">
        <f t="shared" si="165"/>
        <v>0</v>
      </c>
      <c r="G2649">
        <f t="shared" si="166"/>
        <v>0</v>
      </c>
      <c r="H2649">
        <f t="shared" si="167"/>
        <v>0</v>
      </c>
      <c r="I2649">
        <f t="shared" si="168"/>
        <v>0</v>
      </c>
    </row>
    <row r="2650" spans="2:9" x14ac:dyDescent="0.25">
      <c r="B2650" s="21">
        <v>40550</v>
      </c>
      <c r="C2650">
        <v>1137.625</v>
      </c>
      <c r="E2650">
        <v>259.81041820343501</v>
      </c>
      <c r="F2650">
        <f t="shared" si="165"/>
        <v>1137.625</v>
      </c>
      <c r="G2650">
        <f t="shared" si="166"/>
        <v>1137.625</v>
      </c>
      <c r="H2650">
        <f t="shared" si="167"/>
        <v>0</v>
      </c>
      <c r="I2650">
        <f t="shared" si="168"/>
        <v>259.81041820343501</v>
      </c>
    </row>
    <row r="2651" spans="2:9" x14ac:dyDescent="0.25">
      <c r="B2651" s="21">
        <v>40555</v>
      </c>
      <c r="F2651">
        <f t="shared" si="165"/>
        <v>0</v>
      </c>
      <c r="G2651">
        <f t="shared" si="166"/>
        <v>0</v>
      </c>
      <c r="H2651">
        <f t="shared" si="167"/>
        <v>0</v>
      </c>
      <c r="I2651">
        <f t="shared" si="168"/>
        <v>0</v>
      </c>
    </row>
    <row r="2652" spans="2:9" x14ac:dyDescent="0.25">
      <c r="B2652" s="21">
        <v>40557</v>
      </c>
      <c r="C2652">
        <v>1392.575</v>
      </c>
      <c r="E2652">
        <v>316.26623106335597</v>
      </c>
      <c r="F2652">
        <f t="shared" si="165"/>
        <v>1392.575</v>
      </c>
      <c r="G2652">
        <f t="shared" si="166"/>
        <v>1392.575</v>
      </c>
      <c r="H2652">
        <f t="shared" si="167"/>
        <v>0</v>
      </c>
      <c r="I2652">
        <f t="shared" si="168"/>
        <v>316.26623106335597</v>
      </c>
    </row>
    <row r="2653" spans="2:9" x14ac:dyDescent="0.25">
      <c r="B2653" s="21">
        <v>40562</v>
      </c>
      <c r="F2653">
        <f t="shared" si="165"/>
        <v>0</v>
      </c>
      <c r="G2653">
        <f t="shared" si="166"/>
        <v>0</v>
      </c>
      <c r="H2653">
        <f t="shared" si="167"/>
        <v>0</v>
      </c>
      <c r="I2653">
        <f t="shared" si="168"/>
        <v>0</v>
      </c>
    </row>
    <row r="2654" spans="2:9" x14ac:dyDescent="0.25">
      <c r="B2654" s="21">
        <v>40563</v>
      </c>
      <c r="C2654">
        <v>1121.325</v>
      </c>
      <c r="E2654">
        <v>225.11186789350799</v>
      </c>
      <c r="F2654">
        <f t="shared" si="165"/>
        <v>1121.325</v>
      </c>
      <c r="G2654">
        <f t="shared" si="166"/>
        <v>1121.325</v>
      </c>
      <c r="H2654">
        <f t="shared" si="167"/>
        <v>0</v>
      </c>
      <c r="I2654">
        <f t="shared" si="168"/>
        <v>225.11186789350799</v>
      </c>
    </row>
    <row r="2655" spans="2:9" x14ac:dyDescent="0.25">
      <c r="B2655" s="21">
        <v>40569</v>
      </c>
      <c r="F2655">
        <f t="shared" si="165"/>
        <v>0</v>
      </c>
      <c r="G2655">
        <f t="shared" si="166"/>
        <v>0</v>
      </c>
      <c r="H2655">
        <f t="shared" si="167"/>
        <v>0</v>
      </c>
      <c r="I2655">
        <f t="shared" si="168"/>
        <v>0</v>
      </c>
    </row>
    <row r="2656" spans="2:9" x14ac:dyDescent="0.25">
      <c r="B2656" s="21">
        <v>40571</v>
      </c>
      <c r="C2656">
        <v>1271.0250000000001</v>
      </c>
      <c r="E2656">
        <v>254.965584975181</v>
      </c>
      <c r="F2656">
        <f t="shared" si="165"/>
        <v>1271.0250000000001</v>
      </c>
      <c r="G2656">
        <f t="shared" si="166"/>
        <v>1271.0250000000001</v>
      </c>
      <c r="H2656">
        <f t="shared" si="167"/>
        <v>0</v>
      </c>
      <c r="I2656">
        <f t="shared" si="168"/>
        <v>254.965584975181</v>
      </c>
    </row>
    <row r="2657" spans="1:9" x14ac:dyDescent="0.25">
      <c r="B2657" s="21">
        <v>40576</v>
      </c>
      <c r="F2657">
        <f t="shared" si="165"/>
        <v>0</v>
      </c>
      <c r="G2657">
        <f t="shared" si="166"/>
        <v>0</v>
      </c>
      <c r="H2657">
        <f t="shared" si="167"/>
        <v>0</v>
      </c>
      <c r="I2657">
        <f t="shared" si="168"/>
        <v>0</v>
      </c>
    </row>
    <row r="2658" spans="1:9" x14ac:dyDescent="0.25">
      <c r="B2658" s="21">
        <v>40583</v>
      </c>
      <c r="F2658">
        <f t="shared" si="165"/>
        <v>0</v>
      </c>
      <c r="G2658">
        <f t="shared" si="166"/>
        <v>0</v>
      </c>
      <c r="H2658">
        <f t="shared" si="167"/>
        <v>0</v>
      </c>
      <c r="I2658">
        <f t="shared" si="168"/>
        <v>0</v>
      </c>
    </row>
    <row r="2659" spans="1:9" x14ac:dyDescent="0.25">
      <c r="B2659" s="21">
        <v>40584</v>
      </c>
      <c r="C2659">
        <v>1172.1070666666701</v>
      </c>
      <c r="D2659">
        <v>215.23063043911799</v>
      </c>
      <c r="E2659">
        <v>348.06300493528897</v>
      </c>
      <c r="F2659">
        <f t="shared" si="165"/>
        <v>956.87643622755218</v>
      </c>
      <c r="G2659">
        <f t="shared" si="166"/>
        <v>1172.1070666666701</v>
      </c>
      <c r="H2659">
        <f t="shared" si="167"/>
        <v>215.23063043911799</v>
      </c>
      <c r="I2659">
        <f t="shared" si="168"/>
        <v>348.06300493528897</v>
      </c>
    </row>
    <row r="2660" spans="1:9" x14ac:dyDescent="0.25">
      <c r="A2660" t="s">
        <v>479</v>
      </c>
      <c r="B2660" s="21">
        <v>40451</v>
      </c>
      <c r="F2660">
        <f t="shared" si="165"/>
        <v>0</v>
      </c>
      <c r="G2660">
        <f t="shared" si="166"/>
        <v>0</v>
      </c>
      <c r="H2660">
        <f t="shared" si="167"/>
        <v>0</v>
      </c>
      <c r="I2660">
        <f t="shared" si="168"/>
        <v>0</v>
      </c>
    </row>
    <row r="2661" spans="1:9" x14ac:dyDescent="0.25">
      <c r="B2661" s="21">
        <v>40455</v>
      </c>
      <c r="F2661">
        <f t="shared" si="165"/>
        <v>0</v>
      </c>
      <c r="G2661">
        <f t="shared" si="166"/>
        <v>0</v>
      </c>
      <c r="H2661">
        <f t="shared" si="167"/>
        <v>0</v>
      </c>
      <c r="I2661">
        <f t="shared" si="168"/>
        <v>0</v>
      </c>
    </row>
    <row r="2662" spans="1:9" x14ac:dyDescent="0.25">
      <c r="B2662" s="21">
        <v>40463</v>
      </c>
      <c r="F2662">
        <f t="shared" si="165"/>
        <v>0</v>
      </c>
      <c r="G2662">
        <f t="shared" si="166"/>
        <v>0</v>
      </c>
      <c r="H2662">
        <f t="shared" si="167"/>
        <v>0</v>
      </c>
      <c r="I2662">
        <f t="shared" si="168"/>
        <v>0</v>
      </c>
    </row>
    <row r="2663" spans="1:9" x14ac:dyDescent="0.25">
      <c r="B2663" s="21">
        <v>40473</v>
      </c>
      <c r="F2663">
        <f t="shared" si="165"/>
        <v>0</v>
      </c>
      <c r="G2663">
        <f t="shared" si="166"/>
        <v>0</v>
      </c>
      <c r="H2663">
        <f t="shared" si="167"/>
        <v>0</v>
      </c>
      <c r="I2663">
        <f t="shared" si="168"/>
        <v>0</v>
      </c>
    </row>
    <row r="2664" spans="1:9" x14ac:dyDescent="0.25">
      <c r="B2664" s="21">
        <v>40479</v>
      </c>
      <c r="F2664">
        <f t="shared" si="165"/>
        <v>0</v>
      </c>
      <c r="G2664">
        <f t="shared" si="166"/>
        <v>0</v>
      </c>
      <c r="H2664">
        <f t="shared" si="167"/>
        <v>0</v>
      </c>
      <c r="I2664">
        <f t="shared" si="168"/>
        <v>0</v>
      </c>
    </row>
    <row r="2665" spans="1:9" x14ac:dyDescent="0.25">
      <c r="B2665" s="21">
        <v>40484</v>
      </c>
      <c r="F2665">
        <f t="shared" si="165"/>
        <v>0</v>
      </c>
      <c r="G2665">
        <f t="shared" si="166"/>
        <v>0</v>
      </c>
      <c r="H2665">
        <f t="shared" si="167"/>
        <v>0</v>
      </c>
      <c r="I2665">
        <f t="shared" si="168"/>
        <v>0</v>
      </c>
    </row>
    <row r="2666" spans="1:9" x14ac:dyDescent="0.25">
      <c r="B2666" s="21">
        <v>40486</v>
      </c>
      <c r="C2666">
        <v>0</v>
      </c>
      <c r="E2666">
        <v>0</v>
      </c>
      <c r="F2666">
        <f t="shared" si="165"/>
        <v>0</v>
      </c>
      <c r="G2666">
        <f t="shared" si="166"/>
        <v>0</v>
      </c>
      <c r="H2666">
        <f t="shared" si="167"/>
        <v>0</v>
      </c>
      <c r="I2666">
        <f t="shared" si="168"/>
        <v>0</v>
      </c>
    </row>
    <row r="2667" spans="1:9" x14ac:dyDescent="0.25">
      <c r="B2667" s="21">
        <v>40490</v>
      </c>
      <c r="F2667">
        <f t="shared" si="165"/>
        <v>0</v>
      </c>
      <c r="G2667">
        <f t="shared" si="166"/>
        <v>0</v>
      </c>
      <c r="H2667">
        <f t="shared" si="167"/>
        <v>0</v>
      </c>
      <c r="I2667">
        <f t="shared" si="168"/>
        <v>0</v>
      </c>
    </row>
    <row r="2668" spans="1:9" x14ac:dyDescent="0.25">
      <c r="B2668" s="21">
        <v>40492</v>
      </c>
      <c r="F2668">
        <f t="shared" si="165"/>
        <v>0</v>
      </c>
      <c r="G2668">
        <f t="shared" si="166"/>
        <v>0</v>
      </c>
      <c r="H2668">
        <f t="shared" si="167"/>
        <v>0</v>
      </c>
      <c r="I2668">
        <f t="shared" si="168"/>
        <v>0</v>
      </c>
    </row>
    <row r="2669" spans="1:9" x14ac:dyDescent="0.25">
      <c r="B2669" s="21">
        <v>40497</v>
      </c>
      <c r="F2669">
        <f t="shared" si="165"/>
        <v>0</v>
      </c>
      <c r="G2669">
        <f t="shared" si="166"/>
        <v>0</v>
      </c>
      <c r="H2669">
        <f t="shared" si="167"/>
        <v>0</v>
      </c>
      <c r="I2669">
        <f t="shared" si="168"/>
        <v>0</v>
      </c>
    </row>
    <row r="2670" spans="1:9" x14ac:dyDescent="0.25">
      <c r="B2670" s="21">
        <v>40506</v>
      </c>
      <c r="C2670">
        <v>358.13749999999999</v>
      </c>
      <c r="E2670">
        <v>186.79884011524101</v>
      </c>
      <c r="F2670">
        <f t="shared" si="165"/>
        <v>358.13749999999999</v>
      </c>
      <c r="G2670">
        <f t="shared" si="166"/>
        <v>358.13749999999999</v>
      </c>
      <c r="H2670">
        <f t="shared" si="167"/>
        <v>0</v>
      </c>
      <c r="I2670">
        <f t="shared" si="168"/>
        <v>186.79884011524101</v>
      </c>
    </row>
    <row r="2671" spans="1:9" x14ac:dyDescent="0.25">
      <c r="B2671" s="21">
        <v>40513</v>
      </c>
      <c r="F2671">
        <f t="shared" si="165"/>
        <v>0</v>
      </c>
      <c r="G2671">
        <f t="shared" si="166"/>
        <v>0</v>
      </c>
      <c r="H2671">
        <f t="shared" si="167"/>
        <v>0</v>
      </c>
      <c r="I2671">
        <f t="shared" si="168"/>
        <v>0</v>
      </c>
    </row>
    <row r="2672" spans="1:9" x14ac:dyDescent="0.25">
      <c r="B2672" s="21">
        <v>40515</v>
      </c>
      <c r="F2672">
        <f t="shared" si="165"/>
        <v>0</v>
      </c>
      <c r="G2672">
        <f t="shared" si="166"/>
        <v>0</v>
      </c>
      <c r="H2672">
        <f t="shared" si="167"/>
        <v>0</v>
      </c>
      <c r="I2672">
        <f t="shared" si="168"/>
        <v>0</v>
      </c>
    </row>
    <row r="2673" spans="2:9" x14ac:dyDescent="0.25">
      <c r="B2673" s="21">
        <v>40520</v>
      </c>
      <c r="F2673">
        <f t="shared" si="165"/>
        <v>0</v>
      </c>
      <c r="G2673">
        <f t="shared" si="166"/>
        <v>0</v>
      </c>
      <c r="H2673">
        <f t="shared" si="167"/>
        <v>0</v>
      </c>
      <c r="I2673">
        <f t="shared" si="168"/>
        <v>0</v>
      </c>
    </row>
    <row r="2674" spans="2:9" x14ac:dyDescent="0.25">
      <c r="B2674" s="21">
        <v>40521</v>
      </c>
      <c r="C2674">
        <v>768.13750000000005</v>
      </c>
      <c r="E2674">
        <v>404.78565205168002</v>
      </c>
      <c r="F2674">
        <f t="shared" si="165"/>
        <v>768.13750000000005</v>
      </c>
      <c r="G2674">
        <f t="shared" si="166"/>
        <v>768.13750000000005</v>
      </c>
      <c r="H2674">
        <f t="shared" si="167"/>
        <v>0</v>
      </c>
      <c r="I2674">
        <f t="shared" si="168"/>
        <v>404.78565205168002</v>
      </c>
    </row>
    <row r="2675" spans="2:9" x14ac:dyDescent="0.25">
      <c r="B2675" s="21">
        <v>40527</v>
      </c>
      <c r="F2675">
        <f t="shared" si="165"/>
        <v>0</v>
      </c>
      <c r="G2675">
        <f t="shared" si="166"/>
        <v>0</v>
      </c>
      <c r="H2675">
        <f t="shared" si="167"/>
        <v>0</v>
      </c>
      <c r="I2675">
        <f t="shared" si="168"/>
        <v>0</v>
      </c>
    </row>
    <row r="2676" spans="2:9" x14ac:dyDescent="0.25">
      <c r="B2676" s="21">
        <v>40534</v>
      </c>
      <c r="C2676">
        <v>803.9375</v>
      </c>
      <c r="E2676">
        <v>283.457786541259</v>
      </c>
      <c r="F2676">
        <f t="shared" si="165"/>
        <v>803.9375</v>
      </c>
      <c r="G2676">
        <f t="shared" si="166"/>
        <v>803.9375</v>
      </c>
      <c r="H2676">
        <f t="shared" si="167"/>
        <v>0</v>
      </c>
      <c r="I2676">
        <f t="shared" si="168"/>
        <v>283.457786541259</v>
      </c>
    </row>
    <row r="2677" spans="2:9" x14ac:dyDescent="0.25">
      <c r="B2677" s="21">
        <v>40541</v>
      </c>
      <c r="F2677">
        <f t="shared" si="165"/>
        <v>0</v>
      </c>
      <c r="G2677">
        <f t="shared" si="166"/>
        <v>0</v>
      </c>
      <c r="H2677">
        <f t="shared" si="167"/>
        <v>0</v>
      </c>
      <c r="I2677">
        <f t="shared" si="168"/>
        <v>0</v>
      </c>
    </row>
    <row r="2678" spans="2:9" x14ac:dyDescent="0.25">
      <c r="B2678" s="21">
        <v>40542</v>
      </c>
      <c r="C2678">
        <v>777.17499999999995</v>
      </c>
      <c r="E2678">
        <v>195.375790612841</v>
      </c>
      <c r="F2678">
        <f t="shared" si="165"/>
        <v>777.17499999999995</v>
      </c>
      <c r="G2678">
        <f t="shared" si="166"/>
        <v>777.17499999999995</v>
      </c>
      <c r="H2678">
        <f t="shared" si="167"/>
        <v>0</v>
      </c>
      <c r="I2678">
        <f t="shared" si="168"/>
        <v>195.375790612841</v>
      </c>
    </row>
    <row r="2679" spans="2:9" x14ac:dyDescent="0.25">
      <c r="B2679" s="21">
        <v>40549</v>
      </c>
      <c r="F2679">
        <f t="shared" si="165"/>
        <v>0</v>
      </c>
      <c r="G2679">
        <f t="shared" si="166"/>
        <v>0</v>
      </c>
      <c r="H2679">
        <f t="shared" si="167"/>
        <v>0</v>
      </c>
      <c r="I2679">
        <f t="shared" si="168"/>
        <v>0</v>
      </c>
    </row>
    <row r="2680" spans="2:9" x14ac:dyDescent="0.25">
      <c r="B2680" s="21">
        <v>40550</v>
      </c>
      <c r="C2680">
        <v>921.05</v>
      </c>
      <c r="E2680">
        <v>195.51518032893</v>
      </c>
      <c r="F2680">
        <f t="shared" si="165"/>
        <v>921.05</v>
      </c>
      <c r="G2680">
        <f t="shared" si="166"/>
        <v>921.05</v>
      </c>
      <c r="H2680">
        <f t="shared" si="167"/>
        <v>0</v>
      </c>
      <c r="I2680">
        <f t="shared" si="168"/>
        <v>195.51518032893</v>
      </c>
    </row>
    <row r="2681" spans="2:9" x14ac:dyDescent="0.25">
      <c r="B2681" s="21">
        <v>40555</v>
      </c>
      <c r="F2681">
        <f t="shared" si="165"/>
        <v>0</v>
      </c>
      <c r="G2681">
        <f t="shared" si="166"/>
        <v>0</v>
      </c>
      <c r="H2681">
        <f t="shared" si="167"/>
        <v>0</v>
      </c>
      <c r="I2681">
        <f t="shared" si="168"/>
        <v>0</v>
      </c>
    </row>
    <row r="2682" spans="2:9" x14ac:dyDescent="0.25">
      <c r="B2682" s="21">
        <v>40557</v>
      </c>
      <c r="C2682">
        <v>967.6875</v>
      </c>
      <c r="E2682">
        <v>200.56021169812399</v>
      </c>
      <c r="F2682">
        <f t="shared" si="165"/>
        <v>967.6875</v>
      </c>
      <c r="G2682">
        <f t="shared" si="166"/>
        <v>967.6875</v>
      </c>
      <c r="H2682">
        <f t="shared" si="167"/>
        <v>0</v>
      </c>
      <c r="I2682">
        <f t="shared" si="168"/>
        <v>200.56021169812399</v>
      </c>
    </row>
    <row r="2683" spans="2:9" x14ac:dyDescent="0.25">
      <c r="B2683" s="21">
        <v>40562</v>
      </c>
      <c r="F2683">
        <f t="shared" si="165"/>
        <v>0</v>
      </c>
      <c r="G2683">
        <f t="shared" si="166"/>
        <v>0</v>
      </c>
      <c r="H2683">
        <f t="shared" si="167"/>
        <v>0</v>
      </c>
      <c r="I2683">
        <f t="shared" si="168"/>
        <v>0</v>
      </c>
    </row>
    <row r="2684" spans="2:9" x14ac:dyDescent="0.25">
      <c r="B2684" s="21">
        <v>40563</v>
      </c>
      <c r="C2684">
        <v>853.22500000000002</v>
      </c>
      <c r="E2684">
        <v>168.85650323668301</v>
      </c>
      <c r="F2684">
        <f t="shared" si="165"/>
        <v>853.22500000000002</v>
      </c>
      <c r="G2684">
        <f t="shared" si="166"/>
        <v>853.22500000000002</v>
      </c>
      <c r="H2684">
        <f t="shared" si="167"/>
        <v>0</v>
      </c>
      <c r="I2684">
        <f t="shared" si="168"/>
        <v>168.85650323668301</v>
      </c>
    </row>
    <row r="2685" spans="2:9" x14ac:dyDescent="0.25">
      <c r="B2685" s="21">
        <v>40569</v>
      </c>
      <c r="F2685">
        <f t="shared" si="165"/>
        <v>0</v>
      </c>
      <c r="G2685">
        <f t="shared" si="166"/>
        <v>0</v>
      </c>
      <c r="H2685">
        <f t="shared" si="167"/>
        <v>0</v>
      </c>
      <c r="I2685">
        <f t="shared" si="168"/>
        <v>0</v>
      </c>
    </row>
    <row r="2686" spans="2:9" x14ac:dyDescent="0.25">
      <c r="B2686" s="21">
        <v>40571</v>
      </c>
      <c r="C2686">
        <v>865.58749999999998</v>
      </c>
      <c r="E2686">
        <v>169.37502502592599</v>
      </c>
      <c r="F2686">
        <f t="shared" si="165"/>
        <v>865.58749999999998</v>
      </c>
      <c r="G2686">
        <f t="shared" si="166"/>
        <v>865.58749999999998</v>
      </c>
      <c r="H2686">
        <f t="shared" si="167"/>
        <v>0</v>
      </c>
      <c r="I2686">
        <f t="shared" si="168"/>
        <v>169.37502502592599</v>
      </c>
    </row>
    <row r="2687" spans="2:9" x14ac:dyDescent="0.25">
      <c r="B2687" s="21">
        <v>40576</v>
      </c>
      <c r="F2687">
        <f t="shared" si="165"/>
        <v>0</v>
      </c>
      <c r="G2687">
        <f t="shared" si="166"/>
        <v>0</v>
      </c>
      <c r="H2687">
        <f t="shared" si="167"/>
        <v>0</v>
      </c>
      <c r="I2687">
        <f t="shared" si="168"/>
        <v>0</v>
      </c>
    </row>
    <row r="2688" spans="2:9" x14ac:dyDescent="0.25">
      <c r="B2688" s="21">
        <v>40583</v>
      </c>
      <c r="F2688">
        <f t="shared" si="165"/>
        <v>0</v>
      </c>
      <c r="G2688">
        <f t="shared" si="166"/>
        <v>0</v>
      </c>
      <c r="H2688">
        <f t="shared" si="167"/>
        <v>0</v>
      </c>
      <c r="I2688">
        <f t="shared" si="168"/>
        <v>0</v>
      </c>
    </row>
    <row r="2689" spans="1:9" x14ac:dyDescent="0.25">
      <c r="B2689" s="21">
        <v>40584</v>
      </c>
      <c r="C2689">
        <v>689.22597499999995</v>
      </c>
      <c r="D2689">
        <v>134.35527050618199</v>
      </c>
      <c r="E2689">
        <v>205.10307660091499</v>
      </c>
      <c r="F2689">
        <f t="shared" si="165"/>
        <v>554.87070449381793</v>
      </c>
      <c r="G2689">
        <f t="shared" si="166"/>
        <v>689.22597499999995</v>
      </c>
      <c r="H2689">
        <f t="shared" si="167"/>
        <v>134.35527050618199</v>
      </c>
      <c r="I2689">
        <f t="shared" si="168"/>
        <v>205.10307660091499</v>
      </c>
    </row>
    <row r="2690" spans="1:9" x14ac:dyDescent="0.25">
      <c r="A2690" t="s">
        <v>294</v>
      </c>
      <c r="B2690" s="21">
        <v>41369</v>
      </c>
      <c r="F2690">
        <f t="shared" si="165"/>
        <v>0</v>
      </c>
      <c r="G2690">
        <f t="shared" si="166"/>
        <v>0</v>
      </c>
      <c r="H2690">
        <f t="shared" si="167"/>
        <v>0</v>
      </c>
      <c r="I2690">
        <f t="shared" si="168"/>
        <v>0</v>
      </c>
    </row>
    <row r="2691" spans="1:9" x14ac:dyDescent="0.25">
      <c r="B2691" s="21">
        <v>41380</v>
      </c>
      <c r="F2691">
        <f t="shared" si="165"/>
        <v>0</v>
      </c>
      <c r="G2691">
        <f t="shared" si="166"/>
        <v>0</v>
      </c>
      <c r="H2691">
        <f t="shared" si="167"/>
        <v>0</v>
      </c>
      <c r="I2691">
        <f t="shared" si="168"/>
        <v>0</v>
      </c>
    </row>
    <row r="2692" spans="1:9" x14ac:dyDescent="0.25">
      <c r="B2692" s="21">
        <v>41386</v>
      </c>
      <c r="F2692">
        <f t="shared" si="165"/>
        <v>0</v>
      </c>
      <c r="G2692">
        <f t="shared" si="166"/>
        <v>0</v>
      </c>
      <c r="H2692">
        <f t="shared" si="167"/>
        <v>0</v>
      </c>
      <c r="I2692">
        <f t="shared" si="168"/>
        <v>0</v>
      </c>
    </row>
    <row r="2693" spans="1:9" x14ac:dyDescent="0.25">
      <c r="B2693" s="21">
        <v>41387</v>
      </c>
      <c r="F2693">
        <f t="shared" si="165"/>
        <v>0</v>
      </c>
      <c r="G2693">
        <f t="shared" si="166"/>
        <v>0</v>
      </c>
      <c r="H2693">
        <f t="shared" si="167"/>
        <v>0</v>
      </c>
      <c r="I2693">
        <f t="shared" si="168"/>
        <v>0</v>
      </c>
    </row>
    <row r="2694" spans="1:9" x14ac:dyDescent="0.25">
      <c r="B2694" s="21">
        <v>41390</v>
      </c>
      <c r="F2694">
        <f t="shared" ref="F2694:F2757" si="169">G2694-H2694</f>
        <v>0</v>
      </c>
      <c r="G2694">
        <f t="shared" ref="G2694:G2757" si="170">IF(C2694="",0,C2694)</f>
        <v>0</v>
      </c>
      <c r="H2694">
        <f t="shared" ref="H2694:H2757" si="171">IF(D2694="",0,D2694)</f>
        <v>0</v>
      </c>
      <c r="I2694">
        <f t="shared" ref="I2694:I2757" si="172">IF(E2694="",0,E2694)</f>
        <v>0</v>
      </c>
    </row>
    <row r="2695" spans="1:9" x14ac:dyDescent="0.25">
      <c r="B2695" s="21">
        <v>41394</v>
      </c>
      <c r="F2695">
        <f t="shared" si="169"/>
        <v>0</v>
      </c>
      <c r="G2695">
        <f t="shared" si="170"/>
        <v>0</v>
      </c>
      <c r="H2695">
        <f t="shared" si="171"/>
        <v>0</v>
      </c>
      <c r="I2695">
        <f t="shared" si="172"/>
        <v>0</v>
      </c>
    </row>
    <row r="2696" spans="1:9" x14ac:dyDescent="0.25">
      <c r="B2696" s="21">
        <v>41396</v>
      </c>
      <c r="F2696">
        <f t="shared" si="169"/>
        <v>0</v>
      </c>
      <c r="G2696">
        <f t="shared" si="170"/>
        <v>0</v>
      </c>
      <c r="H2696">
        <f t="shared" si="171"/>
        <v>0</v>
      </c>
      <c r="I2696">
        <f t="shared" si="172"/>
        <v>0</v>
      </c>
    </row>
    <row r="2697" spans="1:9" x14ac:dyDescent="0.25">
      <c r="B2697" s="21">
        <v>41397</v>
      </c>
      <c r="F2697">
        <f t="shared" si="169"/>
        <v>0</v>
      </c>
      <c r="G2697">
        <f t="shared" si="170"/>
        <v>0</v>
      </c>
      <c r="H2697">
        <f t="shared" si="171"/>
        <v>0</v>
      </c>
      <c r="I2697">
        <f t="shared" si="172"/>
        <v>0</v>
      </c>
    </row>
    <row r="2698" spans="1:9" x14ac:dyDescent="0.25">
      <c r="B2698" s="21">
        <v>41399</v>
      </c>
      <c r="F2698">
        <f t="shared" si="169"/>
        <v>0</v>
      </c>
      <c r="G2698">
        <f t="shared" si="170"/>
        <v>0</v>
      </c>
      <c r="H2698">
        <f t="shared" si="171"/>
        <v>0</v>
      </c>
      <c r="I2698">
        <f t="shared" si="172"/>
        <v>0</v>
      </c>
    </row>
    <row r="2699" spans="1:9" x14ac:dyDescent="0.25">
      <c r="B2699" s="21">
        <v>41408</v>
      </c>
      <c r="F2699">
        <f t="shared" si="169"/>
        <v>0</v>
      </c>
      <c r="G2699">
        <f t="shared" si="170"/>
        <v>0</v>
      </c>
      <c r="H2699">
        <f t="shared" si="171"/>
        <v>0</v>
      </c>
      <c r="I2699">
        <f t="shared" si="172"/>
        <v>0</v>
      </c>
    </row>
    <row r="2700" spans="1:9" x14ac:dyDescent="0.25">
      <c r="B2700" s="21">
        <v>41410</v>
      </c>
      <c r="F2700">
        <f t="shared" si="169"/>
        <v>0</v>
      </c>
      <c r="G2700">
        <f t="shared" si="170"/>
        <v>0</v>
      </c>
      <c r="H2700">
        <f t="shared" si="171"/>
        <v>0</v>
      </c>
      <c r="I2700">
        <f t="shared" si="172"/>
        <v>0</v>
      </c>
    </row>
    <row r="2701" spans="1:9" x14ac:dyDescent="0.25">
      <c r="B2701" s="21">
        <v>41413</v>
      </c>
      <c r="F2701">
        <f t="shared" si="169"/>
        <v>0</v>
      </c>
      <c r="G2701">
        <f t="shared" si="170"/>
        <v>0</v>
      </c>
      <c r="H2701">
        <f t="shared" si="171"/>
        <v>0</v>
      </c>
      <c r="I2701">
        <f t="shared" si="172"/>
        <v>0</v>
      </c>
    </row>
    <row r="2702" spans="1:9" x14ac:dyDescent="0.25">
      <c r="B2702" s="21">
        <v>41423</v>
      </c>
      <c r="F2702">
        <f t="shared" si="169"/>
        <v>0</v>
      </c>
      <c r="G2702">
        <f t="shared" si="170"/>
        <v>0</v>
      </c>
      <c r="H2702">
        <f t="shared" si="171"/>
        <v>0</v>
      </c>
      <c r="I2702">
        <f t="shared" si="172"/>
        <v>0</v>
      </c>
    </row>
    <row r="2703" spans="1:9" x14ac:dyDescent="0.25">
      <c r="B2703" s="21">
        <v>41425</v>
      </c>
      <c r="F2703">
        <f t="shared" si="169"/>
        <v>0</v>
      </c>
      <c r="G2703">
        <f t="shared" si="170"/>
        <v>0</v>
      </c>
      <c r="H2703">
        <f t="shared" si="171"/>
        <v>0</v>
      </c>
      <c r="I2703">
        <f t="shared" si="172"/>
        <v>0</v>
      </c>
    </row>
    <row r="2704" spans="1:9" x14ac:dyDescent="0.25">
      <c r="B2704" s="21">
        <v>41426</v>
      </c>
      <c r="F2704">
        <f t="shared" si="169"/>
        <v>0</v>
      </c>
      <c r="G2704">
        <f t="shared" si="170"/>
        <v>0</v>
      </c>
      <c r="H2704">
        <f t="shared" si="171"/>
        <v>0</v>
      </c>
      <c r="I2704">
        <f t="shared" si="172"/>
        <v>0</v>
      </c>
    </row>
    <row r="2705" spans="2:9" x14ac:dyDescent="0.25">
      <c r="B2705" s="21">
        <v>41436</v>
      </c>
      <c r="F2705">
        <f t="shared" si="169"/>
        <v>0</v>
      </c>
      <c r="G2705">
        <f t="shared" si="170"/>
        <v>0</v>
      </c>
      <c r="H2705">
        <f t="shared" si="171"/>
        <v>0</v>
      </c>
      <c r="I2705">
        <f t="shared" si="172"/>
        <v>0</v>
      </c>
    </row>
    <row r="2706" spans="2:9" x14ac:dyDescent="0.25">
      <c r="B2706" s="21">
        <v>41438</v>
      </c>
      <c r="F2706">
        <f t="shared" si="169"/>
        <v>0</v>
      </c>
      <c r="G2706">
        <f t="shared" si="170"/>
        <v>0</v>
      </c>
      <c r="H2706">
        <f t="shared" si="171"/>
        <v>0</v>
      </c>
      <c r="I2706">
        <f t="shared" si="172"/>
        <v>0</v>
      </c>
    </row>
    <row r="2707" spans="2:9" x14ac:dyDescent="0.25">
      <c r="B2707" s="21">
        <v>41448</v>
      </c>
      <c r="F2707">
        <f t="shared" si="169"/>
        <v>0</v>
      </c>
      <c r="G2707">
        <f t="shared" si="170"/>
        <v>0</v>
      </c>
      <c r="H2707">
        <f t="shared" si="171"/>
        <v>0</v>
      </c>
      <c r="I2707">
        <f t="shared" si="172"/>
        <v>0</v>
      </c>
    </row>
    <row r="2708" spans="2:9" x14ac:dyDescent="0.25">
      <c r="B2708" s="21">
        <v>41450</v>
      </c>
      <c r="F2708">
        <f t="shared" si="169"/>
        <v>0</v>
      </c>
      <c r="G2708">
        <f t="shared" si="170"/>
        <v>0</v>
      </c>
      <c r="H2708">
        <f t="shared" si="171"/>
        <v>0</v>
      </c>
      <c r="I2708">
        <f t="shared" si="172"/>
        <v>0</v>
      </c>
    </row>
    <row r="2709" spans="2:9" x14ac:dyDescent="0.25">
      <c r="B2709" s="21">
        <v>41457</v>
      </c>
      <c r="F2709">
        <f t="shared" si="169"/>
        <v>0</v>
      </c>
      <c r="G2709">
        <f t="shared" si="170"/>
        <v>0</v>
      </c>
      <c r="H2709">
        <f t="shared" si="171"/>
        <v>0</v>
      </c>
      <c r="I2709">
        <f t="shared" si="172"/>
        <v>0</v>
      </c>
    </row>
    <row r="2710" spans="2:9" x14ac:dyDescent="0.25">
      <c r="B2710" s="21">
        <v>41459</v>
      </c>
      <c r="C2710">
        <v>234.355357142857</v>
      </c>
      <c r="D2710">
        <v>0</v>
      </c>
      <c r="E2710">
        <v>90.947203141502399</v>
      </c>
      <c r="F2710">
        <f t="shared" si="169"/>
        <v>234.355357142857</v>
      </c>
      <c r="G2710">
        <f t="shared" si="170"/>
        <v>234.355357142857</v>
      </c>
      <c r="H2710">
        <f t="shared" si="171"/>
        <v>0</v>
      </c>
      <c r="I2710">
        <f t="shared" si="172"/>
        <v>90.947203141502399</v>
      </c>
    </row>
    <row r="2711" spans="2:9" x14ac:dyDescent="0.25">
      <c r="B2711" s="21">
        <v>41465</v>
      </c>
      <c r="F2711">
        <f t="shared" si="169"/>
        <v>0</v>
      </c>
      <c r="G2711">
        <f t="shared" si="170"/>
        <v>0</v>
      </c>
      <c r="H2711">
        <f t="shared" si="171"/>
        <v>0</v>
      </c>
      <c r="I2711">
        <f t="shared" si="172"/>
        <v>0</v>
      </c>
    </row>
    <row r="2712" spans="2:9" x14ac:dyDescent="0.25">
      <c r="B2712" s="21">
        <v>41466</v>
      </c>
      <c r="F2712">
        <f t="shared" si="169"/>
        <v>0</v>
      </c>
      <c r="G2712">
        <f t="shared" si="170"/>
        <v>0</v>
      </c>
      <c r="H2712">
        <f t="shared" si="171"/>
        <v>0</v>
      </c>
      <c r="I2712">
        <f t="shared" si="172"/>
        <v>0</v>
      </c>
    </row>
    <row r="2713" spans="2:9" x14ac:dyDescent="0.25">
      <c r="B2713" s="21">
        <v>41471</v>
      </c>
      <c r="F2713">
        <f t="shared" si="169"/>
        <v>0</v>
      </c>
      <c r="G2713">
        <f t="shared" si="170"/>
        <v>0</v>
      </c>
      <c r="H2713">
        <f t="shared" si="171"/>
        <v>0</v>
      </c>
      <c r="I2713">
        <f t="shared" si="172"/>
        <v>0</v>
      </c>
    </row>
    <row r="2714" spans="2:9" x14ac:dyDescent="0.25">
      <c r="B2714" s="21">
        <v>41481</v>
      </c>
      <c r="F2714">
        <f t="shared" si="169"/>
        <v>0</v>
      </c>
      <c r="G2714">
        <f t="shared" si="170"/>
        <v>0</v>
      </c>
      <c r="H2714">
        <f t="shared" si="171"/>
        <v>0</v>
      </c>
      <c r="I2714">
        <f t="shared" si="172"/>
        <v>0</v>
      </c>
    </row>
    <row r="2715" spans="2:9" x14ac:dyDescent="0.25">
      <c r="B2715" s="21">
        <v>41484</v>
      </c>
      <c r="F2715">
        <f t="shared" si="169"/>
        <v>0</v>
      </c>
      <c r="G2715">
        <f t="shared" si="170"/>
        <v>0</v>
      </c>
      <c r="H2715">
        <f t="shared" si="171"/>
        <v>0</v>
      </c>
      <c r="I2715">
        <f t="shared" si="172"/>
        <v>0</v>
      </c>
    </row>
    <row r="2716" spans="2:9" x14ac:dyDescent="0.25">
      <c r="B2716" s="21">
        <v>41485</v>
      </c>
      <c r="F2716">
        <f t="shared" si="169"/>
        <v>0</v>
      </c>
      <c r="G2716">
        <f t="shared" si="170"/>
        <v>0</v>
      </c>
      <c r="H2716">
        <f t="shared" si="171"/>
        <v>0</v>
      </c>
      <c r="I2716">
        <f t="shared" si="172"/>
        <v>0</v>
      </c>
    </row>
    <row r="2717" spans="2:9" x14ac:dyDescent="0.25">
      <c r="B2717" s="21">
        <v>41490</v>
      </c>
      <c r="F2717">
        <f t="shared" si="169"/>
        <v>0</v>
      </c>
      <c r="G2717">
        <f t="shared" si="170"/>
        <v>0</v>
      </c>
      <c r="H2717">
        <f t="shared" si="171"/>
        <v>0</v>
      </c>
      <c r="I2717">
        <f t="shared" si="172"/>
        <v>0</v>
      </c>
    </row>
    <row r="2718" spans="2:9" x14ac:dyDescent="0.25">
      <c r="B2718" s="21">
        <v>41495</v>
      </c>
      <c r="F2718">
        <f t="shared" si="169"/>
        <v>0</v>
      </c>
      <c r="G2718">
        <f t="shared" si="170"/>
        <v>0</v>
      </c>
      <c r="H2718">
        <f t="shared" si="171"/>
        <v>0</v>
      </c>
      <c r="I2718">
        <f t="shared" si="172"/>
        <v>0</v>
      </c>
    </row>
    <row r="2719" spans="2:9" x14ac:dyDescent="0.25">
      <c r="B2719" s="21">
        <v>41500</v>
      </c>
      <c r="F2719">
        <f t="shared" si="169"/>
        <v>0</v>
      </c>
      <c r="G2719">
        <f t="shared" si="170"/>
        <v>0</v>
      </c>
      <c r="H2719">
        <f t="shared" si="171"/>
        <v>0</v>
      </c>
      <c r="I2719">
        <f t="shared" si="172"/>
        <v>0</v>
      </c>
    </row>
    <row r="2720" spans="2:9" x14ac:dyDescent="0.25">
      <c r="B2720" s="21">
        <v>41507</v>
      </c>
      <c r="F2720">
        <f t="shared" si="169"/>
        <v>0</v>
      </c>
      <c r="G2720">
        <f t="shared" si="170"/>
        <v>0</v>
      </c>
      <c r="H2720">
        <f t="shared" si="171"/>
        <v>0</v>
      </c>
      <c r="I2720">
        <f t="shared" si="172"/>
        <v>0</v>
      </c>
    </row>
    <row r="2721" spans="2:9" x14ac:dyDescent="0.25">
      <c r="B2721" s="21">
        <v>41515</v>
      </c>
      <c r="F2721">
        <f t="shared" si="169"/>
        <v>0</v>
      </c>
      <c r="G2721">
        <f t="shared" si="170"/>
        <v>0</v>
      </c>
      <c r="H2721">
        <f t="shared" si="171"/>
        <v>0</v>
      </c>
      <c r="I2721">
        <f t="shared" si="172"/>
        <v>0</v>
      </c>
    </row>
    <row r="2722" spans="2:9" x14ac:dyDescent="0.25">
      <c r="B2722" s="21">
        <v>41516</v>
      </c>
      <c r="F2722">
        <f t="shared" si="169"/>
        <v>0</v>
      </c>
      <c r="G2722">
        <f t="shared" si="170"/>
        <v>0</v>
      </c>
      <c r="H2722">
        <f t="shared" si="171"/>
        <v>0</v>
      </c>
      <c r="I2722">
        <f t="shared" si="172"/>
        <v>0</v>
      </c>
    </row>
    <row r="2723" spans="2:9" x14ac:dyDescent="0.25">
      <c r="B2723" s="21">
        <v>41520</v>
      </c>
      <c r="C2723">
        <v>609.67261904761904</v>
      </c>
      <c r="D2723">
        <v>0</v>
      </c>
      <c r="E2723">
        <v>231.56315159475099</v>
      </c>
      <c r="F2723">
        <f t="shared" si="169"/>
        <v>609.67261904761904</v>
      </c>
      <c r="G2723">
        <f t="shared" si="170"/>
        <v>609.67261904761904</v>
      </c>
      <c r="H2723">
        <f t="shared" si="171"/>
        <v>0</v>
      </c>
      <c r="I2723">
        <f t="shared" si="172"/>
        <v>231.56315159475099</v>
      </c>
    </row>
    <row r="2724" spans="2:9" x14ac:dyDescent="0.25">
      <c r="B2724" s="21">
        <v>41525</v>
      </c>
      <c r="F2724">
        <f t="shared" si="169"/>
        <v>0</v>
      </c>
      <c r="G2724">
        <f t="shared" si="170"/>
        <v>0</v>
      </c>
      <c r="H2724">
        <f t="shared" si="171"/>
        <v>0</v>
      </c>
      <c r="I2724">
        <f t="shared" si="172"/>
        <v>0</v>
      </c>
    </row>
    <row r="2725" spans="2:9" x14ac:dyDescent="0.25">
      <c r="B2725" s="21">
        <v>41526</v>
      </c>
      <c r="F2725">
        <f t="shared" si="169"/>
        <v>0</v>
      </c>
      <c r="G2725">
        <f t="shared" si="170"/>
        <v>0</v>
      </c>
      <c r="H2725">
        <f t="shared" si="171"/>
        <v>0</v>
      </c>
      <c r="I2725">
        <f t="shared" si="172"/>
        <v>0</v>
      </c>
    </row>
    <row r="2726" spans="2:9" x14ac:dyDescent="0.25">
      <c r="B2726" s="21">
        <v>41527</v>
      </c>
      <c r="F2726">
        <f t="shared" si="169"/>
        <v>0</v>
      </c>
      <c r="G2726">
        <f t="shared" si="170"/>
        <v>0</v>
      </c>
      <c r="H2726">
        <f t="shared" si="171"/>
        <v>0</v>
      </c>
      <c r="I2726">
        <f t="shared" si="172"/>
        <v>0</v>
      </c>
    </row>
    <row r="2727" spans="2:9" x14ac:dyDescent="0.25">
      <c r="B2727" s="21">
        <v>41530</v>
      </c>
      <c r="F2727">
        <f t="shared" si="169"/>
        <v>0</v>
      </c>
      <c r="G2727">
        <f t="shared" si="170"/>
        <v>0</v>
      </c>
      <c r="H2727">
        <f t="shared" si="171"/>
        <v>0</v>
      </c>
      <c r="I2727">
        <f t="shared" si="172"/>
        <v>0</v>
      </c>
    </row>
    <row r="2728" spans="2:9" x14ac:dyDescent="0.25">
      <c r="B2728" s="21">
        <v>41533</v>
      </c>
      <c r="F2728">
        <f t="shared" si="169"/>
        <v>0</v>
      </c>
      <c r="G2728">
        <f t="shared" si="170"/>
        <v>0</v>
      </c>
      <c r="H2728">
        <f t="shared" si="171"/>
        <v>0</v>
      </c>
      <c r="I2728">
        <f t="shared" si="172"/>
        <v>0</v>
      </c>
    </row>
    <row r="2729" spans="2:9" x14ac:dyDescent="0.25">
      <c r="B2729" s="21">
        <v>41540</v>
      </c>
      <c r="F2729">
        <f t="shared" si="169"/>
        <v>0</v>
      </c>
      <c r="G2729">
        <f t="shared" si="170"/>
        <v>0</v>
      </c>
      <c r="H2729">
        <f t="shared" si="171"/>
        <v>0</v>
      </c>
      <c r="I2729">
        <f t="shared" si="172"/>
        <v>0</v>
      </c>
    </row>
    <row r="2730" spans="2:9" x14ac:dyDescent="0.25">
      <c r="B2730" s="21">
        <v>41542</v>
      </c>
      <c r="F2730">
        <f t="shared" si="169"/>
        <v>0</v>
      </c>
      <c r="G2730">
        <f t="shared" si="170"/>
        <v>0</v>
      </c>
      <c r="H2730">
        <f t="shared" si="171"/>
        <v>0</v>
      </c>
      <c r="I2730">
        <f t="shared" si="172"/>
        <v>0</v>
      </c>
    </row>
    <row r="2731" spans="2:9" x14ac:dyDescent="0.25">
      <c r="B2731" s="21">
        <v>41544</v>
      </c>
      <c r="F2731">
        <f t="shared" si="169"/>
        <v>0</v>
      </c>
      <c r="G2731">
        <f t="shared" si="170"/>
        <v>0</v>
      </c>
      <c r="H2731">
        <f t="shared" si="171"/>
        <v>0</v>
      </c>
      <c r="I2731">
        <f t="shared" si="172"/>
        <v>0</v>
      </c>
    </row>
    <row r="2732" spans="2:9" x14ac:dyDescent="0.25">
      <c r="B2732" s="21">
        <v>41548</v>
      </c>
      <c r="F2732">
        <f t="shared" si="169"/>
        <v>0</v>
      </c>
      <c r="G2732">
        <f t="shared" si="170"/>
        <v>0</v>
      </c>
      <c r="H2732">
        <f t="shared" si="171"/>
        <v>0</v>
      </c>
      <c r="I2732">
        <f t="shared" si="172"/>
        <v>0</v>
      </c>
    </row>
    <row r="2733" spans="2:9" x14ac:dyDescent="0.25">
      <c r="B2733" s="21">
        <v>41554</v>
      </c>
      <c r="F2733">
        <f t="shared" si="169"/>
        <v>0</v>
      </c>
      <c r="G2733">
        <f t="shared" si="170"/>
        <v>0</v>
      </c>
      <c r="H2733">
        <f t="shared" si="171"/>
        <v>0</v>
      </c>
      <c r="I2733">
        <f t="shared" si="172"/>
        <v>0</v>
      </c>
    </row>
    <row r="2734" spans="2:9" x14ac:dyDescent="0.25">
      <c r="B2734" s="21">
        <v>41555</v>
      </c>
      <c r="F2734">
        <f t="shared" si="169"/>
        <v>0</v>
      </c>
      <c r="G2734">
        <f t="shared" si="170"/>
        <v>0</v>
      </c>
      <c r="H2734">
        <f t="shared" si="171"/>
        <v>0</v>
      </c>
      <c r="I2734">
        <f t="shared" si="172"/>
        <v>0</v>
      </c>
    </row>
    <row r="2735" spans="2:9" x14ac:dyDescent="0.25">
      <c r="B2735" s="21">
        <v>41558</v>
      </c>
      <c r="F2735">
        <f t="shared" si="169"/>
        <v>0</v>
      </c>
      <c r="G2735">
        <f t="shared" si="170"/>
        <v>0</v>
      </c>
      <c r="H2735">
        <f t="shared" si="171"/>
        <v>0</v>
      </c>
      <c r="I2735">
        <f t="shared" si="172"/>
        <v>0</v>
      </c>
    </row>
    <row r="2736" spans="2:9" x14ac:dyDescent="0.25">
      <c r="B2736" s="21">
        <v>41562</v>
      </c>
      <c r="F2736">
        <f t="shared" si="169"/>
        <v>0</v>
      </c>
      <c r="G2736">
        <f t="shared" si="170"/>
        <v>0</v>
      </c>
      <c r="H2736">
        <f t="shared" si="171"/>
        <v>0</v>
      </c>
      <c r="I2736">
        <f t="shared" si="172"/>
        <v>0</v>
      </c>
    </row>
    <row r="2737" spans="2:9" x14ac:dyDescent="0.25">
      <c r="B2737" s="21">
        <v>41563</v>
      </c>
      <c r="F2737">
        <f t="shared" si="169"/>
        <v>0</v>
      </c>
      <c r="G2737">
        <f t="shared" si="170"/>
        <v>0</v>
      </c>
      <c r="H2737">
        <f t="shared" si="171"/>
        <v>0</v>
      </c>
      <c r="I2737">
        <f t="shared" si="172"/>
        <v>0</v>
      </c>
    </row>
    <row r="2738" spans="2:9" x14ac:dyDescent="0.25">
      <c r="B2738" s="21">
        <v>41567</v>
      </c>
      <c r="F2738">
        <f t="shared" si="169"/>
        <v>0</v>
      </c>
      <c r="G2738">
        <f t="shared" si="170"/>
        <v>0</v>
      </c>
      <c r="H2738">
        <f t="shared" si="171"/>
        <v>0</v>
      </c>
      <c r="I2738">
        <f t="shared" si="172"/>
        <v>0</v>
      </c>
    </row>
    <row r="2739" spans="2:9" x14ac:dyDescent="0.25">
      <c r="B2739" s="21">
        <v>41569</v>
      </c>
      <c r="C2739">
        <v>1221.18210111297</v>
      </c>
      <c r="D2739">
        <v>0</v>
      </c>
      <c r="E2739">
        <v>663.07911529926503</v>
      </c>
      <c r="F2739">
        <f t="shared" si="169"/>
        <v>1221.18210111297</v>
      </c>
      <c r="G2739">
        <f t="shared" si="170"/>
        <v>1221.18210111297</v>
      </c>
      <c r="H2739">
        <f t="shared" si="171"/>
        <v>0</v>
      </c>
      <c r="I2739">
        <f t="shared" si="172"/>
        <v>663.07911529926503</v>
      </c>
    </row>
    <row r="2740" spans="2:9" x14ac:dyDescent="0.25">
      <c r="B2740" s="21">
        <v>41570</v>
      </c>
      <c r="F2740">
        <f t="shared" si="169"/>
        <v>0</v>
      </c>
      <c r="G2740">
        <f t="shared" si="170"/>
        <v>0</v>
      </c>
      <c r="H2740">
        <f t="shared" si="171"/>
        <v>0</v>
      </c>
      <c r="I2740">
        <f t="shared" si="172"/>
        <v>0</v>
      </c>
    </row>
    <row r="2741" spans="2:9" x14ac:dyDescent="0.25">
      <c r="B2741" s="21">
        <v>41576</v>
      </c>
      <c r="F2741">
        <f t="shared" si="169"/>
        <v>0</v>
      </c>
      <c r="G2741">
        <f t="shared" si="170"/>
        <v>0</v>
      </c>
      <c r="H2741">
        <f t="shared" si="171"/>
        <v>0</v>
      </c>
      <c r="I2741">
        <f t="shared" si="172"/>
        <v>0</v>
      </c>
    </row>
    <row r="2742" spans="2:9" x14ac:dyDescent="0.25">
      <c r="B2742" s="21">
        <v>41577</v>
      </c>
      <c r="F2742">
        <f t="shared" si="169"/>
        <v>0</v>
      </c>
      <c r="G2742">
        <f t="shared" si="170"/>
        <v>0</v>
      </c>
      <c r="H2742">
        <f t="shared" si="171"/>
        <v>0</v>
      </c>
      <c r="I2742">
        <f t="shared" si="172"/>
        <v>0</v>
      </c>
    </row>
    <row r="2743" spans="2:9" x14ac:dyDescent="0.25">
      <c r="B2743" s="21">
        <v>41582</v>
      </c>
      <c r="C2743">
        <v>1741.3625136754099</v>
      </c>
      <c r="D2743">
        <v>56.036515752003197</v>
      </c>
      <c r="E2743">
        <v>1050.7165636970799</v>
      </c>
      <c r="F2743">
        <f t="shared" si="169"/>
        <v>1685.3259979234067</v>
      </c>
      <c r="G2743">
        <f t="shared" si="170"/>
        <v>1741.3625136754099</v>
      </c>
      <c r="H2743">
        <f t="shared" si="171"/>
        <v>56.036515752003197</v>
      </c>
      <c r="I2743">
        <f t="shared" si="172"/>
        <v>1050.7165636970799</v>
      </c>
    </row>
    <row r="2744" spans="2:9" x14ac:dyDescent="0.25">
      <c r="B2744" s="21">
        <v>41583</v>
      </c>
      <c r="F2744">
        <f t="shared" si="169"/>
        <v>0</v>
      </c>
      <c r="G2744">
        <f t="shared" si="170"/>
        <v>0</v>
      </c>
      <c r="H2744">
        <f t="shared" si="171"/>
        <v>0</v>
      </c>
      <c r="I2744">
        <f t="shared" si="172"/>
        <v>0</v>
      </c>
    </row>
    <row r="2745" spans="2:9" x14ac:dyDescent="0.25">
      <c r="B2745" s="21">
        <v>41586</v>
      </c>
      <c r="F2745">
        <f t="shared" si="169"/>
        <v>0</v>
      </c>
      <c r="G2745">
        <f t="shared" si="170"/>
        <v>0</v>
      </c>
      <c r="H2745">
        <f t="shared" si="171"/>
        <v>0</v>
      </c>
      <c r="I2745">
        <f t="shared" si="172"/>
        <v>0</v>
      </c>
    </row>
    <row r="2746" spans="2:9" x14ac:dyDescent="0.25">
      <c r="B2746" s="21">
        <v>41590</v>
      </c>
      <c r="F2746">
        <f t="shared" si="169"/>
        <v>0</v>
      </c>
      <c r="G2746">
        <f t="shared" si="170"/>
        <v>0</v>
      </c>
      <c r="H2746">
        <f t="shared" si="171"/>
        <v>0</v>
      </c>
      <c r="I2746">
        <f t="shared" si="172"/>
        <v>0</v>
      </c>
    </row>
    <row r="2747" spans="2:9" x14ac:dyDescent="0.25">
      <c r="B2747" s="21">
        <v>41596</v>
      </c>
      <c r="C2747">
        <v>2123.5220807464698</v>
      </c>
      <c r="D2747">
        <v>288.73562798745797</v>
      </c>
      <c r="E2747">
        <v>1189.5752537958499</v>
      </c>
      <c r="F2747">
        <f t="shared" si="169"/>
        <v>1834.7864527590118</v>
      </c>
      <c r="G2747">
        <f t="shared" si="170"/>
        <v>2123.5220807464698</v>
      </c>
      <c r="H2747">
        <f t="shared" si="171"/>
        <v>288.73562798745797</v>
      </c>
      <c r="I2747">
        <f t="shared" si="172"/>
        <v>1189.5752537958499</v>
      </c>
    </row>
    <row r="2748" spans="2:9" x14ac:dyDescent="0.25">
      <c r="B2748" s="21">
        <v>41597</v>
      </c>
      <c r="F2748">
        <f t="shared" si="169"/>
        <v>0</v>
      </c>
      <c r="G2748">
        <f t="shared" si="170"/>
        <v>0</v>
      </c>
      <c r="H2748">
        <f t="shared" si="171"/>
        <v>0</v>
      </c>
      <c r="I2748">
        <f t="shared" si="172"/>
        <v>0</v>
      </c>
    </row>
    <row r="2749" spans="2:9" x14ac:dyDescent="0.25">
      <c r="B2749" s="21">
        <v>41599</v>
      </c>
      <c r="F2749">
        <f t="shared" si="169"/>
        <v>0</v>
      </c>
      <c r="G2749">
        <f t="shared" si="170"/>
        <v>0</v>
      </c>
      <c r="H2749">
        <f t="shared" si="171"/>
        <v>0</v>
      </c>
      <c r="I2749">
        <f t="shared" si="172"/>
        <v>0</v>
      </c>
    </row>
    <row r="2750" spans="2:9" x14ac:dyDescent="0.25">
      <c r="B2750" s="21">
        <v>41604</v>
      </c>
      <c r="F2750">
        <f t="shared" si="169"/>
        <v>0</v>
      </c>
      <c r="G2750">
        <f t="shared" si="170"/>
        <v>0</v>
      </c>
      <c r="H2750">
        <f t="shared" si="171"/>
        <v>0</v>
      </c>
      <c r="I2750">
        <f t="shared" si="172"/>
        <v>0</v>
      </c>
    </row>
    <row r="2751" spans="2:9" x14ac:dyDescent="0.25">
      <c r="B2751" s="21">
        <v>41607</v>
      </c>
      <c r="F2751">
        <f t="shared" si="169"/>
        <v>0</v>
      </c>
      <c r="G2751">
        <f t="shared" si="170"/>
        <v>0</v>
      </c>
      <c r="H2751">
        <f t="shared" si="171"/>
        <v>0</v>
      </c>
      <c r="I2751">
        <f t="shared" si="172"/>
        <v>0</v>
      </c>
    </row>
    <row r="2752" spans="2:9" x14ac:dyDescent="0.25">
      <c r="B2752" s="21">
        <v>41610</v>
      </c>
      <c r="C2752">
        <v>2263.3544949769098</v>
      </c>
      <c r="D2752">
        <v>301.56311642887903</v>
      </c>
      <c r="E2752">
        <v>1143.95313909269</v>
      </c>
      <c r="F2752">
        <f t="shared" si="169"/>
        <v>1961.7913785480307</v>
      </c>
      <c r="G2752">
        <f t="shared" si="170"/>
        <v>2263.3544949769098</v>
      </c>
      <c r="H2752">
        <f t="shared" si="171"/>
        <v>301.56311642887903</v>
      </c>
      <c r="I2752">
        <f t="shared" si="172"/>
        <v>1143.95313909269</v>
      </c>
    </row>
    <row r="2753" spans="2:9" x14ac:dyDescent="0.25">
      <c r="B2753" s="21">
        <v>41611</v>
      </c>
      <c r="F2753">
        <f t="shared" si="169"/>
        <v>0</v>
      </c>
      <c r="G2753">
        <f t="shared" si="170"/>
        <v>0</v>
      </c>
      <c r="H2753">
        <f t="shared" si="171"/>
        <v>0</v>
      </c>
      <c r="I2753">
        <f t="shared" si="172"/>
        <v>0</v>
      </c>
    </row>
    <row r="2754" spans="2:9" x14ac:dyDescent="0.25">
      <c r="B2754" s="21">
        <v>41613</v>
      </c>
      <c r="F2754">
        <f t="shared" si="169"/>
        <v>0</v>
      </c>
      <c r="G2754">
        <f t="shared" si="170"/>
        <v>0</v>
      </c>
      <c r="H2754">
        <f t="shared" si="171"/>
        <v>0</v>
      </c>
      <c r="I2754">
        <f t="shared" si="172"/>
        <v>0</v>
      </c>
    </row>
    <row r="2755" spans="2:9" x14ac:dyDescent="0.25">
      <c r="B2755" s="21">
        <v>41618</v>
      </c>
      <c r="F2755">
        <f t="shared" si="169"/>
        <v>0</v>
      </c>
      <c r="G2755">
        <f t="shared" si="170"/>
        <v>0</v>
      </c>
      <c r="H2755">
        <f t="shared" si="171"/>
        <v>0</v>
      </c>
      <c r="I2755">
        <f t="shared" si="172"/>
        <v>0</v>
      </c>
    </row>
    <row r="2756" spans="2:9" x14ac:dyDescent="0.25">
      <c r="B2756" s="21">
        <v>41620</v>
      </c>
      <c r="F2756">
        <f t="shared" si="169"/>
        <v>0</v>
      </c>
      <c r="G2756">
        <f t="shared" si="170"/>
        <v>0</v>
      </c>
      <c r="H2756">
        <f t="shared" si="171"/>
        <v>0</v>
      </c>
      <c r="I2756">
        <f t="shared" si="172"/>
        <v>0</v>
      </c>
    </row>
    <row r="2757" spans="2:9" x14ac:dyDescent="0.25">
      <c r="B2757" s="21">
        <v>41625</v>
      </c>
      <c r="C2757">
        <v>2799.2876533741</v>
      </c>
      <c r="D2757">
        <v>301.56311642887903</v>
      </c>
      <c r="E2757">
        <v>1050.3398931735101</v>
      </c>
      <c r="F2757">
        <f t="shared" si="169"/>
        <v>2497.7245369452212</v>
      </c>
      <c r="G2757">
        <f t="shared" si="170"/>
        <v>2799.2876533741</v>
      </c>
      <c r="H2757">
        <f t="shared" si="171"/>
        <v>301.56311642887903</v>
      </c>
      <c r="I2757">
        <f t="shared" si="172"/>
        <v>1050.3398931735101</v>
      </c>
    </row>
    <row r="2758" spans="2:9" x14ac:dyDescent="0.25">
      <c r="B2758" s="21">
        <v>41627</v>
      </c>
      <c r="F2758">
        <f t="shared" ref="F2758:F2821" si="173">G2758-H2758</f>
        <v>0</v>
      </c>
      <c r="G2758">
        <f t="shared" ref="G2758:G2821" si="174">IF(C2758="",0,C2758)</f>
        <v>0</v>
      </c>
      <c r="H2758">
        <f t="shared" ref="H2758:H2821" si="175">IF(D2758="",0,D2758)</f>
        <v>0</v>
      </c>
      <c r="I2758">
        <f t="shared" ref="I2758:I2821" si="176">IF(E2758="",0,E2758)</f>
        <v>0</v>
      </c>
    </row>
    <row r="2759" spans="2:9" x14ac:dyDescent="0.25">
      <c r="B2759" s="21">
        <v>41628</v>
      </c>
      <c r="F2759">
        <f t="shared" si="173"/>
        <v>0</v>
      </c>
      <c r="G2759">
        <f t="shared" si="174"/>
        <v>0</v>
      </c>
      <c r="H2759">
        <f t="shared" si="175"/>
        <v>0</v>
      </c>
      <c r="I2759">
        <f t="shared" si="176"/>
        <v>0</v>
      </c>
    </row>
    <row r="2760" spans="2:9" x14ac:dyDescent="0.25">
      <c r="B2760" s="21">
        <v>41632</v>
      </c>
      <c r="F2760">
        <f t="shared" si="173"/>
        <v>0</v>
      </c>
      <c r="G2760">
        <f t="shared" si="174"/>
        <v>0</v>
      </c>
      <c r="H2760">
        <f t="shared" si="175"/>
        <v>0</v>
      </c>
      <c r="I2760">
        <f t="shared" si="176"/>
        <v>0</v>
      </c>
    </row>
    <row r="2761" spans="2:9" x14ac:dyDescent="0.25">
      <c r="B2761" s="21">
        <v>41638</v>
      </c>
      <c r="F2761">
        <f t="shared" si="173"/>
        <v>0</v>
      </c>
      <c r="G2761">
        <f t="shared" si="174"/>
        <v>0</v>
      </c>
      <c r="H2761">
        <f t="shared" si="175"/>
        <v>0</v>
      </c>
      <c r="I2761">
        <f t="shared" si="176"/>
        <v>0</v>
      </c>
    </row>
    <row r="2762" spans="2:9" x14ac:dyDescent="0.25">
      <c r="B2762" s="21">
        <v>41639</v>
      </c>
      <c r="F2762">
        <f t="shared" si="173"/>
        <v>0</v>
      </c>
      <c r="G2762">
        <f t="shared" si="174"/>
        <v>0</v>
      </c>
      <c r="H2762">
        <f t="shared" si="175"/>
        <v>0</v>
      </c>
      <c r="I2762">
        <f t="shared" si="176"/>
        <v>0</v>
      </c>
    </row>
    <row r="2763" spans="2:9" x14ac:dyDescent="0.25">
      <c r="B2763" s="21">
        <v>41645</v>
      </c>
      <c r="F2763">
        <f t="shared" si="173"/>
        <v>0</v>
      </c>
      <c r="G2763">
        <f t="shared" si="174"/>
        <v>0</v>
      </c>
      <c r="H2763">
        <f t="shared" si="175"/>
        <v>0</v>
      </c>
      <c r="I2763">
        <f t="shared" si="176"/>
        <v>0</v>
      </c>
    </row>
    <row r="2764" spans="2:9" x14ac:dyDescent="0.25">
      <c r="B2764" s="21">
        <v>41646</v>
      </c>
      <c r="F2764">
        <f t="shared" si="173"/>
        <v>0</v>
      </c>
      <c r="G2764">
        <f t="shared" si="174"/>
        <v>0</v>
      </c>
      <c r="H2764">
        <f t="shared" si="175"/>
        <v>0</v>
      </c>
      <c r="I2764">
        <f t="shared" si="176"/>
        <v>0</v>
      </c>
    </row>
    <row r="2765" spans="2:9" x14ac:dyDescent="0.25">
      <c r="B2765" s="21">
        <v>41652</v>
      </c>
      <c r="F2765">
        <f t="shared" si="173"/>
        <v>0</v>
      </c>
      <c r="G2765">
        <f t="shared" si="174"/>
        <v>0</v>
      </c>
      <c r="H2765">
        <f t="shared" si="175"/>
        <v>0</v>
      </c>
      <c r="I2765">
        <f t="shared" si="176"/>
        <v>0</v>
      </c>
    </row>
    <row r="2766" spans="2:9" x14ac:dyDescent="0.25">
      <c r="B2766" s="21">
        <v>41653</v>
      </c>
      <c r="F2766">
        <f t="shared" si="173"/>
        <v>0</v>
      </c>
      <c r="G2766">
        <f t="shared" si="174"/>
        <v>0</v>
      </c>
      <c r="H2766">
        <f t="shared" si="175"/>
        <v>0</v>
      </c>
      <c r="I2766">
        <f t="shared" si="176"/>
        <v>0</v>
      </c>
    </row>
    <row r="2767" spans="2:9" x14ac:dyDescent="0.25">
      <c r="B2767" s="21">
        <v>41660</v>
      </c>
      <c r="F2767">
        <f t="shared" si="173"/>
        <v>0</v>
      </c>
      <c r="G2767">
        <f t="shared" si="174"/>
        <v>0</v>
      </c>
      <c r="H2767">
        <f t="shared" si="175"/>
        <v>0</v>
      </c>
      <c r="I2767">
        <f t="shared" si="176"/>
        <v>0</v>
      </c>
    </row>
    <row r="2768" spans="2:9" x14ac:dyDescent="0.25">
      <c r="B2768" s="21">
        <v>41662</v>
      </c>
      <c r="F2768">
        <f t="shared" si="173"/>
        <v>0</v>
      </c>
      <c r="G2768">
        <f t="shared" si="174"/>
        <v>0</v>
      </c>
      <c r="H2768">
        <f t="shared" si="175"/>
        <v>0</v>
      </c>
      <c r="I2768">
        <f t="shared" si="176"/>
        <v>0</v>
      </c>
    </row>
    <row r="2769" spans="1:9" x14ac:dyDescent="0.25">
      <c r="B2769" s="21">
        <v>41664</v>
      </c>
      <c r="C2769">
        <v>2468.3094723972399</v>
      </c>
      <c r="D2769">
        <v>301.56311642887903</v>
      </c>
      <c r="E2769">
        <v>798.82365915335595</v>
      </c>
      <c r="F2769">
        <f t="shared" si="173"/>
        <v>2166.7463559683611</v>
      </c>
      <c r="G2769">
        <f t="shared" si="174"/>
        <v>2468.3094723972399</v>
      </c>
      <c r="H2769">
        <f t="shared" si="175"/>
        <v>301.56311642887903</v>
      </c>
      <c r="I2769">
        <f t="shared" si="176"/>
        <v>798.82365915335595</v>
      </c>
    </row>
    <row r="2770" spans="1:9" x14ac:dyDescent="0.25">
      <c r="B2770" s="21">
        <v>41667</v>
      </c>
      <c r="F2770">
        <f t="shared" si="173"/>
        <v>0</v>
      </c>
      <c r="G2770">
        <f t="shared" si="174"/>
        <v>0</v>
      </c>
      <c r="H2770">
        <f t="shared" si="175"/>
        <v>0</v>
      </c>
      <c r="I2770">
        <f t="shared" si="176"/>
        <v>0</v>
      </c>
    </row>
    <row r="2771" spans="1:9" x14ac:dyDescent="0.25">
      <c r="B2771" t="s">
        <v>1345</v>
      </c>
      <c r="F2771">
        <f t="shared" si="173"/>
        <v>0</v>
      </c>
      <c r="G2771">
        <f t="shared" si="174"/>
        <v>0</v>
      </c>
      <c r="H2771">
        <f t="shared" si="175"/>
        <v>0</v>
      </c>
      <c r="I2771">
        <f t="shared" si="176"/>
        <v>0</v>
      </c>
    </row>
    <row r="2772" spans="1:9" x14ac:dyDescent="0.25">
      <c r="A2772" t="s">
        <v>295</v>
      </c>
      <c r="B2772" s="21">
        <v>41369</v>
      </c>
      <c r="F2772">
        <f t="shared" si="173"/>
        <v>0</v>
      </c>
      <c r="G2772">
        <f t="shared" si="174"/>
        <v>0</v>
      </c>
      <c r="H2772">
        <f t="shared" si="175"/>
        <v>0</v>
      </c>
      <c r="I2772">
        <f t="shared" si="176"/>
        <v>0</v>
      </c>
    </row>
    <row r="2773" spans="1:9" x14ac:dyDescent="0.25">
      <c r="B2773" s="21">
        <v>41380</v>
      </c>
      <c r="F2773">
        <f t="shared" si="173"/>
        <v>0</v>
      </c>
      <c r="G2773">
        <f t="shared" si="174"/>
        <v>0</v>
      </c>
      <c r="H2773">
        <f t="shared" si="175"/>
        <v>0</v>
      </c>
      <c r="I2773">
        <f t="shared" si="176"/>
        <v>0</v>
      </c>
    </row>
    <row r="2774" spans="1:9" x14ac:dyDescent="0.25">
      <c r="B2774" s="21">
        <v>41386</v>
      </c>
      <c r="F2774">
        <f t="shared" si="173"/>
        <v>0</v>
      </c>
      <c r="G2774">
        <f t="shared" si="174"/>
        <v>0</v>
      </c>
      <c r="H2774">
        <f t="shared" si="175"/>
        <v>0</v>
      </c>
      <c r="I2774">
        <f t="shared" si="176"/>
        <v>0</v>
      </c>
    </row>
    <row r="2775" spans="1:9" x14ac:dyDescent="0.25">
      <c r="B2775" s="21">
        <v>41387</v>
      </c>
      <c r="F2775">
        <f t="shared" si="173"/>
        <v>0</v>
      </c>
      <c r="G2775">
        <f t="shared" si="174"/>
        <v>0</v>
      </c>
      <c r="H2775">
        <f t="shared" si="175"/>
        <v>0</v>
      </c>
      <c r="I2775">
        <f t="shared" si="176"/>
        <v>0</v>
      </c>
    </row>
    <row r="2776" spans="1:9" x14ac:dyDescent="0.25">
      <c r="B2776" s="21">
        <v>41390</v>
      </c>
      <c r="F2776">
        <f t="shared" si="173"/>
        <v>0</v>
      </c>
      <c r="G2776">
        <f t="shared" si="174"/>
        <v>0</v>
      </c>
      <c r="H2776">
        <f t="shared" si="175"/>
        <v>0</v>
      </c>
      <c r="I2776">
        <f t="shared" si="176"/>
        <v>0</v>
      </c>
    </row>
    <row r="2777" spans="1:9" x14ac:dyDescent="0.25">
      <c r="B2777" s="21">
        <v>41394</v>
      </c>
      <c r="F2777">
        <f t="shared" si="173"/>
        <v>0</v>
      </c>
      <c r="G2777">
        <f t="shared" si="174"/>
        <v>0</v>
      </c>
      <c r="H2777">
        <f t="shared" si="175"/>
        <v>0</v>
      </c>
      <c r="I2777">
        <f t="shared" si="176"/>
        <v>0</v>
      </c>
    </row>
    <row r="2778" spans="1:9" x14ac:dyDescent="0.25">
      <c r="B2778" s="21">
        <v>41396</v>
      </c>
      <c r="F2778">
        <f t="shared" si="173"/>
        <v>0</v>
      </c>
      <c r="G2778">
        <f t="shared" si="174"/>
        <v>0</v>
      </c>
      <c r="H2778">
        <f t="shared" si="175"/>
        <v>0</v>
      </c>
      <c r="I2778">
        <f t="shared" si="176"/>
        <v>0</v>
      </c>
    </row>
    <row r="2779" spans="1:9" x14ac:dyDescent="0.25">
      <c r="B2779" s="21">
        <v>41397</v>
      </c>
      <c r="F2779">
        <f t="shared" si="173"/>
        <v>0</v>
      </c>
      <c r="G2779">
        <f t="shared" si="174"/>
        <v>0</v>
      </c>
      <c r="H2779">
        <f t="shared" si="175"/>
        <v>0</v>
      </c>
      <c r="I2779">
        <f t="shared" si="176"/>
        <v>0</v>
      </c>
    </row>
    <row r="2780" spans="1:9" x14ac:dyDescent="0.25">
      <c r="B2780" s="21">
        <v>41399</v>
      </c>
      <c r="F2780">
        <f t="shared" si="173"/>
        <v>0</v>
      </c>
      <c r="G2780">
        <f t="shared" si="174"/>
        <v>0</v>
      </c>
      <c r="H2780">
        <f t="shared" si="175"/>
        <v>0</v>
      </c>
      <c r="I2780">
        <f t="shared" si="176"/>
        <v>0</v>
      </c>
    </row>
    <row r="2781" spans="1:9" x14ac:dyDescent="0.25">
      <c r="B2781" s="21">
        <v>41408</v>
      </c>
      <c r="F2781">
        <f t="shared" si="173"/>
        <v>0</v>
      </c>
      <c r="G2781">
        <f t="shared" si="174"/>
        <v>0</v>
      </c>
      <c r="H2781">
        <f t="shared" si="175"/>
        <v>0</v>
      </c>
      <c r="I2781">
        <f t="shared" si="176"/>
        <v>0</v>
      </c>
    </row>
    <row r="2782" spans="1:9" x14ac:dyDescent="0.25">
      <c r="B2782" s="21">
        <v>41410</v>
      </c>
      <c r="F2782">
        <f t="shared" si="173"/>
        <v>0</v>
      </c>
      <c r="G2782">
        <f t="shared" si="174"/>
        <v>0</v>
      </c>
      <c r="H2782">
        <f t="shared" si="175"/>
        <v>0</v>
      </c>
      <c r="I2782">
        <f t="shared" si="176"/>
        <v>0</v>
      </c>
    </row>
    <row r="2783" spans="1:9" x14ac:dyDescent="0.25">
      <c r="B2783" s="21">
        <v>41413</v>
      </c>
      <c r="F2783">
        <f t="shared" si="173"/>
        <v>0</v>
      </c>
      <c r="G2783">
        <f t="shared" si="174"/>
        <v>0</v>
      </c>
      <c r="H2783">
        <f t="shared" si="175"/>
        <v>0</v>
      </c>
      <c r="I2783">
        <f t="shared" si="176"/>
        <v>0</v>
      </c>
    </row>
    <row r="2784" spans="1:9" x14ac:dyDescent="0.25">
      <c r="B2784" s="21">
        <v>41423</v>
      </c>
      <c r="F2784">
        <f t="shared" si="173"/>
        <v>0</v>
      </c>
      <c r="G2784">
        <f t="shared" si="174"/>
        <v>0</v>
      </c>
      <c r="H2784">
        <f t="shared" si="175"/>
        <v>0</v>
      </c>
      <c r="I2784">
        <f t="shared" si="176"/>
        <v>0</v>
      </c>
    </row>
    <row r="2785" spans="2:9" x14ac:dyDescent="0.25">
      <c r="B2785" s="21">
        <v>41425</v>
      </c>
      <c r="F2785">
        <f t="shared" si="173"/>
        <v>0</v>
      </c>
      <c r="G2785">
        <f t="shared" si="174"/>
        <v>0</v>
      </c>
      <c r="H2785">
        <f t="shared" si="175"/>
        <v>0</v>
      </c>
      <c r="I2785">
        <f t="shared" si="176"/>
        <v>0</v>
      </c>
    </row>
    <row r="2786" spans="2:9" x14ac:dyDescent="0.25">
      <c r="B2786" s="21">
        <v>41426</v>
      </c>
      <c r="F2786">
        <f t="shared" si="173"/>
        <v>0</v>
      </c>
      <c r="G2786">
        <f t="shared" si="174"/>
        <v>0</v>
      </c>
      <c r="H2786">
        <f t="shared" si="175"/>
        <v>0</v>
      </c>
      <c r="I2786">
        <f t="shared" si="176"/>
        <v>0</v>
      </c>
    </row>
    <row r="2787" spans="2:9" x14ac:dyDescent="0.25">
      <c r="B2787" s="21">
        <v>41436</v>
      </c>
      <c r="F2787">
        <f t="shared" si="173"/>
        <v>0</v>
      </c>
      <c r="G2787">
        <f t="shared" si="174"/>
        <v>0</v>
      </c>
      <c r="H2787">
        <f t="shared" si="175"/>
        <v>0</v>
      </c>
      <c r="I2787">
        <f t="shared" si="176"/>
        <v>0</v>
      </c>
    </row>
    <row r="2788" spans="2:9" x14ac:dyDescent="0.25">
      <c r="B2788" s="21">
        <v>41438</v>
      </c>
      <c r="F2788">
        <f t="shared" si="173"/>
        <v>0</v>
      </c>
      <c r="G2788">
        <f t="shared" si="174"/>
        <v>0</v>
      </c>
      <c r="H2788">
        <f t="shared" si="175"/>
        <v>0</v>
      </c>
      <c r="I2788">
        <f t="shared" si="176"/>
        <v>0</v>
      </c>
    </row>
    <row r="2789" spans="2:9" x14ac:dyDescent="0.25">
      <c r="B2789" s="21">
        <v>41448</v>
      </c>
      <c r="F2789">
        <f t="shared" si="173"/>
        <v>0</v>
      </c>
      <c r="G2789">
        <f t="shared" si="174"/>
        <v>0</v>
      </c>
      <c r="H2789">
        <f t="shared" si="175"/>
        <v>0</v>
      </c>
      <c r="I2789">
        <f t="shared" si="176"/>
        <v>0</v>
      </c>
    </row>
    <row r="2790" spans="2:9" x14ac:dyDescent="0.25">
      <c r="B2790" s="21">
        <v>41450</v>
      </c>
      <c r="F2790">
        <f t="shared" si="173"/>
        <v>0</v>
      </c>
      <c r="G2790">
        <f t="shared" si="174"/>
        <v>0</v>
      </c>
      <c r="H2790">
        <f t="shared" si="175"/>
        <v>0</v>
      </c>
      <c r="I2790">
        <f t="shared" si="176"/>
        <v>0</v>
      </c>
    </row>
    <row r="2791" spans="2:9" x14ac:dyDescent="0.25">
      <c r="B2791" s="21">
        <v>41457</v>
      </c>
      <c r="F2791">
        <f t="shared" si="173"/>
        <v>0</v>
      </c>
      <c r="G2791">
        <f t="shared" si="174"/>
        <v>0</v>
      </c>
      <c r="H2791">
        <f t="shared" si="175"/>
        <v>0</v>
      </c>
      <c r="I2791">
        <f t="shared" si="176"/>
        <v>0</v>
      </c>
    </row>
    <row r="2792" spans="2:9" x14ac:dyDescent="0.25">
      <c r="B2792" s="21">
        <v>41459</v>
      </c>
      <c r="C2792">
        <v>259.60892857142898</v>
      </c>
      <c r="D2792">
        <v>0</v>
      </c>
      <c r="E2792">
        <v>98.299934840037807</v>
      </c>
      <c r="F2792">
        <f t="shared" si="173"/>
        <v>259.60892857142898</v>
      </c>
      <c r="G2792">
        <f t="shared" si="174"/>
        <v>259.60892857142898</v>
      </c>
      <c r="H2792">
        <f t="shared" si="175"/>
        <v>0</v>
      </c>
      <c r="I2792">
        <f t="shared" si="176"/>
        <v>98.299934840037807</v>
      </c>
    </row>
    <row r="2793" spans="2:9" x14ac:dyDescent="0.25">
      <c r="B2793" s="21">
        <v>41465</v>
      </c>
      <c r="F2793">
        <f t="shared" si="173"/>
        <v>0</v>
      </c>
      <c r="G2793">
        <f t="shared" si="174"/>
        <v>0</v>
      </c>
      <c r="H2793">
        <f t="shared" si="175"/>
        <v>0</v>
      </c>
      <c r="I2793">
        <f t="shared" si="176"/>
        <v>0</v>
      </c>
    </row>
    <row r="2794" spans="2:9" x14ac:dyDescent="0.25">
      <c r="B2794" s="21">
        <v>41466</v>
      </c>
      <c r="F2794">
        <f t="shared" si="173"/>
        <v>0</v>
      </c>
      <c r="G2794">
        <f t="shared" si="174"/>
        <v>0</v>
      </c>
      <c r="H2794">
        <f t="shared" si="175"/>
        <v>0</v>
      </c>
      <c r="I2794">
        <f t="shared" si="176"/>
        <v>0</v>
      </c>
    </row>
    <row r="2795" spans="2:9" x14ac:dyDescent="0.25">
      <c r="B2795" s="21">
        <v>41471</v>
      </c>
      <c r="F2795">
        <f t="shared" si="173"/>
        <v>0</v>
      </c>
      <c r="G2795">
        <f t="shared" si="174"/>
        <v>0</v>
      </c>
      <c r="H2795">
        <f t="shared" si="175"/>
        <v>0</v>
      </c>
      <c r="I2795">
        <f t="shared" si="176"/>
        <v>0</v>
      </c>
    </row>
    <row r="2796" spans="2:9" x14ac:dyDescent="0.25">
      <c r="B2796" s="21">
        <v>41481</v>
      </c>
      <c r="F2796">
        <f t="shared" si="173"/>
        <v>0</v>
      </c>
      <c r="G2796">
        <f t="shared" si="174"/>
        <v>0</v>
      </c>
      <c r="H2796">
        <f t="shared" si="175"/>
        <v>0</v>
      </c>
      <c r="I2796">
        <f t="shared" si="176"/>
        <v>0</v>
      </c>
    </row>
    <row r="2797" spans="2:9" x14ac:dyDescent="0.25">
      <c r="B2797" s="21">
        <v>41484</v>
      </c>
      <c r="F2797">
        <f t="shared" si="173"/>
        <v>0</v>
      </c>
      <c r="G2797">
        <f t="shared" si="174"/>
        <v>0</v>
      </c>
      <c r="H2797">
        <f t="shared" si="175"/>
        <v>0</v>
      </c>
      <c r="I2797">
        <f t="shared" si="176"/>
        <v>0</v>
      </c>
    </row>
    <row r="2798" spans="2:9" x14ac:dyDescent="0.25">
      <c r="B2798" s="21">
        <v>41485</v>
      </c>
      <c r="F2798">
        <f t="shared" si="173"/>
        <v>0</v>
      </c>
      <c r="G2798">
        <f t="shared" si="174"/>
        <v>0</v>
      </c>
      <c r="H2798">
        <f t="shared" si="175"/>
        <v>0</v>
      </c>
      <c r="I2798">
        <f t="shared" si="176"/>
        <v>0</v>
      </c>
    </row>
    <row r="2799" spans="2:9" x14ac:dyDescent="0.25">
      <c r="B2799" s="21">
        <v>41490</v>
      </c>
      <c r="F2799">
        <f t="shared" si="173"/>
        <v>0</v>
      </c>
      <c r="G2799">
        <f t="shared" si="174"/>
        <v>0</v>
      </c>
      <c r="H2799">
        <f t="shared" si="175"/>
        <v>0</v>
      </c>
      <c r="I2799">
        <f t="shared" si="176"/>
        <v>0</v>
      </c>
    </row>
    <row r="2800" spans="2:9" x14ac:dyDescent="0.25">
      <c r="B2800" s="21">
        <v>41495</v>
      </c>
      <c r="F2800">
        <f t="shared" si="173"/>
        <v>0</v>
      </c>
      <c r="G2800">
        <f t="shared" si="174"/>
        <v>0</v>
      </c>
      <c r="H2800">
        <f t="shared" si="175"/>
        <v>0</v>
      </c>
      <c r="I2800">
        <f t="shared" si="176"/>
        <v>0</v>
      </c>
    </row>
    <row r="2801" spans="2:9" x14ac:dyDescent="0.25">
      <c r="B2801" s="21">
        <v>41500</v>
      </c>
      <c r="F2801">
        <f t="shared" si="173"/>
        <v>0</v>
      </c>
      <c r="G2801">
        <f t="shared" si="174"/>
        <v>0</v>
      </c>
      <c r="H2801">
        <f t="shared" si="175"/>
        <v>0</v>
      </c>
      <c r="I2801">
        <f t="shared" si="176"/>
        <v>0</v>
      </c>
    </row>
    <row r="2802" spans="2:9" x14ac:dyDescent="0.25">
      <c r="B2802" s="21">
        <v>41507</v>
      </c>
      <c r="F2802">
        <f t="shared" si="173"/>
        <v>0</v>
      </c>
      <c r="G2802">
        <f t="shared" si="174"/>
        <v>0</v>
      </c>
      <c r="H2802">
        <f t="shared" si="175"/>
        <v>0</v>
      </c>
      <c r="I2802">
        <f t="shared" si="176"/>
        <v>0</v>
      </c>
    </row>
    <row r="2803" spans="2:9" x14ac:dyDescent="0.25">
      <c r="B2803" s="21">
        <v>41515</v>
      </c>
      <c r="F2803">
        <f t="shared" si="173"/>
        <v>0</v>
      </c>
      <c r="G2803">
        <f t="shared" si="174"/>
        <v>0</v>
      </c>
      <c r="H2803">
        <f t="shared" si="175"/>
        <v>0</v>
      </c>
      <c r="I2803">
        <f t="shared" si="176"/>
        <v>0</v>
      </c>
    </row>
    <row r="2804" spans="2:9" x14ac:dyDescent="0.25">
      <c r="B2804" s="21">
        <v>41516</v>
      </c>
      <c r="F2804">
        <f t="shared" si="173"/>
        <v>0</v>
      </c>
      <c r="G2804">
        <f t="shared" si="174"/>
        <v>0</v>
      </c>
      <c r="H2804">
        <f t="shared" si="175"/>
        <v>0</v>
      </c>
      <c r="I2804">
        <f t="shared" si="176"/>
        <v>0</v>
      </c>
    </row>
    <row r="2805" spans="2:9" x14ac:dyDescent="0.25">
      <c r="B2805" s="21">
        <v>41520</v>
      </c>
      <c r="C2805">
        <v>649.67857142857099</v>
      </c>
      <c r="D2805">
        <v>0</v>
      </c>
      <c r="E2805">
        <v>249.20648265765399</v>
      </c>
      <c r="F2805">
        <f t="shared" si="173"/>
        <v>649.67857142857099</v>
      </c>
      <c r="G2805">
        <f t="shared" si="174"/>
        <v>649.67857142857099</v>
      </c>
      <c r="H2805">
        <f t="shared" si="175"/>
        <v>0</v>
      </c>
      <c r="I2805">
        <f t="shared" si="176"/>
        <v>249.20648265765399</v>
      </c>
    </row>
    <row r="2806" spans="2:9" x14ac:dyDescent="0.25">
      <c r="B2806" s="21">
        <v>41525</v>
      </c>
      <c r="F2806">
        <f t="shared" si="173"/>
        <v>0</v>
      </c>
      <c r="G2806">
        <f t="shared" si="174"/>
        <v>0</v>
      </c>
      <c r="H2806">
        <f t="shared" si="175"/>
        <v>0</v>
      </c>
      <c r="I2806">
        <f t="shared" si="176"/>
        <v>0</v>
      </c>
    </row>
    <row r="2807" spans="2:9" x14ac:dyDescent="0.25">
      <c r="B2807" s="21">
        <v>41526</v>
      </c>
      <c r="F2807">
        <f t="shared" si="173"/>
        <v>0</v>
      </c>
      <c r="G2807">
        <f t="shared" si="174"/>
        <v>0</v>
      </c>
      <c r="H2807">
        <f t="shared" si="175"/>
        <v>0</v>
      </c>
      <c r="I2807">
        <f t="shared" si="176"/>
        <v>0</v>
      </c>
    </row>
    <row r="2808" spans="2:9" x14ac:dyDescent="0.25">
      <c r="B2808" s="21">
        <v>41527</v>
      </c>
      <c r="F2808">
        <f t="shared" si="173"/>
        <v>0</v>
      </c>
      <c r="G2808">
        <f t="shared" si="174"/>
        <v>0</v>
      </c>
      <c r="H2808">
        <f t="shared" si="175"/>
        <v>0</v>
      </c>
      <c r="I2808">
        <f t="shared" si="176"/>
        <v>0</v>
      </c>
    </row>
    <row r="2809" spans="2:9" x14ac:dyDescent="0.25">
      <c r="B2809" s="21">
        <v>41530</v>
      </c>
      <c r="F2809">
        <f t="shared" si="173"/>
        <v>0</v>
      </c>
      <c r="G2809">
        <f t="shared" si="174"/>
        <v>0</v>
      </c>
      <c r="H2809">
        <f t="shared" si="175"/>
        <v>0</v>
      </c>
      <c r="I2809">
        <f t="shared" si="176"/>
        <v>0</v>
      </c>
    </row>
    <row r="2810" spans="2:9" x14ac:dyDescent="0.25">
      <c r="B2810" s="21">
        <v>41533</v>
      </c>
      <c r="F2810">
        <f t="shared" si="173"/>
        <v>0</v>
      </c>
      <c r="G2810">
        <f t="shared" si="174"/>
        <v>0</v>
      </c>
      <c r="H2810">
        <f t="shared" si="175"/>
        <v>0</v>
      </c>
      <c r="I2810">
        <f t="shared" si="176"/>
        <v>0</v>
      </c>
    </row>
    <row r="2811" spans="2:9" x14ac:dyDescent="0.25">
      <c r="B2811" s="21">
        <v>41540</v>
      </c>
      <c r="F2811">
        <f t="shared" si="173"/>
        <v>0</v>
      </c>
      <c r="G2811">
        <f t="shared" si="174"/>
        <v>0</v>
      </c>
      <c r="H2811">
        <f t="shared" si="175"/>
        <v>0</v>
      </c>
      <c r="I2811">
        <f t="shared" si="176"/>
        <v>0</v>
      </c>
    </row>
    <row r="2812" spans="2:9" x14ac:dyDescent="0.25">
      <c r="B2812" s="21">
        <v>41542</v>
      </c>
      <c r="F2812">
        <f t="shared" si="173"/>
        <v>0</v>
      </c>
      <c r="G2812">
        <f t="shared" si="174"/>
        <v>0</v>
      </c>
      <c r="H2812">
        <f t="shared" si="175"/>
        <v>0</v>
      </c>
      <c r="I2812">
        <f t="shared" si="176"/>
        <v>0</v>
      </c>
    </row>
    <row r="2813" spans="2:9" x14ac:dyDescent="0.25">
      <c r="B2813" s="21">
        <v>41544</v>
      </c>
      <c r="F2813">
        <f t="shared" si="173"/>
        <v>0</v>
      </c>
      <c r="G2813">
        <f t="shared" si="174"/>
        <v>0</v>
      </c>
      <c r="H2813">
        <f t="shared" si="175"/>
        <v>0</v>
      </c>
      <c r="I2813">
        <f t="shared" si="176"/>
        <v>0</v>
      </c>
    </row>
    <row r="2814" spans="2:9" x14ac:dyDescent="0.25">
      <c r="B2814" s="21">
        <v>41548</v>
      </c>
      <c r="F2814">
        <f t="shared" si="173"/>
        <v>0</v>
      </c>
      <c r="G2814">
        <f t="shared" si="174"/>
        <v>0</v>
      </c>
      <c r="H2814">
        <f t="shared" si="175"/>
        <v>0</v>
      </c>
      <c r="I2814">
        <f t="shared" si="176"/>
        <v>0</v>
      </c>
    </row>
    <row r="2815" spans="2:9" x14ac:dyDescent="0.25">
      <c r="B2815" s="21">
        <v>41554</v>
      </c>
      <c r="F2815">
        <f t="shared" si="173"/>
        <v>0</v>
      </c>
      <c r="G2815">
        <f t="shared" si="174"/>
        <v>0</v>
      </c>
      <c r="H2815">
        <f t="shared" si="175"/>
        <v>0</v>
      </c>
      <c r="I2815">
        <f t="shared" si="176"/>
        <v>0</v>
      </c>
    </row>
    <row r="2816" spans="2:9" x14ac:dyDescent="0.25">
      <c r="B2816" s="21">
        <v>41555</v>
      </c>
      <c r="F2816">
        <f t="shared" si="173"/>
        <v>0</v>
      </c>
      <c r="G2816">
        <f t="shared" si="174"/>
        <v>0</v>
      </c>
      <c r="H2816">
        <f t="shared" si="175"/>
        <v>0</v>
      </c>
      <c r="I2816">
        <f t="shared" si="176"/>
        <v>0</v>
      </c>
    </row>
    <row r="2817" spans="2:9" x14ac:dyDescent="0.25">
      <c r="B2817" s="21">
        <v>41558</v>
      </c>
      <c r="F2817">
        <f t="shared" si="173"/>
        <v>0</v>
      </c>
      <c r="G2817">
        <f t="shared" si="174"/>
        <v>0</v>
      </c>
      <c r="H2817">
        <f t="shared" si="175"/>
        <v>0</v>
      </c>
      <c r="I2817">
        <f t="shared" si="176"/>
        <v>0</v>
      </c>
    </row>
    <row r="2818" spans="2:9" x14ac:dyDescent="0.25">
      <c r="B2818" s="21">
        <v>41562</v>
      </c>
      <c r="F2818">
        <f t="shared" si="173"/>
        <v>0</v>
      </c>
      <c r="G2818">
        <f t="shared" si="174"/>
        <v>0</v>
      </c>
      <c r="H2818">
        <f t="shared" si="175"/>
        <v>0</v>
      </c>
      <c r="I2818">
        <f t="shared" si="176"/>
        <v>0</v>
      </c>
    </row>
    <row r="2819" spans="2:9" x14ac:dyDescent="0.25">
      <c r="B2819" s="21">
        <v>41563</v>
      </c>
      <c r="F2819">
        <f t="shared" si="173"/>
        <v>0</v>
      </c>
      <c r="G2819">
        <f t="shared" si="174"/>
        <v>0</v>
      </c>
      <c r="H2819">
        <f t="shared" si="175"/>
        <v>0</v>
      </c>
      <c r="I2819">
        <f t="shared" si="176"/>
        <v>0</v>
      </c>
    </row>
    <row r="2820" spans="2:9" x14ac:dyDescent="0.25">
      <c r="B2820" s="21">
        <v>41567</v>
      </c>
      <c r="F2820">
        <f t="shared" si="173"/>
        <v>0</v>
      </c>
      <c r="G2820">
        <f t="shared" si="174"/>
        <v>0</v>
      </c>
      <c r="H2820">
        <f t="shared" si="175"/>
        <v>0</v>
      </c>
      <c r="I2820">
        <f t="shared" si="176"/>
        <v>0</v>
      </c>
    </row>
    <row r="2821" spans="2:9" x14ac:dyDescent="0.25">
      <c r="B2821" s="21">
        <v>41569</v>
      </c>
      <c r="C2821">
        <v>1402.8307463435001</v>
      </c>
      <c r="D2821">
        <v>0</v>
      </c>
      <c r="E2821">
        <v>728.99710777442704</v>
      </c>
      <c r="F2821">
        <f t="shared" si="173"/>
        <v>1402.8307463435001</v>
      </c>
      <c r="G2821">
        <f t="shared" si="174"/>
        <v>1402.8307463435001</v>
      </c>
      <c r="H2821">
        <f t="shared" si="175"/>
        <v>0</v>
      </c>
      <c r="I2821">
        <f t="shared" si="176"/>
        <v>728.99710777442704</v>
      </c>
    </row>
    <row r="2822" spans="2:9" x14ac:dyDescent="0.25">
      <c r="B2822" s="21">
        <v>41570</v>
      </c>
      <c r="F2822">
        <f t="shared" ref="F2822:F2885" si="177">G2822-H2822</f>
        <v>0</v>
      </c>
      <c r="G2822">
        <f t="shared" ref="G2822:G2885" si="178">IF(C2822="",0,C2822)</f>
        <v>0</v>
      </c>
      <c r="H2822">
        <f t="shared" ref="H2822:H2885" si="179">IF(D2822="",0,D2822)</f>
        <v>0</v>
      </c>
      <c r="I2822">
        <f t="shared" ref="I2822:I2885" si="180">IF(E2822="",0,E2822)</f>
        <v>0</v>
      </c>
    </row>
    <row r="2823" spans="2:9" x14ac:dyDescent="0.25">
      <c r="B2823" s="21">
        <v>41576</v>
      </c>
      <c r="F2823">
        <f t="shared" si="177"/>
        <v>0</v>
      </c>
      <c r="G2823">
        <f t="shared" si="178"/>
        <v>0</v>
      </c>
      <c r="H2823">
        <f t="shared" si="179"/>
        <v>0</v>
      </c>
      <c r="I2823">
        <f t="shared" si="180"/>
        <v>0</v>
      </c>
    </row>
    <row r="2824" spans="2:9" x14ac:dyDescent="0.25">
      <c r="B2824" s="21">
        <v>41577</v>
      </c>
      <c r="F2824">
        <f t="shared" si="177"/>
        <v>0</v>
      </c>
      <c r="G2824">
        <f t="shared" si="178"/>
        <v>0</v>
      </c>
      <c r="H2824">
        <f t="shared" si="179"/>
        <v>0</v>
      </c>
      <c r="I2824">
        <f t="shared" si="180"/>
        <v>0</v>
      </c>
    </row>
    <row r="2825" spans="2:9" x14ac:dyDescent="0.25">
      <c r="B2825" s="21">
        <v>41582</v>
      </c>
      <c r="C2825">
        <v>1751.3349013553</v>
      </c>
      <c r="D2825">
        <v>14.8617833968068</v>
      </c>
      <c r="E2825">
        <v>1036.15995630004</v>
      </c>
      <c r="F2825">
        <f t="shared" si="177"/>
        <v>1736.4731179584933</v>
      </c>
      <c r="G2825">
        <f t="shared" si="178"/>
        <v>1751.3349013553</v>
      </c>
      <c r="H2825">
        <f t="shared" si="179"/>
        <v>14.8617833968068</v>
      </c>
      <c r="I2825">
        <f t="shared" si="180"/>
        <v>1036.15995630004</v>
      </c>
    </row>
    <row r="2826" spans="2:9" x14ac:dyDescent="0.25">
      <c r="B2826" s="21">
        <v>41583</v>
      </c>
      <c r="F2826">
        <f t="shared" si="177"/>
        <v>0</v>
      </c>
      <c r="G2826">
        <f t="shared" si="178"/>
        <v>0</v>
      </c>
      <c r="H2826">
        <f t="shared" si="179"/>
        <v>0</v>
      </c>
      <c r="I2826">
        <f t="shared" si="180"/>
        <v>0</v>
      </c>
    </row>
    <row r="2827" spans="2:9" x14ac:dyDescent="0.25">
      <c r="B2827" s="21">
        <v>41586</v>
      </c>
      <c r="F2827">
        <f t="shared" si="177"/>
        <v>0</v>
      </c>
      <c r="G2827">
        <f t="shared" si="178"/>
        <v>0</v>
      </c>
      <c r="H2827">
        <f t="shared" si="179"/>
        <v>0</v>
      </c>
      <c r="I2827">
        <f t="shared" si="180"/>
        <v>0</v>
      </c>
    </row>
    <row r="2828" spans="2:9" x14ac:dyDescent="0.25">
      <c r="B2828" s="21">
        <v>41590</v>
      </c>
      <c r="F2828">
        <f t="shared" si="177"/>
        <v>0</v>
      </c>
      <c r="G2828">
        <f t="shared" si="178"/>
        <v>0</v>
      </c>
      <c r="H2828">
        <f t="shared" si="179"/>
        <v>0</v>
      </c>
      <c r="I2828">
        <f t="shared" si="180"/>
        <v>0</v>
      </c>
    </row>
    <row r="2829" spans="2:9" x14ac:dyDescent="0.25">
      <c r="B2829" s="21">
        <v>41596</v>
      </c>
      <c r="C2829">
        <v>1887.00612321624</v>
      </c>
      <c r="D2829">
        <v>273.702202844569</v>
      </c>
      <c r="E2829">
        <v>1066.4044347543499</v>
      </c>
      <c r="F2829">
        <f t="shared" si="177"/>
        <v>1613.303920371671</v>
      </c>
      <c r="G2829">
        <f t="shared" si="178"/>
        <v>1887.00612321624</v>
      </c>
      <c r="H2829">
        <f t="shared" si="179"/>
        <v>273.702202844569</v>
      </c>
      <c r="I2829">
        <f t="shared" si="180"/>
        <v>1066.4044347543499</v>
      </c>
    </row>
    <row r="2830" spans="2:9" x14ac:dyDescent="0.25">
      <c r="B2830" s="21">
        <v>41597</v>
      </c>
      <c r="F2830">
        <f t="shared" si="177"/>
        <v>0</v>
      </c>
      <c r="G2830">
        <f t="shared" si="178"/>
        <v>0</v>
      </c>
      <c r="H2830">
        <f t="shared" si="179"/>
        <v>0</v>
      </c>
      <c r="I2830">
        <f t="shared" si="180"/>
        <v>0</v>
      </c>
    </row>
    <row r="2831" spans="2:9" x14ac:dyDescent="0.25">
      <c r="B2831" s="21">
        <v>41599</v>
      </c>
      <c r="F2831">
        <f t="shared" si="177"/>
        <v>0</v>
      </c>
      <c r="G2831">
        <f t="shared" si="178"/>
        <v>0</v>
      </c>
      <c r="H2831">
        <f t="shared" si="179"/>
        <v>0</v>
      </c>
      <c r="I2831">
        <f t="shared" si="180"/>
        <v>0</v>
      </c>
    </row>
    <row r="2832" spans="2:9" x14ac:dyDescent="0.25">
      <c r="B2832" s="21">
        <v>41604</v>
      </c>
      <c r="F2832">
        <f t="shared" si="177"/>
        <v>0</v>
      </c>
      <c r="G2832">
        <f t="shared" si="178"/>
        <v>0</v>
      </c>
      <c r="H2832">
        <f t="shared" si="179"/>
        <v>0</v>
      </c>
      <c r="I2832">
        <f t="shared" si="180"/>
        <v>0</v>
      </c>
    </row>
    <row r="2833" spans="2:9" x14ac:dyDescent="0.25">
      <c r="B2833" s="21">
        <v>41607</v>
      </c>
      <c r="F2833">
        <f t="shared" si="177"/>
        <v>0</v>
      </c>
      <c r="G2833">
        <f t="shared" si="178"/>
        <v>0</v>
      </c>
      <c r="H2833">
        <f t="shared" si="179"/>
        <v>0</v>
      </c>
      <c r="I2833">
        <f t="shared" si="180"/>
        <v>0</v>
      </c>
    </row>
    <row r="2834" spans="2:9" x14ac:dyDescent="0.25">
      <c r="B2834" s="21">
        <v>41610</v>
      </c>
      <c r="C2834">
        <v>2249.0845984679599</v>
      </c>
      <c r="D2834">
        <v>347.64007714398502</v>
      </c>
      <c r="E2834">
        <v>1211.27741418294</v>
      </c>
      <c r="F2834">
        <f t="shared" si="177"/>
        <v>1901.4445213239749</v>
      </c>
      <c r="G2834">
        <f t="shared" si="178"/>
        <v>2249.0845984679599</v>
      </c>
      <c r="H2834">
        <f t="shared" si="179"/>
        <v>347.64007714398502</v>
      </c>
      <c r="I2834">
        <f t="shared" si="180"/>
        <v>1211.27741418294</v>
      </c>
    </row>
    <row r="2835" spans="2:9" x14ac:dyDescent="0.25">
      <c r="B2835" s="21">
        <v>41611</v>
      </c>
      <c r="F2835">
        <f t="shared" si="177"/>
        <v>0</v>
      </c>
      <c r="G2835">
        <f t="shared" si="178"/>
        <v>0</v>
      </c>
      <c r="H2835">
        <f t="shared" si="179"/>
        <v>0</v>
      </c>
      <c r="I2835">
        <f t="shared" si="180"/>
        <v>0</v>
      </c>
    </row>
    <row r="2836" spans="2:9" x14ac:dyDescent="0.25">
      <c r="B2836" s="21">
        <v>41613</v>
      </c>
      <c r="F2836">
        <f t="shared" si="177"/>
        <v>0</v>
      </c>
      <c r="G2836">
        <f t="shared" si="178"/>
        <v>0</v>
      </c>
      <c r="H2836">
        <f t="shared" si="179"/>
        <v>0</v>
      </c>
      <c r="I2836">
        <f t="shared" si="180"/>
        <v>0</v>
      </c>
    </row>
    <row r="2837" spans="2:9" x14ac:dyDescent="0.25">
      <c r="B2837" s="21">
        <v>41618</v>
      </c>
      <c r="F2837">
        <f t="shared" si="177"/>
        <v>0</v>
      </c>
      <c r="G2837">
        <f t="shared" si="178"/>
        <v>0</v>
      </c>
      <c r="H2837">
        <f t="shared" si="179"/>
        <v>0</v>
      </c>
      <c r="I2837">
        <f t="shared" si="180"/>
        <v>0</v>
      </c>
    </row>
    <row r="2838" spans="2:9" x14ac:dyDescent="0.25">
      <c r="B2838" s="21">
        <v>41620</v>
      </c>
      <c r="F2838">
        <f t="shared" si="177"/>
        <v>0</v>
      </c>
      <c r="G2838">
        <f t="shared" si="178"/>
        <v>0</v>
      </c>
      <c r="H2838">
        <f t="shared" si="179"/>
        <v>0</v>
      </c>
      <c r="I2838">
        <f t="shared" si="180"/>
        <v>0</v>
      </c>
    </row>
    <row r="2839" spans="2:9" x14ac:dyDescent="0.25">
      <c r="B2839" s="21">
        <v>41625</v>
      </c>
      <c r="C2839">
        <v>2993.4587204772702</v>
      </c>
      <c r="D2839">
        <v>347.64007714398502</v>
      </c>
      <c r="E2839">
        <v>1253.0901519885499</v>
      </c>
      <c r="F2839">
        <f t="shared" si="177"/>
        <v>2645.8186433332853</v>
      </c>
      <c r="G2839">
        <f t="shared" si="178"/>
        <v>2993.4587204772702</v>
      </c>
      <c r="H2839">
        <f t="shared" si="179"/>
        <v>347.64007714398502</v>
      </c>
      <c r="I2839">
        <f t="shared" si="180"/>
        <v>1253.0901519885499</v>
      </c>
    </row>
    <row r="2840" spans="2:9" x14ac:dyDescent="0.25">
      <c r="B2840" s="21">
        <v>41627</v>
      </c>
      <c r="F2840">
        <f t="shared" si="177"/>
        <v>0</v>
      </c>
      <c r="G2840">
        <f t="shared" si="178"/>
        <v>0</v>
      </c>
      <c r="H2840">
        <f t="shared" si="179"/>
        <v>0</v>
      </c>
      <c r="I2840">
        <f t="shared" si="180"/>
        <v>0</v>
      </c>
    </row>
    <row r="2841" spans="2:9" x14ac:dyDescent="0.25">
      <c r="B2841" s="21">
        <v>41628</v>
      </c>
      <c r="F2841">
        <f t="shared" si="177"/>
        <v>0</v>
      </c>
      <c r="G2841">
        <f t="shared" si="178"/>
        <v>0</v>
      </c>
      <c r="H2841">
        <f t="shared" si="179"/>
        <v>0</v>
      </c>
      <c r="I2841">
        <f t="shared" si="180"/>
        <v>0</v>
      </c>
    </row>
    <row r="2842" spans="2:9" x14ac:dyDescent="0.25">
      <c r="B2842" s="21">
        <v>41632</v>
      </c>
      <c r="F2842">
        <f t="shared" si="177"/>
        <v>0</v>
      </c>
      <c r="G2842">
        <f t="shared" si="178"/>
        <v>0</v>
      </c>
      <c r="H2842">
        <f t="shared" si="179"/>
        <v>0</v>
      </c>
      <c r="I2842">
        <f t="shared" si="180"/>
        <v>0</v>
      </c>
    </row>
    <row r="2843" spans="2:9" x14ac:dyDescent="0.25">
      <c r="B2843" s="21">
        <v>41638</v>
      </c>
      <c r="F2843">
        <f t="shared" si="177"/>
        <v>0</v>
      </c>
      <c r="G2843">
        <f t="shared" si="178"/>
        <v>0</v>
      </c>
      <c r="H2843">
        <f t="shared" si="179"/>
        <v>0</v>
      </c>
      <c r="I2843">
        <f t="shared" si="180"/>
        <v>0</v>
      </c>
    </row>
    <row r="2844" spans="2:9" x14ac:dyDescent="0.25">
      <c r="B2844" s="21">
        <v>41639</v>
      </c>
      <c r="F2844">
        <f t="shared" si="177"/>
        <v>0</v>
      </c>
      <c r="G2844">
        <f t="shared" si="178"/>
        <v>0</v>
      </c>
      <c r="H2844">
        <f t="shared" si="179"/>
        <v>0</v>
      </c>
      <c r="I2844">
        <f t="shared" si="180"/>
        <v>0</v>
      </c>
    </row>
    <row r="2845" spans="2:9" x14ac:dyDescent="0.25">
      <c r="B2845" s="21">
        <v>41645</v>
      </c>
      <c r="F2845">
        <f t="shared" si="177"/>
        <v>0</v>
      </c>
      <c r="G2845">
        <f t="shared" si="178"/>
        <v>0</v>
      </c>
      <c r="H2845">
        <f t="shared" si="179"/>
        <v>0</v>
      </c>
      <c r="I2845">
        <f t="shared" si="180"/>
        <v>0</v>
      </c>
    </row>
    <row r="2846" spans="2:9" x14ac:dyDescent="0.25">
      <c r="B2846" s="21">
        <v>41646</v>
      </c>
      <c r="F2846">
        <f t="shared" si="177"/>
        <v>0</v>
      </c>
      <c r="G2846">
        <f t="shared" si="178"/>
        <v>0</v>
      </c>
      <c r="H2846">
        <f t="shared" si="179"/>
        <v>0</v>
      </c>
      <c r="I2846">
        <f t="shared" si="180"/>
        <v>0</v>
      </c>
    </row>
    <row r="2847" spans="2:9" x14ac:dyDescent="0.25">
      <c r="B2847" s="21">
        <v>41652</v>
      </c>
      <c r="F2847">
        <f t="shared" si="177"/>
        <v>0</v>
      </c>
      <c r="G2847">
        <f t="shared" si="178"/>
        <v>0</v>
      </c>
      <c r="H2847">
        <f t="shared" si="179"/>
        <v>0</v>
      </c>
      <c r="I2847">
        <f t="shared" si="180"/>
        <v>0</v>
      </c>
    </row>
    <row r="2848" spans="2:9" x14ac:dyDescent="0.25">
      <c r="B2848" s="21">
        <v>41653</v>
      </c>
      <c r="F2848">
        <f t="shared" si="177"/>
        <v>0</v>
      </c>
      <c r="G2848">
        <f t="shared" si="178"/>
        <v>0</v>
      </c>
      <c r="H2848">
        <f t="shared" si="179"/>
        <v>0</v>
      </c>
      <c r="I2848">
        <f t="shared" si="180"/>
        <v>0</v>
      </c>
    </row>
    <row r="2849" spans="1:9" x14ac:dyDescent="0.25">
      <c r="B2849" s="21">
        <v>41660</v>
      </c>
      <c r="F2849">
        <f t="shared" si="177"/>
        <v>0</v>
      </c>
      <c r="G2849">
        <f t="shared" si="178"/>
        <v>0</v>
      </c>
      <c r="H2849">
        <f t="shared" si="179"/>
        <v>0</v>
      </c>
      <c r="I2849">
        <f t="shared" si="180"/>
        <v>0</v>
      </c>
    </row>
    <row r="2850" spans="1:9" x14ac:dyDescent="0.25">
      <c r="B2850" s="21">
        <v>41662</v>
      </c>
      <c r="F2850">
        <f t="shared" si="177"/>
        <v>0</v>
      </c>
      <c r="G2850">
        <f t="shared" si="178"/>
        <v>0</v>
      </c>
      <c r="H2850">
        <f t="shared" si="179"/>
        <v>0</v>
      </c>
      <c r="I2850">
        <f t="shared" si="180"/>
        <v>0</v>
      </c>
    </row>
    <row r="2851" spans="1:9" x14ac:dyDescent="0.25">
      <c r="B2851" s="21">
        <v>41664</v>
      </c>
      <c r="C2851">
        <v>2625.4943707521302</v>
      </c>
      <c r="D2851">
        <v>347.64007714398502</v>
      </c>
      <c r="E2851">
        <v>883.743501876148</v>
      </c>
      <c r="F2851">
        <f t="shared" si="177"/>
        <v>2277.8542936081453</v>
      </c>
      <c r="G2851">
        <f t="shared" si="178"/>
        <v>2625.4943707521302</v>
      </c>
      <c r="H2851">
        <f t="shared" si="179"/>
        <v>347.64007714398502</v>
      </c>
      <c r="I2851">
        <f t="shared" si="180"/>
        <v>883.743501876148</v>
      </c>
    </row>
    <row r="2852" spans="1:9" x14ac:dyDescent="0.25">
      <c r="B2852" s="21">
        <v>41667</v>
      </c>
      <c r="F2852">
        <f t="shared" si="177"/>
        <v>0</v>
      </c>
      <c r="G2852">
        <f t="shared" si="178"/>
        <v>0</v>
      </c>
      <c r="H2852">
        <f t="shared" si="179"/>
        <v>0</v>
      </c>
      <c r="I2852">
        <f t="shared" si="180"/>
        <v>0</v>
      </c>
    </row>
    <row r="2853" spans="1:9" x14ac:dyDescent="0.25">
      <c r="B2853" t="s">
        <v>1345</v>
      </c>
      <c r="F2853">
        <f t="shared" si="177"/>
        <v>0</v>
      </c>
      <c r="G2853">
        <f t="shared" si="178"/>
        <v>0</v>
      </c>
      <c r="H2853">
        <f t="shared" si="179"/>
        <v>0</v>
      </c>
      <c r="I2853">
        <f t="shared" si="180"/>
        <v>0</v>
      </c>
    </row>
    <row r="2854" spans="1:9" x14ac:dyDescent="0.25">
      <c r="A2854" t="s">
        <v>296</v>
      </c>
      <c r="B2854" s="21">
        <v>41369</v>
      </c>
      <c r="F2854">
        <f t="shared" si="177"/>
        <v>0</v>
      </c>
      <c r="G2854">
        <f t="shared" si="178"/>
        <v>0</v>
      </c>
      <c r="H2854">
        <f t="shared" si="179"/>
        <v>0</v>
      </c>
      <c r="I2854">
        <f t="shared" si="180"/>
        <v>0</v>
      </c>
    </row>
    <row r="2855" spans="1:9" x14ac:dyDescent="0.25">
      <c r="B2855" s="21">
        <v>41380</v>
      </c>
      <c r="F2855">
        <f t="shared" si="177"/>
        <v>0</v>
      </c>
      <c r="G2855">
        <f t="shared" si="178"/>
        <v>0</v>
      </c>
      <c r="H2855">
        <f t="shared" si="179"/>
        <v>0</v>
      </c>
      <c r="I2855">
        <f t="shared" si="180"/>
        <v>0</v>
      </c>
    </row>
    <row r="2856" spans="1:9" x14ac:dyDescent="0.25">
      <c r="B2856" s="21">
        <v>41386</v>
      </c>
      <c r="F2856">
        <f t="shared" si="177"/>
        <v>0</v>
      </c>
      <c r="G2856">
        <f t="shared" si="178"/>
        <v>0</v>
      </c>
      <c r="H2856">
        <f t="shared" si="179"/>
        <v>0</v>
      </c>
      <c r="I2856">
        <f t="shared" si="180"/>
        <v>0</v>
      </c>
    </row>
    <row r="2857" spans="1:9" x14ac:dyDescent="0.25">
      <c r="B2857" s="21">
        <v>41387</v>
      </c>
      <c r="F2857">
        <f t="shared" si="177"/>
        <v>0</v>
      </c>
      <c r="G2857">
        <f t="shared" si="178"/>
        <v>0</v>
      </c>
      <c r="H2857">
        <f t="shared" si="179"/>
        <v>0</v>
      </c>
      <c r="I2857">
        <f t="shared" si="180"/>
        <v>0</v>
      </c>
    </row>
    <row r="2858" spans="1:9" x14ac:dyDescent="0.25">
      <c r="B2858" s="21">
        <v>41390</v>
      </c>
      <c r="F2858">
        <f t="shared" si="177"/>
        <v>0</v>
      </c>
      <c r="G2858">
        <f t="shared" si="178"/>
        <v>0</v>
      </c>
      <c r="H2858">
        <f t="shared" si="179"/>
        <v>0</v>
      </c>
      <c r="I2858">
        <f t="shared" si="180"/>
        <v>0</v>
      </c>
    </row>
    <row r="2859" spans="1:9" x14ac:dyDescent="0.25">
      <c r="B2859" s="21">
        <v>41394</v>
      </c>
      <c r="F2859">
        <f t="shared" si="177"/>
        <v>0</v>
      </c>
      <c r="G2859">
        <f t="shared" si="178"/>
        <v>0</v>
      </c>
      <c r="H2859">
        <f t="shared" si="179"/>
        <v>0</v>
      </c>
      <c r="I2859">
        <f t="shared" si="180"/>
        <v>0</v>
      </c>
    </row>
    <row r="2860" spans="1:9" x14ac:dyDescent="0.25">
      <c r="B2860" s="21">
        <v>41396</v>
      </c>
      <c r="F2860">
        <f t="shared" si="177"/>
        <v>0</v>
      </c>
      <c r="G2860">
        <f t="shared" si="178"/>
        <v>0</v>
      </c>
      <c r="H2860">
        <f t="shared" si="179"/>
        <v>0</v>
      </c>
      <c r="I2860">
        <f t="shared" si="180"/>
        <v>0</v>
      </c>
    </row>
    <row r="2861" spans="1:9" x14ac:dyDescent="0.25">
      <c r="B2861" s="21">
        <v>41397</v>
      </c>
      <c r="F2861">
        <f t="shared" si="177"/>
        <v>0</v>
      </c>
      <c r="G2861">
        <f t="shared" si="178"/>
        <v>0</v>
      </c>
      <c r="H2861">
        <f t="shared" si="179"/>
        <v>0</v>
      </c>
      <c r="I2861">
        <f t="shared" si="180"/>
        <v>0</v>
      </c>
    </row>
    <row r="2862" spans="1:9" x14ac:dyDescent="0.25">
      <c r="B2862" s="21">
        <v>41399</v>
      </c>
      <c r="F2862">
        <f t="shared" si="177"/>
        <v>0</v>
      </c>
      <c r="G2862">
        <f t="shared" si="178"/>
        <v>0</v>
      </c>
      <c r="H2862">
        <f t="shared" si="179"/>
        <v>0</v>
      </c>
      <c r="I2862">
        <f t="shared" si="180"/>
        <v>0</v>
      </c>
    </row>
    <row r="2863" spans="1:9" x14ac:dyDescent="0.25">
      <c r="B2863" s="21">
        <v>41408</v>
      </c>
      <c r="F2863">
        <f t="shared" si="177"/>
        <v>0</v>
      </c>
      <c r="G2863">
        <f t="shared" si="178"/>
        <v>0</v>
      </c>
      <c r="H2863">
        <f t="shared" si="179"/>
        <v>0</v>
      </c>
      <c r="I2863">
        <f t="shared" si="180"/>
        <v>0</v>
      </c>
    </row>
    <row r="2864" spans="1:9" x14ac:dyDescent="0.25">
      <c r="B2864" s="21">
        <v>41410</v>
      </c>
      <c r="F2864">
        <f t="shared" si="177"/>
        <v>0</v>
      </c>
      <c r="G2864">
        <f t="shared" si="178"/>
        <v>0</v>
      </c>
      <c r="H2864">
        <f t="shared" si="179"/>
        <v>0</v>
      </c>
      <c r="I2864">
        <f t="shared" si="180"/>
        <v>0</v>
      </c>
    </row>
    <row r="2865" spans="2:9" x14ac:dyDescent="0.25">
      <c r="B2865" s="21">
        <v>41413</v>
      </c>
      <c r="F2865">
        <f t="shared" si="177"/>
        <v>0</v>
      </c>
      <c r="G2865">
        <f t="shared" si="178"/>
        <v>0</v>
      </c>
      <c r="H2865">
        <f t="shared" si="179"/>
        <v>0</v>
      </c>
      <c r="I2865">
        <f t="shared" si="180"/>
        <v>0</v>
      </c>
    </row>
    <row r="2866" spans="2:9" x14ac:dyDescent="0.25">
      <c r="B2866" s="21">
        <v>41423</v>
      </c>
      <c r="F2866">
        <f t="shared" si="177"/>
        <v>0</v>
      </c>
      <c r="G2866">
        <f t="shared" si="178"/>
        <v>0</v>
      </c>
      <c r="H2866">
        <f t="shared" si="179"/>
        <v>0</v>
      </c>
      <c r="I2866">
        <f t="shared" si="180"/>
        <v>0</v>
      </c>
    </row>
    <row r="2867" spans="2:9" x14ac:dyDescent="0.25">
      <c r="B2867" s="21">
        <v>41425</v>
      </c>
      <c r="F2867">
        <f t="shared" si="177"/>
        <v>0</v>
      </c>
      <c r="G2867">
        <f t="shared" si="178"/>
        <v>0</v>
      </c>
      <c r="H2867">
        <f t="shared" si="179"/>
        <v>0</v>
      </c>
      <c r="I2867">
        <f t="shared" si="180"/>
        <v>0</v>
      </c>
    </row>
    <row r="2868" spans="2:9" x14ac:dyDescent="0.25">
      <c r="B2868" s="21">
        <v>41426</v>
      </c>
      <c r="F2868">
        <f t="shared" si="177"/>
        <v>0</v>
      </c>
      <c r="G2868">
        <f t="shared" si="178"/>
        <v>0</v>
      </c>
      <c r="H2868">
        <f t="shared" si="179"/>
        <v>0</v>
      </c>
      <c r="I2868">
        <f t="shared" si="180"/>
        <v>0</v>
      </c>
    </row>
    <row r="2869" spans="2:9" x14ac:dyDescent="0.25">
      <c r="B2869" s="21">
        <v>41436</v>
      </c>
      <c r="F2869">
        <f t="shared" si="177"/>
        <v>0</v>
      </c>
      <c r="G2869">
        <f t="shared" si="178"/>
        <v>0</v>
      </c>
      <c r="H2869">
        <f t="shared" si="179"/>
        <v>0</v>
      </c>
      <c r="I2869">
        <f t="shared" si="180"/>
        <v>0</v>
      </c>
    </row>
    <row r="2870" spans="2:9" x14ac:dyDescent="0.25">
      <c r="B2870" s="21">
        <v>41438</v>
      </c>
      <c r="F2870">
        <f t="shared" si="177"/>
        <v>0</v>
      </c>
      <c r="G2870">
        <f t="shared" si="178"/>
        <v>0</v>
      </c>
      <c r="H2870">
        <f t="shared" si="179"/>
        <v>0</v>
      </c>
      <c r="I2870">
        <f t="shared" si="180"/>
        <v>0</v>
      </c>
    </row>
    <row r="2871" spans="2:9" x14ac:dyDescent="0.25">
      <c r="B2871" s="21">
        <v>41448</v>
      </c>
      <c r="F2871">
        <f t="shared" si="177"/>
        <v>0</v>
      </c>
      <c r="G2871">
        <f t="shared" si="178"/>
        <v>0</v>
      </c>
      <c r="H2871">
        <f t="shared" si="179"/>
        <v>0</v>
      </c>
      <c r="I2871">
        <f t="shared" si="180"/>
        <v>0</v>
      </c>
    </row>
    <row r="2872" spans="2:9" x14ac:dyDescent="0.25">
      <c r="B2872" s="21">
        <v>41450</v>
      </c>
      <c r="F2872">
        <f t="shared" si="177"/>
        <v>0</v>
      </c>
      <c r="G2872">
        <f t="shared" si="178"/>
        <v>0</v>
      </c>
      <c r="H2872">
        <f t="shared" si="179"/>
        <v>0</v>
      </c>
      <c r="I2872">
        <f t="shared" si="180"/>
        <v>0</v>
      </c>
    </row>
    <row r="2873" spans="2:9" x14ac:dyDescent="0.25">
      <c r="B2873" s="21">
        <v>41457</v>
      </c>
      <c r="F2873">
        <f t="shared" si="177"/>
        <v>0</v>
      </c>
      <c r="G2873">
        <f t="shared" si="178"/>
        <v>0</v>
      </c>
      <c r="H2873">
        <f t="shared" si="179"/>
        <v>0</v>
      </c>
      <c r="I2873">
        <f t="shared" si="180"/>
        <v>0</v>
      </c>
    </row>
    <row r="2874" spans="2:9" x14ac:dyDescent="0.25">
      <c r="B2874" s="21">
        <v>41459</v>
      </c>
      <c r="C2874">
        <v>244.48333333333301</v>
      </c>
      <c r="D2874">
        <v>0</v>
      </c>
      <c r="E2874">
        <v>93.276816757288699</v>
      </c>
      <c r="F2874">
        <f t="shared" si="177"/>
        <v>244.48333333333301</v>
      </c>
      <c r="G2874">
        <f t="shared" si="178"/>
        <v>244.48333333333301</v>
      </c>
      <c r="H2874">
        <f t="shared" si="179"/>
        <v>0</v>
      </c>
      <c r="I2874">
        <f t="shared" si="180"/>
        <v>93.276816757288699</v>
      </c>
    </row>
    <row r="2875" spans="2:9" x14ac:dyDescent="0.25">
      <c r="B2875" s="21">
        <v>41465</v>
      </c>
      <c r="F2875">
        <f t="shared" si="177"/>
        <v>0</v>
      </c>
      <c r="G2875">
        <f t="shared" si="178"/>
        <v>0</v>
      </c>
      <c r="H2875">
        <f t="shared" si="179"/>
        <v>0</v>
      </c>
      <c r="I2875">
        <f t="shared" si="180"/>
        <v>0</v>
      </c>
    </row>
    <row r="2876" spans="2:9" x14ac:dyDescent="0.25">
      <c r="B2876" s="21">
        <v>41466</v>
      </c>
      <c r="F2876">
        <f t="shared" si="177"/>
        <v>0</v>
      </c>
      <c r="G2876">
        <f t="shared" si="178"/>
        <v>0</v>
      </c>
      <c r="H2876">
        <f t="shared" si="179"/>
        <v>0</v>
      </c>
      <c r="I2876">
        <f t="shared" si="180"/>
        <v>0</v>
      </c>
    </row>
    <row r="2877" spans="2:9" x14ac:dyDescent="0.25">
      <c r="B2877" s="21">
        <v>41471</v>
      </c>
      <c r="F2877">
        <f t="shared" si="177"/>
        <v>0</v>
      </c>
      <c r="G2877">
        <f t="shared" si="178"/>
        <v>0</v>
      </c>
      <c r="H2877">
        <f t="shared" si="179"/>
        <v>0</v>
      </c>
      <c r="I2877">
        <f t="shared" si="180"/>
        <v>0</v>
      </c>
    </row>
    <row r="2878" spans="2:9" x14ac:dyDescent="0.25">
      <c r="B2878" s="21">
        <v>41481</v>
      </c>
      <c r="F2878">
        <f t="shared" si="177"/>
        <v>0</v>
      </c>
      <c r="G2878">
        <f t="shared" si="178"/>
        <v>0</v>
      </c>
      <c r="H2878">
        <f t="shared" si="179"/>
        <v>0</v>
      </c>
      <c r="I2878">
        <f t="shared" si="180"/>
        <v>0</v>
      </c>
    </row>
    <row r="2879" spans="2:9" x14ac:dyDescent="0.25">
      <c r="B2879" s="21">
        <v>41484</v>
      </c>
      <c r="F2879">
        <f t="shared" si="177"/>
        <v>0</v>
      </c>
      <c r="G2879">
        <f t="shared" si="178"/>
        <v>0</v>
      </c>
      <c r="H2879">
        <f t="shared" si="179"/>
        <v>0</v>
      </c>
      <c r="I2879">
        <f t="shared" si="180"/>
        <v>0</v>
      </c>
    </row>
    <row r="2880" spans="2:9" x14ac:dyDescent="0.25">
      <c r="B2880" s="21">
        <v>41485</v>
      </c>
      <c r="F2880">
        <f t="shared" si="177"/>
        <v>0</v>
      </c>
      <c r="G2880">
        <f t="shared" si="178"/>
        <v>0</v>
      </c>
      <c r="H2880">
        <f t="shared" si="179"/>
        <v>0</v>
      </c>
      <c r="I2880">
        <f t="shared" si="180"/>
        <v>0</v>
      </c>
    </row>
    <row r="2881" spans="2:9" x14ac:dyDescent="0.25">
      <c r="B2881" s="21">
        <v>41490</v>
      </c>
      <c r="F2881">
        <f t="shared" si="177"/>
        <v>0</v>
      </c>
      <c r="G2881">
        <f t="shared" si="178"/>
        <v>0</v>
      </c>
      <c r="H2881">
        <f t="shared" si="179"/>
        <v>0</v>
      </c>
      <c r="I2881">
        <f t="shared" si="180"/>
        <v>0</v>
      </c>
    </row>
    <row r="2882" spans="2:9" x14ac:dyDescent="0.25">
      <c r="B2882" s="21">
        <v>41495</v>
      </c>
      <c r="F2882">
        <f t="shared" si="177"/>
        <v>0</v>
      </c>
      <c r="G2882">
        <f t="shared" si="178"/>
        <v>0</v>
      </c>
      <c r="H2882">
        <f t="shared" si="179"/>
        <v>0</v>
      </c>
      <c r="I2882">
        <f t="shared" si="180"/>
        <v>0</v>
      </c>
    </row>
    <row r="2883" spans="2:9" x14ac:dyDescent="0.25">
      <c r="B2883" s="21">
        <v>41500</v>
      </c>
      <c r="F2883">
        <f t="shared" si="177"/>
        <v>0</v>
      </c>
      <c r="G2883">
        <f t="shared" si="178"/>
        <v>0</v>
      </c>
      <c r="H2883">
        <f t="shared" si="179"/>
        <v>0</v>
      </c>
      <c r="I2883">
        <f t="shared" si="180"/>
        <v>0</v>
      </c>
    </row>
    <row r="2884" spans="2:9" x14ac:dyDescent="0.25">
      <c r="B2884" s="21">
        <v>41507</v>
      </c>
      <c r="F2884">
        <f t="shared" si="177"/>
        <v>0</v>
      </c>
      <c r="G2884">
        <f t="shared" si="178"/>
        <v>0</v>
      </c>
      <c r="H2884">
        <f t="shared" si="179"/>
        <v>0</v>
      </c>
      <c r="I2884">
        <f t="shared" si="180"/>
        <v>0</v>
      </c>
    </row>
    <row r="2885" spans="2:9" x14ac:dyDescent="0.25">
      <c r="B2885" s="21">
        <v>41515</v>
      </c>
      <c r="F2885">
        <f t="shared" si="177"/>
        <v>0</v>
      </c>
      <c r="G2885">
        <f t="shared" si="178"/>
        <v>0</v>
      </c>
      <c r="H2885">
        <f t="shared" si="179"/>
        <v>0</v>
      </c>
      <c r="I2885">
        <f t="shared" si="180"/>
        <v>0</v>
      </c>
    </row>
    <row r="2886" spans="2:9" x14ac:dyDescent="0.25">
      <c r="B2886" s="21">
        <v>41516</v>
      </c>
      <c r="F2886">
        <f t="shared" ref="F2886:F2949" si="181">G2886-H2886</f>
        <v>0</v>
      </c>
      <c r="G2886">
        <f t="shared" ref="G2886:G2949" si="182">IF(C2886="",0,C2886)</f>
        <v>0</v>
      </c>
      <c r="H2886">
        <f t="shared" ref="H2886:H2949" si="183">IF(D2886="",0,D2886)</f>
        <v>0</v>
      </c>
      <c r="I2886">
        <f t="shared" ref="I2886:I2949" si="184">IF(E2886="",0,E2886)</f>
        <v>0</v>
      </c>
    </row>
    <row r="2887" spans="2:9" x14ac:dyDescent="0.25">
      <c r="B2887" s="21">
        <v>41520</v>
      </c>
      <c r="C2887">
        <v>608.392857142857</v>
      </c>
      <c r="D2887">
        <v>0</v>
      </c>
      <c r="E2887">
        <v>234.40687718707699</v>
      </c>
      <c r="F2887">
        <f t="shared" si="181"/>
        <v>608.392857142857</v>
      </c>
      <c r="G2887">
        <f t="shared" si="182"/>
        <v>608.392857142857</v>
      </c>
      <c r="H2887">
        <f t="shared" si="183"/>
        <v>0</v>
      </c>
      <c r="I2887">
        <f t="shared" si="184"/>
        <v>234.40687718707699</v>
      </c>
    </row>
    <row r="2888" spans="2:9" x14ac:dyDescent="0.25">
      <c r="B2888" s="21">
        <v>41525</v>
      </c>
      <c r="F2888">
        <f t="shared" si="181"/>
        <v>0</v>
      </c>
      <c r="G2888">
        <f t="shared" si="182"/>
        <v>0</v>
      </c>
      <c r="H2888">
        <f t="shared" si="183"/>
        <v>0</v>
      </c>
      <c r="I2888">
        <f t="shared" si="184"/>
        <v>0</v>
      </c>
    </row>
    <row r="2889" spans="2:9" x14ac:dyDescent="0.25">
      <c r="B2889" s="21">
        <v>41526</v>
      </c>
      <c r="F2889">
        <f t="shared" si="181"/>
        <v>0</v>
      </c>
      <c r="G2889">
        <f t="shared" si="182"/>
        <v>0</v>
      </c>
      <c r="H2889">
        <f t="shared" si="183"/>
        <v>0</v>
      </c>
      <c r="I2889">
        <f t="shared" si="184"/>
        <v>0</v>
      </c>
    </row>
    <row r="2890" spans="2:9" x14ac:dyDescent="0.25">
      <c r="B2890" s="21">
        <v>41527</v>
      </c>
      <c r="F2890">
        <f t="shared" si="181"/>
        <v>0</v>
      </c>
      <c r="G2890">
        <f t="shared" si="182"/>
        <v>0</v>
      </c>
      <c r="H2890">
        <f t="shared" si="183"/>
        <v>0</v>
      </c>
      <c r="I2890">
        <f t="shared" si="184"/>
        <v>0</v>
      </c>
    </row>
    <row r="2891" spans="2:9" x14ac:dyDescent="0.25">
      <c r="B2891" s="21">
        <v>41530</v>
      </c>
      <c r="F2891">
        <f t="shared" si="181"/>
        <v>0</v>
      </c>
      <c r="G2891">
        <f t="shared" si="182"/>
        <v>0</v>
      </c>
      <c r="H2891">
        <f t="shared" si="183"/>
        <v>0</v>
      </c>
      <c r="I2891">
        <f t="shared" si="184"/>
        <v>0</v>
      </c>
    </row>
    <row r="2892" spans="2:9" x14ac:dyDescent="0.25">
      <c r="B2892" s="21">
        <v>41533</v>
      </c>
      <c r="F2892">
        <f t="shared" si="181"/>
        <v>0</v>
      </c>
      <c r="G2892">
        <f t="shared" si="182"/>
        <v>0</v>
      </c>
      <c r="H2892">
        <f t="shared" si="183"/>
        <v>0</v>
      </c>
      <c r="I2892">
        <f t="shared" si="184"/>
        <v>0</v>
      </c>
    </row>
    <row r="2893" spans="2:9" x14ac:dyDescent="0.25">
      <c r="B2893" s="21">
        <v>41540</v>
      </c>
      <c r="F2893">
        <f t="shared" si="181"/>
        <v>0</v>
      </c>
      <c r="G2893">
        <f t="shared" si="182"/>
        <v>0</v>
      </c>
      <c r="H2893">
        <f t="shared" si="183"/>
        <v>0</v>
      </c>
      <c r="I2893">
        <f t="shared" si="184"/>
        <v>0</v>
      </c>
    </row>
    <row r="2894" spans="2:9" x14ac:dyDescent="0.25">
      <c r="B2894" s="21">
        <v>41542</v>
      </c>
      <c r="F2894">
        <f t="shared" si="181"/>
        <v>0</v>
      </c>
      <c r="G2894">
        <f t="shared" si="182"/>
        <v>0</v>
      </c>
      <c r="H2894">
        <f t="shared" si="183"/>
        <v>0</v>
      </c>
      <c r="I2894">
        <f t="shared" si="184"/>
        <v>0</v>
      </c>
    </row>
    <row r="2895" spans="2:9" x14ac:dyDescent="0.25">
      <c r="B2895" s="21">
        <v>41544</v>
      </c>
      <c r="F2895">
        <f t="shared" si="181"/>
        <v>0</v>
      </c>
      <c r="G2895">
        <f t="shared" si="182"/>
        <v>0</v>
      </c>
      <c r="H2895">
        <f t="shared" si="183"/>
        <v>0</v>
      </c>
      <c r="I2895">
        <f t="shared" si="184"/>
        <v>0</v>
      </c>
    </row>
    <row r="2896" spans="2:9" x14ac:dyDescent="0.25">
      <c r="B2896" s="21">
        <v>41548</v>
      </c>
      <c r="F2896">
        <f t="shared" si="181"/>
        <v>0</v>
      </c>
      <c r="G2896">
        <f t="shared" si="182"/>
        <v>0</v>
      </c>
      <c r="H2896">
        <f t="shared" si="183"/>
        <v>0</v>
      </c>
      <c r="I2896">
        <f t="shared" si="184"/>
        <v>0</v>
      </c>
    </row>
    <row r="2897" spans="2:9" x14ac:dyDescent="0.25">
      <c r="B2897" s="21">
        <v>41554</v>
      </c>
      <c r="F2897">
        <f t="shared" si="181"/>
        <v>0</v>
      </c>
      <c r="G2897">
        <f t="shared" si="182"/>
        <v>0</v>
      </c>
      <c r="H2897">
        <f t="shared" si="183"/>
        <v>0</v>
      </c>
      <c r="I2897">
        <f t="shared" si="184"/>
        <v>0</v>
      </c>
    </row>
    <row r="2898" spans="2:9" x14ac:dyDescent="0.25">
      <c r="B2898" s="21">
        <v>41555</v>
      </c>
      <c r="F2898">
        <f t="shared" si="181"/>
        <v>0</v>
      </c>
      <c r="G2898">
        <f t="shared" si="182"/>
        <v>0</v>
      </c>
      <c r="H2898">
        <f t="shared" si="183"/>
        <v>0</v>
      </c>
      <c r="I2898">
        <f t="shared" si="184"/>
        <v>0</v>
      </c>
    </row>
    <row r="2899" spans="2:9" x14ac:dyDescent="0.25">
      <c r="B2899" s="21">
        <v>41558</v>
      </c>
      <c r="F2899">
        <f t="shared" si="181"/>
        <v>0</v>
      </c>
      <c r="G2899">
        <f t="shared" si="182"/>
        <v>0</v>
      </c>
      <c r="H2899">
        <f t="shared" si="183"/>
        <v>0</v>
      </c>
      <c r="I2899">
        <f t="shared" si="184"/>
        <v>0</v>
      </c>
    </row>
    <row r="2900" spans="2:9" x14ac:dyDescent="0.25">
      <c r="B2900" s="21">
        <v>41562</v>
      </c>
      <c r="F2900">
        <f t="shared" si="181"/>
        <v>0</v>
      </c>
      <c r="G2900">
        <f t="shared" si="182"/>
        <v>0</v>
      </c>
      <c r="H2900">
        <f t="shared" si="183"/>
        <v>0</v>
      </c>
      <c r="I2900">
        <f t="shared" si="184"/>
        <v>0</v>
      </c>
    </row>
    <row r="2901" spans="2:9" x14ac:dyDescent="0.25">
      <c r="B2901" s="21">
        <v>41563</v>
      </c>
      <c r="F2901">
        <f t="shared" si="181"/>
        <v>0</v>
      </c>
      <c r="G2901">
        <f t="shared" si="182"/>
        <v>0</v>
      </c>
      <c r="H2901">
        <f t="shared" si="183"/>
        <v>0</v>
      </c>
      <c r="I2901">
        <f t="shared" si="184"/>
        <v>0</v>
      </c>
    </row>
    <row r="2902" spans="2:9" x14ac:dyDescent="0.25">
      <c r="B2902" s="21">
        <v>41567</v>
      </c>
      <c r="F2902">
        <f t="shared" si="181"/>
        <v>0</v>
      </c>
      <c r="G2902">
        <f t="shared" si="182"/>
        <v>0</v>
      </c>
      <c r="H2902">
        <f t="shared" si="183"/>
        <v>0</v>
      </c>
      <c r="I2902">
        <f t="shared" si="184"/>
        <v>0</v>
      </c>
    </row>
    <row r="2903" spans="2:9" x14ac:dyDescent="0.25">
      <c r="B2903" s="21">
        <v>41569</v>
      </c>
      <c r="C2903">
        <v>1466.21240076668</v>
      </c>
      <c r="D2903">
        <v>0</v>
      </c>
      <c r="E2903">
        <v>797.92490397196298</v>
      </c>
      <c r="F2903">
        <f t="shared" si="181"/>
        <v>1466.21240076668</v>
      </c>
      <c r="G2903">
        <f t="shared" si="182"/>
        <v>1466.21240076668</v>
      </c>
      <c r="H2903">
        <f t="shared" si="183"/>
        <v>0</v>
      </c>
      <c r="I2903">
        <f t="shared" si="184"/>
        <v>797.92490397196298</v>
      </c>
    </row>
    <row r="2904" spans="2:9" x14ac:dyDescent="0.25">
      <c r="B2904" s="21">
        <v>41570</v>
      </c>
      <c r="F2904">
        <f t="shared" si="181"/>
        <v>0</v>
      </c>
      <c r="G2904">
        <f t="shared" si="182"/>
        <v>0</v>
      </c>
      <c r="H2904">
        <f t="shared" si="183"/>
        <v>0</v>
      </c>
      <c r="I2904">
        <f t="shared" si="184"/>
        <v>0</v>
      </c>
    </row>
    <row r="2905" spans="2:9" x14ac:dyDescent="0.25">
      <c r="B2905" s="21">
        <v>41576</v>
      </c>
      <c r="F2905">
        <f t="shared" si="181"/>
        <v>0</v>
      </c>
      <c r="G2905">
        <f t="shared" si="182"/>
        <v>0</v>
      </c>
      <c r="H2905">
        <f t="shared" si="183"/>
        <v>0</v>
      </c>
      <c r="I2905">
        <f t="shared" si="184"/>
        <v>0</v>
      </c>
    </row>
    <row r="2906" spans="2:9" x14ac:dyDescent="0.25">
      <c r="B2906" s="21">
        <v>41577</v>
      </c>
      <c r="F2906">
        <f t="shared" si="181"/>
        <v>0</v>
      </c>
      <c r="G2906">
        <f t="shared" si="182"/>
        <v>0</v>
      </c>
      <c r="H2906">
        <f t="shared" si="183"/>
        <v>0</v>
      </c>
      <c r="I2906">
        <f t="shared" si="184"/>
        <v>0</v>
      </c>
    </row>
    <row r="2907" spans="2:9" x14ac:dyDescent="0.25">
      <c r="B2907" s="21">
        <v>41582</v>
      </c>
      <c r="C2907">
        <v>1781.80194214464</v>
      </c>
      <c r="D2907">
        <v>12.572853570249601</v>
      </c>
      <c r="E2907">
        <v>1104.7312211712799</v>
      </c>
      <c r="F2907">
        <f t="shared" si="181"/>
        <v>1769.2290885743903</v>
      </c>
      <c r="G2907">
        <f t="shared" si="182"/>
        <v>1781.80194214464</v>
      </c>
      <c r="H2907">
        <f t="shared" si="183"/>
        <v>12.572853570249601</v>
      </c>
      <c r="I2907">
        <f t="shared" si="184"/>
        <v>1104.7312211712799</v>
      </c>
    </row>
    <row r="2908" spans="2:9" x14ac:dyDescent="0.25">
      <c r="B2908" s="21">
        <v>41583</v>
      </c>
      <c r="F2908">
        <f t="shared" si="181"/>
        <v>0</v>
      </c>
      <c r="G2908">
        <f t="shared" si="182"/>
        <v>0</v>
      </c>
      <c r="H2908">
        <f t="shared" si="183"/>
        <v>0</v>
      </c>
      <c r="I2908">
        <f t="shared" si="184"/>
        <v>0</v>
      </c>
    </row>
    <row r="2909" spans="2:9" x14ac:dyDescent="0.25">
      <c r="B2909" s="21">
        <v>41586</v>
      </c>
      <c r="F2909">
        <f t="shared" si="181"/>
        <v>0</v>
      </c>
      <c r="G2909">
        <f t="shared" si="182"/>
        <v>0</v>
      </c>
      <c r="H2909">
        <f t="shared" si="183"/>
        <v>0</v>
      </c>
      <c r="I2909">
        <f t="shared" si="184"/>
        <v>0</v>
      </c>
    </row>
    <row r="2910" spans="2:9" x14ac:dyDescent="0.25">
      <c r="B2910" s="21">
        <v>41590</v>
      </c>
      <c r="F2910">
        <f t="shared" si="181"/>
        <v>0</v>
      </c>
      <c r="G2910">
        <f t="shared" si="182"/>
        <v>0</v>
      </c>
      <c r="H2910">
        <f t="shared" si="183"/>
        <v>0</v>
      </c>
      <c r="I2910">
        <f t="shared" si="184"/>
        <v>0</v>
      </c>
    </row>
    <row r="2911" spans="2:9" x14ac:dyDescent="0.25">
      <c r="B2911" s="21">
        <v>41596</v>
      </c>
      <c r="C2911">
        <v>2089.0641791602902</v>
      </c>
      <c r="D2911">
        <v>310.39594166215602</v>
      </c>
      <c r="E2911">
        <v>1157.28567939085</v>
      </c>
      <c r="F2911">
        <f t="shared" si="181"/>
        <v>1778.6682374981342</v>
      </c>
      <c r="G2911">
        <f t="shared" si="182"/>
        <v>2089.0641791602902</v>
      </c>
      <c r="H2911">
        <f t="shared" si="183"/>
        <v>310.39594166215602</v>
      </c>
      <c r="I2911">
        <f t="shared" si="184"/>
        <v>1157.28567939085</v>
      </c>
    </row>
    <row r="2912" spans="2:9" x14ac:dyDescent="0.25">
      <c r="B2912" s="21">
        <v>41597</v>
      </c>
      <c r="F2912">
        <f t="shared" si="181"/>
        <v>0</v>
      </c>
      <c r="G2912">
        <f t="shared" si="182"/>
        <v>0</v>
      </c>
      <c r="H2912">
        <f t="shared" si="183"/>
        <v>0</v>
      </c>
      <c r="I2912">
        <f t="shared" si="184"/>
        <v>0</v>
      </c>
    </row>
    <row r="2913" spans="2:9" x14ac:dyDescent="0.25">
      <c r="B2913" s="21">
        <v>41599</v>
      </c>
      <c r="F2913">
        <f t="shared" si="181"/>
        <v>0</v>
      </c>
      <c r="G2913">
        <f t="shared" si="182"/>
        <v>0</v>
      </c>
      <c r="H2913">
        <f t="shared" si="183"/>
        <v>0</v>
      </c>
      <c r="I2913">
        <f t="shared" si="184"/>
        <v>0</v>
      </c>
    </row>
    <row r="2914" spans="2:9" x14ac:dyDescent="0.25">
      <c r="B2914" s="21">
        <v>41604</v>
      </c>
      <c r="F2914">
        <f t="shared" si="181"/>
        <v>0</v>
      </c>
      <c r="G2914">
        <f t="shared" si="182"/>
        <v>0</v>
      </c>
      <c r="H2914">
        <f t="shared" si="183"/>
        <v>0</v>
      </c>
      <c r="I2914">
        <f t="shared" si="184"/>
        <v>0</v>
      </c>
    </row>
    <row r="2915" spans="2:9" x14ac:dyDescent="0.25">
      <c r="B2915" s="21">
        <v>41607</v>
      </c>
      <c r="F2915">
        <f t="shared" si="181"/>
        <v>0</v>
      </c>
      <c r="G2915">
        <f t="shared" si="182"/>
        <v>0</v>
      </c>
      <c r="H2915">
        <f t="shared" si="183"/>
        <v>0</v>
      </c>
      <c r="I2915">
        <f t="shared" si="184"/>
        <v>0</v>
      </c>
    </row>
    <row r="2916" spans="2:9" x14ac:dyDescent="0.25">
      <c r="B2916" s="21">
        <v>41610</v>
      </c>
      <c r="C2916">
        <v>2427.4345949610301</v>
      </c>
      <c r="D2916">
        <v>327.50767387369598</v>
      </c>
      <c r="E2916">
        <v>1278.14167123737</v>
      </c>
      <c r="F2916">
        <f t="shared" si="181"/>
        <v>2099.926921087334</v>
      </c>
      <c r="G2916">
        <f t="shared" si="182"/>
        <v>2427.4345949610301</v>
      </c>
      <c r="H2916">
        <f t="shared" si="183"/>
        <v>327.50767387369598</v>
      </c>
      <c r="I2916">
        <f t="shared" si="184"/>
        <v>1278.14167123737</v>
      </c>
    </row>
    <row r="2917" spans="2:9" x14ac:dyDescent="0.25">
      <c r="B2917" s="21">
        <v>41611</v>
      </c>
      <c r="F2917">
        <f t="shared" si="181"/>
        <v>0</v>
      </c>
      <c r="G2917">
        <f t="shared" si="182"/>
        <v>0</v>
      </c>
      <c r="H2917">
        <f t="shared" si="183"/>
        <v>0</v>
      </c>
      <c r="I2917">
        <f t="shared" si="184"/>
        <v>0</v>
      </c>
    </row>
    <row r="2918" spans="2:9" x14ac:dyDescent="0.25">
      <c r="B2918" s="21">
        <v>41613</v>
      </c>
      <c r="F2918">
        <f t="shared" si="181"/>
        <v>0</v>
      </c>
      <c r="G2918">
        <f t="shared" si="182"/>
        <v>0</v>
      </c>
      <c r="H2918">
        <f t="shared" si="183"/>
        <v>0</v>
      </c>
      <c r="I2918">
        <f t="shared" si="184"/>
        <v>0</v>
      </c>
    </row>
    <row r="2919" spans="2:9" x14ac:dyDescent="0.25">
      <c r="B2919" s="21">
        <v>41618</v>
      </c>
      <c r="F2919">
        <f t="shared" si="181"/>
        <v>0</v>
      </c>
      <c r="G2919">
        <f t="shared" si="182"/>
        <v>0</v>
      </c>
      <c r="H2919">
        <f t="shared" si="183"/>
        <v>0</v>
      </c>
      <c r="I2919">
        <f t="shared" si="184"/>
        <v>0</v>
      </c>
    </row>
    <row r="2920" spans="2:9" x14ac:dyDescent="0.25">
      <c r="B2920" s="21">
        <v>41620</v>
      </c>
      <c r="F2920">
        <f t="shared" si="181"/>
        <v>0</v>
      </c>
      <c r="G2920">
        <f t="shared" si="182"/>
        <v>0</v>
      </c>
      <c r="H2920">
        <f t="shared" si="183"/>
        <v>0</v>
      </c>
      <c r="I2920">
        <f t="shared" si="184"/>
        <v>0</v>
      </c>
    </row>
    <row r="2921" spans="2:9" x14ac:dyDescent="0.25">
      <c r="B2921" s="21">
        <v>41625</v>
      </c>
      <c r="C2921">
        <v>2932.02846230868</v>
      </c>
      <c r="D2921">
        <v>327.50767387369598</v>
      </c>
      <c r="E2921">
        <v>1163.2402463178</v>
      </c>
      <c r="F2921">
        <f t="shared" si="181"/>
        <v>2604.5207884349838</v>
      </c>
      <c r="G2921">
        <f t="shared" si="182"/>
        <v>2932.02846230868</v>
      </c>
      <c r="H2921">
        <f t="shared" si="183"/>
        <v>327.50767387369598</v>
      </c>
      <c r="I2921">
        <f t="shared" si="184"/>
        <v>1163.2402463178</v>
      </c>
    </row>
    <row r="2922" spans="2:9" x14ac:dyDescent="0.25">
      <c r="B2922" s="21">
        <v>41627</v>
      </c>
      <c r="F2922">
        <f t="shared" si="181"/>
        <v>0</v>
      </c>
      <c r="G2922">
        <f t="shared" si="182"/>
        <v>0</v>
      </c>
      <c r="H2922">
        <f t="shared" si="183"/>
        <v>0</v>
      </c>
      <c r="I2922">
        <f t="shared" si="184"/>
        <v>0</v>
      </c>
    </row>
    <row r="2923" spans="2:9" x14ac:dyDescent="0.25">
      <c r="B2923" s="21">
        <v>41628</v>
      </c>
      <c r="F2923">
        <f t="shared" si="181"/>
        <v>0</v>
      </c>
      <c r="G2923">
        <f t="shared" si="182"/>
        <v>0</v>
      </c>
      <c r="H2923">
        <f t="shared" si="183"/>
        <v>0</v>
      </c>
      <c r="I2923">
        <f t="shared" si="184"/>
        <v>0</v>
      </c>
    </row>
    <row r="2924" spans="2:9" x14ac:dyDescent="0.25">
      <c r="B2924" s="21">
        <v>41632</v>
      </c>
      <c r="F2924">
        <f t="shared" si="181"/>
        <v>0</v>
      </c>
      <c r="G2924">
        <f t="shared" si="182"/>
        <v>0</v>
      </c>
      <c r="H2924">
        <f t="shared" si="183"/>
        <v>0</v>
      </c>
      <c r="I2924">
        <f t="shared" si="184"/>
        <v>0</v>
      </c>
    </row>
    <row r="2925" spans="2:9" x14ac:dyDescent="0.25">
      <c r="B2925" s="21">
        <v>41638</v>
      </c>
      <c r="F2925">
        <f t="shared" si="181"/>
        <v>0</v>
      </c>
      <c r="G2925">
        <f t="shared" si="182"/>
        <v>0</v>
      </c>
      <c r="H2925">
        <f t="shared" si="183"/>
        <v>0</v>
      </c>
      <c r="I2925">
        <f t="shared" si="184"/>
        <v>0</v>
      </c>
    </row>
    <row r="2926" spans="2:9" x14ac:dyDescent="0.25">
      <c r="B2926" s="21">
        <v>41639</v>
      </c>
      <c r="F2926">
        <f t="shared" si="181"/>
        <v>0</v>
      </c>
      <c r="G2926">
        <f t="shared" si="182"/>
        <v>0</v>
      </c>
      <c r="H2926">
        <f t="shared" si="183"/>
        <v>0</v>
      </c>
      <c r="I2926">
        <f t="shared" si="184"/>
        <v>0</v>
      </c>
    </row>
    <row r="2927" spans="2:9" x14ac:dyDescent="0.25">
      <c r="B2927" s="21">
        <v>41645</v>
      </c>
      <c r="F2927">
        <f t="shared" si="181"/>
        <v>0</v>
      </c>
      <c r="G2927">
        <f t="shared" si="182"/>
        <v>0</v>
      </c>
      <c r="H2927">
        <f t="shared" si="183"/>
        <v>0</v>
      </c>
      <c r="I2927">
        <f t="shared" si="184"/>
        <v>0</v>
      </c>
    </row>
    <row r="2928" spans="2:9" x14ac:dyDescent="0.25">
      <c r="B2928" s="21">
        <v>41646</v>
      </c>
      <c r="F2928">
        <f t="shared" si="181"/>
        <v>0</v>
      </c>
      <c r="G2928">
        <f t="shared" si="182"/>
        <v>0</v>
      </c>
      <c r="H2928">
        <f t="shared" si="183"/>
        <v>0</v>
      </c>
      <c r="I2928">
        <f t="shared" si="184"/>
        <v>0</v>
      </c>
    </row>
    <row r="2929" spans="1:9" x14ac:dyDescent="0.25">
      <c r="B2929" s="21">
        <v>41652</v>
      </c>
      <c r="F2929">
        <f t="shared" si="181"/>
        <v>0</v>
      </c>
      <c r="G2929">
        <f t="shared" si="182"/>
        <v>0</v>
      </c>
      <c r="H2929">
        <f t="shared" si="183"/>
        <v>0</v>
      </c>
      <c r="I2929">
        <f t="shared" si="184"/>
        <v>0</v>
      </c>
    </row>
    <row r="2930" spans="1:9" x14ac:dyDescent="0.25">
      <c r="B2930" s="21">
        <v>41653</v>
      </c>
      <c r="F2930">
        <f t="shared" si="181"/>
        <v>0</v>
      </c>
      <c r="G2930">
        <f t="shared" si="182"/>
        <v>0</v>
      </c>
      <c r="H2930">
        <f t="shared" si="183"/>
        <v>0</v>
      </c>
      <c r="I2930">
        <f t="shared" si="184"/>
        <v>0</v>
      </c>
    </row>
    <row r="2931" spans="1:9" x14ac:dyDescent="0.25">
      <c r="B2931" s="21">
        <v>41660</v>
      </c>
      <c r="F2931">
        <f t="shared" si="181"/>
        <v>0</v>
      </c>
      <c r="G2931">
        <f t="shared" si="182"/>
        <v>0</v>
      </c>
      <c r="H2931">
        <f t="shared" si="183"/>
        <v>0</v>
      </c>
      <c r="I2931">
        <f t="shared" si="184"/>
        <v>0</v>
      </c>
    </row>
    <row r="2932" spans="1:9" x14ac:dyDescent="0.25">
      <c r="B2932" s="21">
        <v>41662</v>
      </c>
      <c r="F2932">
        <f t="shared" si="181"/>
        <v>0</v>
      </c>
      <c r="G2932">
        <f t="shared" si="182"/>
        <v>0</v>
      </c>
      <c r="H2932">
        <f t="shared" si="183"/>
        <v>0</v>
      </c>
      <c r="I2932">
        <f t="shared" si="184"/>
        <v>0</v>
      </c>
    </row>
    <row r="2933" spans="1:9" x14ac:dyDescent="0.25">
      <c r="B2933" s="21">
        <v>41664</v>
      </c>
      <c r="C2933">
        <v>2619.6985123527302</v>
      </c>
      <c r="D2933">
        <v>327.50767387369598</v>
      </c>
      <c r="E2933">
        <v>901.35902355859503</v>
      </c>
      <c r="F2933">
        <f t="shared" si="181"/>
        <v>2292.190838479034</v>
      </c>
      <c r="G2933">
        <f t="shared" si="182"/>
        <v>2619.6985123527302</v>
      </c>
      <c r="H2933">
        <f t="shared" si="183"/>
        <v>327.50767387369598</v>
      </c>
      <c r="I2933">
        <f t="shared" si="184"/>
        <v>901.35902355859503</v>
      </c>
    </row>
    <row r="2934" spans="1:9" x14ac:dyDescent="0.25">
      <c r="B2934" s="21">
        <v>41667</v>
      </c>
      <c r="F2934">
        <f t="shared" si="181"/>
        <v>0</v>
      </c>
      <c r="G2934">
        <f t="shared" si="182"/>
        <v>0</v>
      </c>
      <c r="H2934">
        <f t="shared" si="183"/>
        <v>0</v>
      </c>
      <c r="I2934">
        <f t="shared" si="184"/>
        <v>0</v>
      </c>
    </row>
    <row r="2935" spans="1:9" x14ac:dyDescent="0.25">
      <c r="B2935" t="s">
        <v>1345</v>
      </c>
      <c r="F2935">
        <f t="shared" si="181"/>
        <v>0</v>
      </c>
      <c r="G2935">
        <f t="shared" si="182"/>
        <v>0</v>
      </c>
      <c r="H2935">
        <f t="shared" si="183"/>
        <v>0</v>
      </c>
      <c r="I2935">
        <f t="shared" si="184"/>
        <v>0</v>
      </c>
    </row>
    <row r="2936" spans="1:9" x14ac:dyDescent="0.25">
      <c r="A2936" t="s">
        <v>297</v>
      </c>
      <c r="B2936" s="21">
        <v>41369</v>
      </c>
      <c r="F2936">
        <f t="shared" si="181"/>
        <v>0</v>
      </c>
      <c r="G2936">
        <f t="shared" si="182"/>
        <v>0</v>
      </c>
      <c r="H2936">
        <f t="shared" si="183"/>
        <v>0</v>
      </c>
      <c r="I2936">
        <f t="shared" si="184"/>
        <v>0</v>
      </c>
    </row>
    <row r="2937" spans="1:9" x14ac:dyDescent="0.25">
      <c r="B2937" s="21">
        <v>41380</v>
      </c>
      <c r="F2937">
        <f t="shared" si="181"/>
        <v>0</v>
      </c>
      <c r="G2937">
        <f t="shared" si="182"/>
        <v>0</v>
      </c>
      <c r="H2937">
        <f t="shared" si="183"/>
        <v>0</v>
      </c>
      <c r="I2937">
        <f t="shared" si="184"/>
        <v>0</v>
      </c>
    </row>
    <row r="2938" spans="1:9" x14ac:dyDescent="0.25">
      <c r="B2938" s="21">
        <v>41386</v>
      </c>
      <c r="F2938">
        <f t="shared" si="181"/>
        <v>0</v>
      </c>
      <c r="G2938">
        <f t="shared" si="182"/>
        <v>0</v>
      </c>
      <c r="H2938">
        <f t="shared" si="183"/>
        <v>0</v>
      </c>
      <c r="I2938">
        <f t="shared" si="184"/>
        <v>0</v>
      </c>
    </row>
    <row r="2939" spans="1:9" x14ac:dyDescent="0.25">
      <c r="B2939" s="21">
        <v>41387</v>
      </c>
      <c r="F2939">
        <f t="shared" si="181"/>
        <v>0</v>
      </c>
      <c r="G2939">
        <f t="shared" si="182"/>
        <v>0</v>
      </c>
      <c r="H2939">
        <f t="shared" si="183"/>
        <v>0</v>
      </c>
      <c r="I2939">
        <f t="shared" si="184"/>
        <v>0</v>
      </c>
    </row>
    <row r="2940" spans="1:9" x14ac:dyDescent="0.25">
      <c r="B2940" s="21">
        <v>41390</v>
      </c>
      <c r="F2940">
        <f t="shared" si="181"/>
        <v>0</v>
      </c>
      <c r="G2940">
        <f t="shared" si="182"/>
        <v>0</v>
      </c>
      <c r="H2940">
        <f t="shared" si="183"/>
        <v>0</v>
      </c>
      <c r="I2940">
        <f t="shared" si="184"/>
        <v>0</v>
      </c>
    </row>
    <row r="2941" spans="1:9" x14ac:dyDescent="0.25">
      <c r="B2941" s="21">
        <v>41394</v>
      </c>
      <c r="F2941">
        <f t="shared" si="181"/>
        <v>0</v>
      </c>
      <c r="G2941">
        <f t="shared" si="182"/>
        <v>0</v>
      </c>
      <c r="H2941">
        <f t="shared" si="183"/>
        <v>0</v>
      </c>
      <c r="I2941">
        <f t="shared" si="184"/>
        <v>0</v>
      </c>
    </row>
    <row r="2942" spans="1:9" x14ac:dyDescent="0.25">
      <c r="B2942" s="21">
        <v>41396</v>
      </c>
      <c r="F2942">
        <f t="shared" si="181"/>
        <v>0</v>
      </c>
      <c r="G2942">
        <f t="shared" si="182"/>
        <v>0</v>
      </c>
      <c r="H2942">
        <f t="shared" si="183"/>
        <v>0</v>
      </c>
      <c r="I2942">
        <f t="shared" si="184"/>
        <v>0</v>
      </c>
    </row>
    <row r="2943" spans="1:9" x14ac:dyDescent="0.25">
      <c r="B2943" s="21">
        <v>41397</v>
      </c>
      <c r="F2943">
        <f t="shared" si="181"/>
        <v>0</v>
      </c>
      <c r="G2943">
        <f t="shared" si="182"/>
        <v>0</v>
      </c>
      <c r="H2943">
        <f t="shared" si="183"/>
        <v>0</v>
      </c>
      <c r="I2943">
        <f t="shared" si="184"/>
        <v>0</v>
      </c>
    </row>
    <row r="2944" spans="1:9" x14ac:dyDescent="0.25">
      <c r="B2944" s="21">
        <v>41399</v>
      </c>
      <c r="F2944">
        <f t="shared" si="181"/>
        <v>0</v>
      </c>
      <c r="G2944">
        <f t="shared" si="182"/>
        <v>0</v>
      </c>
      <c r="H2944">
        <f t="shared" si="183"/>
        <v>0</v>
      </c>
      <c r="I2944">
        <f t="shared" si="184"/>
        <v>0</v>
      </c>
    </row>
    <row r="2945" spans="2:9" x14ac:dyDescent="0.25">
      <c r="B2945" s="21">
        <v>41408</v>
      </c>
      <c r="F2945">
        <f t="shared" si="181"/>
        <v>0</v>
      </c>
      <c r="G2945">
        <f t="shared" si="182"/>
        <v>0</v>
      </c>
      <c r="H2945">
        <f t="shared" si="183"/>
        <v>0</v>
      </c>
      <c r="I2945">
        <f t="shared" si="184"/>
        <v>0</v>
      </c>
    </row>
    <row r="2946" spans="2:9" x14ac:dyDescent="0.25">
      <c r="B2946" s="21">
        <v>41410</v>
      </c>
      <c r="F2946">
        <f t="shared" si="181"/>
        <v>0</v>
      </c>
      <c r="G2946">
        <f t="shared" si="182"/>
        <v>0</v>
      </c>
      <c r="H2946">
        <f t="shared" si="183"/>
        <v>0</v>
      </c>
      <c r="I2946">
        <f t="shared" si="184"/>
        <v>0</v>
      </c>
    </row>
    <row r="2947" spans="2:9" x14ac:dyDescent="0.25">
      <c r="B2947" s="21">
        <v>41413</v>
      </c>
      <c r="F2947">
        <f t="shared" si="181"/>
        <v>0</v>
      </c>
      <c r="G2947">
        <f t="shared" si="182"/>
        <v>0</v>
      </c>
      <c r="H2947">
        <f t="shared" si="183"/>
        <v>0</v>
      </c>
      <c r="I2947">
        <f t="shared" si="184"/>
        <v>0</v>
      </c>
    </row>
    <row r="2948" spans="2:9" x14ac:dyDescent="0.25">
      <c r="B2948" s="21">
        <v>41423</v>
      </c>
      <c r="F2948">
        <f t="shared" si="181"/>
        <v>0</v>
      </c>
      <c r="G2948">
        <f t="shared" si="182"/>
        <v>0</v>
      </c>
      <c r="H2948">
        <f t="shared" si="183"/>
        <v>0</v>
      </c>
      <c r="I2948">
        <f t="shared" si="184"/>
        <v>0</v>
      </c>
    </row>
    <row r="2949" spans="2:9" x14ac:dyDescent="0.25">
      <c r="B2949" s="21">
        <v>41425</v>
      </c>
      <c r="F2949">
        <f t="shared" si="181"/>
        <v>0</v>
      </c>
      <c r="G2949">
        <f t="shared" si="182"/>
        <v>0</v>
      </c>
      <c r="H2949">
        <f t="shared" si="183"/>
        <v>0</v>
      </c>
      <c r="I2949">
        <f t="shared" si="184"/>
        <v>0</v>
      </c>
    </row>
    <row r="2950" spans="2:9" x14ac:dyDescent="0.25">
      <c r="B2950" s="21">
        <v>41426</v>
      </c>
      <c r="F2950">
        <f t="shared" ref="F2950:F3013" si="185">G2950-H2950</f>
        <v>0</v>
      </c>
      <c r="G2950">
        <f t="shared" ref="G2950:G3013" si="186">IF(C2950="",0,C2950)</f>
        <v>0</v>
      </c>
      <c r="H2950">
        <f t="shared" ref="H2950:H3013" si="187">IF(D2950="",0,D2950)</f>
        <v>0</v>
      </c>
      <c r="I2950">
        <f t="shared" ref="I2950:I3013" si="188">IF(E2950="",0,E2950)</f>
        <v>0</v>
      </c>
    </row>
    <row r="2951" spans="2:9" x14ac:dyDescent="0.25">
      <c r="B2951" s="21">
        <v>41436</v>
      </c>
      <c r="F2951">
        <f t="shared" si="185"/>
        <v>0</v>
      </c>
      <c r="G2951">
        <f t="shared" si="186"/>
        <v>0</v>
      </c>
      <c r="H2951">
        <f t="shared" si="187"/>
        <v>0</v>
      </c>
      <c r="I2951">
        <f t="shared" si="188"/>
        <v>0</v>
      </c>
    </row>
    <row r="2952" spans="2:9" x14ac:dyDescent="0.25">
      <c r="B2952" s="21">
        <v>41438</v>
      </c>
      <c r="F2952">
        <f t="shared" si="185"/>
        <v>0</v>
      </c>
      <c r="G2952">
        <f t="shared" si="186"/>
        <v>0</v>
      </c>
      <c r="H2952">
        <f t="shared" si="187"/>
        <v>0</v>
      </c>
      <c r="I2952">
        <f t="shared" si="188"/>
        <v>0</v>
      </c>
    </row>
    <row r="2953" spans="2:9" x14ac:dyDescent="0.25">
      <c r="B2953" s="21">
        <v>41448</v>
      </c>
      <c r="F2953">
        <f t="shared" si="185"/>
        <v>0</v>
      </c>
      <c r="G2953">
        <f t="shared" si="186"/>
        <v>0</v>
      </c>
      <c r="H2953">
        <f t="shared" si="187"/>
        <v>0</v>
      </c>
      <c r="I2953">
        <f t="shared" si="188"/>
        <v>0</v>
      </c>
    </row>
    <row r="2954" spans="2:9" x14ac:dyDescent="0.25">
      <c r="B2954" s="21">
        <v>41450</v>
      </c>
      <c r="F2954">
        <f t="shared" si="185"/>
        <v>0</v>
      </c>
      <c r="G2954">
        <f t="shared" si="186"/>
        <v>0</v>
      </c>
      <c r="H2954">
        <f t="shared" si="187"/>
        <v>0</v>
      </c>
      <c r="I2954">
        <f t="shared" si="188"/>
        <v>0</v>
      </c>
    </row>
    <row r="2955" spans="2:9" x14ac:dyDescent="0.25">
      <c r="B2955" s="21">
        <v>41457</v>
      </c>
      <c r="F2955">
        <f t="shared" si="185"/>
        <v>0</v>
      </c>
      <c r="G2955">
        <f t="shared" si="186"/>
        <v>0</v>
      </c>
      <c r="H2955">
        <f t="shared" si="187"/>
        <v>0</v>
      </c>
      <c r="I2955">
        <f t="shared" si="188"/>
        <v>0</v>
      </c>
    </row>
    <row r="2956" spans="2:9" x14ac:dyDescent="0.25">
      <c r="B2956" s="21">
        <v>41459</v>
      </c>
      <c r="C2956">
        <v>265.64404761904802</v>
      </c>
      <c r="D2956">
        <v>0</v>
      </c>
      <c r="E2956">
        <v>97.645493562774803</v>
      </c>
      <c r="F2956">
        <f t="shared" si="185"/>
        <v>265.64404761904802</v>
      </c>
      <c r="G2956">
        <f t="shared" si="186"/>
        <v>265.64404761904802</v>
      </c>
      <c r="H2956">
        <f t="shared" si="187"/>
        <v>0</v>
      </c>
      <c r="I2956">
        <f t="shared" si="188"/>
        <v>97.645493562774803</v>
      </c>
    </row>
    <row r="2957" spans="2:9" x14ac:dyDescent="0.25">
      <c r="B2957" s="21">
        <v>41465</v>
      </c>
      <c r="F2957">
        <f t="shared" si="185"/>
        <v>0</v>
      </c>
      <c r="G2957">
        <f t="shared" si="186"/>
        <v>0</v>
      </c>
      <c r="H2957">
        <f t="shared" si="187"/>
        <v>0</v>
      </c>
      <c r="I2957">
        <f t="shared" si="188"/>
        <v>0</v>
      </c>
    </row>
    <row r="2958" spans="2:9" x14ac:dyDescent="0.25">
      <c r="B2958" s="21">
        <v>41466</v>
      </c>
      <c r="F2958">
        <f t="shared" si="185"/>
        <v>0</v>
      </c>
      <c r="G2958">
        <f t="shared" si="186"/>
        <v>0</v>
      </c>
      <c r="H2958">
        <f t="shared" si="187"/>
        <v>0</v>
      </c>
      <c r="I2958">
        <f t="shared" si="188"/>
        <v>0</v>
      </c>
    </row>
    <row r="2959" spans="2:9" x14ac:dyDescent="0.25">
      <c r="B2959" s="21">
        <v>41471</v>
      </c>
      <c r="F2959">
        <f t="shared" si="185"/>
        <v>0</v>
      </c>
      <c r="G2959">
        <f t="shared" si="186"/>
        <v>0</v>
      </c>
      <c r="H2959">
        <f t="shared" si="187"/>
        <v>0</v>
      </c>
      <c r="I2959">
        <f t="shared" si="188"/>
        <v>0</v>
      </c>
    </row>
    <row r="2960" spans="2:9" x14ac:dyDescent="0.25">
      <c r="B2960" s="21">
        <v>41481</v>
      </c>
      <c r="F2960">
        <f t="shared" si="185"/>
        <v>0</v>
      </c>
      <c r="G2960">
        <f t="shared" si="186"/>
        <v>0</v>
      </c>
      <c r="H2960">
        <f t="shared" si="187"/>
        <v>0</v>
      </c>
      <c r="I2960">
        <f t="shared" si="188"/>
        <v>0</v>
      </c>
    </row>
    <row r="2961" spans="2:9" x14ac:dyDescent="0.25">
      <c r="B2961" s="21">
        <v>41484</v>
      </c>
      <c r="F2961">
        <f t="shared" si="185"/>
        <v>0</v>
      </c>
      <c r="G2961">
        <f t="shared" si="186"/>
        <v>0</v>
      </c>
      <c r="H2961">
        <f t="shared" si="187"/>
        <v>0</v>
      </c>
      <c r="I2961">
        <f t="shared" si="188"/>
        <v>0</v>
      </c>
    </row>
    <row r="2962" spans="2:9" x14ac:dyDescent="0.25">
      <c r="B2962" s="21">
        <v>41485</v>
      </c>
      <c r="F2962">
        <f t="shared" si="185"/>
        <v>0</v>
      </c>
      <c r="G2962">
        <f t="shared" si="186"/>
        <v>0</v>
      </c>
      <c r="H2962">
        <f t="shared" si="187"/>
        <v>0</v>
      </c>
      <c r="I2962">
        <f t="shared" si="188"/>
        <v>0</v>
      </c>
    </row>
    <row r="2963" spans="2:9" x14ac:dyDescent="0.25">
      <c r="B2963" s="21">
        <v>41490</v>
      </c>
      <c r="F2963">
        <f t="shared" si="185"/>
        <v>0</v>
      </c>
      <c r="G2963">
        <f t="shared" si="186"/>
        <v>0</v>
      </c>
      <c r="H2963">
        <f t="shared" si="187"/>
        <v>0</v>
      </c>
      <c r="I2963">
        <f t="shared" si="188"/>
        <v>0</v>
      </c>
    </row>
    <row r="2964" spans="2:9" x14ac:dyDescent="0.25">
      <c r="B2964" s="21">
        <v>41495</v>
      </c>
      <c r="F2964">
        <f t="shared" si="185"/>
        <v>0</v>
      </c>
      <c r="G2964">
        <f t="shared" si="186"/>
        <v>0</v>
      </c>
      <c r="H2964">
        <f t="shared" si="187"/>
        <v>0</v>
      </c>
      <c r="I2964">
        <f t="shared" si="188"/>
        <v>0</v>
      </c>
    </row>
    <row r="2965" spans="2:9" x14ac:dyDescent="0.25">
      <c r="B2965" s="21">
        <v>41500</v>
      </c>
      <c r="F2965">
        <f t="shared" si="185"/>
        <v>0</v>
      </c>
      <c r="G2965">
        <f t="shared" si="186"/>
        <v>0</v>
      </c>
      <c r="H2965">
        <f t="shared" si="187"/>
        <v>0</v>
      </c>
      <c r="I2965">
        <f t="shared" si="188"/>
        <v>0</v>
      </c>
    </row>
    <row r="2966" spans="2:9" x14ac:dyDescent="0.25">
      <c r="B2966" s="21">
        <v>41507</v>
      </c>
      <c r="F2966">
        <f t="shared" si="185"/>
        <v>0</v>
      </c>
      <c r="G2966">
        <f t="shared" si="186"/>
        <v>0</v>
      </c>
      <c r="H2966">
        <f t="shared" si="187"/>
        <v>0</v>
      </c>
      <c r="I2966">
        <f t="shared" si="188"/>
        <v>0</v>
      </c>
    </row>
    <row r="2967" spans="2:9" x14ac:dyDescent="0.25">
      <c r="B2967" s="21">
        <v>41515</v>
      </c>
      <c r="F2967">
        <f t="shared" si="185"/>
        <v>0</v>
      </c>
      <c r="G2967">
        <f t="shared" si="186"/>
        <v>0</v>
      </c>
      <c r="H2967">
        <f t="shared" si="187"/>
        <v>0</v>
      </c>
      <c r="I2967">
        <f t="shared" si="188"/>
        <v>0</v>
      </c>
    </row>
    <row r="2968" spans="2:9" x14ac:dyDescent="0.25">
      <c r="B2968" s="21">
        <v>41516</v>
      </c>
      <c r="F2968">
        <f t="shared" si="185"/>
        <v>0</v>
      </c>
      <c r="G2968">
        <f t="shared" si="186"/>
        <v>0</v>
      </c>
      <c r="H2968">
        <f t="shared" si="187"/>
        <v>0</v>
      </c>
      <c r="I2968">
        <f t="shared" si="188"/>
        <v>0</v>
      </c>
    </row>
    <row r="2969" spans="2:9" x14ac:dyDescent="0.25">
      <c r="B2969" s="21">
        <v>41520</v>
      </c>
      <c r="C2969">
        <v>675.00595238095195</v>
      </c>
      <c r="D2969">
        <v>0</v>
      </c>
      <c r="E2969">
        <v>263.65939342966101</v>
      </c>
      <c r="F2969">
        <f t="shared" si="185"/>
        <v>675.00595238095195</v>
      </c>
      <c r="G2969">
        <f t="shared" si="186"/>
        <v>675.00595238095195</v>
      </c>
      <c r="H2969">
        <f t="shared" si="187"/>
        <v>0</v>
      </c>
      <c r="I2969">
        <f t="shared" si="188"/>
        <v>263.65939342966101</v>
      </c>
    </row>
    <row r="2970" spans="2:9" x14ac:dyDescent="0.25">
      <c r="B2970" s="21">
        <v>41525</v>
      </c>
      <c r="F2970">
        <f t="shared" si="185"/>
        <v>0</v>
      </c>
      <c r="G2970">
        <f t="shared" si="186"/>
        <v>0</v>
      </c>
      <c r="H2970">
        <f t="shared" si="187"/>
        <v>0</v>
      </c>
      <c r="I2970">
        <f t="shared" si="188"/>
        <v>0</v>
      </c>
    </row>
    <row r="2971" spans="2:9" x14ac:dyDescent="0.25">
      <c r="B2971" s="21">
        <v>41526</v>
      </c>
      <c r="F2971">
        <f t="shared" si="185"/>
        <v>0</v>
      </c>
      <c r="G2971">
        <f t="shared" si="186"/>
        <v>0</v>
      </c>
      <c r="H2971">
        <f t="shared" si="187"/>
        <v>0</v>
      </c>
      <c r="I2971">
        <f t="shared" si="188"/>
        <v>0</v>
      </c>
    </row>
    <row r="2972" spans="2:9" x14ac:dyDescent="0.25">
      <c r="B2972" s="21">
        <v>41527</v>
      </c>
      <c r="F2972">
        <f t="shared" si="185"/>
        <v>0</v>
      </c>
      <c r="G2972">
        <f t="shared" si="186"/>
        <v>0</v>
      </c>
      <c r="H2972">
        <f t="shared" si="187"/>
        <v>0</v>
      </c>
      <c r="I2972">
        <f t="shared" si="188"/>
        <v>0</v>
      </c>
    </row>
    <row r="2973" spans="2:9" x14ac:dyDescent="0.25">
      <c r="B2973" s="21">
        <v>41530</v>
      </c>
      <c r="F2973">
        <f t="shared" si="185"/>
        <v>0</v>
      </c>
      <c r="G2973">
        <f t="shared" si="186"/>
        <v>0</v>
      </c>
      <c r="H2973">
        <f t="shared" si="187"/>
        <v>0</v>
      </c>
      <c r="I2973">
        <f t="shared" si="188"/>
        <v>0</v>
      </c>
    </row>
    <row r="2974" spans="2:9" x14ac:dyDescent="0.25">
      <c r="B2974" s="21">
        <v>41533</v>
      </c>
      <c r="F2974">
        <f t="shared" si="185"/>
        <v>0</v>
      </c>
      <c r="G2974">
        <f t="shared" si="186"/>
        <v>0</v>
      </c>
      <c r="H2974">
        <f t="shared" si="187"/>
        <v>0</v>
      </c>
      <c r="I2974">
        <f t="shared" si="188"/>
        <v>0</v>
      </c>
    </row>
    <row r="2975" spans="2:9" x14ac:dyDescent="0.25">
      <c r="B2975" s="21">
        <v>41540</v>
      </c>
      <c r="F2975">
        <f t="shared" si="185"/>
        <v>0</v>
      </c>
      <c r="G2975">
        <f t="shared" si="186"/>
        <v>0</v>
      </c>
      <c r="H2975">
        <f t="shared" si="187"/>
        <v>0</v>
      </c>
      <c r="I2975">
        <f t="shared" si="188"/>
        <v>0</v>
      </c>
    </row>
    <row r="2976" spans="2:9" x14ac:dyDescent="0.25">
      <c r="B2976" s="21">
        <v>41542</v>
      </c>
      <c r="F2976">
        <f t="shared" si="185"/>
        <v>0</v>
      </c>
      <c r="G2976">
        <f t="shared" si="186"/>
        <v>0</v>
      </c>
      <c r="H2976">
        <f t="shared" si="187"/>
        <v>0</v>
      </c>
      <c r="I2976">
        <f t="shared" si="188"/>
        <v>0</v>
      </c>
    </row>
    <row r="2977" spans="2:9" x14ac:dyDescent="0.25">
      <c r="B2977" s="21">
        <v>41544</v>
      </c>
      <c r="F2977">
        <f t="shared" si="185"/>
        <v>0</v>
      </c>
      <c r="G2977">
        <f t="shared" si="186"/>
        <v>0</v>
      </c>
      <c r="H2977">
        <f t="shared" si="187"/>
        <v>0</v>
      </c>
      <c r="I2977">
        <f t="shared" si="188"/>
        <v>0</v>
      </c>
    </row>
    <row r="2978" spans="2:9" x14ac:dyDescent="0.25">
      <c r="B2978" s="21">
        <v>41548</v>
      </c>
      <c r="F2978">
        <f t="shared" si="185"/>
        <v>0</v>
      </c>
      <c r="G2978">
        <f t="shared" si="186"/>
        <v>0</v>
      </c>
      <c r="H2978">
        <f t="shared" si="187"/>
        <v>0</v>
      </c>
      <c r="I2978">
        <f t="shared" si="188"/>
        <v>0</v>
      </c>
    </row>
    <row r="2979" spans="2:9" x14ac:dyDescent="0.25">
      <c r="B2979" s="21">
        <v>41554</v>
      </c>
      <c r="F2979">
        <f t="shared" si="185"/>
        <v>0</v>
      </c>
      <c r="G2979">
        <f t="shared" si="186"/>
        <v>0</v>
      </c>
      <c r="H2979">
        <f t="shared" si="187"/>
        <v>0</v>
      </c>
      <c r="I2979">
        <f t="shared" si="188"/>
        <v>0</v>
      </c>
    </row>
    <row r="2980" spans="2:9" x14ac:dyDescent="0.25">
      <c r="B2980" s="21">
        <v>41555</v>
      </c>
      <c r="F2980">
        <f t="shared" si="185"/>
        <v>0</v>
      </c>
      <c r="G2980">
        <f t="shared" si="186"/>
        <v>0</v>
      </c>
      <c r="H2980">
        <f t="shared" si="187"/>
        <v>0</v>
      </c>
      <c r="I2980">
        <f t="shared" si="188"/>
        <v>0</v>
      </c>
    </row>
    <row r="2981" spans="2:9" x14ac:dyDescent="0.25">
      <c r="B2981" s="21">
        <v>41558</v>
      </c>
      <c r="F2981">
        <f t="shared" si="185"/>
        <v>0</v>
      </c>
      <c r="G2981">
        <f t="shared" si="186"/>
        <v>0</v>
      </c>
      <c r="H2981">
        <f t="shared" si="187"/>
        <v>0</v>
      </c>
      <c r="I2981">
        <f t="shared" si="188"/>
        <v>0</v>
      </c>
    </row>
    <row r="2982" spans="2:9" x14ac:dyDescent="0.25">
      <c r="B2982" s="21">
        <v>41562</v>
      </c>
      <c r="F2982">
        <f t="shared" si="185"/>
        <v>0</v>
      </c>
      <c r="G2982">
        <f t="shared" si="186"/>
        <v>0</v>
      </c>
      <c r="H2982">
        <f t="shared" si="187"/>
        <v>0</v>
      </c>
      <c r="I2982">
        <f t="shared" si="188"/>
        <v>0</v>
      </c>
    </row>
    <row r="2983" spans="2:9" x14ac:dyDescent="0.25">
      <c r="B2983" s="21">
        <v>41563</v>
      </c>
      <c r="F2983">
        <f t="shared" si="185"/>
        <v>0</v>
      </c>
      <c r="G2983">
        <f t="shared" si="186"/>
        <v>0</v>
      </c>
      <c r="H2983">
        <f t="shared" si="187"/>
        <v>0</v>
      </c>
      <c r="I2983">
        <f t="shared" si="188"/>
        <v>0</v>
      </c>
    </row>
    <row r="2984" spans="2:9" x14ac:dyDescent="0.25">
      <c r="B2984" s="21">
        <v>41567</v>
      </c>
      <c r="F2984">
        <f t="shared" si="185"/>
        <v>0</v>
      </c>
      <c r="G2984">
        <f t="shared" si="186"/>
        <v>0</v>
      </c>
      <c r="H2984">
        <f t="shared" si="187"/>
        <v>0</v>
      </c>
      <c r="I2984">
        <f t="shared" si="188"/>
        <v>0</v>
      </c>
    </row>
    <row r="2985" spans="2:9" x14ac:dyDescent="0.25">
      <c r="B2985" s="21">
        <v>41569</v>
      </c>
      <c r="C2985">
        <v>1297.92742613169</v>
      </c>
      <c r="D2985">
        <v>0</v>
      </c>
      <c r="E2985">
        <v>700.42154623567399</v>
      </c>
      <c r="F2985">
        <f t="shared" si="185"/>
        <v>1297.92742613169</v>
      </c>
      <c r="G2985">
        <f t="shared" si="186"/>
        <v>1297.92742613169</v>
      </c>
      <c r="H2985">
        <f t="shared" si="187"/>
        <v>0</v>
      </c>
      <c r="I2985">
        <f t="shared" si="188"/>
        <v>700.42154623567399</v>
      </c>
    </row>
    <row r="2986" spans="2:9" x14ac:dyDescent="0.25">
      <c r="B2986" s="21">
        <v>41570</v>
      </c>
      <c r="F2986">
        <f t="shared" si="185"/>
        <v>0</v>
      </c>
      <c r="G2986">
        <f t="shared" si="186"/>
        <v>0</v>
      </c>
      <c r="H2986">
        <f t="shared" si="187"/>
        <v>0</v>
      </c>
      <c r="I2986">
        <f t="shared" si="188"/>
        <v>0</v>
      </c>
    </row>
    <row r="2987" spans="2:9" x14ac:dyDescent="0.25">
      <c r="B2987" s="21">
        <v>41576</v>
      </c>
      <c r="F2987">
        <f t="shared" si="185"/>
        <v>0</v>
      </c>
      <c r="G2987">
        <f t="shared" si="186"/>
        <v>0</v>
      </c>
      <c r="H2987">
        <f t="shared" si="187"/>
        <v>0</v>
      </c>
      <c r="I2987">
        <f t="shared" si="188"/>
        <v>0</v>
      </c>
    </row>
    <row r="2988" spans="2:9" x14ac:dyDescent="0.25">
      <c r="B2988" s="21">
        <v>41577</v>
      </c>
      <c r="F2988">
        <f t="shared" si="185"/>
        <v>0</v>
      </c>
      <c r="G2988">
        <f t="shared" si="186"/>
        <v>0</v>
      </c>
      <c r="H2988">
        <f t="shared" si="187"/>
        <v>0</v>
      </c>
      <c r="I2988">
        <f t="shared" si="188"/>
        <v>0</v>
      </c>
    </row>
    <row r="2989" spans="2:9" x14ac:dyDescent="0.25">
      <c r="B2989" s="21">
        <v>41582</v>
      </c>
      <c r="C2989">
        <v>1793.21800910108</v>
      </c>
      <c r="D2989">
        <v>28.914976819361101</v>
      </c>
      <c r="E2989">
        <v>1100.8654925005601</v>
      </c>
      <c r="F2989">
        <f t="shared" si="185"/>
        <v>1764.303032281719</v>
      </c>
      <c r="G2989">
        <f t="shared" si="186"/>
        <v>1793.21800910108</v>
      </c>
      <c r="H2989">
        <f t="shared" si="187"/>
        <v>28.914976819361101</v>
      </c>
      <c r="I2989">
        <f t="shared" si="188"/>
        <v>1100.8654925005601</v>
      </c>
    </row>
    <row r="2990" spans="2:9" x14ac:dyDescent="0.25">
      <c r="B2990" s="21">
        <v>41583</v>
      </c>
      <c r="F2990">
        <f t="shared" si="185"/>
        <v>0</v>
      </c>
      <c r="G2990">
        <f t="shared" si="186"/>
        <v>0</v>
      </c>
      <c r="H2990">
        <f t="shared" si="187"/>
        <v>0</v>
      </c>
      <c r="I2990">
        <f t="shared" si="188"/>
        <v>0</v>
      </c>
    </row>
    <row r="2991" spans="2:9" x14ac:dyDescent="0.25">
      <c r="B2991" s="21">
        <v>41586</v>
      </c>
      <c r="F2991">
        <f t="shared" si="185"/>
        <v>0</v>
      </c>
      <c r="G2991">
        <f t="shared" si="186"/>
        <v>0</v>
      </c>
      <c r="H2991">
        <f t="shared" si="187"/>
        <v>0</v>
      </c>
      <c r="I2991">
        <f t="shared" si="188"/>
        <v>0</v>
      </c>
    </row>
    <row r="2992" spans="2:9" x14ac:dyDescent="0.25">
      <c r="B2992" s="21">
        <v>41590</v>
      </c>
      <c r="F2992">
        <f t="shared" si="185"/>
        <v>0</v>
      </c>
      <c r="G2992">
        <f t="shared" si="186"/>
        <v>0</v>
      </c>
      <c r="H2992">
        <f t="shared" si="187"/>
        <v>0</v>
      </c>
      <c r="I2992">
        <f t="shared" si="188"/>
        <v>0</v>
      </c>
    </row>
    <row r="2993" spans="2:9" x14ac:dyDescent="0.25">
      <c r="B2993" s="21">
        <v>41596</v>
      </c>
      <c r="C2993">
        <v>2003.9743996700199</v>
      </c>
      <c r="D2993">
        <v>279.18286531131798</v>
      </c>
      <c r="E2993">
        <v>1086.19962866012</v>
      </c>
      <c r="F2993">
        <f t="shared" si="185"/>
        <v>1724.7915343587019</v>
      </c>
      <c r="G2993">
        <f t="shared" si="186"/>
        <v>2003.9743996700199</v>
      </c>
      <c r="H2993">
        <f t="shared" si="187"/>
        <v>279.18286531131798</v>
      </c>
      <c r="I2993">
        <f t="shared" si="188"/>
        <v>1086.19962866012</v>
      </c>
    </row>
    <row r="2994" spans="2:9" x14ac:dyDescent="0.25">
      <c r="B2994" s="21">
        <v>41597</v>
      </c>
      <c r="F2994">
        <f t="shared" si="185"/>
        <v>0</v>
      </c>
      <c r="G2994">
        <f t="shared" si="186"/>
        <v>0</v>
      </c>
      <c r="H2994">
        <f t="shared" si="187"/>
        <v>0</v>
      </c>
      <c r="I2994">
        <f t="shared" si="188"/>
        <v>0</v>
      </c>
    </row>
    <row r="2995" spans="2:9" x14ac:dyDescent="0.25">
      <c r="B2995" s="21">
        <v>41599</v>
      </c>
      <c r="F2995">
        <f t="shared" si="185"/>
        <v>0</v>
      </c>
      <c r="G2995">
        <f t="shared" si="186"/>
        <v>0</v>
      </c>
      <c r="H2995">
        <f t="shared" si="187"/>
        <v>0</v>
      </c>
      <c r="I2995">
        <f t="shared" si="188"/>
        <v>0</v>
      </c>
    </row>
    <row r="2996" spans="2:9" x14ac:dyDescent="0.25">
      <c r="B2996" s="21">
        <v>41604</v>
      </c>
      <c r="F2996">
        <f t="shared" si="185"/>
        <v>0</v>
      </c>
      <c r="G2996">
        <f t="shared" si="186"/>
        <v>0</v>
      </c>
      <c r="H2996">
        <f t="shared" si="187"/>
        <v>0</v>
      </c>
      <c r="I2996">
        <f t="shared" si="188"/>
        <v>0</v>
      </c>
    </row>
    <row r="2997" spans="2:9" x14ac:dyDescent="0.25">
      <c r="B2997" s="21">
        <v>41607</v>
      </c>
      <c r="F2997">
        <f t="shared" si="185"/>
        <v>0</v>
      </c>
      <c r="G2997">
        <f t="shared" si="186"/>
        <v>0</v>
      </c>
      <c r="H2997">
        <f t="shared" si="187"/>
        <v>0</v>
      </c>
      <c r="I2997">
        <f t="shared" si="188"/>
        <v>0</v>
      </c>
    </row>
    <row r="2998" spans="2:9" x14ac:dyDescent="0.25">
      <c r="B2998" s="21">
        <v>41610</v>
      </c>
      <c r="C2998">
        <v>2222.97388405536</v>
      </c>
      <c r="D2998">
        <v>297.78321952204601</v>
      </c>
      <c r="E2998">
        <v>1141.18628684283</v>
      </c>
      <c r="F2998">
        <f t="shared" si="185"/>
        <v>1925.190664533314</v>
      </c>
      <c r="G2998">
        <f t="shared" si="186"/>
        <v>2222.97388405536</v>
      </c>
      <c r="H2998">
        <f t="shared" si="187"/>
        <v>297.78321952204601</v>
      </c>
      <c r="I2998">
        <f t="shared" si="188"/>
        <v>1141.18628684283</v>
      </c>
    </row>
    <row r="2999" spans="2:9" x14ac:dyDescent="0.25">
      <c r="B2999" s="21">
        <v>41611</v>
      </c>
      <c r="F2999">
        <f t="shared" si="185"/>
        <v>0</v>
      </c>
      <c r="G2999">
        <f t="shared" si="186"/>
        <v>0</v>
      </c>
      <c r="H2999">
        <f t="shared" si="187"/>
        <v>0</v>
      </c>
      <c r="I2999">
        <f t="shared" si="188"/>
        <v>0</v>
      </c>
    </row>
    <row r="3000" spans="2:9" x14ac:dyDescent="0.25">
      <c r="B3000" s="21">
        <v>41613</v>
      </c>
      <c r="F3000">
        <f t="shared" si="185"/>
        <v>0</v>
      </c>
      <c r="G3000">
        <f t="shared" si="186"/>
        <v>0</v>
      </c>
      <c r="H3000">
        <f t="shared" si="187"/>
        <v>0</v>
      </c>
      <c r="I3000">
        <f t="shared" si="188"/>
        <v>0</v>
      </c>
    </row>
    <row r="3001" spans="2:9" x14ac:dyDescent="0.25">
      <c r="B3001" s="21">
        <v>41618</v>
      </c>
      <c r="F3001">
        <f t="shared" si="185"/>
        <v>0</v>
      </c>
      <c r="G3001">
        <f t="shared" si="186"/>
        <v>0</v>
      </c>
      <c r="H3001">
        <f t="shared" si="187"/>
        <v>0</v>
      </c>
      <c r="I3001">
        <f t="shared" si="188"/>
        <v>0</v>
      </c>
    </row>
    <row r="3002" spans="2:9" x14ac:dyDescent="0.25">
      <c r="B3002" s="21">
        <v>41620</v>
      </c>
      <c r="F3002">
        <f t="shared" si="185"/>
        <v>0</v>
      </c>
      <c r="G3002">
        <f t="shared" si="186"/>
        <v>0</v>
      </c>
      <c r="H3002">
        <f t="shared" si="187"/>
        <v>0</v>
      </c>
      <c r="I3002">
        <f t="shared" si="188"/>
        <v>0</v>
      </c>
    </row>
    <row r="3003" spans="2:9" x14ac:dyDescent="0.25">
      <c r="B3003" s="21">
        <v>41625</v>
      </c>
      <c r="C3003">
        <v>2842.3258907459699</v>
      </c>
      <c r="D3003">
        <v>297.78321952204601</v>
      </c>
      <c r="E3003">
        <v>1078.1491087546499</v>
      </c>
      <c r="F3003">
        <f t="shared" si="185"/>
        <v>2544.5426712239241</v>
      </c>
      <c r="G3003">
        <f t="shared" si="186"/>
        <v>2842.3258907459699</v>
      </c>
      <c r="H3003">
        <f t="shared" si="187"/>
        <v>297.78321952204601</v>
      </c>
      <c r="I3003">
        <f t="shared" si="188"/>
        <v>1078.1491087546499</v>
      </c>
    </row>
    <row r="3004" spans="2:9" x14ac:dyDescent="0.25">
      <c r="B3004" s="21">
        <v>41627</v>
      </c>
      <c r="F3004">
        <f t="shared" si="185"/>
        <v>0</v>
      </c>
      <c r="G3004">
        <f t="shared" si="186"/>
        <v>0</v>
      </c>
      <c r="H3004">
        <f t="shared" si="187"/>
        <v>0</v>
      </c>
      <c r="I3004">
        <f t="shared" si="188"/>
        <v>0</v>
      </c>
    </row>
    <row r="3005" spans="2:9" x14ac:dyDescent="0.25">
      <c r="B3005" s="21">
        <v>41628</v>
      </c>
      <c r="F3005">
        <f t="shared" si="185"/>
        <v>0</v>
      </c>
      <c r="G3005">
        <f t="shared" si="186"/>
        <v>0</v>
      </c>
      <c r="H3005">
        <f t="shared" si="187"/>
        <v>0</v>
      </c>
      <c r="I3005">
        <f t="shared" si="188"/>
        <v>0</v>
      </c>
    </row>
    <row r="3006" spans="2:9" x14ac:dyDescent="0.25">
      <c r="B3006" s="21">
        <v>41632</v>
      </c>
      <c r="F3006">
        <f t="shared" si="185"/>
        <v>0</v>
      </c>
      <c r="G3006">
        <f t="shared" si="186"/>
        <v>0</v>
      </c>
      <c r="H3006">
        <f t="shared" si="187"/>
        <v>0</v>
      </c>
      <c r="I3006">
        <f t="shared" si="188"/>
        <v>0</v>
      </c>
    </row>
    <row r="3007" spans="2:9" x14ac:dyDescent="0.25">
      <c r="B3007" s="21">
        <v>41638</v>
      </c>
      <c r="F3007">
        <f t="shared" si="185"/>
        <v>0</v>
      </c>
      <c r="G3007">
        <f t="shared" si="186"/>
        <v>0</v>
      </c>
      <c r="H3007">
        <f t="shared" si="187"/>
        <v>0</v>
      </c>
      <c r="I3007">
        <f t="shared" si="188"/>
        <v>0</v>
      </c>
    </row>
    <row r="3008" spans="2:9" x14ac:dyDescent="0.25">
      <c r="B3008" s="21">
        <v>41639</v>
      </c>
      <c r="F3008">
        <f t="shared" si="185"/>
        <v>0</v>
      </c>
      <c r="G3008">
        <f t="shared" si="186"/>
        <v>0</v>
      </c>
      <c r="H3008">
        <f t="shared" si="187"/>
        <v>0</v>
      </c>
      <c r="I3008">
        <f t="shared" si="188"/>
        <v>0</v>
      </c>
    </row>
    <row r="3009" spans="1:9" x14ac:dyDescent="0.25">
      <c r="B3009" s="21">
        <v>41645</v>
      </c>
      <c r="F3009">
        <f t="shared" si="185"/>
        <v>0</v>
      </c>
      <c r="G3009">
        <f t="shared" si="186"/>
        <v>0</v>
      </c>
      <c r="H3009">
        <f t="shared" si="187"/>
        <v>0</v>
      </c>
      <c r="I3009">
        <f t="shared" si="188"/>
        <v>0</v>
      </c>
    </row>
    <row r="3010" spans="1:9" x14ac:dyDescent="0.25">
      <c r="B3010" s="21">
        <v>41646</v>
      </c>
      <c r="F3010">
        <f t="shared" si="185"/>
        <v>0</v>
      </c>
      <c r="G3010">
        <f t="shared" si="186"/>
        <v>0</v>
      </c>
      <c r="H3010">
        <f t="shared" si="187"/>
        <v>0</v>
      </c>
      <c r="I3010">
        <f t="shared" si="188"/>
        <v>0</v>
      </c>
    </row>
    <row r="3011" spans="1:9" x14ac:dyDescent="0.25">
      <c r="B3011" s="21">
        <v>41652</v>
      </c>
      <c r="F3011">
        <f t="shared" si="185"/>
        <v>0</v>
      </c>
      <c r="G3011">
        <f t="shared" si="186"/>
        <v>0</v>
      </c>
      <c r="H3011">
        <f t="shared" si="187"/>
        <v>0</v>
      </c>
      <c r="I3011">
        <f t="shared" si="188"/>
        <v>0</v>
      </c>
    </row>
    <row r="3012" spans="1:9" x14ac:dyDescent="0.25">
      <c r="B3012" s="21">
        <v>41653</v>
      </c>
      <c r="F3012">
        <f t="shared" si="185"/>
        <v>0</v>
      </c>
      <c r="G3012">
        <f t="shared" si="186"/>
        <v>0</v>
      </c>
      <c r="H3012">
        <f t="shared" si="187"/>
        <v>0</v>
      </c>
      <c r="I3012">
        <f t="shared" si="188"/>
        <v>0</v>
      </c>
    </row>
    <row r="3013" spans="1:9" x14ac:dyDescent="0.25">
      <c r="B3013" s="21">
        <v>41660</v>
      </c>
      <c r="F3013">
        <f t="shared" si="185"/>
        <v>0</v>
      </c>
      <c r="G3013">
        <f t="shared" si="186"/>
        <v>0</v>
      </c>
      <c r="H3013">
        <f t="shared" si="187"/>
        <v>0</v>
      </c>
      <c r="I3013">
        <f t="shared" si="188"/>
        <v>0</v>
      </c>
    </row>
    <row r="3014" spans="1:9" x14ac:dyDescent="0.25">
      <c r="B3014" s="21">
        <v>41662</v>
      </c>
      <c r="F3014">
        <f t="shared" ref="F3014:F3077" si="189">G3014-H3014</f>
        <v>0</v>
      </c>
      <c r="G3014">
        <f t="shared" ref="G3014:G3077" si="190">IF(C3014="",0,C3014)</f>
        <v>0</v>
      </c>
      <c r="H3014">
        <f t="shared" ref="H3014:H3077" si="191">IF(D3014="",0,D3014)</f>
        <v>0</v>
      </c>
      <c r="I3014">
        <f t="shared" ref="I3014:I3077" si="192">IF(E3014="",0,E3014)</f>
        <v>0</v>
      </c>
    </row>
    <row r="3015" spans="1:9" x14ac:dyDescent="0.25">
      <c r="B3015" s="21">
        <v>41664</v>
      </c>
      <c r="C3015">
        <v>2474.0820469697901</v>
      </c>
      <c r="D3015">
        <v>297.78321952204601</v>
      </c>
      <c r="E3015">
        <v>820.25531414114505</v>
      </c>
      <c r="F3015">
        <f t="shared" si="189"/>
        <v>2176.2988274477439</v>
      </c>
      <c r="G3015">
        <f t="shared" si="190"/>
        <v>2474.0820469697901</v>
      </c>
      <c r="H3015">
        <f t="shared" si="191"/>
        <v>297.78321952204601</v>
      </c>
      <c r="I3015">
        <f t="shared" si="192"/>
        <v>820.25531414114505</v>
      </c>
    </row>
    <row r="3016" spans="1:9" x14ac:dyDescent="0.25">
      <c r="B3016" s="21">
        <v>41667</v>
      </c>
      <c r="F3016">
        <f t="shared" si="189"/>
        <v>0</v>
      </c>
      <c r="G3016">
        <f t="shared" si="190"/>
        <v>0</v>
      </c>
      <c r="H3016">
        <f t="shared" si="191"/>
        <v>0</v>
      </c>
      <c r="I3016">
        <f t="shared" si="192"/>
        <v>0</v>
      </c>
    </row>
    <row r="3017" spans="1:9" x14ac:dyDescent="0.25">
      <c r="B3017" t="s">
        <v>1345</v>
      </c>
      <c r="F3017">
        <f t="shared" si="189"/>
        <v>0</v>
      </c>
      <c r="G3017">
        <f t="shared" si="190"/>
        <v>0</v>
      </c>
      <c r="H3017">
        <f t="shared" si="191"/>
        <v>0</v>
      </c>
      <c r="I3017">
        <f t="shared" si="192"/>
        <v>0</v>
      </c>
    </row>
    <row r="3018" spans="1:9" x14ac:dyDescent="0.25">
      <c r="A3018" t="s">
        <v>298</v>
      </c>
      <c r="B3018" s="21">
        <v>41369</v>
      </c>
      <c r="F3018">
        <f t="shared" si="189"/>
        <v>0</v>
      </c>
      <c r="G3018">
        <f t="shared" si="190"/>
        <v>0</v>
      </c>
      <c r="H3018">
        <f t="shared" si="191"/>
        <v>0</v>
      </c>
      <c r="I3018">
        <f t="shared" si="192"/>
        <v>0</v>
      </c>
    </row>
    <row r="3019" spans="1:9" x14ac:dyDescent="0.25">
      <c r="B3019" s="21">
        <v>41380</v>
      </c>
      <c r="F3019">
        <f t="shared" si="189"/>
        <v>0</v>
      </c>
      <c r="G3019">
        <f t="shared" si="190"/>
        <v>0</v>
      </c>
      <c r="H3019">
        <f t="shared" si="191"/>
        <v>0</v>
      </c>
      <c r="I3019">
        <f t="shared" si="192"/>
        <v>0</v>
      </c>
    </row>
    <row r="3020" spans="1:9" x14ac:dyDescent="0.25">
      <c r="B3020" s="21">
        <v>41386</v>
      </c>
      <c r="F3020">
        <f t="shared" si="189"/>
        <v>0</v>
      </c>
      <c r="G3020">
        <f t="shared" si="190"/>
        <v>0</v>
      </c>
      <c r="H3020">
        <f t="shared" si="191"/>
        <v>0</v>
      </c>
      <c r="I3020">
        <f t="shared" si="192"/>
        <v>0</v>
      </c>
    </row>
    <row r="3021" spans="1:9" x14ac:dyDescent="0.25">
      <c r="B3021" s="21">
        <v>41387</v>
      </c>
      <c r="F3021">
        <f t="shared" si="189"/>
        <v>0</v>
      </c>
      <c r="G3021">
        <f t="shared" si="190"/>
        <v>0</v>
      </c>
      <c r="H3021">
        <f t="shared" si="191"/>
        <v>0</v>
      </c>
      <c r="I3021">
        <f t="shared" si="192"/>
        <v>0</v>
      </c>
    </row>
    <row r="3022" spans="1:9" x14ac:dyDescent="0.25">
      <c r="B3022" s="21">
        <v>41390</v>
      </c>
      <c r="F3022">
        <f t="shared" si="189"/>
        <v>0</v>
      </c>
      <c r="G3022">
        <f t="shared" si="190"/>
        <v>0</v>
      </c>
      <c r="H3022">
        <f t="shared" si="191"/>
        <v>0</v>
      </c>
      <c r="I3022">
        <f t="shared" si="192"/>
        <v>0</v>
      </c>
    </row>
    <row r="3023" spans="1:9" x14ac:dyDescent="0.25">
      <c r="B3023" s="21">
        <v>41394</v>
      </c>
      <c r="F3023">
        <f t="shared" si="189"/>
        <v>0</v>
      </c>
      <c r="G3023">
        <f t="shared" si="190"/>
        <v>0</v>
      </c>
      <c r="H3023">
        <f t="shared" si="191"/>
        <v>0</v>
      </c>
      <c r="I3023">
        <f t="shared" si="192"/>
        <v>0</v>
      </c>
    </row>
    <row r="3024" spans="1:9" x14ac:dyDescent="0.25">
      <c r="B3024" s="21">
        <v>41396</v>
      </c>
      <c r="F3024">
        <f t="shared" si="189"/>
        <v>0</v>
      </c>
      <c r="G3024">
        <f t="shared" si="190"/>
        <v>0</v>
      </c>
      <c r="H3024">
        <f t="shared" si="191"/>
        <v>0</v>
      </c>
      <c r="I3024">
        <f t="shared" si="192"/>
        <v>0</v>
      </c>
    </row>
    <row r="3025" spans="2:9" x14ac:dyDescent="0.25">
      <c r="B3025" s="21">
        <v>41397</v>
      </c>
      <c r="F3025">
        <f t="shared" si="189"/>
        <v>0</v>
      </c>
      <c r="G3025">
        <f t="shared" si="190"/>
        <v>0</v>
      </c>
      <c r="H3025">
        <f t="shared" si="191"/>
        <v>0</v>
      </c>
      <c r="I3025">
        <f t="shared" si="192"/>
        <v>0</v>
      </c>
    </row>
    <row r="3026" spans="2:9" x14ac:dyDescent="0.25">
      <c r="B3026" s="21">
        <v>41399</v>
      </c>
      <c r="F3026">
        <f t="shared" si="189"/>
        <v>0</v>
      </c>
      <c r="G3026">
        <f t="shared" si="190"/>
        <v>0</v>
      </c>
      <c r="H3026">
        <f t="shared" si="191"/>
        <v>0</v>
      </c>
      <c r="I3026">
        <f t="shared" si="192"/>
        <v>0</v>
      </c>
    </row>
    <row r="3027" spans="2:9" x14ac:dyDescent="0.25">
      <c r="B3027" s="21">
        <v>41408</v>
      </c>
      <c r="F3027">
        <f t="shared" si="189"/>
        <v>0</v>
      </c>
      <c r="G3027">
        <f t="shared" si="190"/>
        <v>0</v>
      </c>
      <c r="H3027">
        <f t="shared" si="191"/>
        <v>0</v>
      </c>
      <c r="I3027">
        <f t="shared" si="192"/>
        <v>0</v>
      </c>
    </row>
    <row r="3028" spans="2:9" x14ac:dyDescent="0.25">
      <c r="B3028" s="21">
        <v>41410</v>
      </c>
      <c r="F3028">
        <f t="shared" si="189"/>
        <v>0</v>
      </c>
      <c r="G3028">
        <f t="shared" si="190"/>
        <v>0</v>
      </c>
      <c r="H3028">
        <f t="shared" si="191"/>
        <v>0</v>
      </c>
      <c r="I3028">
        <f t="shared" si="192"/>
        <v>0</v>
      </c>
    </row>
    <row r="3029" spans="2:9" x14ac:dyDescent="0.25">
      <c r="B3029" s="21">
        <v>41413</v>
      </c>
      <c r="F3029">
        <f t="shared" si="189"/>
        <v>0</v>
      </c>
      <c r="G3029">
        <f t="shared" si="190"/>
        <v>0</v>
      </c>
      <c r="H3029">
        <f t="shared" si="191"/>
        <v>0</v>
      </c>
      <c r="I3029">
        <f t="shared" si="192"/>
        <v>0</v>
      </c>
    </row>
    <row r="3030" spans="2:9" x14ac:dyDescent="0.25">
      <c r="B3030" s="21">
        <v>41423</v>
      </c>
      <c r="F3030">
        <f t="shared" si="189"/>
        <v>0</v>
      </c>
      <c r="G3030">
        <f t="shared" si="190"/>
        <v>0</v>
      </c>
      <c r="H3030">
        <f t="shared" si="191"/>
        <v>0</v>
      </c>
      <c r="I3030">
        <f t="shared" si="192"/>
        <v>0</v>
      </c>
    </row>
    <row r="3031" spans="2:9" x14ac:dyDescent="0.25">
      <c r="B3031" s="21">
        <v>41425</v>
      </c>
      <c r="F3031">
        <f t="shared" si="189"/>
        <v>0</v>
      </c>
      <c r="G3031">
        <f t="shared" si="190"/>
        <v>0</v>
      </c>
      <c r="H3031">
        <f t="shared" si="191"/>
        <v>0</v>
      </c>
      <c r="I3031">
        <f t="shared" si="192"/>
        <v>0</v>
      </c>
    </row>
    <row r="3032" spans="2:9" x14ac:dyDescent="0.25">
      <c r="B3032" s="21">
        <v>41426</v>
      </c>
      <c r="F3032">
        <f t="shared" si="189"/>
        <v>0</v>
      </c>
      <c r="G3032">
        <f t="shared" si="190"/>
        <v>0</v>
      </c>
      <c r="H3032">
        <f t="shared" si="191"/>
        <v>0</v>
      </c>
      <c r="I3032">
        <f t="shared" si="192"/>
        <v>0</v>
      </c>
    </row>
    <row r="3033" spans="2:9" x14ac:dyDescent="0.25">
      <c r="B3033" s="21">
        <v>41436</v>
      </c>
      <c r="F3033">
        <f t="shared" si="189"/>
        <v>0</v>
      </c>
      <c r="G3033">
        <f t="shared" si="190"/>
        <v>0</v>
      </c>
      <c r="H3033">
        <f t="shared" si="191"/>
        <v>0</v>
      </c>
      <c r="I3033">
        <f t="shared" si="192"/>
        <v>0</v>
      </c>
    </row>
    <row r="3034" spans="2:9" x14ac:dyDescent="0.25">
      <c r="B3034" s="21">
        <v>41438</v>
      </c>
      <c r="F3034">
        <f t="shared" si="189"/>
        <v>0</v>
      </c>
      <c r="G3034">
        <f t="shared" si="190"/>
        <v>0</v>
      </c>
      <c r="H3034">
        <f t="shared" si="191"/>
        <v>0</v>
      </c>
      <c r="I3034">
        <f t="shared" si="192"/>
        <v>0</v>
      </c>
    </row>
    <row r="3035" spans="2:9" x14ac:dyDescent="0.25">
      <c r="B3035" s="21">
        <v>41448</v>
      </c>
      <c r="F3035">
        <f t="shared" si="189"/>
        <v>0</v>
      </c>
      <c r="G3035">
        <f t="shared" si="190"/>
        <v>0</v>
      </c>
      <c r="H3035">
        <f t="shared" si="191"/>
        <v>0</v>
      </c>
      <c r="I3035">
        <f t="shared" si="192"/>
        <v>0</v>
      </c>
    </row>
    <row r="3036" spans="2:9" x14ac:dyDescent="0.25">
      <c r="B3036" s="21">
        <v>41450</v>
      </c>
      <c r="F3036">
        <f t="shared" si="189"/>
        <v>0</v>
      </c>
      <c r="G3036">
        <f t="shared" si="190"/>
        <v>0</v>
      </c>
      <c r="H3036">
        <f t="shared" si="191"/>
        <v>0</v>
      </c>
      <c r="I3036">
        <f t="shared" si="192"/>
        <v>0</v>
      </c>
    </row>
    <row r="3037" spans="2:9" x14ac:dyDescent="0.25">
      <c r="B3037" s="21">
        <v>41457</v>
      </c>
      <c r="F3037">
        <f t="shared" si="189"/>
        <v>0</v>
      </c>
      <c r="G3037">
        <f t="shared" si="190"/>
        <v>0</v>
      </c>
      <c r="H3037">
        <f t="shared" si="191"/>
        <v>0</v>
      </c>
      <c r="I3037">
        <f t="shared" si="192"/>
        <v>0</v>
      </c>
    </row>
    <row r="3038" spans="2:9" x14ac:dyDescent="0.25">
      <c r="B3038" s="21">
        <v>41459</v>
      </c>
      <c r="C3038">
        <v>226.897023809524</v>
      </c>
      <c r="D3038">
        <v>0</v>
      </c>
      <c r="E3038">
        <v>87.534178137118005</v>
      </c>
      <c r="F3038">
        <f t="shared" si="189"/>
        <v>226.897023809524</v>
      </c>
      <c r="G3038">
        <f t="shared" si="190"/>
        <v>226.897023809524</v>
      </c>
      <c r="H3038">
        <f t="shared" si="191"/>
        <v>0</v>
      </c>
      <c r="I3038">
        <f t="shared" si="192"/>
        <v>87.534178137118005</v>
      </c>
    </row>
    <row r="3039" spans="2:9" x14ac:dyDescent="0.25">
      <c r="B3039" s="21">
        <v>41465</v>
      </c>
      <c r="F3039">
        <f t="shared" si="189"/>
        <v>0</v>
      </c>
      <c r="G3039">
        <f t="shared" si="190"/>
        <v>0</v>
      </c>
      <c r="H3039">
        <f t="shared" si="191"/>
        <v>0</v>
      </c>
      <c r="I3039">
        <f t="shared" si="192"/>
        <v>0</v>
      </c>
    </row>
    <row r="3040" spans="2:9" x14ac:dyDescent="0.25">
      <c r="B3040" s="21">
        <v>41466</v>
      </c>
      <c r="F3040">
        <f t="shared" si="189"/>
        <v>0</v>
      </c>
      <c r="G3040">
        <f t="shared" si="190"/>
        <v>0</v>
      </c>
      <c r="H3040">
        <f t="shared" si="191"/>
        <v>0</v>
      </c>
      <c r="I3040">
        <f t="shared" si="192"/>
        <v>0</v>
      </c>
    </row>
    <row r="3041" spans="2:9" x14ac:dyDescent="0.25">
      <c r="B3041" s="21">
        <v>41471</v>
      </c>
      <c r="F3041">
        <f t="shared" si="189"/>
        <v>0</v>
      </c>
      <c r="G3041">
        <f t="shared" si="190"/>
        <v>0</v>
      </c>
      <c r="H3041">
        <f t="shared" si="191"/>
        <v>0</v>
      </c>
      <c r="I3041">
        <f t="shared" si="192"/>
        <v>0</v>
      </c>
    </row>
    <row r="3042" spans="2:9" x14ac:dyDescent="0.25">
      <c r="B3042" s="21">
        <v>41481</v>
      </c>
      <c r="F3042">
        <f t="shared" si="189"/>
        <v>0</v>
      </c>
      <c r="G3042">
        <f t="shared" si="190"/>
        <v>0</v>
      </c>
      <c r="H3042">
        <f t="shared" si="191"/>
        <v>0</v>
      </c>
      <c r="I3042">
        <f t="shared" si="192"/>
        <v>0</v>
      </c>
    </row>
    <row r="3043" spans="2:9" x14ac:dyDescent="0.25">
      <c r="B3043" s="21">
        <v>41484</v>
      </c>
      <c r="F3043">
        <f t="shared" si="189"/>
        <v>0</v>
      </c>
      <c r="G3043">
        <f t="shared" si="190"/>
        <v>0</v>
      </c>
      <c r="H3043">
        <f t="shared" si="191"/>
        <v>0</v>
      </c>
      <c r="I3043">
        <f t="shared" si="192"/>
        <v>0</v>
      </c>
    </row>
    <row r="3044" spans="2:9" x14ac:dyDescent="0.25">
      <c r="B3044" s="21">
        <v>41485</v>
      </c>
      <c r="F3044">
        <f t="shared" si="189"/>
        <v>0</v>
      </c>
      <c r="G3044">
        <f t="shared" si="190"/>
        <v>0</v>
      </c>
      <c r="H3044">
        <f t="shared" si="191"/>
        <v>0</v>
      </c>
      <c r="I3044">
        <f t="shared" si="192"/>
        <v>0</v>
      </c>
    </row>
    <row r="3045" spans="2:9" x14ac:dyDescent="0.25">
      <c r="B3045" s="21">
        <v>41490</v>
      </c>
      <c r="F3045">
        <f t="shared" si="189"/>
        <v>0</v>
      </c>
      <c r="G3045">
        <f t="shared" si="190"/>
        <v>0</v>
      </c>
      <c r="H3045">
        <f t="shared" si="191"/>
        <v>0</v>
      </c>
      <c r="I3045">
        <f t="shared" si="192"/>
        <v>0</v>
      </c>
    </row>
    <row r="3046" spans="2:9" x14ac:dyDescent="0.25">
      <c r="B3046" s="21">
        <v>41495</v>
      </c>
      <c r="F3046">
        <f t="shared" si="189"/>
        <v>0</v>
      </c>
      <c r="G3046">
        <f t="shared" si="190"/>
        <v>0</v>
      </c>
      <c r="H3046">
        <f t="shared" si="191"/>
        <v>0</v>
      </c>
      <c r="I3046">
        <f t="shared" si="192"/>
        <v>0</v>
      </c>
    </row>
    <row r="3047" spans="2:9" x14ac:dyDescent="0.25">
      <c r="B3047" s="21">
        <v>41500</v>
      </c>
      <c r="F3047">
        <f t="shared" si="189"/>
        <v>0</v>
      </c>
      <c r="G3047">
        <f t="shared" si="190"/>
        <v>0</v>
      </c>
      <c r="H3047">
        <f t="shared" si="191"/>
        <v>0</v>
      </c>
      <c r="I3047">
        <f t="shared" si="192"/>
        <v>0</v>
      </c>
    </row>
    <row r="3048" spans="2:9" x14ac:dyDescent="0.25">
      <c r="B3048" s="21">
        <v>41507</v>
      </c>
      <c r="F3048">
        <f t="shared" si="189"/>
        <v>0</v>
      </c>
      <c r="G3048">
        <f t="shared" si="190"/>
        <v>0</v>
      </c>
      <c r="H3048">
        <f t="shared" si="191"/>
        <v>0</v>
      </c>
      <c r="I3048">
        <f t="shared" si="192"/>
        <v>0</v>
      </c>
    </row>
    <row r="3049" spans="2:9" x14ac:dyDescent="0.25">
      <c r="B3049" s="21">
        <v>41515</v>
      </c>
      <c r="F3049">
        <f t="shared" si="189"/>
        <v>0</v>
      </c>
      <c r="G3049">
        <f t="shared" si="190"/>
        <v>0</v>
      </c>
      <c r="H3049">
        <f t="shared" si="191"/>
        <v>0</v>
      </c>
      <c r="I3049">
        <f t="shared" si="192"/>
        <v>0</v>
      </c>
    </row>
    <row r="3050" spans="2:9" x14ac:dyDescent="0.25">
      <c r="B3050" s="21">
        <v>41516</v>
      </c>
      <c r="F3050">
        <f t="shared" si="189"/>
        <v>0</v>
      </c>
      <c r="G3050">
        <f t="shared" si="190"/>
        <v>0</v>
      </c>
      <c r="H3050">
        <f t="shared" si="191"/>
        <v>0</v>
      </c>
      <c r="I3050">
        <f t="shared" si="192"/>
        <v>0</v>
      </c>
    </row>
    <row r="3051" spans="2:9" x14ac:dyDescent="0.25">
      <c r="B3051" s="21">
        <v>41520</v>
      </c>
      <c r="C3051">
        <v>624.357142857143</v>
      </c>
      <c r="D3051">
        <v>0</v>
      </c>
      <c r="E3051">
        <v>254.253211849108</v>
      </c>
      <c r="F3051">
        <f t="shared" si="189"/>
        <v>624.357142857143</v>
      </c>
      <c r="G3051">
        <f t="shared" si="190"/>
        <v>624.357142857143</v>
      </c>
      <c r="H3051">
        <f t="shared" si="191"/>
        <v>0</v>
      </c>
      <c r="I3051">
        <f t="shared" si="192"/>
        <v>254.253211849108</v>
      </c>
    </row>
    <row r="3052" spans="2:9" x14ac:dyDescent="0.25">
      <c r="B3052" s="21">
        <v>41525</v>
      </c>
      <c r="F3052">
        <f t="shared" si="189"/>
        <v>0</v>
      </c>
      <c r="G3052">
        <f t="shared" si="190"/>
        <v>0</v>
      </c>
      <c r="H3052">
        <f t="shared" si="191"/>
        <v>0</v>
      </c>
      <c r="I3052">
        <f t="shared" si="192"/>
        <v>0</v>
      </c>
    </row>
    <row r="3053" spans="2:9" x14ac:dyDescent="0.25">
      <c r="B3053" s="21">
        <v>41526</v>
      </c>
      <c r="F3053">
        <f t="shared" si="189"/>
        <v>0</v>
      </c>
      <c r="G3053">
        <f t="shared" si="190"/>
        <v>0</v>
      </c>
      <c r="H3053">
        <f t="shared" si="191"/>
        <v>0</v>
      </c>
      <c r="I3053">
        <f t="shared" si="192"/>
        <v>0</v>
      </c>
    </row>
    <row r="3054" spans="2:9" x14ac:dyDescent="0.25">
      <c r="B3054" s="21">
        <v>41527</v>
      </c>
      <c r="F3054">
        <f t="shared" si="189"/>
        <v>0</v>
      </c>
      <c r="G3054">
        <f t="shared" si="190"/>
        <v>0</v>
      </c>
      <c r="H3054">
        <f t="shared" si="191"/>
        <v>0</v>
      </c>
      <c r="I3054">
        <f t="shared" si="192"/>
        <v>0</v>
      </c>
    </row>
    <row r="3055" spans="2:9" x14ac:dyDescent="0.25">
      <c r="B3055" s="21">
        <v>41530</v>
      </c>
      <c r="F3055">
        <f t="shared" si="189"/>
        <v>0</v>
      </c>
      <c r="G3055">
        <f t="shared" si="190"/>
        <v>0</v>
      </c>
      <c r="H3055">
        <f t="shared" si="191"/>
        <v>0</v>
      </c>
      <c r="I3055">
        <f t="shared" si="192"/>
        <v>0</v>
      </c>
    </row>
    <row r="3056" spans="2:9" x14ac:dyDescent="0.25">
      <c r="B3056" s="21">
        <v>41533</v>
      </c>
      <c r="F3056">
        <f t="shared" si="189"/>
        <v>0</v>
      </c>
      <c r="G3056">
        <f t="shared" si="190"/>
        <v>0</v>
      </c>
      <c r="H3056">
        <f t="shared" si="191"/>
        <v>0</v>
      </c>
      <c r="I3056">
        <f t="shared" si="192"/>
        <v>0</v>
      </c>
    </row>
    <row r="3057" spans="2:9" x14ac:dyDescent="0.25">
      <c r="B3057" s="21">
        <v>41540</v>
      </c>
      <c r="F3057">
        <f t="shared" si="189"/>
        <v>0</v>
      </c>
      <c r="G3057">
        <f t="shared" si="190"/>
        <v>0</v>
      </c>
      <c r="H3057">
        <f t="shared" si="191"/>
        <v>0</v>
      </c>
      <c r="I3057">
        <f t="shared" si="192"/>
        <v>0</v>
      </c>
    </row>
    <row r="3058" spans="2:9" x14ac:dyDescent="0.25">
      <c r="B3058" s="21">
        <v>41542</v>
      </c>
      <c r="F3058">
        <f t="shared" si="189"/>
        <v>0</v>
      </c>
      <c r="G3058">
        <f t="shared" si="190"/>
        <v>0</v>
      </c>
      <c r="H3058">
        <f t="shared" si="191"/>
        <v>0</v>
      </c>
      <c r="I3058">
        <f t="shared" si="192"/>
        <v>0</v>
      </c>
    </row>
    <row r="3059" spans="2:9" x14ac:dyDescent="0.25">
      <c r="B3059" s="21">
        <v>41544</v>
      </c>
      <c r="F3059">
        <f t="shared" si="189"/>
        <v>0</v>
      </c>
      <c r="G3059">
        <f t="shared" si="190"/>
        <v>0</v>
      </c>
      <c r="H3059">
        <f t="shared" si="191"/>
        <v>0</v>
      </c>
      <c r="I3059">
        <f t="shared" si="192"/>
        <v>0</v>
      </c>
    </row>
    <row r="3060" spans="2:9" x14ac:dyDescent="0.25">
      <c r="B3060" s="21">
        <v>41548</v>
      </c>
      <c r="F3060">
        <f t="shared" si="189"/>
        <v>0</v>
      </c>
      <c r="G3060">
        <f t="shared" si="190"/>
        <v>0</v>
      </c>
      <c r="H3060">
        <f t="shared" si="191"/>
        <v>0</v>
      </c>
      <c r="I3060">
        <f t="shared" si="192"/>
        <v>0</v>
      </c>
    </row>
    <row r="3061" spans="2:9" x14ac:dyDescent="0.25">
      <c r="B3061" s="21">
        <v>41554</v>
      </c>
      <c r="F3061">
        <f t="shared" si="189"/>
        <v>0</v>
      </c>
      <c r="G3061">
        <f t="shared" si="190"/>
        <v>0</v>
      </c>
      <c r="H3061">
        <f t="shared" si="191"/>
        <v>0</v>
      </c>
      <c r="I3061">
        <f t="shared" si="192"/>
        <v>0</v>
      </c>
    </row>
    <row r="3062" spans="2:9" x14ac:dyDescent="0.25">
      <c r="B3062" s="21">
        <v>41555</v>
      </c>
      <c r="F3062">
        <f t="shared" si="189"/>
        <v>0</v>
      </c>
      <c r="G3062">
        <f t="shared" si="190"/>
        <v>0</v>
      </c>
      <c r="H3062">
        <f t="shared" si="191"/>
        <v>0</v>
      </c>
      <c r="I3062">
        <f t="shared" si="192"/>
        <v>0</v>
      </c>
    </row>
    <row r="3063" spans="2:9" x14ac:dyDescent="0.25">
      <c r="B3063" s="21">
        <v>41558</v>
      </c>
      <c r="F3063">
        <f t="shared" si="189"/>
        <v>0</v>
      </c>
      <c r="G3063">
        <f t="shared" si="190"/>
        <v>0</v>
      </c>
      <c r="H3063">
        <f t="shared" si="191"/>
        <v>0</v>
      </c>
      <c r="I3063">
        <f t="shared" si="192"/>
        <v>0</v>
      </c>
    </row>
    <row r="3064" spans="2:9" x14ac:dyDescent="0.25">
      <c r="B3064" s="21">
        <v>41562</v>
      </c>
      <c r="F3064">
        <f t="shared" si="189"/>
        <v>0</v>
      </c>
      <c r="G3064">
        <f t="shared" si="190"/>
        <v>0</v>
      </c>
      <c r="H3064">
        <f t="shared" si="191"/>
        <v>0</v>
      </c>
      <c r="I3064">
        <f t="shared" si="192"/>
        <v>0</v>
      </c>
    </row>
    <row r="3065" spans="2:9" x14ac:dyDescent="0.25">
      <c r="B3065" s="21">
        <v>41563</v>
      </c>
      <c r="F3065">
        <f t="shared" si="189"/>
        <v>0</v>
      </c>
      <c r="G3065">
        <f t="shared" si="190"/>
        <v>0</v>
      </c>
      <c r="H3065">
        <f t="shared" si="191"/>
        <v>0</v>
      </c>
      <c r="I3065">
        <f t="shared" si="192"/>
        <v>0</v>
      </c>
    </row>
    <row r="3066" spans="2:9" x14ac:dyDescent="0.25">
      <c r="B3066" s="21">
        <v>41567</v>
      </c>
      <c r="F3066">
        <f t="shared" si="189"/>
        <v>0</v>
      </c>
      <c r="G3066">
        <f t="shared" si="190"/>
        <v>0</v>
      </c>
      <c r="H3066">
        <f t="shared" si="191"/>
        <v>0</v>
      </c>
      <c r="I3066">
        <f t="shared" si="192"/>
        <v>0</v>
      </c>
    </row>
    <row r="3067" spans="2:9" x14ac:dyDescent="0.25">
      <c r="B3067" s="21">
        <v>41569</v>
      </c>
      <c r="C3067">
        <v>1362.8234278234299</v>
      </c>
      <c r="D3067">
        <v>0</v>
      </c>
      <c r="E3067">
        <v>774.78903753974203</v>
      </c>
      <c r="F3067">
        <f t="shared" si="189"/>
        <v>1362.8234278234299</v>
      </c>
      <c r="G3067">
        <f t="shared" si="190"/>
        <v>1362.8234278234299</v>
      </c>
      <c r="H3067">
        <f t="shared" si="191"/>
        <v>0</v>
      </c>
      <c r="I3067">
        <f t="shared" si="192"/>
        <v>774.78903753974203</v>
      </c>
    </row>
    <row r="3068" spans="2:9" x14ac:dyDescent="0.25">
      <c r="B3068" s="21">
        <v>41570</v>
      </c>
      <c r="F3068">
        <f t="shared" si="189"/>
        <v>0</v>
      </c>
      <c r="G3068">
        <f t="shared" si="190"/>
        <v>0</v>
      </c>
      <c r="H3068">
        <f t="shared" si="191"/>
        <v>0</v>
      </c>
      <c r="I3068">
        <f t="shared" si="192"/>
        <v>0</v>
      </c>
    </row>
    <row r="3069" spans="2:9" x14ac:dyDescent="0.25">
      <c r="B3069" s="21">
        <v>41576</v>
      </c>
      <c r="F3069">
        <f t="shared" si="189"/>
        <v>0</v>
      </c>
      <c r="G3069">
        <f t="shared" si="190"/>
        <v>0</v>
      </c>
      <c r="H3069">
        <f t="shared" si="191"/>
        <v>0</v>
      </c>
      <c r="I3069">
        <f t="shared" si="192"/>
        <v>0</v>
      </c>
    </row>
    <row r="3070" spans="2:9" x14ac:dyDescent="0.25">
      <c r="B3070" s="21">
        <v>41577</v>
      </c>
      <c r="F3070">
        <f t="shared" si="189"/>
        <v>0</v>
      </c>
      <c r="G3070">
        <f t="shared" si="190"/>
        <v>0</v>
      </c>
      <c r="H3070">
        <f t="shared" si="191"/>
        <v>0</v>
      </c>
      <c r="I3070">
        <f t="shared" si="192"/>
        <v>0</v>
      </c>
    </row>
    <row r="3071" spans="2:9" x14ac:dyDescent="0.25">
      <c r="B3071" s="21">
        <v>41582</v>
      </c>
      <c r="C3071">
        <v>1620.5776179914001</v>
      </c>
      <c r="D3071">
        <v>108.037587496201</v>
      </c>
      <c r="E3071">
        <v>968.93367032483002</v>
      </c>
      <c r="F3071">
        <f t="shared" si="189"/>
        <v>1512.5400304951991</v>
      </c>
      <c r="G3071">
        <f t="shared" si="190"/>
        <v>1620.5776179914001</v>
      </c>
      <c r="H3071">
        <f t="shared" si="191"/>
        <v>108.037587496201</v>
      </c>
      <c r="I3071">
        <f t="shared" si="192"/>
        <v>968.93367032483002</v>
      </c>
    </row>
    <row r="3072" spans="2:9" x14ac:dyDescent="0.25">
      <c r="B3072" s="21">
        <v>41583</v>
      </c>
      <c r="F3072">
        <f t="shared" si="189"/>
        <v>0</v>
      </c>
      <c r="G3072">
        <f t="shared" si="190"/>
        <v>0</v>
      </c>
      <c r="H3072">
        <f t="shared" si="191"/>
        <v>0</v>
      </c>
      <c r="I3072">
        <f t="shared" si="192"/>
        <v>0</v>
      </c>
    </row>
    <row r="3073" spans="2:9" x14ac:dyDescent="0.25">
      <c r="B3073" s="21">
        <v>41586</v>
      </c>
      <c r="F3073">
        <f t="shared" si="189"/>
        <v>0</v>
      </c>
      <c r="G3073">
        <f t="shared" si="190"/>
        <v>0</v>
      </c>
      <c r="H3073">
        <f t="shared" si="191"/>
        <v>0</v>
      </c>
      <c r="I3073">
        <f t="shared" si="192"/>
        <v>0</v>
      </c>
    </row>
    <row r="3074" spans="2:9" x14ac:dyDescent="0.25">
      <c r="B3074" s="21">
        <v>41590</v>
      </c>
      <c r="F3074">
        <f t="shared" si="189"/>
        <v>0</v>
      </c>
      <c r="G3074">
        <f t="shared" si="190"/>
        <v>0</v>
      </c>
      <c r="H3074">
        <f t="shared" si="191"/>
        <v>0</v>
      </c>
      <c r="I3074">
        <f t="shared" si="192"/>
        <v>0</v>
      </c>
    </row>
    <row r="3075" spans="2:9" x14ac:dyDescent="0.25">
      <c r="B3075" s="21">
        <v>41596</v>
      </c>
      <c r="C3075">
        <v>1948.06739988236</v>
      </c>
      <c r="D3075">
        <v>257.16850702559202</v>
      </c>
      <c r="E3075">
        <v>1078.18005071273</v>
      </c>
      <c r="F3075">
        <f t="shared" si="189"/>
        <v>1690.8988928567678</v>
      </c>
      <c r="G3075">
        <f t="shared" si="190"/>
        <v>1948.06739988236</v>
      </c>
      <c r="H3075">
        <f t="shared" si="191"/>
        <v>257.16850702559202</v>
      </c>
      <c r="I3075">
        <f t="shared" si="192"/>
        <v>1078.18005071273</v>
      </c>
    </row>
    <row r="3076" spans="2:9" x14ac:dyDescent="0.25">
      <c r="B3076" s="21">
        <v>41597</v>
      </c>
      <c r="F3076">
        <f t="shared" si="189"/>
        <v>0</v>
      </c>
      <c r="G3076">
        <f t="shared" si="190"/>
        <v>0</v>
      </c>
      <c r="H3076">
        <f t="shared" si="191"/>
        <v>0</v>
      </c>
      <c r="I3076">
        <f t="shared" si="192"/>
        <v>0</v>
      </c>
    </row>
    <row r="3077" spans="2:9" x14ac:dyDescent="0.25">
      <c r="B3077" s="21">
        <v>41599</v>
      </c>
      <c r="F3077">
        <f t="shared" si="189"/>
        <v>0</v>
      </c>
      <c r="G3077">
        <f t="shared" si="190"/>
        <v>0</v>
      </c>
      <c r="H3077">
        <f t="shared" si="191"/>
        <v>0</v>
      </c>
      <c r="I3077">
        <f t="shared" si="192"/>
        <v>0</v>
      </c>
    </row>
    <row r="3078" spans="2:9" x14ac:dyDescent="0.25">
      <c r="B3078" s="21">
        <v>41604</v>
      </c>
      <c r="F3078">
        <f t="shared" ref="F3078:F3141" si="193">G3078-H3078</f>
        <v>0</v>
      </c>
      <c r="G3078">
        <f t="shared" ref="G3078:G3141" si="194">IF(C3078="",0,C3078)</f>
        <v>0</v>
      </c>
      <c r="H3078">
        <f t="shared" ref="H3078:H3141" si="195">IF(D3078="",0,D3078)</f>
        <v>0</v>
      </c>
      <c r="I3078">
        <f t="shared" ref="I3078:I3141" si="196">IF(E3078="",0,E3078)</f>
        <v>0</v>
      </c>
    </row>
    <row r="3079" spans="2:9" x14ac:dyDescent="0.25">
      <c r="B3079" s="21">
        <v>41607</v>
      </c>
      <c r="F3079">
        <f t="shared" si="193"/>
        <v>0</v>
      </c>
      <c r="G3079">
        <f t="shared" si="194"/>
        <v>0</v>
      </c>
      <c r="H3079">
        <f t="shared" si="195"/>
        <v>0</v>
      </c>
      <c r="I3079">
        <f t="shared" si="196"/>
        <v>0</v>
      </c>
    </row>
    <row r="3080" spans="2:9" x14ac:dyDescent="0.25">
      <c r="B3080" s="21">
        <v>41610</v>
      </c>
      <c r="C3080">
        <v>2109.7287606477498</v>
      </c>
      <c r="D3080">
        <v>264.98374463733899</v>
      </c>
      <c r="E3080">
        <v>1104.23025375682</v>
      </c>
      <c r="F3080">
        <f t="shared" si="193"/>
        <v>1844.7450160104108</v>
      </c>
      <c r="G3080">
        <f t="shared" si="194"/>
        <v>2109.7287606477498</v>
      </c>
      <c r="H3080">
        <f t="shared" si="195"/>
        <v>264.98374463733899</v>
      </c>
      <c r="I3080">
        <f t="shared" si="196"/>
        <v>1104.23025375682</v>
      </c>
    </row>
    <row r="3081" spans="2:9" x14ac:dyDescent="0.25">
      <c r="B3081" s="21">
        <v>41611</v>
      </c>
      <c r="F3081">
        <f t="shared" si="193"/>
        <v>0</v>
      </c>
      <c r="G3081">
        <f t="shared" si="194"/>
        <v>0</v>
      </c>
      <c r="H3081">
        <f t="shared" si="195"/>
        <v>0</v>
      </c>
      <c r="I3081">
        <f t="shared" si="196"/>
        <v>0</v>
      </c>
    </row>
    <row r="3082" spans="2:9" x14ac:dyDescent="0.25">
      <c r="B3082" s="21">
        <v>41613</v>
      </c>
      <c r="F3082">
        <f t="shared" si="193"/>
        <v>0</v>
      </c>
      <c r="G3082">
        <f t="shared" si="194"/>
        <v>0</v>
      </c>
      <c r="H3082">
        <f t="shared" si="195"/>
        <v>0</v>
      </c>
      <c r="I3082">
        <f t="shared" si="196"/>
        <v>0</v>
      </c>
    </row>
    <row r="3083" spans="2:9" x14ac:dyDescent="0.25">
      <c r="B3083" s="21">
        <v>41618</v>
      </c>
      <c r="F3083">
        <f t="shared" si="193"/>
        <v>0</v>
      </c>
      <c r="G3083">
        <f t="shared" si="194"/>
        <v>0</v>
      </c>
      <c r="H3083">
        <f t="shared" si="195"/>
        <v>0</v>
      </c>
      <c r="I3083">
        <f t="shared" si="196"/>
        <v>0</v>
      </c>
    </row>
    <row r="3084" spans="2:9" x14ac:dyDescent="0.25">
      <c r="B3084" s="21">
        <v>41620</v>
      </c>
      <c r="F3084">
        <f t="shared" si="193"/>
        <v>0</v>
      </c>
      <c r="G3084">
        <f t="shared" si="194"/>
        <v>0</v>
      </c>
      <c r="H3084">
        <f t="shared" si="195"/>
        <v>0</v>
      </c>
      <c r="I3084">
        <f t="shared" si="196"/>
        <v>0</v>
      </c>
    </row>
    <row r="3085" spans="2:9" x14ac:dyDescent="0.25">
      <c r="B3085" s="21">
        <v>41625</v>
      </c>
      <c r="C3085">
        <v>2370.9786599317099</v>
      </c>
      <c r="D3085">
        <v>264.98374463733899</v>
      </c>
      <c r="E3085">
        <v>965.17603000641395</v>
      </c>
      <c r="F3085">
        <f t="shared" si="193"/>
        <v>2105.9949152943709</v>
      </c>
      <c r="G3085">
        <f t="shared" si="194"/>
        <v>2370.9786599317099</v>
      </c>
      <c r="H3085">
        <f t="shared" si="195"/>
        <v>264.98374463733899</v>
      </c>
      <c r="I3085">
        <f t="shared" si="196"/>
        <v>965.17603000641395</v>
      </c>
    </row>
    <row r="3086" spans="2:9" x14ac:dyDescent="0.25">
      <c r="B3086" s="21">
        <v>41627</v>
      </c>
      <c r="F3086">
        <f t="shared" si="193"/>
        <v>0</v>
      </c>
      <c r="G3086">
        <f t="shared" si="194"/>
        <v>0</v>
      </c>
      <c r="H3086">
        <f t="shared" si="195"/>
        <v>0</v>
      </c>
      <c r="I3086">
        <f t="shared" si="196"/>
        <v>0</v>
      </c>
    </row>
    <row r="3087" spans="2:9" x14ac:dyDescent="0.25">
      <c r="B3087" s="21">
        <v>41628</v>
      </c>
      <c r="F3087">
        <f t="shared" si="193"/>
        <v>0</v>
      </c>
      <c r="G3087">
        <f t="shared" si="194"/>
        <v>0</v>
      </c>
      <c r="H3087">
        <f t="shared" si="195"/>
        <v>0</v>
      </c>
      <c r="I3087">
        <f t="shared" si="196"/>
        <v>0</v>
      </c>
    </row>
    <row r="3088" spans="2:9" x14ac:dyDescent="0.25">
      <c r="B3088" s="21">
        <v>41632</v>
      </c>
      <c r="F3088">
        <f t="shared" si="193"/>
        <v>0</v>
      </c>
      <c r="G3088">
        <f t="shared" si="194"/>
        <v>0</v>
      </c>
      <c r="H3088">
        <f t="shared" si="195"/>
        <v>0</v>
      </c>
      <c r="I3088">
        <f t="shared" si="196"/>
        <v>0</v>
      </c>
    </row>
    <row r="3089" spans="1:9" x14ac:dyDescent="0.25">
      <c r="B3089" s="21">
        <v>41638</v>
      </c>
      <c r="F3089">
        <f t="shared" si="193"/>
        <v>0</v>
      </c>
      <c r="G3089">
        <f t="shared" si="194"/>
        <v>0</v>
      </c>
      <c r="H3089">
        <f t="shared" si="195"/>
        <v>0</v>
      </c>
      <c r="I3089">
        <f t="shared" si="196"/>
        <v>0</v>
      </c>
    </row>
    <row r="3090" spans="1:9" x14ac:dyDescent="0.25">
      <c r="B3090" s="21">
        <v>41639</v>
      </c>
      <c r="F3090">
        <f t="shared" si="193"/>
        <v>0</v>
      </c>
      <c r="G3090">
        <f t="shared" si="194"/>
        <v>0</v>
      </c>
      <c r="H3090">
        <f t="shared" si="195"/>
        <v>0</v>
      </c>
      <c r="I3090">
        <f t="shared" si="196"/>
        <v>0</v>
      </c>
    </row>
    <row r="3091" spans="1:9" x14ac:dyDescent="0.25">
      <c r="B3091" s="21">
        <v>41645</v>
      </c>
      <c r="F3091">
        <f t="shared" si="193"/>
        <v>0</v>
      </c>
      <c r="G3091">
        <f t="shared" si="194"/>
        <v>0</v>
      </c>
      <c r="H3091">
        <f t="shared" si="195"/>
        <v>0</v>
      </c>
      <c r="I3091">
        <f t="shared" si="196"/>
        <v>0</v>
      </c>
    </row>
    <row r="3092" spans="1:9" x14ac:dyDescent="0.25">
      <c r="B3092" s="21">
        <v>41646</v>
      </c>
      <c r="F3092">
        <f t="shared" si="193"/>
        <v>0</v>
      </c>
      <c r="G3092">
        <f t="shared" si="194"/>
        <v>0</v>
      </c>
      <c r="H3092">
        <f t="shared" si="195"/>
        <v>0</v>
      </c>
      <c r="I3092">
        <f t="shared" si="196"/>
        <v>0</v>
      </c>
    </row>
    <row r="3093" spans="1:9" x14ac:dyDescent="0.25">
      <c r="B3093" s="21">
        <v>41652</v>
      </c>
      <c r="F3093">
        <f t="shared" si="193"/>
        <v>0</v>
      </c>
      <c r="G3093">
        <f t="shared" si="194"/>
        <v>0</v>
      </c>
      <c r="H3093">
        <f t="shared" si="195"/>
        <v>0</v>
      </c>
      <c r="I3093">
        <f t="shared" si="196"/>
        <v>0</v>
      </c>
    </row>
    <row r="3094" spans="1:9" x14ac:dyDescent="0.25">
      <c r="B3094" s="21">
        <v>41653</v>
      </c>
      <c r="F3094">
        <f t="shared" si="193"/>
        <v>0</v>
      </c>
      <c r="G3094">
        <f t="shared" si="194"/>
        <v>0</v>
      </c>
      <c r="H3094">
        <f t="shared" si="195"/>
        <v>0</v>
      </c>
      <c r="I3094">
        <f t="shared" si="196"/>
        <v>0</v>
      </c>
    </row>
    <row r="3095" spans="1:9" x14ac:dyDescent="0.25">
      <c r="B3095" s="21">
        <v>41660</v>
      </c>
      <c r="F3095">
        <f t="shared" si="193"/>
        <v>0</v>
      </c>
      <c r="G3095">
        <f t="shared" si="194"/>
        <v>0</v>
      </c>
      <c r="H3095">
        <f t="shared" si="195"/>
        <v>0</v>
      </c>
      <c r="I3095">
        <f t="shared" si="196"/>
        <v>0</v>
      </c>
    </row>
    <row r="3096" spans="1:9" x14ac:dyDescent="0.25">
      <c r="B3096" s="21">
        <v>41662</v>
      </c>
      <c r="F3096">
        <f t="shared" si="193"/>
        <v>0</v>
      </c>
      <c r="G3096">
        <f t="shared" si="194"/>
        <v>0</v>
      </c>
      <c r="H3096">
        <f t="shared" si="195"/>
        <v>0</v>
      </c>
      <c r="I3096">
        <f t="shared" si="196"/>
        <v>0</v>
      </c>
    </row>
    <row r="3097" spans="1:9" x14ac:dyDescent="0.25">
      <c r="B3097" s="21">
        <v>41664</v>
      </c>
      <c r="C3097">
        <v>2121.67460174898</v>
      </c>
      <c r="D3097">
        <v>264.98374463733899</v>
      </c>
      <c r="E3097">
        <v>734.85205635114403</v>
      </c>
      <c r="F3097">
        <f t="shared" si="193"/>
        <v>1856.690857111641</v>
      </c>
      <c r="G3097">
        <f t="shared" si="194"/>
        <v>2121.67460174898</v>
      </c>
      <c r="H3097">
        <f t="shared" si="195"/>
        <v>264.98374463733899</v>
      </c>
      <c r="I3097">
        <f t="shared" si="196"/>
        <v>734.85205635114403</v>
      </c>
    </row>
    <row r="3098" spans="1:9" x14ac:dyDescent="0.25">
      <c r="B3098" s="21">
        <v>41667</v>
      </c>
      <c r="F3098">
        <f t="shared" si="193"/>
        <v>0</v>
      </c>
      <c r="G3098">
        <f t="shared" si="194"/>
        <v>0</v>
      </c>
      <c r="H3098">
        <f t="shared" si="195"/>
        <v>0</v>
      </c>
      <c r="I3098">
        <f t="shared" si="196"/>
        <v>0</v>
      </c>
    </row>
    <row r="3099" spans="1:9" x14ac:dyDescent="0.25">
      <c r="B3099" t="s">
        <v>1345</v>
      </c>
      <c r="F3099">
        <f t="shared" si="193"/>
        <v>0</v>
      </c>
      <c r="G3099">
        <f t="shared" si="194"/>
        <v>0</v>
      </c>
      <c r="H3099">
        <f t="shared" si="195"/>
        <v>0</v>
      </c>
      <c r="I3099">
        <f t="shared" si="196"/>
        <v>0</v>
      </c>
    </row>
    <row r="3100" spans="1:9" x14ac:dyDescent="0.25">
      <c r="A3100" t="s">
        <v>299</v>
      </c>
      <c r="B3100" s="21">
        <v>41369</v>
      </c>
      <c r="F3100">
        <f t="shared" si="193"/>
        <v>0</v>
      </c>
      <c r="G3100">
        <f t="shared" si="194"/>
        <v>0</v>
      </c>
      <c r="H3100">
        <f t="shared" si="195"/>
        <v>0</v>
      </c>
      <c r="I3100">
        <f t="shared" si="196"/>
        <v>0</v>
      </c>
    </row>
    <row r="3101" spans="1:9" x14ac:dyDescent="0.25">
      <c r="B3101" s="21">
        <v>41380</v>
      </c>
      <c r="F3101">
        <f t="shared" si="193"/>
        <v>0</v>
      </c>
      <c r="G3101">
        <f t="shared" si="194"/>
        <v>0</v>
      </c>
      <c r="H3101">
        <f t="shared" si="195"/>
        <v>0</v>
      </c>
      <c r="I3101">
        <f t="shared" si="196"/>
        <v>0</v>
      </c>
    </row>
    <row r="3102" spans="1:9" x14ac:dyDescent="0.25">
      <c r="B3102" s="21">
        <v>41386</v>
      </c>
      <c r="F3102">
        <f t="shared" si="193"/>
        <v>0</v>
      </c>
      <c r="G3102">
        <f t="shared" si="194"/>
        <v>0</v>
      </c>
      <c r="H3102">
        <f t="shared" si="195"/>
        <v>0</v>
      </c>
      <c r="I3102">
        <f t="shared" si="196"/>
        <v>0</v>
      </c>
    </row>
    <row r="3103" spans="1:9" x14ac:dyDescent="0.25">
      <c r="B3103" s="21">
        <v>41387</v>
      </c>
      <c r="F3103">
        <f t="shared" si="193"/>
        <v>0</v>
      </c>
      <c r="G3103">
        <f t="shared" si="194"/>
        <v>0</v>
      </c>
      <c r="H3103">
        <f t="shared" si="195"/>
        <v>0</v>
      </c>
      <c r="I3103">
        <f t="shared" si="196"/>
        <v>0</v>
      </c>
    </row>
    <row r="3104" spans="1:9" x14ac:dyDescent="0.25">
      <c r="B3104" s="21">
        <v>41390</v>
      </c>
      <c r="F3104">
        <f t="shared" si="193"/>
        <v>0</v>
      </c>
      <c r="G3104">
        <f t="shared" si="194"/>
        <v>0</v>
      </c>
      <c r="H3104">
        <f t="shared" si="195"/>
        <v>0</v>
      </c>
      <c r="I3104">
        <f t="shared" si="196"/>
        <v>0</v>
      </c>
    </row>
    <row r="3105" spans="2:9" x14ac:dyDescent="0.25">
      <c r="B3105" s="21">
        <v>41394</v>
      </c>
      <c r="F3105">
        <f t="shared" si="193"/>
        <v>0</v>
      </c>
      <c r="G3105">
        <f t="shared" si="194"/>
        <v>0</v>
      </c>
      <c r="H3105">
        <f t="shared" si="195"/>
        <v>0</v>
      </c>
      <c r="I3105">
        <f t="shared" si="196"/>
        <v>0</v>
      </c>
    </row>
    <row r="3106" spans="2:9" x14ac:dyDescent="0.25">
      <c r="B3106" s="21">
        <v>41396</v>
      </c>
      <c r="F3106">
        <f t="shared" si="193"/>
        <v>0</v>
      </c>
      <c r="G3106">
        <f t="shared" si="194"/>
        <v>0</v>
      </c>
      <c r="H3106">
        <f t="shared" si="195"/>
        <v>0</v>
      </c>
      <c r="I3106">
        <f t="shared" si="196"/>
        <v>0</v>
      </c>
    </row>
    <row r="3107" spans="2:9" x14ac:dyDescent="0.25">
      <c r="B3107" s="21">
        <v>41397</v>
      </c>
      <c r="F3107">
        <f t="shared" si="193"/>
        <v>0</v>
      </c>
      <c r="G3107">
        <f t="shared" si="194"/>
        <v>0</v>
      </c>
      <c r="H3107">
        <f t="shared" si="195"/>
        <v>0</v>
      </c>
      <c r="I3107">
        <f t="shared" si="196"/>
        <v>0</v>
      </c>
    </row>
    <row r="3108" spans="2:9" x14ac:dyDescent="0.25">
      <c r="B3108" s="21">
        <v>41399</v>
      </c>
      <c r="F3108">
        <f t="shared" si="193"/>
        <v>0</v>
      </c>
      <c r="G3108">
        <f t="shared" si="194"/>
        <v>0</v>
      </c>
      <c r="H3108">
        <f t="shared" si="195"/>
        <v>0</v>
      </c>
      <c r="I3108">
        <f t="shared" si="196"/>
        <v>0</v>
      </c>
    </row>
    <row r="3109" spans="2:9" x14ac:dyDescent="0.25">
      <c r="B3109" s="21">
        <v>41408</v>
      </c>
      <c r="F3109">
        <f t="shared" si="193"/>
        <v>0</v>
      </c>
      <c r="G3109">
        <f t="shared" si="194"/>
        <v>0</v>
      </c>
      <c r="H3109">
        <f t="shared" si="195"/>
        <v>0</v>
      </c>
      <c r="I3109">
        <f t="shared" si="196"/>
        <v>0</v>
      </c>
    </row>
    <row r="3110" spans="2:9" x14ac:dyDescent="0.25">
      <c r="B3110" s="21">
        <v>41410</v>
      </c>
      <c r="F3110">
        <f t="shared" si="193"/>
        <v>0</v>
      </c>
      <c r="G3110">
        <f t="shared" si="194"/>
        <v>0</v>
      </c>
      <c r="H3110">
        <f t="shared" si="195"/>
        <v>0</v>
      </c>
      <c r="I3110">
        <f t="shared" si="196"/>
        <v>0</v>
      </c>
    </row>
    <row r="3111" spans="2:9" x14ac:dyDescent="0.25">
      <c r="B3111" s="21">
        <v>41413</v>
      </c>
      <c r="F3111">
        <f t="shared" si="193"/>
        <v>0</v>
      </c>
      <c r="G3111">
        <f t="shared" si="194"/>
        <v>0</v>
      </c>
      <c r="H3111">
        <f t="shared" si="195"/>
        <v>0</v>
      </c>
      <c r="I3111">
        <f t="shared" si="196"/>
        <v>0</v>
      </c>
    </row>
    <row r="3112" spans="2:9" x14ac:dyDescent="0.25">
      <c r="B3112" s="21">
        <v>41423</v>
      </c>
      <c r="F3112">
        <f t="shared" si="193"/>
        <v>0</v>
      </c>
      <c r="G3112">
        <f t="shared" si="194"/>
        <v>0</v>
      </c>
      <c r="H3112">
        <f t="shared" si="195"/>
        <v>0</v>
      </c>
      <c r="I3112">
        <f t="shared" si="196"/>
        <v>0</v>
      </c>
    </row>
    <row r="3113" spans="2:9" x14ac:dyDescent="0.25">
      <c r="B3113" s="21">
        <v>41425</v>
      </c>
      <c r="F3113">
        <f t="shared" si="193"/>
        <v>0</v>
      </c>
      <c r="G3113">
        <f t="shared" si="194"/>
        <v>0</v>
      </c>
      <c r="H3113">
        <f t="shared" si="195"/>
        <v>0</v>
      </c>
      <c r="I3113">
        <f t="shared" si="196"/>
        <v>0</v>
      </c>
    </row>
    <row r="3114" spans="2:9" x14ac:dyDescent="0.25">
      <c r="B3114" s="21">
        <v>41426</v>
      </c>
      <c r="F3114">
        <f t="shared" si="193"/>
        <v>0</v>
      </c>
      <c r="G3114">
        <f t="shared" si="194"/>
        <v>0</v>
      </c>
      <c r="H3114">
        <f t="shared" si="195"/>
        <v>0</v>
      </c>
      <c r="I3114">
        <f t="shared" si="196"/>
        <v>0</v>
      </c>
    </row>
    <row r="3115" spans="2:9" x14ac:dyDescent="0.25">
      <c r="B3115" s="21">
        <v>41436</v>
      </c>
      <c r="F3115">
        <f t="shared" si="193"/>
        <v>0</v>
      </c>
      <c r="G3115">
        <f t="shared" si="194"/>
        <v>0</v>
      </c>
      <c r="H3115">
        <f t="shared" si="195"/>
        <v>0</v>
      </c>
      <c r="I3115">
        <f t="shared" si="196"/>
        <v>0</v>
      </c>
    </row>
    <row r="3116" spans="2:9" x14ac:dyDescent="0.25">
      <c r="B3116" s="21">
        <v>41438</v>
      </c>
      <c r="F3116">
        <f t="shared" si="193"/>
        <v>0</v>
      </c>
      <c r="G3116">
        <f t="shared" si="194"/>
        <v>0</v>
      </c>
      <c r="H3116">
        <f t="shared" si="195"/>
        <v>0</v>
      </c>
      <c r="I3116">
        <f t="shared" si="196"/>
        <v>0</v>
      </c>
    </row>
    <row r="3117" spans="2:9" x14ac:dyDescent="0.25">
      <c r="B3117" s="21">
        <v>41448</v>
      </c>
      <c r="F3117">
        <f t="shared" si="193"/>
        <v>0</v>
      </c>
      <c r="G3117">
        <f t="shared" si="194"/>
        <v>0</v>
      </c>
      <c r="H3117">
        <f t="shared" si="195"/>
        <v>0</v>
      </c>
      <c r="I3117">
        <f t="shared" si="196"/>
        <v>0</v>
      </c>
    </row>
    <row r="3118" spans="2:9" x14ac:dyDescent="0.25">
      <c r="B3118" s="21">
        <v>41450</v>
      </c>
      <c r="F3118">
        <f t="shared" si="193"/>
        <v>0</v>
      </c>
      <c r="G3118">
        <f t="shared" si="194"/>
        <v>0</v>
      </c>
      <c r="H3118">
        <f t="shared" si="195"/>
        <v>0</v>
      </c>
      <c r="I3118">
        <f t="shared" si="196"/>
        <v>0</v>
      </c>
    </row>
    <row r="3119" spans="2:9" x14ac:dyDescent="0.25">
      <c r="B3119" s="21">
        <v>41457</v>
      </c>
      <c r="F3119">
        <f t="shared" si="193"/>
        <v>0</v>
      </c>
      <c r="G3119">
        <f t="shared" si="194"/>
        <v>0</v>
      </c>
      <c r="H3119">
        <f t="shared" si="195"/>
        <v>0</v>
      </c>
      <c r="I3119">
        <f t="shared" si="196"/>
        <v>0</v>
      </c>
    </row>
    <row r="3120" spans="2:9" x14ac:dyDescent="0.25">
      <c r="B3120" s="21">
        <v>41459</v>
      </c>
      <c r="C3120">
        <v>249.91249999999999</v>
      </c>
      <c r="D3120">
        <v>0</v>
      </c>
      <c r="E3120">
        <v>96.235808744906095</v>
      </c>
      <c r="F3120">
        <f t="shared" si="193"/>
        <v>249.91249999999999</v>
      </c>
      <c r="G3120">
        <f t="shared" si="194"/>
        <v>249.91249999999999</v>
      </c>
      <c r="H3120">
        <f t="shared" si="195"/>
        <v>0</v>
      </c>
      <c r="I3120">
        <f t="shared" si="196"/>
        <v>96.235808744906095</v>
      </c>
    </row>
    <row r="3121" spans="2:9" x14ac:dyDescent="0.25">
      <c r="B3121" s="21">
        <v>41465</v>
      </c>
      <c r="F3121">
        <f t="shared" si="193"/>
        <v>0</v>
      </c>
      <c r="G3121">
        <f t="shared" si="194"/>
        <v>0</v>
      </c>
      <c r="H3121">
        <f t="shared" si="195"/>
        <v>0</v>
      </c>
      <c r="I3121">
        <f t="shared" si="196"/>
        <v>0</v>
      </c>
    </row>
    <row r="3122" spans="2:9" x14ac:dyDescent="0.25">
      <c r="B3122" s="21">
        <v>41466</v>
      </c>
      <c r="F3122">
        <f t="shared" si="193"/>
        <v>0</v>
      </c>
      <c r="G3122">
        <f t="shared" si="194"/>
        <v>0</v>
      </c>
      <c r="H3122">
        <f t="shared" si="195"/>
        <v>0</v>
      </c>
      <c r="I3122">
        <f t="shared" si="196"/>
        <v>0</v>
      </c>
    </row>
    <row r="3123" spans="2:9" x14ac:dyDescent="0.25">
      <c r="B3123" s="21">
        <v>41471</v>
      </c>
      <c r="F3123">
        <f t="shared" si="193"/>
        <v>0</v>
      </c>
      <c r="G3123">
        <f t="shared" si="194"/>
        <v>0</v>
      </c>
      <c r="H3123">
        <f t="shared" si="195"/>
        <v>0</v>
      </c>
      <c r="I3123">
        <f t="shared" si="196"/>
        <v>0</v>
      </c>
    </row>
    <row r="3124" spans="2:9" x14ac:dyDescent="0.25">
      <c r="B3124" s="21">
        <v>41481</v>
      </c>
      <c r="F3124">
        <f t="shared" si="193"/>
        <v>0</v>
      </c>
      <c r="G3124">
        <f t="shared" si="194"/>
        <v>0</v>
      </c>
      <c r="H3124">
        <f t="shared" si="195"/>
        <v>0</v>
      </c>
      <c r="I3124">
        <f t="shared" si="196"/>
        <v>0</v>
      </c>
    </row>
    <row r="3125" spans="2:9" x14ac:dyDescent="0.25">
      <c r="B3125" s="21">
        <v>41484</v>
      </c>
      <c r="F3125">
        <f t="shared" si="193"/>
        <v>0</v>
      </c>
      <c r="G3125">
        <f t="shared" si="194"/>
        <v>0</v>
      </c>
      <c r="H3125">
        <f t="shared" si="195"/>
        <v>0</v>
      </c>
      <c r="I3125">
        <f t="shared" si="196"/>
        <v>0</v>
      </c>
    </row>
    <row r="3126" spans="2:9" x14ac:dyDescent="0.25">
      <c r="B3126" s="21">
        <v>41485</v>
      </c>
      <c r="F3126">
        <f t="shared" si="193"/>
        <v>0</v>
      </c>
      <c r="G3126">
        <f t="shared" si="194"/>
        <v>0</v>
      </c>
      <c r="H3126">
        <f t="shared" si="195"/>
        <v>0</v>
      </c>
      <c r="I3126">
        <f t="shared" si="196"/>
        <v>0</v>
      </c>
    </row>
    <row r="3127" spans="2:9" x14ac:dyDescent="0.25">
      <c r="B3127" s="21">
        <v>41490</v>
      </c>
      <c r="F3127">
        <f t="shared" si="193"/>
        <v>0</v>
      </c>
      <c r="G3127">
        <f t="shared" si="194"/>
        <v>0</v>
      </c>
      <c r="H3127">
        <f t="shared" si="195"/>
        <v>0</v>
      </c>
      <c r="I3127">
        <f t="shared" si="196"/>
        <v>0</v>
      </c>
    </row>
    <row r="3128" spans="2:9" x14ac:dyDescent="0.25">
      <c r="B3128" s="21">
        <v>41495</v>
      </c>
      <c r="F3128">
        <f t="shared" si="193"/>
        <v>0</v>
      </c>
      <c r="G3128">
        <f t="shared" si="194"/>
        <v>0</v>
      </c>
      <c r="H3128">
        <f t="shared" si="195"/>
        <v>0</v>
      </c>
      <c r="I3128">
        <f t="shared" si="196"/>
        <v>0</v>
      </c>
    </row>
    <row r="3129" spans="2:9" x14ac:dyDescent="0.25">
      <c r="B3129" s="21">
        <v>41500</v>
      </c>
      <c r="F3129">
        <f t="shared" si="193"/>
        <v>0</v>
      </c>
      <c r="G3129">
        <f t="shared" si="194"/>
        <v>0</v>
      </c>
      <c r="H3129">
        <f t="shared" si="195"/>
        <v>0</v>
      </c>
      <c r="I3129">
        <f t="shared" si="196"/>
        <v>0</v>
      </c>
    </row>
    <row r="3130" spans="2:9" x14ac:dyDescent="0.25">
      <c r="B3130" s="21">
        <v>41507</v>
      </c>
      <c r="F3130">
        <f t="shared" si="193"/>
        <v>0</v>
      </c>
      <c r="G3130">
        <f t="shared" si="194"/>
        <v>0</v>
      </c>
      <c r="H3130">
        <f t="shared" si="195"/>
        <v>0</v>
      </c>
      <c r="I3130">
        <f t="shared" si="196"/>
        <v>0</v>
      </c>
    </row>
    <row r="3131" spans="2:9" x14ac:dyDescent="0.25">
      <c r="B3131" s="21">
        <v>41515</v>
      </c>
      <c r="F3131">
        <f t="shared" si="193"/>
        <v>0</v>
      </c>
      <c r="G3131">
        <f t="shared" si="194"/>
        <v>0</v>
      </c>
      <c r="H3131">
        <f t="shared" si="195"/>
        <v>0</v>
      </c>
      <c r="I3131">
        <f t="shared" si="196"/>
        <v>0</v>
      </c>
    </row>
    <row r="3132" spans="2:9" x14ac:dyDescent="0.25">
      <c r="B3132" s="21">
        <v>41516</v>
      </c>
      <c r="F3132">
        <f t="shared" si="193"/>
        <v>0</v>
      </c>
      <c r="G3132">
        <f t="shared" si="194"/>
        <v>0</v>
      </c>
      <c r="H3132">
        <f t="shared" si="195"/>
        <v>0</v>
      </c>
      <c r="I3132">
        <f t="shared" si="196"/>
        <v>0</v>
      </c>
    </row>
    <row r="3133" spans="2:9" x14ac:dyDescent="0.25">
      <c r="B3133" s="21">
        <v>41520</v>
      </c>
      <c r="C3133">
        <v>627.47023809523796</v>
      </c>
      <c r="D3133">
        <v>0</v>
      </c>
      <c r="E3133">
        <v>233.92020932238299</v>
      </c>
      <c r="F3133">
        <f t="shared" si="193"/>
        <v>627.47023809523796</v>
      </c>
      <c r="G3133">
        <f t="shared" si="194"/>
        <v>627.47023809523796</v>
      </c>
      <c r="H3133">
        <f t="shared" si="195"/>
        <v>0</v>
      </c>
      <c r="I3133">
        <f t="shared" si="196"/>
        <v>233.92020932238299</v>
      </c>
    </row>
    <row r="3134" spans="2:9" x14ac:dyDescent="0.25">
      <c r="B3134" s="21">
        <v>41525</v>
      </c>
      <c r="F3134">
        <f t="shared" si="193"/>
        <v>0</v>
      </c>
      <c r="G3134">
        <f t="shared" si="194"/>
        <v>0</v>
      </c>
      <c r="H3134">
        <f t="shared" si="195"/>
        <v>0</v>
      </c>
      <c r="I3134">
        <f t="shared" si="196"/>
        <v>0</v>
      </c>
    </row>
    <row r="3135" spans="2:9" x14ac:dyDescent="0.25">
      <c r="B3135" s="21">
        <v>41526</v>
      </c>
      <c r="F3135">
        <f t="shared" si="193"/>
        <v>0</v>
      </c>
      <c r="G3135">
        <f t="shared" si="194"/>
        <v>0</v>
      </c>
      <c r="H3135">
        <f t="shared" si="195"/>
        <v>0</v>
      </c>
      <c r="I3135">
        <f t="shared" si="196"/>
        <v>0</v>
      </c>
    </row>
    <row r="3136" spans="2:9" x14ac:dyDescent="0.25">
      <c r="B3136" s="21">
        <v>41527</v>
      </c>
      <c r="F3136">
        <f t="shared" si="193"/>
        <v>0</v>
      </c>
      <c r="G3136">
        <f t="shared" si="194"/>
        <v>0</v>
      </c>
      <c r="H3136">
        <f t="shared" si="195"/>
        <v>0</v>
      </c>
      <c r="I3136">
        <f t="shared" si="196"/>
        <v>0</v>
      </c>
    </row>
    <row r="3137" spans="2:9" x14ac:dyDescent="0.25">
      <c r="B3137" s="21">
        <v>41530</v>
      </c>
      <c r="F3137">
        <f t="shared" si="193"/>
        <v>0</v>
      </c>
      <c r="G3137">
        <f t="shared" si="194"/>
        <v>0</v>
      </c>
      <c r="H3137">
        <f t="shared" si="195"/>
        <v>0</v>
      </c>
      <c r="I3137">
        <f t="shared" si="196"/>
        <v>0</v>
      </c>
    </row>
    <row r="3138" spans="2:9" x14ac:dyDescent="0.25">
      <c r="B3138" s="21">
        <v>41533</v>
      </c>
      <c r="F3138">
        <f t="shared" si="193"/>
        <v>0</v>
      </c>
      <c r="G3138">
        <f t="shared" si="194"/>
        <v>0</v>
      </c>
      <c r="H3138">
        <f t="shared" si="195"/>
        <v>0</v>
      </c>
      <c r="I3138">
        <f t="shared" si="196"/>
        <v>0</v>
      </c>
    </row>
    <row r="3139" spans="2:9" x14ac:dyDescent="0.25">
      <c r="B3139" s="21">
        <v>41540</v>
      </c>
      <c r="F3139">
        <f t="shared" si="193"/>
        <v>0</v>
      </c>
      <c r="G3139">
        <f t="shared" si="194"/>
        <v>0</v>
      </c>
      <c r="H3139">
        <f t="shared" si="195"/>
        <v>0</v>
      </c>
      <c r="I3139">
        <f t="shared" si="196"/>
        <v>0</v>
      </c>
    </row>
    <row r="3140" spans="2:9" x14ac:dyDescent="0.25">
      <c r="B3140" s="21">
        <v>41542</v>
      </c>
      <c r="F3140">
        <f t="shared" si="193"/>
        <v>0</v>
      </c>
      <c r="G3140">
        <f t="shared" si="194"/>
        <v>0</v>
      </c>
      <c r="H3140">
        <f t="shared" si="195"/>
        <v>0</v>
      </c>
      <c r="I3140">
        <f t="shared" si="196"/>
        <v>0</v>
      </c>
    </row>
    <row r="3141" spans="2:9" x14ac:dyDescent="0.25">
      <c r="B3141" s="21">
        <v>41544</v>
      </c>
      <c r="F3141">
        <f t="shared" si="193"/>
        <v>0</v>
      </c>
      <c r="G3141">
        <f t="shared" si="194"/>
        <v>0</v>
      </c>
      <c r="H3141">
        <f t="shared" si="195"/>
        <v>0</v>
      </c>
      <c r="I3141">
        <f t="shared" si="196"/>
        <v>0</v>
      </c>
    </row>
    <row r="3142" spans="2:9" x14ac:dyDescent="0.25">
      <c r="B3142" s="21">
        <v>41548</v>
      </c>
      <c r="F3142">
        <f t="shared" ref="F3142:F3205" si="197">G3142-H3142</f>
        <v>0</v>
      </c>
      <c r="G3142">
        <f t="shared" ref="G3142:G3205" si="198">IF(C3142="",0,C3142)</f>
        <v>0</v>
      </c>
      <c r="H3142">
        <f t="shared" ref="H3142:H3205" si="199">IF(D3142="",0,D3142)</f>
        <v>0</v>
      </c>
      <c r="I3142">
        <f t="shared" ref="I3142:I3205" si="200">IF(E3142="",0,E3142)</f>
        <v>0</v>
      </c>
    </row>
    <row r="3143" spans="2:9" x14ac:dyDescent="0.25">
      <c r="B3143" s="21">
        <v>41554</v>
      </c>
      <c r="F3143">
        <f t="shared" si="197"/>
        <v>0</v>
      </c>
      <c r="G3143">
        <f t="shared" si="198"/>
        <v>0</v>
      </c>
      <c r="H3143">
        <f t="shared" si="199"/>
        <v>0</v>
      </c>
      <c r="I3143">
        <f t="shared" si="200"/>
        <v>0</v>
      </c>
    </row>
    <row r="3144" spans="2:9" x14ac:dyDescent="0.25">
      <c r="B3144" s="21">
        <v>41555</v>
      </c>
      <c r="F3144">
        <f t="shared" si="197"/>
        <v>0</v>
      </c>
      <c r="G3144">
        <f t="shared" si="198"/>
        <v>0</v>
      </c>
      <c r="H3144">
        <f t="shared" si="199"/>
        <v>0</v>
      </c>
      <c r="I3144">
        <f t="shared" si="200"/>
        <v>0</v>
      </c>
    </row>
    <row r="3145" spans="2:9" x14ac:dyDescent="0.25">
      <c r="B3145" s="21">
        <v>41558</v>
      </c>
      <c r="F3145">
        <f t="shared" si="197"/>
        <v>0</v>
      </c>
      <c r="G3145">
        <f t="shared" si="198"/>
        <v>0</v>
      </c>
      <c r="H3145">
        <f t="shared" si="199"/>
        <v>0</v>
      </c>
      <c r="I3145">
        <f t="shared" si="200"/>
        <v>0</v>
      </c>
    </row>
    <row r="3146" spans="2:9" x14ac:dyDescent="0.25">
      <c r="B3146" s="21">
        <v>41562</v>
      </c>
      <c r="F3146">
        <f t="shared" si="197"/>
        <v>0</v>
      </c>
      <c r="G3146">
        <f t="shared" si="198"/>
        <v>0</v>
      </c>
      <c r="H3146">
        <f t="shared" si="199"/>
        <v>0</v>
      </c>
      <c r="I3146">
        <f t="shared" si="200"/>
        <v>0</v>
      </c>
    </row>
    <row r="3147" spans="2:9" x14ac:dyDescent="0.25">
      <c r="B3147" s="21">
        <v>41563</v>
      </c>
      <c r="F3147">
        <f t="shared" si="197"/>
        <v>0</v>
      </c>
      <c r="G3147">
        <f t="shared" si="198"/>
        <v>0</v>
      </c>
      <c r="H3147">
        <f t="shared" si="199"/>
        <v>0</v>
      </c>
      <c r="I3147">
        <f t="shared" si="200"/>
        <v>0</v>
      </c>
    </row>
    <row r="3148" spans="2:9" x14ac:dyDescent="0.25">
      <c r="B3148" s="21">
        <v>41567</v>
      </c>
      <c r="F3148">
        <f t="shared" si="197"/>
        <v>0</v>
      </c>
      <c r="G3148">
        <f t="shared" si="198"/>
        <v>0</v>
      </c>
      <c r="H3148">
        <f t="shared" si="199"/>
        <v>0</v>
      </c>
      <c r="I3148">
        <f t="shared" si="200"/>
        <v>0</v>
      </c>
    </row>
    <row r="3149" spans="2:9" x14ac:dyDescent="0.25">
      <c r="B3149" s="21">
        <v>41569</v>
      </c>
      <c r="C3149">
        <v>1264.4690685196199</v>
      </c>
      <c r="D3149">
        <v>0</v>
      </c>
      <c r="E3149">
        <v>740.75388452105904</v>
      </c>
      <c r="F3149">
        <f t="shared" si="197"/>
        <v>1264.4690685196199</v>
      </c>
      <c r="G3149">
        <f t="shared" si="198"/>
        <v>1264.4690685196199</v>
      </c>
      <c r="H3149">
        <f t="shared" si="199"/>
        <v>0</v>
      </c>
      <c r="I3149">
        <f t="shared" si="200"/>
        <v>740.75388452105904</v>
      </c>
    </row>
    <row r="3150" spans="2:9" x14ac:dyDescent="0.25">
      <c r="B3150" s="21">
        <v>41570</v>
      </c>
      <c r="F3150">
        <f t="shared" si="197"/>
        <v>0</v>
      </c>
      <c r="G3150">
        <f t="shared" si="198"/>
        <v>0</v>
      </c>
      <c r="H3150">
        <f t="shared" si="199"/>
        <v>0</v>
      </c>
      <c r="I3150">
        <f t="shared" si="200"/>
        <v>0</v>
      </c>
    </row>
    <row r="3151" spans="2:9" x14ac:dyDescent="0.25">
      <c r="B3151" s="21">
        <v>41576</v>
      </c>
      <c r="F3151">
        <f t="shared" si="197"/>
        <v>0</v>
      </c>
      <c r="G3151">
        <f t="shared" si="198"/>
        <v>0</v>
      </c>
      <c r="H3151">
        <f t="shared" si="199"/>
        <v>0</v>
      </c>
      <c r="I3151">
        <f t="shared" si="200"/>
        <v>0</v>
      </c>
    </row>
    <row r="3152" spans="2:9" x14ac:dyDescent="0.25">
      <c r="B3152" s="21">
        <v>41577</v>
      </c>
      <c r="F3152">
        <f t="shared" si="197"/>
        <v>0</v>
      </c>
      <c r="G3152">
        <f t="shared" si="198"/>
        <v>0</v>
      </c>
      <c r="H3152">
        <f t="shared" si="199"/>
        <v>0</v>
      </c>
      <c r="I3152">
        <f t="shared" si="200"/>
        <v>0</v>
      </c>
    </row>
    <row r="3153" spans="2:9" x14ac:dyDescent="0.25">
      <c r="B3153" s="21">
        <v>41582</v>
      </c>
      <c r="C3153">
        <v>1697.77490338695</v>
      </c>
      <c r="D3153">
        <v>90.914567003961295</v>
      </c>
      <c r="E3153">
        <v>1006.0240635934</v>
      </c>
      <c r="F3153">
        <f t="shared" si="197"/>
        <v>1606.8603363829886</v>
      </c>
      <c r="G3153">
        <f t="shared" si="198"/>
        <v>1697.77490338695</v>
      </c>
      <c r="H3153">
        <f t="shared" si="199"/>
        <v>90.914567003961295</v>
      </c>
      <c r="I3153">
        <f t="shared" si="200"/>
        <v>1006.0240635934</v>
      </c>
    </row>
    <row r="3154" spans="2:9" x14ac:dyDescent="0.25">
      <c r="B3154" s="21">
        <v>41583</v>
      </c>
      <c r="F3154">
        <f t="shared" si="197"/>
        <v>0</v>
      </c>
      <c r="G3154">
        <f t="shared" si="198"/>
        <v>0</v>
      </c>
      <c r="H3154">
        <f t="shared" si="199"/>
        <v>0</v>
      </c>
      <c r="I3154">
        <f t="shared" si="200"/>
        <v>0</v>
      </c>
    </row>
    <row r="3155" spans="2:9" x14ac:dyDescent="0.25">
      <c r="B3155" s="21">
        <v>41586</v>
      </c>
      <c r="F3155">
        <f t="shared" si="197"/>
        <v>0</v>
      </c>
      <c r="G3155">
        <f t="shared" si="198"/>
        <v>0</v>
      </c>
      <c r="H3155">
        <f t="shared" si="199"/>
        <v>0</v>
      </c>
      <c r="I3155">
        <f t="shared" si="200"/>
        <v>0</v>
      </c>
    </row>
    <row r="3156" spans="2:9" x14ac:dyDescent="0.25">
      <c r="B3156" s="21">
        <v>41590</v>
      </c>
      <c r="F3156">
        <f t="shared" si="197"/>
        <v>0</v>
      </c>
      <c r="G3156">
        <f t="shared" si="198"/>
        <v>0</v>
      </c>
      <c r="H3156">
        <f t="shared" si="199"/>
        <v>0</v>
      </c>
      <c r="I3156">
        <f t="shared" si="200"/>
        <v>0</v>
      </c>
    </row>
    <row r="3157" spans="2:9" x14ac:dyDescent="0.25">
      <c r="B3157" s="21">
        <v>41596</v>
      </c>
      <c r="C3157">
        <v>1996.7879625524299</v>
      </c>
      <c r="D3157">
        <v>269.77599179484002</v>
      </c>
      <c r="E3157">
        <v>1102.3813742232601</v>
      </c>
      <c r="F3157">
        <f t="shared" si="197"/>
        <v>1727.01197075759</v>
      </c>
      <c r="G3157">
        <f t="shared" si="198"/>
        <v>1996.7879625524299</v>
      </c>
      <c r="H3157">
        <f t="shared" si="199"/>
        <v>269.77599179484002</v>
      </c>
      <c r="I3157">
        <f t="shared" si="200"/>
        <v>1102.3813742232601</v>
      </c>
    </row>
    <row r="3158" spans="2:9" x14ac:dyDescent="0.25">
      <c r="B3158" s="21">
        <v>41597</v>
      </c>
      <c r="F3158">
        <f t="shared" si="197"/>
        <v>0</v>
      </c>
      <c r="G3158">
        <f t="shared" si="198"/>
        <v>0</v>
      </c>
      <c r="H3158">
        <f t="shared" si="199"/>
        <v>0</v>
      </c>
      <c r="I3158">
        <f t="shared" si="200"/>
        <v>0</v>
      </c>
    </row>
    <row r="3159" spans="2:9" x14ac:dyDescent="0.25">
      <c r="B3159" s="21">
        <v>41599</v>
      </c>
      <c r="F3159">
        <f t="shared" si="197"/>
        <v>0</v>
      </c>
      <c r="G3159">
        <f t="shared" si="198"/>
        <v>0</v>
      </c>
      <c r="H3159">
        <f t="shared" si="199"/>
        <v>0</v>
      </c>
      <c r="I3159">
        <f t="shared" si="200"/>
        <v>0</v>
      </c>
    </row>
    <row r="3160" spans="2:9" x14ac:dyDescent="0.25">
      <c r="B3160" s="21">
        <v>41604</v>
      </c>
      <c r="F3160">
        <f t="shared" si="197"/>
        <v>0</v>
      </c>
      <c r="G3160">
        <f t="shared" si="198"/>
        <v>0</v>
      </c>
      <c r="H3160">
        <f t="shared" si="199"/>
        <v>0</v>
      </c>
      <c r="I3160">
        <f t="shared" si="200"/>
        <v>0</v>
      </c>
    </row>
    <row r="3161" spans="2:9" x14ac:dyDescent="0.25">
      <c r="B3161" s="21">
        <v>41607</v>
      </c>
      <c r="F3161">
        <f t="shared" si="197"/>
        <v>0</v>
      </c>
      <c r="G3161">
        <f t="shared" si="198"/>
        <v>0</v>
      </c>
      <c r="H3161">
        <f t="shared" si="199"/>
        <v>0</v>
      </c>
      <c r="I3161">
        <f t="shared" si="200"/>
        <v>0</v>
      </c>
    </row>
    <row r="3162" spans="2:9" x14ac:dyDescent="0.25">
      <c r="B3162" s="21">
        <v>41610</v>
      </c>
      <c r="C3162">
        <v>2130.6560161990801</v>
      </c>
      <c r="D3162">
        <v>282.08772411277698</v>
      </c>
      <c r="E3162">
        <v>1103.5933025454101</v>
      </c>
      <c r="F3162">
        <f t="shared" si="197"/>
        <v>1848.5682920863032</v>
      </c>
      <c r="G3162">
        <f t="shared" si="198"/>
        <v>2130.6560161990801</v>
      </c>
      <c r="H3162">
        <f t="shared" si="199"/>
        <v>282.08772411277698</v>
      </c>
      <c r="I3162">
        <f t="shared" si="200"/>
        <v>1103.5933025454101</v>
      </c>
    </row>
    <row r="3163" spans="2:9" x14ac:dyDescent="0.25">
      <c r="B3163" s="21">
        <v>41611</v>
      </c>
      <c r="F3163">
        <f t="shared" si="197"/>
        <v>0</v>
      </c>
      <c r="G3163">
        <f t="shared" si="198"/>
        <v>0</v>
      </c>
      <c r="H3163">
        <f t="shared" si="199"/>
        <v>0</v>
      </c>
      <c r="I3163">
        <f t="shared" si="200"/>
        <v>0</v>
      </c>
    </row>
    <row r="3164" spans="2:9" x14ac:dyDescent="0.25">
      <c r="B3164" s="21">
        <v>41613</v>
      </c>
      <c r="F3164">
        <f t="shared" si="197"/>
        <v>0</v>
      </c>
      <c r="G3164">
        <f t="shared" si="198"/>
        <v>0</v>
      </c>
      <c r="H3164">
        <f t="shared" si="199"/>
        <v>0</v>
      </c>
      <c r="I3164">
        <f t="shared" si="200"/>
        <v>0</v>
      </c>
    </row>
    <row r="3165" spans="2:9" x14ac:dyDescent="0.25">
      <c r="B3165" s="21">
        <v>41618</v>
      </c>
      <c r="F3165">
        <f t="shared" si="197"/>
        <v>0</v>
      </c>
      <c r="G3165">
        <f t="shared" si="198"/>
        <v>0</v>
      </c>
      <c r="H3165">
        <f t="shared" si="199"/>
        <v>0</v>
      </c>
      <c r="I3165">
        <f t="shared" si="200"/>
        <v>0</v>
      </c>
    </row>
    <row r="3166" spans="2:9" x14ac:dyDescent="0.25">
      <c r="B3166" s="21">
        <v>41620</v>
      </c>
      <c r="F3166">
        <f t="shared" si="197"/>
        <v>0</v>
      </c>
      <c r="G3166">
        <f t="shared" si="198"/>
        <v>0</v>
      </c>
      <c r="H3166">
        <f t="shared" si="199"/>
        <v>0</v>
      </c>
      <c r="I3166">
        <f t="shared" si="200"/>
        <v>0</v>
      </c>
    </row>
    <row r="3167" spans="2:9" x14ac:dyDescent="0.25">
      <c r="B3167" s="21">
        <v>41625</v>
      </c>
      <c r="C3167">
        <v>2922.36627486731</v>
      </c>
      <c r="D3167">
        <v>282.08772411277698</v>
      </c>
      <c r="E3167">
        <v>1131.7014462442501</v>
      </c>
      <c r="F3167">
        <f t="shared" si="197"/>
        <v>2640.2785507545332</v>
      </c>
      <c r="G3167">
        <f t="shared" si="198"/>
        <v>2922.36627486731</v>
      </c>
      <c r="H3167">
        <f t="shared" si="199"/>
        <v>282.08772411277698</v>
      </c>
      <c r="I3167">
        <f t="shared" si="200"/>
        <v>1131.7014462442501</v>
      </c>
    </row>
    <row r="3168" spans="2:9" x14ac:dyDescent="0.25">
      <c r="B3168" s="21">
        <v>41627</v>
      </c>
      <c r="F3168">
        <f t="shared" si="197"/>
        <v>0</v>
      </c>
      <c r="G3168">
        <f t="shared" si="198"/>
        <v>0</v>
      </c>
      <c r="H3168">
        <f t="shared" si="199"/>
        <v>0</v>
      </c>
      <c r="I3168">
        <f t="shared" si="200"/>
        <v>0</v>
      </c>
    </row>
    <row r="3169" spans="1:9" x14ac:dyDescent="0.25">
      <c r="B3169" s="21">
        <v>41628</v>
      </c>
      <c r="F3169">
        <f t="shared" si="197"/>
        <v>0</v>
      </c>
      <c r="G3169">
        <f t="shared" si="198"/>
        <v>0</v>
      </c>
      <c r="H3169">
        <f t="shared" si="199"/>
        <v>0</v>
      </c>
      <c r="I3169">
        <f t="shared" si="200"/>
        <v>0</v>
      </c>
    </row>
    <row r="3170" spans="1:9" x14ac:dyDescent="0.25">
      <c r="B3170" s="21">
        <v>41632</v>
      </c>
      <c r="F3170">
        <f t="shared" si="197"/>
        <v>0</v>
      </c>
      <c r="G3170">
        <f t="shared" si="198"/>
        <v>0</v>
      </c>
      <c r="H3170">
        <f t="shared" si="199"/>
        <v>0</v>
      </c>
      <c r="I3170">
        <f t="shared" si="200"/>
        <v>0</v>
      </c>
    </row>
    <row r="3171" spans="1:9" x14ac:dyDescent="0.25">
      <c r="B3171" s="21">
        <v>41638</v>
      </c>
      <c r="F3171">
        <f t="shared" si="197"/>
        <v>0</v>
      </c>
      <c r="G3171">
        <f t="shared" si="198"/>
        <v>0</v>
      </c>
      <c r="H3171">
        <f t="shared" si="199"/>
        <v>0</v>
      </c>
      <c r="I3171">
        <f t="shared" si="200"/>
        <v>0</v>
      </c>
    </row>
    <row r="3172" spans="1:9" x14ac:dyDescent="0.25">
      <c r="B3172" s="21">
        <v>41639</v>
      </c>
      <c r="F3172">
        <f t="shared" si="197"/>
        <v>0</v>
      </c>
      <c r="G3172">
        <f t="shared" si="198"/>
        <v>0</v>
      </c>
      <c r="H3172">
        <f t="shared" si="199"/>
        <v>0</v>
      </c>
      <c r="I3172">
        <f t="shared" si="200"/>
        <v>0</v>
      </c>
    </row>
    <row r="3173" spans="1:9" x14ac:dyDescent="0.25">
      <c r="B3173" s="21">
        <v>41645</v>
      </c>
      <c r="F3173">
        <f t="shared" si="197"/>
        <v>0</v>
      </c>
      <c r="G3173">
        <f t="shared" si="198"/>
        <v>0</v>
      </c>
      <c r="H3173">
        <f t="shared" si="199"/>
        <v>0</v>
      </c>
      <c r="I3173">
        <f t="shared" si="200"/>
        <v>0</v>
      </c>
    </row>
    <row r="3174" spans="1:9" x14ac:dyDescent="0.25">
      <c r="B3174" s="21">
        <v>41646</v>
      </c>
      <c r="F3174">
        <f t="shared" si="197"/>
        <v>0</v>
      </c>
      <c r="G3174">
        <f t="shared" si="198"/>
        <v>0</v>
      </c>
      <c r="H3174">
        <f t="shared" si="199"/>
        <v>0</v>
      </c>
      <c r="I3174">
        <f t="shared" si="200"/>
        <v>0</v>
      </c>
    </row>
    <row r="3175" spans="1:9" x14ac:dyDescent="0.25">
      <c r="B3175" s="21">
        <v>41652</v>
      </c>
      <c r="F3175">
        <f t="shared" si="197"/>
        <v>0</v>
      </c>
      <c r="G3175">
        <f t="shared" si="198"/>
        <v>0</v>
      </c>
      <c r="H3175">
        <f t="shared" si="199"/>
        <v>0</v>
      </c>
      <c r="I3175">
        <f t="shared" si="200"/>
        <v>0</v>
      </c>
    </row>
    <row r="3176" spans="1:9" x14ac:dyDescent="0.25">
      <c r="B3176" s="21">
        <v>41653</v>
      </c>
      <c r="F3176">
        <f t="shared" si="197"/>
        <v>0</v>
      </c>
      <c r="G3176">
        <f t="shared" si="198"/>
        <v>0</v>
      </c>
      <c r="H3176">
        <f t="shared" si="199"/>
        <v>0</v>
      </c>
      <c r="I3176">
        <f t="shared" si="200"/>
        <v>0</v>
      </c>
    </row>
    <row r="3177" spans="1:9" x14ac:dyDescent="0.25">
      <c r="B3177" s="21">
        <v>41660</v>
      </c>
      <c r="F3177">
        <f t="shared" si="197"/>
        <v>0</v>
      </c>
      <c r="G3177">
        <f t="shared" si="198"/>
        <v>0</v>
      </c>
      <c r="H3177">
        <f t="shared" si="199"/>
        <v>0</v>
      </c>
      <c r="I3177">
        <f t="shared" si="200"/>
        <v>0</v>
      </c>
    </row>
    <row r="3178" spans="1:9" x14ac:dyDescent="0.25">
      <c r="B3178" s="21">
        <v>41662</v>
      </c>
      <c r="F3178">
        <f t="shared" si="197"/>
        <v>0</v>
      </c>
      <c r="G3178">
        <f t="shared" si="198"/>
        <v>0</v>
      </c>
      <c r="H3178">
        <f t="shared" si="199"/>
        <v>0</v>
      </c>
      <c r="I3178">
        <f t="shared" si="200"/>
        <v>0</v>
      </c>
    </row>
    <row r="3179" spans="1:9" x14ac:dyDescent="0.25">
      <c r="B3179" s="21">
        <v>41664</v>
      </c>
      <c r="C3179">
        <v>2408.9480068087701</v>
      </c>
      <c r="D3179">
        <v>282.08772411277698</v>
      </c>
      <c r="E3179">
        <v>780.86968134003996</v>
      </c>
      <c r="F3179">
        <f t="shared" si="197"/>
        <v>2126.8602826959932</v>
      </c>
      <c r="G3179">
        <f t="shared" si="198"/>
        <v>2408.9480068087701</v>
      </c>
      <c r="H3179">
        <f t="shared" si="199"/>
        <v>282.08772411277698</v>
      </c>
      <c r="I3179">
        <f t="shared" si="200"/>
        <v>780.86968134003996</v>
      </c>
    </row>
    <row r="3180" spans="1:9" x14ac:dyDescent="0.25">
      <c r="B3180" s="21">
        <v>41667</v>
      </c>
      <c r="F3180">
        <f t="shared" si="197"/>
        <v>0</v>
      </c>
      <c r="G3180">
        <f t="shared" si="198"/>
        <v>0</v>
      </c>
      <c r="H3180">
        <f t="shared" si="199"/>
        <v>0</v>
      </c>
      <c r="I3180">
        <f t="shared" si="200"/>
        <v>0</v>
      </c>
    </row>
    <row r="3181" spans="1:9" x14ac:dyDescent="0.25">
      <c r="B3181" t="s">
        <v>1345</v>
      </c>
      <c r="F3181">
        <f t="shared" si="197"/>
        <v>0</v>
      </c>
      <c r="G3181">
        <f t="shared" si="198"/>
        <v>0</v>
      </c>
      <c r="H3181">
        <f t="shared" si="199"/>
        <v>0</v>
      </c>
      <c r="I3181">
        <f t="shared" si="200"/>
        <v>0</v>
      </c>
    </row>
    <row r="3182" spans="1:9" x14ac:dyDescent="0.25">
      <c r="A3182" t="s">
        <v>536</v>
      </c>
      <c r="B3182" s="21">
        <v>42284</v>
      </c>
      <c r="F3182">
        <f t="shared" si="197"/>
        <v>0</v>
      </c>
      <c r="G3182">
        <f t="shared" si="198"/>
        <v>0</v>
      </c>
      <c r="H3182">
        <f t="shared" si="199"/>
        <v>0</v>
      </c>
      <c r="I3182">
        <f t="shared" si="200"/>
        <v>0</v>
      </c>
    </row>
    <row r="3183" spans="1:9" x14ac:dyDescent="0.25">
      <c r="B3183" s="21">
        <v>42286</v>
      </c>
      <c r="F3183">
        <f t="shared" si="197"/>
        <v>0</v>
      </c>
      <c r="G3183">
        <f t="shared" si="198"/>
        <v>0</v>
      </c>
      <c r="H3183">
        <f t="shared" si="199"/>
        <v>0</v>
      </c>
      <c r="I3183">
        <f t="shared" si="200"/>
        <v>0</v>
      </c>
    </row>
    <row r="3184" spans="1:9" x14ac:dyDescent="0.25">
      <c r="B3184" s="21">
        <v>42289</v>
      </c>
      <c r="F3184">
        <f t="shared" si="197"/>
        <v>0</v>
      </c>
      <c r="G3184">
        <f t="shared" si="198"/>
        <v>0</v>
      </c>
      <c r="H3184">
        <f t="shared" si="199"/>
        <v>0</v>
      </c>
      <c r="I3184">
        <f t="shared" si="200"/>
        <v>0</v>
      </c>
    </row>
    <row r="3185" spans="2:9" x14ac:dyDescent="0.25">
      <c r="B3185" s="21">
        <v>42291</v>
      </c>
      <c r="F3185">
        <f t="shared" si="197"/>
        <v>0</v>
      </c>
      <c r="G3185">
        <f t="shared" si="198"/>
        <v>0</v>
      </c>
      <c r="H3185">
        <f t="shared" si="199"/>
        <v>0</v>
      </c>
      <c r="I3185">
        <f t="shared" si="200"/>
        <v>0</v>
      </c>
    </row>
    <row r="3186" spans="2:9" x14ac:dyDescent="0.25">
      <c r="B3186" s="21">
        <v>42292</v>
      </c>
      <c r="F3186">
        <f t="shared" si="197"/>
        <v>0</v>
      </c>
      <c r="G3186">
        <f t="shared" si="198"/>
        <v>0</v>
      </c>
      <c r="H3186">
        <f t="shared" si="199"/>
        <v>0</v>
      </c>
      <c r="I3186">
        <f t="shared" si="200"/>
        <v>0</v>
      </c>
    </row>
    <row r="3187" spans="2:9" x14ac:dyDescent="0.25">
      <c r="B3187" s="21">
        <v>42293</v>
      </c>
      <c r="F3187">
        <f t="shared" si="197"/>
        <v>0</v>
      </c>
      <c r="G3187">
        <f t="shared" si="198"/>
        <v>0</v>
      </c>
      <c r="H3187">
        <f t="shared" si="199"/>
        <v>0</v>
      </c>
      <c r="I3187">
        <f t="shared" si="200"/>
        <v>0</v>
      </c>
    </row>
    <row r="3188" spans="2:9" x14ac:dyDescent="0.25">
      <c r="B3188" s="21">
        <v>42294</v>
      </c>
      <c r="F3188">
        <f t="shared" si="197"/>
        <v>0</v>
      </c>
      <c r="G3188">
        <f t="shared" si="198"/>
        <v>0</v>
      </c>
      <c r="H3188">
        <f t="shared" si="199"/>
        <v>0</v>
      </c>
      <c r="I3188">
        <f t="shared" si="200"/>
        <v>0</v>
      </c>
    </row>
    <row r="3189" spans="2:9" x14ac:dyDescent="0.25">
      <c r="B3189" s="21">
        <v>42295</v>
      </c>
      <c r="F3189">
        <f t="shared" si="197"/>
        <v>0</v>
      </c>
      <c r="G3189">
        <f t="shared" si="198"/>
        <v>0</v>
      </c>
      <c r="H3189">
        <f t="shared" si="199"/>
        <v>0</v>
      </c>
      <c r="I3189">
        <f t="shared" si="200"/>
        <v>0</v>
      </c>
    </row>
    <row r="3190" spans="2:9" x14ac:dyDescent="0.25">
      <c r="B3190" s="21">
        <v>42296</v>
      </c>
      <c r="F3190">
        <f t="shared" si="197"/>
        <v>0</v>
      </c>
      <c r="G3190">
        <f t="shared" si="198"/>
        <v>0</v>
      </c>
      <c r="H3190">
        <f t="shared" si="199"/>
        <v>0</v>
      </c>
      <c r="I3190">
        <f t="shared" si="200"/>
        <v>0</v>
      </c>
    </row>
    <row r="3191" spans="2:9" x14ac:dyDescent="0.25">
      <c r="B3191" s="21">
        <v>42297</v>
      </c>
      <c r="F3191">
        <f t="shared" si="197"/>
        <v>0</v>
      </c>
      <c r="G3191">
        <f t="shared" si="198"/>
        <v>0</v>
      </c>
      <c r="H3191">
        <f t="shared" si="199"/>
        <v>0</v>
      </c>
      <c r="I3191">
        <f t="shared" si="200"/>
        <v>0</v>
      </c>
    </row>
    <row r="3192" spans="2:9" x14ac:dyDescent="0.25">
      <c r="B3192" s="21">
        <v>42298</v>
      </c>
      <c r="F3192">
        <f t="shared" si="197"/>
        <v>0</v>
      </c>
      <c r="G3192">
        <f t="shared" si="198"/>
        <v>0</v>
      </c>
      <c r="H3192">
        <f t="shared" si="199"/>
        <v>0</v>
      </c>
      <c r="I3192">
        <f t="shared" si="200"/>
        <v>0</v>
      </c>
    </row>
    <row r="3193" spans="2:9" x14ac:dyDescent="0.25">
      <c r="B3193" s="21">
        <v>42299</v>
      </c>
      <c r="F3193">
        <f t="shared" si="197"/>
        <v>0</v>
      </c>
      <c r="G3193">
        <f t="shared" si="198"/>
        <v>0</v>
      </c>
      <c r="H3193">
        <f t="shared" si="199"/>
        <v>0</v>
      </c>
      <c r="I3193">
        <f t="shared" si="200"/>
        <v>0</v>
      </c>
    </row>
    <row r="3194" spans="2:9" x14ac:dyDescent="0.25">
      <c r="B3194" s="21">
        <v>42300</v>
      </c>
      <c r="F3194">
        <f t="shared" si="197"/>
        <v>0</v>
      </c>
      <c r="G3194">
        <f t="shared" si="198"/>
        <v>0</v>
      </c>
      <c r="H3194">
        <f t="shared" si="199"/>
        <v>0</v>
      </c>
      <c r="I3194">
        <f t="shared" si="200"/>
        <v>0</v>
      </c>
    </row>
    <row r="3195" spans="2:9" x14ac:dyDescent="0.25">
      <c r="B3195" s="21">
        <v>42301</v>
      </c>
      <c r="F3195">
        <f t="shared" si="197"/>
        <v>0</v>
      </c>
      <c r="G3195">
        <f t="shared" si="198"/>
        <v>0</v>
      </c>
      <c r="H3195">
        <f t="shared" si="199"/>
        <v>0</v>
      </c>
      <c r="I3195">
        <f t="shared" si="200"/>
        <v>0</v>
      </c>
    </row>
    <row r="3196" spans="2:9" x14ac:dyDescent="0.25">
      <c r="B3196" s="21">
        <v>42302</v>
      </c>
      <c r="F3196">
        <f t="shared" si="197"/>
        <v>0</v>
      </c>
      <c r="G3196">
        <f t="shared" si="198"/>
        <v>0</v>
      </c>
      <c r="H3196">
        <f t="shared" si="199"/>
        <v>0</v>
      </c>
      <c r="I3196">
        <f t="shared" si="200"/>
        <v>0</v>
      </c>
    </row>
    <row r="3197" spans="2:9" x14ac:dyDescent="0.25">
      <c r="B3197" s="21">
        <v>42303</v>
      </c>
      <c r="F3197">
        <f t="shared" si="197"/>
        <v>0</v>
      </c>
      <c r="G3197">
        <f t="shared" si="198"/>
        <v>0</v>
      </c>
      <c r="H3197">
        <f t="shared" si="199"/>
        <v>0</v>
      </c>
      <c r="I3197">
        <f t="shared" si="200"/>
        <v>0</v>
      </c>
    </row>
    <row r="3198" spans="2:9" x14ac:dyDescent="0.25">
      <c r="B3198" s="21">
        <v>42304</v>
      </c>
      <c r="F3198">
        <f t="shared" si="197"/>
        <v>0</v>
      </c>
      <c r="G3198">
        <f t="shared" si="198"/>
        <v>0</v>
      </c>
      <c r="H3198">
        <f t="shared" si="199"/>
        <v>0</v>
      </c>
      <c r="I3198">
        <f t="shared" si="200"/>
        <v>0</v>
      </c>
    </row>
    <row r="3199" spans="2:9" x14ac:dyDescent="0.25">
      <c r="B3199" s="21">
        <v>42305</v>
      </c>
      <c r="F3199">
        <f t="shared" si="197"/>
        <v>0</v>
      </c>
      <c r="G3199">
        <f t="shared" si="198"/>
        <v>0</v>
      </c>
      <c r="H3199">
        <f t="shared" si="199"/>
        <v>0</v>
      </c>
      <c r="I3199">
        <f t="shared" si="200"/>
        <v>0</v>
      </c>
    </row>
    <row r="3200" spans="2:9" x14ac:dyDescent="0.25">
      <c r="B3200" s="21">
        <v>42306</v>
      </c>
      <c r="C3200">
        <v>65.852000000000004</v>
      </c>
      <c r="D3200">
        <v>0</v>
      </c>
      <c r="E3200">
        <v>16.139749999999999</v>
      </c>
      <c r="F3200">
        <f t="shared" si="197"/>
        <v>65.852000000000004</v>
      </c>
      <c r="G3200">
        <f t="shared" si="198"/>
        <v>65.852000000000004</v>
      </c>
      <c r="H3200">
        <f t="shared" si="199"/>
        <v>0</v>
      </c>
      <c r="I3200">
        <f t="shared" si="200"/>
        <v>16.139749999999999</v>
      </c>
    </row>
    <row r="3201" spans="2:9" x14ac:dyDescent="0.25">
      <c r="B3201" s="21">
        <v>42307</v>
      </c>
      <c r="F3201">
        <f t="shared" si="197"/>
        <v>0</v>
      </c>
      <c r="G3201">
        <f t="shared" si="198"/>
        <v>0</v>
      </c>
      <c r="H3201">
        <f t="shared" si="199"/>
        <v>0</v>
      </c>
      <c r="I3201">
        <f t="shared" si="200"/>
        <v>0</v>
      </c>
    </row>
    <row r="3202" spans="2:9" x14ac:dyDescent="0.25">
      <c r="B3202" s="21">
        <v>42308</v>
      </c>
      <c r="F3202">
        <f t="shared" si="197"/>
        <v>0</v>
      </c>
      <c r="G3202">
        <f t="shared" si="198"/>
        <v>0</v>
      </c>
      <c r="H3202">
        <f t="shared" si="199"/>
        <v>0</v>
      </c>
      <c r="I3202">
        <f t="shared" si="200"/>
        <v>0</v>
      </c>
    </row>
    <row r="3203" spans="2:9" x14ac:dyDescent="0.25">
      <c r="B3203" s="21">
        <v>42309</v>
      </c>
      <c r="F3203">
        <f t="shared" si="197"/>
        <v>0</v>
      </c>
      <c r="G3203">
        <f t="shared" si="198"/>
        <v>0</v>
      </c>
      <c r="H3203">
        <f t="shared" si="199"/>
        <v>0</v>
      </c>
      <c r="I3203">
        <f t="shared" si="200"/>
        <v>0</v>
      </c>
    </row>
    <row r="3204" spans="2:9" x14ac:dyDescent="0.25">
      <c r="B3204" s="21">
        <v>42310</v>
      </c>
      <c r="F3204">
        <f t="shared" si="197"/>
        <v>0</v>
      </c>
      <c r="G3204">
        <f t="shared" si="198"/>
        <v>0</v>
      </c>
      <c r="H3204">
        <f t="shared" si="199"/>
        <v>0</v>
      </c>
      <c r="I3204">
        <f t="shared" si="200"/>
        <v>0</v>
      </c>
    </row>
    <row r="3205" spans="2:9" x14ac:dyDescent="0.25">
      <c r="B3205" s="21">
        <v>42311</v>
      </c>
      <c r="F3205">
        <f t="shared" si="197"/>
        <v>0</v>
      </c>
      <c r="G3205">
        <f t="shared" si="198"/>
        <v>0</v>
      </c>
      <c r="H3205">
        <f t="shared" si="199"/>
        <v>0</v>
      </c>
      <c r="I3205">
        <f t="shared" si="200"/>
        <v>0</v>
      </c>
    </row>
    <row r="3206" spans="2:9" x14ac:dyDescent="0.25">
      <c r="B3206" s="21">
        <v>42312</v>
      </c>
      <c r="F3206">
        <f t="shared" ref="F3206:F3269" si="201">G3206-H3206</f>
        <v>0</v>
      </c>
      <c r="G3206">
        <f t="shared" ref="G3206:G3269" si="202">IF(C3206="",0,C3206)</f>
        <v>0</v>
      </c>
      <c r="H3206">
        <f t="shared" ref="H3206:H3269" si="203">IF(D3206="",0,D3206)</f>
        <v>0</v>
      </c>
      <c r="I3206">
        <f t="shared" ref="I3206:I3269" si="204">IF(E3206="",0,E3206)</f>
        <v>0</v>
      </c>
    </row>
    <row r="3207" spans="2:9" x14ac:dyDescent="0.25">
      <c r="B3207" s="21">
        <v>42313</v>
      </c>
      <c r="F3207">
        <f t="shared" si="201"/>
        <v>0</v>
      </c>
      <c r="G3207">
        <f t="shared" si="202"/>
        <v>0</v>
      </c>
      <c r="H3207">
        <f t="shared" si="203"/>
        <v>0</v>
      </c>
      <c r="I3207">
        <f t="shared" si="204"/>
        <v>0</v>
      </c>
    </row>
    <row r="3208" spans="2:9" x14ac:dyDescent="0.25">
      <c r="B3208" s="21">
        <v>42314</v>
      </c>
      <c r="F3208">
        <f t="shared" si="201"/>
        <v>0</v>
      </c>
      <c r="G3208">
        <f t="shared" si="202"/>
        <v>0</v>
      </c>
      <c r="H3208">
        <f t="shared" si="203"/>
        <v>0</v>
      </c>
      <c r="I3208">
        <f t="shared" si="204"/>
        <v>0</v>
      </c>
    </row>
    <row r="3209" spans="2:9" x14ac:dyDescent="0.25">
      <c r="B3209" s="21">
        <v>42315</v>
      </c>
      <c r="F3209">
        <f t="shared" si="201"/>
        <v>0</v>
      </c>
      <c r="G3209">
        <f t="shared" si="202"/>
        <v>0</v>
      </c>
      <c r="H3209">
        <f t="shared" si="203"/>
        <v>0</v>
      </c>
      <c r="I3209">
        <f t="shared" si="204"/>
        <v>0</v>
      </c>
    </row>
    <row r="3210" spans="2:9" x14ac:dyDescent="0.25">
      <c r="B3210" s="21">
        <v>42316</v>
      </c>
      <c r="F3210">
        <f t="shared" si="201"/>
        <v>0</v>
      </c>
      <c r="G3210">
        <f t="shared" si="202"/>
        <v>0</v>
      </c>
      <c r="H3210">
        <f t="shared" si="203"/>
        <v>0</v>
      </c>
      <c r="I3210">
        <f t="shared" si="204"/>
        <v>0</v>
      </c>
    </row>
    <row r="3211" spans="2:9" x14ac:dyDescent="0.25">
      <c r="B3211" s="21">
        <v>42317</v>
      </c>
      <c r="F3211">
        <f t="shared" si="201"/>
        <v>0</v>
      </c>
      <c r="G3211">
        <f t="shared" si="202"/>
        <v>0</v>
      </c>
      <c r="H3211">
        <f t="shared" si="203"/>
        <v>0</v>
      </c>
      <c r="I3211">
        <f t="shared" si="204"/>
        <v>0</v>
      </c>
    </row>
    <row r="3212" spans="2:9" x14ac:dyDescent="0.25">
      <c r="B3212" s="21">
        <v>42318</v>
      </c>
      <c r="F3212">
        <f t="shared" si="201"/>
        <v>0</v>
      </c>
      <c r="G3212">
        <f t="shared" si="202"/>
        <v>0</v>
      </c>
      <c r="H3212">
        <f t="shared" si="203"/>
        <v>0</v>
      </c>
      <c r="I3212">
        <f t="shared" si="204"/>
        <v>0</v>
      </c>
    </row>
    <row r="3213" spans="2:9" x14ac:dyDescent="0.25">
      <c r="B3213" s="21">
        <v>42319</v>
      </c>
      <c r="F3213">
        <f t="shared" si="201"/>
        <v>0</v>
      </c>
      <c r="G3213">
        <f t="shared" si="202"/>
        <v>0</v>
      </c>
      <c r="H3213">
        <f t="shared" si="203"/>
        <v>0</v>
      </c>
      <c r="I3213">
        <f t="shared" si="204"/>
        <v>0</v>
      </c>
    </row>
    <row r="3214" spans="2:9" x14ac:dyDescent="0.25">
      <c r="B3214" s="21">
        <v>42320</v>
      </c>
      <c r="F3214">
        <f t="shared" si="201"/>
        <v>0</v>
      </c>
      <c r="G3214">
        <f t="shared" si="202"/>
        <v>0</v>
      </c>
      <c r="H3214">
        <f t="shared" si="203"/>
        <v>0</v>
      </c>
      <c r="I3214">
        <f t="shared" si="204"/>
        <v>0</v>
      </c>
    </row>
    <row r="3215" spans="2:9" x14ac:dyDescent="0.25">
      <c r="B3215" s="21">
        <v>42321</v>
      </c>
      <c r="F3215">
        <f t="shared" si="201"/>
        <v>0</v>
      </c>
      <c r="G3215">
        <f t="shared" si="202"/>
        <v>0</v>
      </c>
      <c r="H3215">
        <f t="shared" si="203"/>
        <v>0</v>
      </c>
      <c r="I3215">
        <f t="shared" si="204"/>
        <v>0</v>
      </c>
    </row>
    <row r="3216" spans="2:9" x14ac:dyDescent="0.25">
      <c r="B3216" s="21">
        <v>42322</v>
      </c>
      <c r="F3216">
        <f t="shared" si="201"/>
        <v>0</v>
      </c>
      <c r="G3216">
        <f t="shared" si="202"/>
        <v>0</v>
      </c>
      <c r="H3216">
        <f t="shared" si="203"/>
        <v>0</v>
      </c>
      <c r="I3216">
        <f t="shared" si="204"/>
        <v>0</v>
      </c>
    </row>
    <row r="3217" spans="2:9" x14ac:dyDescent="0.25">
      <c r="B3217" s="21">
        <v>42323</v>
      </c>
      <c r="F3217">
        <f t="shared" si="201"/>
        <v>0</v>
      </c>
      <c r="G3217">
        <f t="shared" si="202"/>
        <v>0</v>
      </c>
      <c r="H3217">
        <f t="shared" si="203"/>
        <v>0</v>
      </c>
      <c r="I3217">
        <f t="shared" si="204"/>
        <v>0</v>
      </c>
    </row>
    <row r="3218" spans="2:9" x14ac:dyDescent="0.25">
      <c r="B3218" s="21">
        <v>42324</v>
      </c>
      <c r="F3218">
        <f t="shared" si="201"/>
        <v>0</v>
      </c>
      <c r="G3218">
        <f t="shared" si="202"/>
        <v>0</v>
      </c>
      <c r="H3218">
        <f t="shared" si="203"/>
        <v>0</v>
      </c>
      <c r="I3218">
        <f t="shared" si="204"/>
        <v>0</v>
      </c>
    </row>
    <row r="3219" spans="2:9" x14ac:dyDescent="0.25">
      <c r="B3219" s="21">
        <v>42325</v>
      </c>
      <c r="F3219">
        <f t="shared" si="201"/>
        <v>0</v>
      </c>
      <c r="G3219">
        <f t="shared" si="202"/>
        <v>0</v>
      </c>
      <c r="H3219">
        <f t="shared" si="203"/>
        <v>0</v>
      </c>
      <c r="I3219">
        <f t="shared" si="204"/>
        <v>0</v>
      </c>
    </row>
    <row r="3220" spans="2:9" x14ac:dyDescent="0.25">
      <c r="B3220" s="21">
        <v>42326</v>
      </c>
      <c r="F3220">
        <f t="shared" si="201"/>
        <v>0</v>
      </c>
      <c r="G3220">
        <f t="shared" si="202"/>
        <v>0</v>
      </c>
      <c r="H3220">
        <f t="shared" si="203"/>
        <v>0</v>
      </c>
      <c r="I3220">
        <f t="shared" si="204"/>
        <v>0</v>
      </c>
    </row>
    <row r="3221" spans="2:9" x14ac:dyDescent="0.25">
      <c r="B3221" s="21">
        <v>42327</v>
      </c>
      <c r="C3221">
        <v>245.73599999999999</v>
      </c>
      <c r="D3221">
        <v>0</v>
      </c>
      <c r="E3221">
        <v>143.9265</v>
      </c>
      <c r="F3221">
        <f t="shared" si="201"/>
        <v>245.73599999999999</v>
      </c>
      <c r="G3221">
        <f t="shared" si="202"/>
        <v>245.73599999999999</v>
      </c>
      <c r="H3221">
        <f t="shared" si="203"/>
        <v>0</v>
      </c>
      <c r="I3221">
        <f t="shared" si="204"/>
        <v>143.9265</v>
      </c>
    </row>
    <row r="3222" spans="2:9" x14ac:dyDescent="0.25">
      <c r="B3222" s="21">
        <v>42328</v>
      </c>
      <c r="F3222">
        <f t="shared" si="201"/>
        <v>0</v>
      </c>
      <c r="G3222">
        <f t="shared" si="202"/>
        <v>0</v>
      </c>
      <c r="H3222">
        <f t="shared" si="203"/>
        <v>0</v>
      </c>
      <c r="I3222">
        <f t="shared" si="204"/>
        <v>0</v>
      </c>
    </row>
    <row r="3223" spans="2:9" x14ac:dyDescent="0.25">
      <c r="B3223" s="21">
        <v>42329</v>
      </c>
      <c r="F3223">
        <f t="shared" si="201"/>
        <v>0</v>
      </c>
      <c r="G3223">
        <f t="shared" si="202"/>
        <v>0</v>
      </c>
      <c r="H3223">
        <f t="shared" si="203"/>
        <v>0</v>
      </c>
      <c r="I3223">
        <f t="shared" si="204"/>
        <v>0</v>
      </c>
    </row>
    <row r="3224" spans="2:9" x14ac:dyDescent="0.25">
      <c r="B3224" s="21">
        <v>42330</v>
      </c>
      <c r="F3224">
        <f t="shared" si="201"/>
        <v>0</v>
      </c>
      <c r="G3224">
        <f t="shared" si="202"/>
        <v>0</v>
      </c>
      <c r="H3224">
        <f t="shared" si="203"/>
        <v>0</v>
      </c>
      <c r="I3224">
        <f t="shared" si="204"/>
        <v>0</v>
      </c>
    </row>
    <row r="3225" spans="2:9" x14ac:dyDescent="0.25">
      <c r="B3225" s="21">
        <v>42331</v>
      </c>
      <c r="F3225">
        <f t="shared" si="201"/>
        <v>0</v>
      </c>
      <c r="G3225">
        <f t="shared" si="202"/>
        <v>0</v>
      </c>
      <c r="H3225">
        <f t="shared" si="203"/>
        <v>0</v>
      </c>
      <c r="I3225">
        <f t="shared" si="204"/>
        <v>0</v>
      </c>
    </row>
    <row r="3226" spans="2:9" x14ac:dyDescent="0.25">
      <c r="B3226" s="21">
        <v>42332</v>
      </c>
      <c r="F3226">
        <f t="shared" si="201"/>
        <v>0</v>
      </c>
      <c r="G3226">
        <f t="shared" si="202"/>
        <v>0</v>
      </c>
      <c r="H3226">
        <f t="shared" si="203"/>
        <v>0</v>
      </c>
      <c r="I3226">
        <f t="shared" si="204"/>
        <v>0</v>
      </c>
    </row>
    <row r="3227" spans="2:9" x14ac:dyDescent="0.25">
      <c r="B3227" s="21">
        <v>42333</v>
      </c>
      <c r="F3227">
        <f t="shared" si="201"/>
        <v>0</v>
      </c>
      <c r="G3227">
        <f t="shared" si="202"/>
        <v>0</v>
      </c>
      <c r="H3227">
        <f t="shared" si="203"/>
        <v>0</v>
      </c>
      <c r="I3227">
        <f t="shared" si="204"/>
        <v>0</v>
      </c>
    </row>
    <row r="3228" spans="2:9" x14ac:dyDescent="0.25">
      <c r="B3228" s="21">
        <v>42334</v>
      </c>
      <c r="F3228">
        <f t="shared" si="201"/>
        <v>0</v>
      </c>
      <c r="G3228">
        <f t="shared" si="202"/>
        <v>0</v>
      </c>
      <c r="H3228">
        <f t="shared" si="203"/>
        <v>0</v>
      </c>
      <c r="I3228">
        <f t="shared" si="204"/>
        <v>0</v>
      </c>
    </row>
    <row r="3229" spans="2:9" x14ac:dyDescent="0.25">
      <c r="B3229" s="21">
        <v>42335</v>
      </c>
      <c r="F3229">
        <f t="shared" si="201"/>
        <v>0</v>
      </c>
      <c r="G3229">
        <f t="shared" si="202"/>
        <v>0</v>
      </c>
      <c r="H3229">
        <f t="shared" si="203"/>
        <v>0</v>
      </c>
      <c r="I3229">
        <f t="shared" si="204"/>
        <v>0</v>
      </c>
    </row>
    <row r="3230" spans="2:9" x14ac:dyDescent="0.25">
      <c r="B3230" s="21">
        <v>42336</v>
      </c>
      <c r="F3230">
        <f t="shared" si="201"/>
        <v>0</v>
      </c>
      <c r="G3230">
        <f t="shared" si="202"/>
        <v>0</v>
      </c>
      <c r="H3230">
        <f t="shared" si="203"/>
        <v>0</v>
      </c>
      <c r="I3230">
        <f t="shared" si="204"/>
        <v>0</v>
      </c>
    </row>
    <row r="3231" spans="2:9" x14ac:dyDescent="0.25">
      <c r="B3231" s="21">
        <v>42337</v>
      </c>
      <c r="F3231">
        <f t="shared" si="201"/>
        <v>0</v>
      </c>
      <c r="G3231">
        <f t="shared" si="202"/>
        <v>0</v>
      </c>
      <c r="H3231">
        <f t="shared" si="203"/>
        <v>0</v>
      </c>
      <c r="I3231">
        <f t="shared" si="204"/>
        <v>0</v>
      </c>
    </row>
    <row r="3232" spans="2:9" x14ac:dyDescent="0.25">
      <c r="B3232" s="21">
        <v>42338</v>
      </c>
      <c r="F3232">
        <f t="shared" si="201"/>
        <v>0</v>
      </c>
      <c r="G3232">
        <f t="shared" si="202"/>
        <v>0</v>
      </c>
      <c r="H3232">
        <f t="shared" si="203"/>
        <v>0</v>
      </c>
      <c r="I3232">
        <f t="shared" si="204"/>
        <v>0</v>
      </c>
    </row>
    <row r="3233" spans="2:9" x14ac:dyDescent="0.25">
      <c r="B3233" s="21">
        <v>42339</v>
      </c>
      <c r="F3233">
        <f t="shared" si="201"/>
        <v>0</v>
      </c>
      <c r="G3233">
        <f t="shared" si="202"/>
        <v>0</v>
      </c>
      <c r="H3233">
        <f t="shared" si="203"/>
        <v>0</v>
      </c>
      <c r="I3233">
        <f t="shared" si="204"/>
        <v>0</v>
      </c>
    </row>
    <row r="3234" spans="2:9" x14ac:dyDescent="0.25">
      <c r="B3234" s="21">
        <v>42340</v>
      </c>
      <c r="F3234">
        <f t="shared" si="201"/>
        <v>0</v>
      </c>
      <c r="G3234">
        <f t="shared" si="202"/>
        <v>0</v>
      </c>
      <c r="H3234">
        <f t="shared" si="203"/>
        <v>0</v>
      </c>
      <c r="I3234">
        <f t="shared" si="204"/>
        <v>0</v>
      </c>
    </row>
    <row r="3235" spans="2:9" x14ac:dyDescent="0.25">
      <c r="B3235" s="21">
        <v>42341</v>
      </c>
      <c r="C3235">
        <v>380.33449999999999</v>
      </c>
      <c r="D3235">
        <v>86.609750000000005</v>
      </c>
      <c r="E3235">
        <v>218.87</v>
      </c>
      <c r="F3235">
        <f t="shared" si="201"/>
        <v>293.72474999999997</v>
      </c>
      <c r="G3235">
        <f t="shared" si="202"/>
        <v>380.33449999999999</v>
      </c>
      <c r="H3235">
        <f t="shared" si="203"/>
        <v>86.609750000000005</v>
      </c>
      <c r="I3235">
        <f t="shared" si="204"/>
        <v>218.87</v>
      </c>
    </row>
    <row r="3236" spans="2:9" x14ac:dyDescent="0.25">
      <c r="B3236" s="21">
        <v>42342</v>
      </c>
      <c r="F3236">
        <f t="shared" si="201"/>
        <v>0</v>
      </c>
      <c r="G3236">
        <f t="shared" si="202"/>
        <v>0</v>
      </c>
      <c r="H3236">
        <f t="shared" si="203"/>
        <v>0</v>
      </c>
      <c r="I3236">
        <f t="shared" si="204"/>
        <v>0</v>
      </c>
    </row>
    <row r="3237" spans="2:9" x14ac:dyDescent="0.25">
      <c r="B3237" s="21">
        <v>42343</v>
      </c>
      <c r="F3237">
        <f t="shared" si="201"/>
        <v>0</v>
      </c>
      <c r="G3237">
        <f t="shared" si="202"/>
        <v>0</v>
      </c>
      <c r="H3237">
        <f t="shared" si="203"/>
        <v>0</v>
      </c>
      <c r="I3237">
        <f t="shared" si="204"/>
        <v>0</v>
      </c>
    </row>
    <row r="3238" spans="2:9" x14ac:dyDescent="0.25">
      <c r="B3238" s="21">
        <v>42344</v>
      </c>
      <c r="F3238">
        <f t="shared" si="201"/>
        <v>0</v>
      </c>
      <c r="G3238">
        <f t="shared" si="202"/>
        <v>0</v>
      </c>
      <c r="H3238">
        <f t="shared" si="203"/>
        <v>0</v>
      </c>
      <c r="I3238">
        <f t="shared" si="204"/>
        <v>0</v>
      </c>
    </row>
    <row r="3239" spans="2:9" x14ac:dyDescent="0.25">
      <c r="B3239" s="21">
        <v>42345</v>
      </c>
      <c r="F3239">
        <f t="shared" si="201"/>
        <v>0</v>
      </c>
      <c r="G3239">
        <f t="shared" si="202"/>
        <v>0</v>
      </c>
      <c r="H3239">
        <f t="shared" si="203"/>
        <v>0</v>
      </c>
      <c r="I3239">
        <f t="shared" si="204"/>
        <v>0</v>
      </c>
    </row>
    <row r="3240" spans="2:9" x14ac:dyDescent="0.25">
      <c r="B3240" s="21">
        <v>42346</v>
      </c>
      <c r="F3240">
        <f t="shared" si="201"/>
        <v>0</v>
      </c>
      <c r="G3240">
        <f t="shared" si="202"/>
        <v>0</v>
      </c>
      <c r="H3240">
        <f t="shared" si="203"/>
        <v>0</v>
      </c>
      <c r="I3240">
        <f t="shared" si="204"/>
        <v>0</v>
      </c>
    </row>
    <row r="3241" spans="2:9" x14ac:dyDescent="0.25">
      <c r="B3241" s="21">
        <v>42347</v>
      </c>
      <c r="F3241">
        <f t="shared" si="201"/>
        <v>0</v>
      </c>
      <c r="G3241">
        <f t="shared" si="202"/>
        <v>0</v>
      </c>
      <c r="H3241">
        <f t="shared" si="203"/>
        <v>0</v>
      </c>
      <c r="I3241">
        <f t="shared" si="204"/>
        <v>0</v>
      </c>
    </row>
    <row r="3242" spans="2:9" x14ac:dyDescent="0.25">
      <c r="B3242" s="21">
        <v>42348</v>
      </c>
      <c r="F3242">
        <f t="shared" si="201"/>
        <v>0</v>
      </c>
      <c r="G3242">
        <f t="shared" si="202"/>
        <v>0</v>
      </c>
      <c r="H3242">
        <f t="shared" si="203"/>
        <v>0</v>
      </c>
      <c r="I3242">
        <f t="shared" si="204"/>
        <v>0</v>
      </c>
    </row>
    <row r="3243" spans="2:9" x14ac:dyDescent="0.25">
      <c r="B3243" s="21">
        <v>42349</v>
      </c>
      <c r="F3243">
        <f t="shared" si="201"/>
        <v>0</v>
      </c>
      <c r="G3243">
        <f t="shared" si="202"/>
        <v>0</v>
      </c>
      <c r="H3243">
        <f t="shared" si="203"/>
        <v>0</v>
      </c>
      <c r="I3243">
        <f t="shared" si="204"/>
        <v>0</v>
      </c>
    </row>
    <row r="3244" spans="2:9" x14ac:dyDescent="0.25">
      <c r="B3244" s="21">
        <v>42350</v>
      </c>
      <c r="F3244">
        <f t="shared" si="201"/>
        <v>0</v>
      </c>
      <c r="G3244">
        <f t="shared" si="202"/>
        <v>0</v>
      </c>
      <c r="H3244">
        <f t="shared" si="203"/>
        <v>0</v>
      </c>
      <c r="I3244">
        <f t="shared" si="204"/>
        <v>0</v>
      </c>
    </row>
    <row r="3245" spans="2:9" x14ac:dyDescent="0.25">
      <c r="B3245" s="21">
        <v>42351</v>
      </c>
      <c r="F3245">
        <f t="shared" si="201"/>
        <v>0</v>
      </c>
      <c r="G3245">
        <f t="shared" si="202"/>
        <v>0</v>
      </c>
      <c r="H3245">
        <f t="shared" si="203"/>
        <v>0</v>
      </c>
      <c r="I3245">
        <f t="shared" si="204"/>
        <v>0</v>
      </c>
    </row>
    <row r="3246" spans="2:9" x14ac:dyDescent="0.25">
      <c r="B3246" s="21">
        <v>42352</v>
      </c>
      <c r="F3246">
        <f t="shared" si="201"/>
        <v>0</v>
      </c>
      <c r="G3246">
        <f t="shared" si="202"/>
        <v>0</v>
      </c>
      <c r="H3246">
        <f t="shared" si="203"/>
        <v>0</v>
      </c>
      <c r="I3246">
        <f t="shared" si="204"/>
        <v>0</v>
      </c>
    </row>
    <row r="3247" spans="2:9" x14ac:dyDescent="0.25">
      <c r="B3247" s="21">
        <v>42353</v>
      </c>
      <c r="C3247">
        <v>530.42774999999995</v>
      </c>
      <c r="D3247">
        <v>153.42124999999999</v>
      </c>
      <c r="E3247">
        <v>299.42325</v>
      </c>
      <c r="F3247">
        <f t="shared" si="201"/>
        <v>377.00649999999996</v>
      </c>
      <c r="G3247">
        <f t="shared" si="202"/>
        <v>530.42774999999995</v>
      </c>
      <c r="H3247">
        <f t="shared" si="203"/>
        <v>153.42124999999999</v>
      </c>
      <c r="I3247">
        <f t="shared" si="204"/>
        <v>299.42325</v>
      </c>
    </row>
    <row r="3248" spans="2:9" x14ac:dyDescent="0.25">
      <c r="B3248" s="21">
        <v>42354</v>
      </c>
      <c r="F3248">
        <f t="shared" si="201"/>
        <v>0</v>
      </c>
      <c r="G3248">
        <f t="shared" si="202"/>
        <v>0</v>
      </c>
      <c r="H3248">
        <f t="shared" si="203"/>
        <v>0</v>
      </c>
      <c r="I3248">
        <f t="shared" si="204"/>
        <v>0</v>
      </c>
    </row>
    <row r="3249" spans="2:9" x14ac:dyDescent="0.25">
      <c r="B3249" s="21">
        <v>42355</v>
      </c>
      <c r="F3249">
        <f t="shared" si="201"/>
        <v>0</v>
      </c>
      <c r="G3249">
        <f t="shared" si="202"/>
        <v>0</v>
      </c>
      <c r="H3249">
        <f t="shared" si="203"/>
        <v>0</v>
      </c>
      <c r="I3249">
        <f t="shared" si="204"/>
        <v>0</v>
      </c>
    </row>
    <row r="3250" spans="2:9" x14ac:dyDescent="0.25">
      <c r="B3250" s="21">
        <v>42356</v>
      </c>
      <c r="F3250">
        <f t="shared" si="201"/>
        <v>0</v>
      </c>
      <c r="G3250">
        <f t="shared" si="202"/>
        <v>0</v>
      </c>
      <c r="H3250">
        <f t="shared" si="203"/>
        <v>0</v>
      </c>
      <c r="I3250">
        <f t="shared" si="204"/>
        <v>0</v>
      </c>
    </row>
    <row r="3251" spans="2:9" x14ac:dyDescent="0.25">
      <c r="B3251" s="21">
        <v>42357</v>
      </c>
      <c r="F3251">
        <f t="shared" si="201"/>
        <v>0</v>
      </c>
      <c r="G3251">
        <f t="shared" si="202"/>
        <v>0</v>
      </c>
      <c r="H3251">
        <f t="shared" si="203"/>
        <v>0</v>
      </c>
      <c r="I3251">
        <f t="shared" si="204"/>
        <v>0</v>
      </c>
    </row>
    <row r="3252" spans="2:9" x14ac:dyDescent="0.25">
      <c r="B3252" s="21">
        <v>42358</v>
      </c>
      <c r="F3252">
        <f t="shared" si="201"/>
        <v>0</v>
      </c>
      <c r="G3252">
        <f t="shared" si="202"/>
        <v>0</v>
      </c>
      <c r="H3252">
        <f t="shared" si="203"/>
        <v>0</v>
      </c>
      <c r="I3252">
        <f t="shared" si="204"/>
        <v>0</v>
      </c>
    </row>
    <row r="3253" spans="2:9" x14ac:dyDescent="0.25">
      <c r="B3253" s="21">
        <v>42359</v>
      </c>
      <c r="F3253">
        <f t="shared" si="201"/>
        <v>0</v>
      </c>
      <c r="G3253">
        <f t="shared" si="202"/>
        <v>0</v>
      </c>
      <c r="H3253">
        <f t="shared" si="203"/>
        <v>0</v>
      </c>
      <c r="I3253">
        <f t="shared" si="204"/>
        <v>0</v>
      </c>
    </row>
    <row r="3254" spans="2:9" x14ac:dyDescent="0.25">
      <c r="B3254" s="21">
        <v>42360</v>
      </c>
      <c r="F3254">
        <f t="shared" si="201"/>
        <v>0</v>
      </c>
      <c r="G3254">
        <f t="shared" si="202"/>
        <v>0</v>
      </c>
      <c r="H3254">
        <f t="shared" si="203"/>
        <v>0</v>
      </c>
      <c r="I3254">
        <f t="shared" si="204"/>
        <v>0</v>
      </c>
    </row>
    <row r="3255" spans="2:9" x14ac:dyDescent="0.25">
      <c r="B3255" s="21">
        <v>42361</v>
      </c>
      <c r="F3255">
        <f t="shared" si="201"/>
        <v>0</v>
      </c>
      <c r="G3255">
        <f t="shared" si="202"/>
        <v>0</v>
      </c>
      <c r="H3255">
        <f t="shared" si="203"/>
        <v>0</v>
      </c>
      <c r="I3255">
        <f t="shared" si="204"/>
        <v>0</v>
      </c>
    </row>
    <row r="3256" spans="2:9" x14ac:dyDescent="0.25">
      <c r="B3256" s="21">
        <v>42362</v>
      </c>
      <c r="F3256">
        <f t="shared" si="201"/>
        <v>0</v>
      </c>
      <c r="G3256">
        <f t="shared" si="202"/>
        <v>0</v>
      </c>
      <c r="H3256">
        <f t="shared" si="203"/>
        <v>0</v>
      </c>
      <c r="I3256">
        <f t="shared" si="204"/>
        <v>0</v>
      </c>
    </row>
    <row r="3257" spans="2:9" x14ac:dyDescent="0.25">
      <c r="B3257" s="21">
        <v>42363</v>
      </c>
      <c r="F3257">
        <f t="shared" si="201"/>
        <v>0</v>
      </c>
      <c r="G3257">
        <f t="shared" si="202"/>
        <v>0</v>
      </c>
      <c r="H3257">
        <f t="shared" si="203"/>
        <v>0</v>
      </c>
      <c r="I3257">
        <f t="shared" si="204"/>
        <v>0</v>
      </c>
    </row>
    <row r="3258" spans="2:9" x14ac:dyDescent="0.25">
      <c r="B3258" s="21">
        <v>42364</v>
      </c>
      <c r="F3258">
        <f t="shared" si="201"/>
        <v>0</v>
      </c>
      <c r="G3258">
        <f t="shared" si="202"/>
        <v>0</v>
      </c>
      <c r="H3258">
        <f t="shared" si="203"/>
        <v>0</v>
      </c>
      <c r="I3258">
        <f t="shared" si="204"/>
        <v>0</v>
      </c>
    </row>
    <row r="3259" spans="2:9" x14ac:dyDescent="0.25">
      <c r="B3259" s="21">
        <v>42365</v>
      </c>
      <c r="F3259">
        <f t="shared" si="201"/>
        <v>0</v>
      </c>
      <c r="G3259">
        <f t="shared" si="202"/>
        <v>0</v>
      </c>
      <c r="H3259">
        <f t="shared" si="203"/>
        <v>0</v>
      </c>
      <c r="I3259">
        <f t="shared" si="204"/>
        <v>0</v>
      </c>
    </row>
    <row r="3260" spans="2:9" x14ac:dyDescent="0.25">
      <c r="B3260" s="21">
        <v>42366</v>
      </c>
      <c r="F3260">
        <f t="shared" si="201"/>
        <v>0</v>
      </c>
      <c r="G3260">
        <f t="shared" si="202"/>
        <v>0</v>
      </c>
      <c r="H3260">
        <f t="shared" si="203"/>
        <v>0</v>
      </c>
      <c r="I3260">
        <f t="shared" si="204"/>
        <v>0</v>
      </c>
    </row>
    <row r="3261" spans="2:9" x14ac:dyDescent="0.25">
      <c r="B3261" s="21">
        <v>42367</v>
      </c>
      <c r="F3261">
        <f t="shared" si="201"/>
        <v>0</v>
      </c>
      <c r="G3261">
        <f t="shared" si="202"/>
        <v>0</v>
      </c>
      <c r="H3261">
        <f t="shared" si="203"/>
        <v>0</v>
      </c>
      <c r="I3261">
        <f t="shared" si="204"/>
        <v>0</v>
      </c>
    </row>
    <row r="3262" spans="2:9" x14ac:dyDescent="0.25">
      <c r="B3262" s="21">
        <v>42368</v>
      </c>
      <c r="F3262">
        <f t="shared" si="201"/>
        <v>0</v>
      </c>
      <c r="G3262">
        <f t="shared" si="202"/>
        <v>0</v>
      </c>
      <c r="H3262">
        <f t="shared" si="203"/>
        <v>0</v>
      </c>
      <c r="I3262">
        <f t="shared" si="204"/>
        <v>0</v>
      </c>
    </row>
    <row r="3263" spans="2:9" x14ac:dyDescent="0.25">
      <c r="B3263" s="21">
        <v>42369</v>
      </c>
      <c r="F3263">
        <f t="shared" si="201"/>
        <v>0</v>
      </c>
      <c r="G3263">
        <f t="shared" si="202"/>
        <v>0</v>
      </c>
      <c r="H3263">
        <f t="shared" si="203"/>
        <v>0</v>
      </c>
      <c r="I3263">
        <f t="shared" si="204"/>
        <v>0</v>
      </c>
    </row>
    <row r="3264" spans="2:9" x14ac:dyDescent="0.25">
      <c r="B3264" s="21">
        <v>42370</v>
      </c>
      <c r="F3264">
        <f t="shared" si="201"/>
        <v>0</v>
      </c>
      <c r="G3264">
        <f t="shared" si="202"/>
        <v>0</v>
      </c>
      <c r="H3264">
        <f t="shared" si="203"/>
        <v>0</v>
      </c>
      <c r="I3264">
        <f t="shared" si="204"/>
        <v>0</v>
      </c>
    </row>
    <row r="3265" spans="2:9" x14ac:dyDescent="0.25">
      <c r="B3265" s="21">
        <v>42371</v>
      </c>
      <c r="F3265">
        <f t="shared" si="201"/>
        <v>0</v>
      </c>
      <c r="G3265">
        <f t="shared" si="202"/>
        <v>0</v>
      </c>
      <c r="H3265">
        <f t="shared" si="203"/>
        <v>0</v>
      </c>
      <c r="I3265">
        <f t="shared" si="204"/>
        <v>0</v>
      </c>
    </row>
    <row r="3266" spans="2:9" x14ac:dyDescent="0.25">
      <c r="B3266" s="21">
        <v>42372</v>
      </c>
      <c r="F3266">
        <f t="shared" si="201"/>
        <v>0</v>
      </c>
      <c r="G3266">
        <f t="shared" si="202"/>
        <v>0</v>
      </c>
      <c r="H3266">
        <f t="shared" si="203"/>
        <v>0</v>
      </c>
      <c r="I3266">
        <f t="shared" si="204"/>
        <v>0</v>
      </c>
    </row>
    <row r="3267" spans="2:9" x14ac:dyDescent="0.25">
      <c r="B3267" s="21">
        <v>42373</v>
      </c>
      <c r="F3267">
        <f t="shared" si="201"/>
        <v>0</v>
      </c>
      <c r="G3267">
        <f t="shared" si="202"/>
        <v>0</v>
      </c>
      <c r="H3267">
        <f t="shared" si="203"/>
        <v>0</v>
      </c>
      <c r="I3267">
        <f t="shared" si="204"/>
        <v>0</v>
      </c>
    </row>
    <row r="3268" spans="2:9" x14ac:dyDescent="0.25">
      <c r="B3268" s="21">
        <v>42374</v>
      </c>
      <c r="F3268">
        <f t="shared" si="201"/>
        <v>0</v>
      </c>
      <c r="G3268">
        <f t="shared" si="202"/>
        <v>0</v>
      </c>
      <c r="H3268">
        <f t="shared" si="203"/>
        <v>0</v>
      </c>
      <c r="I3268">
        <f t="shared" si="204"/>
        <v>0</v>
      </c>
    </row>
    <row r="3269" spans="2:9" x14ac:dyDescent="0.25">
      <c r="B3269" s="21">
        <v>42375</v>
      </c>
      <c r="C3269">
        <v>644.62025000000006</v>
      </c>
      <c r="D3269">
        <v>109.80575</v>
      </c>
      <c r="E3269">
        <v>169.2715</v>
      </c>
      <c r="F3269">
        <f t="shared" si="201"/>
        <v>534.81450000000007</v>
      </c>
      <c r="G3269">
        <f t="shared" si="202"/>
        <v>644.62025000000006</v>
      </c>
      <c r="H3269">
        <f t="shared" si="203"/>
        <v>109.80575</v>
      </c>
      <c r="I3269">
        <f t="shared" si="204"/>
        <v>169.2715</v>
      </c>
    </row>
    <row r="3270" spans="2:9" x14ac:dyDescent="0.25">
      <c r="B3270" s="21">
        <v>42376</v>
      </c>
      <c r="F3270">
        <f t="shared" ref="F3270:F3333" si="205">G3270-H3270</f>
        <v>0</v>
      </c>
      <c r="G3270">
        <f t="shared" ref="G3270:G3333" si="206">IF(C3270="",0,C3270)</f>
        <v>0</v>
      </c>
      <c r="H3270">
        <f t="shared" ref="H3270:H3333" si="207">IF(D3270="",0,D3270)</f>
        <v>0</v>
      </c>
      <c r="I3270">
        <f t="shared" ref="I3270:I3333" si="208">IF(E3270="",0,E3270)</f>
        <v>0</v>
      </c>
    </row>
    <row r="3271" spans="2:9" x14ac:dyDescent="0.25">
      <c r="B3271" s="21">
        <v>42377</v>
      </c>
      <c r="F3271">
        <f t="shared" si="205"/>
        <v>0</v>
      </c>
      <c r="G3271">
        <f t="shared" si="206"/>
        <v>0</v>
      </c>
      <c r="H3271">
        <f t="shared" si="207"/>
        <v>0</v>
      </c>
      <c r="I3271">
        <f t="shared" si="208"/>
        <v>0</v>
      </c>
    </row>
    <row r="3272" spans="2:9" x14ac:dyDescent="0.25">
      <c r="B3272" s="21">
        <v>42378</v>
      </c>
      <c r="F3272">
        <f t="shared" si="205"/>
        <v>0</v>
      </c>
      <c r="G3272">
        <f t="shared" si="206"/>
        <v>0</v>
      </c>
      <c r="H3272">
        <f t="shared" si="207"/>
        <v>0</v>
      </c>
      <c r="I3272">
        <f t="shared" si="208"/>
        <v>0</v>
      </c>
    </row>
    <row r="3273" spans="2:9" x14ac:dyDescent="0.25">
      <c r="B3273" s="21">
        <v>42379</v>
      </c>
      <c r="F3273">
        <f t="shared" si="205"/>
        <v>0</v>
      </c>
      <c r="G3273">
        <f t="shared" si="206"/>
        <v>0</v>
      </c>
      <c r="H3273">
        <f t="shared" si="207"/>
        <v>0</v>
      </c>
      <c r="I3273">
        <f t="shared" si="208"/>
        <v>0</v>
      </c>
    </row>
    <row r="3274" spans="2:9" x14ac:dyDescent="0.25">
      <c r="B3274" s="21">
        <v>42380</v>
      </c>
      <c r="F3274">
        <f t="shared" si="205"/>
        <v>0</v>
      </c>
      <c r="G3274">
        <f t="shared" si="206"/>
        <v>0</v>
      </c>
      <c r="H3274">
        <f t="shared" si="207"/>
        <v>0</v>
      </c>
      <c r="I3274">
        <f t="shared" si="208"/>
        <v>0</v>
      </c>
    </row>
    <row r="3275" spans="2:9" x14ac:dyDescent="0.25">
      <c r="B3275" s="21">
        <v>42381</v>
      </c>
      <c r="F3275">
        <f t="shared" si="205"/>
        <v>0</v>
      </c>
      <c r="G3275">
        <f t="shared" si="206"/>
        <v>0</v>
      </c>
      <c r="H3275">
        <f t="shared" si="207"/>
        <v>0</v>
      </c>
      <c r="I3275">
        <f t="shared" si="208"/>
        <v>0</v>
      </c>
    </row>
    <row r="3276" spans="2:9" x14ac:dyDescent="0.25">
      <c r="B3276" s="21">
        <v>42382</v>
      </c>
      <c r="F3276">
        <f t="shared" si="205"/>
        <v>0</v>
      </c>
      <c r="G3276">
        <f t="shared" si="206"/>
        <v>0</v>
      </c>
      <c r="H3276">
        <f t="shared" si="207"/>
        <v>0</v>
      </c>
      <c r="I3276">
        <f t="shared" si="208"/>
        <v>0</v>
      </c>
    </row>
    <row r="3277" spans="2:9" x14ac:dyDescent="0.25">
      <c r="B3277" s="21">
        <v>42383</v>
      </c>
      <c r="F3277">
        <f t="shared" si="205"/>
        <v>0</v>
      </c>
      <c r="G3277">
        <f t="shared" si="206"/>
        <v>0</v>
      </c>
      <c r="H3277">
        <f t="shared" si="207"/>
        <v>0</v>
      </c>
      <c r="I3277">
        <f t="shared" si="208"/>
        <v>0</v>
      </c>
    </row>
    <row r="3278" spans="2:9" x14ac:dyDescent="0.25">
      <c r="B3278" s="21">
        <v>42384</v>
      </c>
      <c r="F3278">
        <f t="shared" si="205"/>
        <v>0</v>
      </c>
      <c r="G3278">
        <f t="shared" si="206"/>
        <v>0</v>
      </c>
      <c r="H3278">
        <f t="shared" si="207"/>
        <v>0</v>
      </c>
      <c r="I3278">
        <f t="shared" si="208"/>
        <v>0</v>
      </c>
    </row>
    <row r="3279" spans="2:9" x14ac:dyDescent="0.25">
      <c r="B3279" s="21">
        <v>42385</v>
      </c>
      <c r="F3279">
        <f t="shared" si="205"/>
        <v>0</v>
      </c>
      <c r="G3279">
        <f t="shared" si="206"/>
        <v>0</v>
      </c>
      <c r="H3279">
        <f t="shared" si="207"/>
        <v>0</v>
      </c>
      <c r="I3279">
        <f t="shared" si="208"/>
        <v>0</v>
      </c>
    </row>
    <row r="3280" spans="2:9" x14ac:dyDescent="0.25">
      <c r="B3280" s="21">
        <v>42386</v>
      </c>
      <c r="F3280">
        <f t="shared" si="205"/>
        <v>0</v>
      </c>
      <c r="G3280">
        <f t="shared" si="206"/>
        <v>0</v>
      </c>
      <c r="H3280">
        <f t="shared" si="207"/>
        <v>0</v>
      </c>
      <c r="I3280">
        <f t="shared" si="208"/>
        <v>0</v>
      </c>
    </row>
    <row r="3281" spans="2:9" x14ac:dyDescent="0.25">
      <c r="B3281" s="21">
        <v>42387</v>
      </c>
      <c r="F3281">
        <f t="shared" si="205"/>
        <v>0</v>
      </c>
      <c r="G3281">
        <f t="shared" si="206"/>
        <v>0</v>
      </c>
      <c r="H3281">
        <f t="shared" si="207"/>
        <v>0</v>
      </c>
      <c r="I3281">
        <f t="shared" si="208"/>
        <v>0</v>
      </c>
    </row>
    <row r="3282" spans="2:9" x14ac:dyDescent="0.25">
      <c r="B3282" s="21">
        <v>42388</v>
      </c>
      <c r="F3282">
        <f t="shared" si="205"/>
        <v>0</v>
      </c>
      <c r="G3282">
        <f t="shared" si="206"/>
        <v>0</v>
      </c>
      <c r="H3282">
        <f t="shared" si="207"/>
        <v>0</v>
      </c>
      <c r="I3282">
        <f t="shared" si="208"/>
        <v>0</v>
      </c>
    </row>
    <row r="3283" spans="2:9" x14ac:dyDescent="0.25">
      <c r="B3283" s="21">
        <v>42389</v>
      </c>
      <c r="F3283">
        <f t="shared" si="205"/>
        <v>0</v>
      </c>
      <c r="G3283">
        <f t="shared" si="206"/>
        <v>0</v>
      </c>
      <c r="H3283">
        <f t="shared" si="207"/>
        <v>0</v>
      </c>
      <c r="I3283">
        <f t="shared" si="208"/>
        <v>0</v>
      </c>
    </row>
    <row r="3284" spans="2:9" x14ac:dyDescent="0.25">
      <c r="B3284" s="21">
        <v>42390</v>
      </c>
      <c r="F3284">
        <f t="shared" si="205"/>
        <v>0</v>
      </c>
      <c r="G3284">
        <f t="shared" si="206"/>
        <v>0</v>
      </c>
      <c r="H3284">
        <f t="shared" si="207"/>
        <v>0</v>
      </c>
      <c r="I3284">
        <f t="shared" si="208"/>
        <v>0</v>
      </c>
    </row>
    <row r="3285" spans="2:9" x14ac:dyDescent="0.25">
      <c r="B3285" s="21">
        <v>42391</v>
      </c>
      <c r="F3285">
        <f t="shared" si="205"/>
        <v>0</v>
      </c>
      <c r="G3285">
        <f t="shared" si="206"/>
        <v>0</v>
      </c>
      <c r="H3285">
        <f t="shared" si="207"/>
        <v>0</v>
      </c>
      <c r="I3285">
        <f t="shared" si="208"/>
        <v>0</v>
      </c>
    </row>
    <row r="3286" spans="2:9" x14ac:dyDescent="0.25">
      <c r="B3286" s="21">
        <v>42392</v>
      </c>
      <c r="F3286">
        <f t="shared" si="205"/>
        <v>0</v>
      </c>
      <c r="G3286">
        <f t="shared" si="206"/>
        <v>0</v>
      </c>
      <c r="H3286">
        <f t="shared" si="207"/>
        <v>0</v>
      </c>
      <c r="I3286">
        <f t="shared" si="208"/>
        <v>0</v>
      </c>
    </row>
    <row r="3287" spans="2:9" x14ac:dyDescent="0.25">
      <c r="B3287" s="21">
        <v>42393</v>
      </c>
      <c r="F3287">
        <f t="shared" si="205"/>
        <v>0</v>
      </c>
      <c r="G3287">
        <f t="shared" si="206"/>
        <v>0</v>
      </c>
      <c r="H3287">
        <f t="shared" si="207"/>
        <v>0</v>
      </c>
      <c r="I3287">
        <f t="shared" si="208"/>
        <v>0</v>
      </c>
    </row>
    <row r="3288" spans="2:9" x14ac:dyDescent="0.25">
      <c r="B3288" s="21">
        <v>42394</v>
      </c>
      <c r="F3288">
        <f t="shared" si="205"/>
        <v>0</v>
      </c>
      <c r="G3288">
        <f t="shared" si="206"/>
        <v>0</v>
      </c>
      <c r="H3288">
        <f t="shared" si="207"/>
        <v>0</v>
      </c>
      <c r="I3288">
        <f t="shared" si="208"/>
        <v>0</v>
      </c>
    </row>
    <row r="3289" spans="2:9" x14ac:dyDescent="0.25">
      <c r="B3289" s="21">
        <v>42395</v>
      </c>
      <c r="F3289">
        <f t="shared" si="205"/>
        <v>0</v>
      </c>
      <c r="G3289">
        <f t="shared" si="206"/>
        <v>0</v>
      </c>
      <c r="H3289">
        <f t="shared" si="207"/>
        <v>0</v>
      </c>
      <c r="I3289">
        <f t="shared" si="208"/>
        <v>0</v>
      </c>
    </row>
    <row r="3290" spans="2:9" x14ac:dyDescent="0.25">
      <c r="B3290" s="21">
        <v>42396</v>
      </c>
      <c r="F3290">
        <f t="shared" si="205"/>
        <v>0</v>
      </c>
      <c r="G3290">
        <f t="shared" si="206"/>
        <v>0</v>
      </c>
      <c r="H3290">
        <f t="shared" si="207"/>
        <v>0</v>
      </c>
      <c r="I3290">
        <f t="shared" si="208"/>
        <v>0</v>
      </c>
    </row>
    <row r="3291" spans="2:9" x14ac:dyDescent="0.25">
      <c r="B3291" s="21">
        <v>42397</v>
      </c>
      <c r="F3291">
        <f t="shared" si="205"/>
        <v>0</v>
      </c>
      <c r="G3291">
        <f t="shared" si="206"/>
        <v>0</v>
      </c>
      <c r="H3291">
        <f t="shared" si="207"/>
        <v>0</v>
      </c>
      <c r="I3291">
        <f t="shared" si="208"/>
        <v>0</v>
      </c>
    </row>
    <row r="3292" spans="2:9" x14ac:dyDescent="0.25">
      <c r="B3292" s="21">
        <v>42398</v>
      </c>
      <c r="F3292">
        <f t="shared" si="205"/>
        <v>0</v>
      </c>
      <c r="G3292">
        <f t="shared" si="206"/>
        <v>0</v>
      </c>
      <c r="H3292">
        <f t="shared" si="207"/>
        <v>0</v>
      </c>
      <c r="I3292">
        <f t="shared" si="208"/>
        <v>0</v>
      </c>
    </row>
    <row r="3293" spans="2:9" x14ac:dyDescent="0.25">
      <c r="B3293" s="21">
        <v>42399</v>
      </c>
      <c r="F3293">
        <f t="shared" si="205"/>
        <v>0</v>
      </c>
      <c r="G3293">
        <f t="shared" si="206"/>
        <v>0</v>
      </c>
      <c r="H3293">
        <f t="shared" si="207"/>
        <v>0</v>
      </c>
      <c r="I3293">
        <f t="shared" si="208"/>
        <v>0</v>
      </c>
    </row>
    <row r="3294" spans="2:9" x14ac:dyDescent="0.25">
      <c r="B3294" s="21">
        <v>42400</v>
      </c>
      <c r="F3294">
        <f t="shared" si="205"/>
        <v>0</v>
      </c>
      <c r="G3294">
        <f t="shared" si="206"/>
        <v>0</v>
      </c>
      <c r="H3294">
        <f t="shared" si="207"/>
        <v>0</v>
      </c>
      <c r="I3294">
        <f t="shared" si="208"/>
        <v>0</v>
      </c>
    </row>
    <row r="3295" spans="2:9" x14ac:dyDescent="0.25">
      <c r="B3295" s="21">
        <v>42401</v>
      </c>
      <c r="F3295">
        <f t="shared" si="205"/>
        <v>0</v>
      </c>
      <c r="G3295">
        <f t="shared" si="206"/>
        <v>0</v>
      </c>
      <c r="H3295">
        <f t="shared" si="207"/>
        <v>0</v>
      </c>
      <c r="I3295">
        <f t="shared" si="208"/>
        <v>0</v>
      </c>
    </row>
    <row r="3296" spans="2:9" x14ac:dyDescent="0.25">
      <c r="B3296" s="21">
        <v>42402</v>
      </c>
      <c r="F3296">
        <f t="shared" si="205"/>
        <v>0</v>
      </c>
      <c r="G3296">
        <f t="shared" si="206"/>
        <v>0</v>
      </c>
      <c r="H3296">
        <f t="shared" si="207"/>
        <v>0</v>
      </c>
      <c r="I3296">
        <f t="shared" si="208"/>
        <v>0</v>
      </c>
    </row>
    <row r="3297" spans="1:9" x14ac:dyDescent="0.25">
      <c r="B3297" s="21">
        <v>42403</v>
      </c>
      <c r="F3297">
        <f t="shared" si="205"/>
        <v>0</v>
      </c>
      <c r="G3297">
        <f t="shared" si="206"/>
        <v>0</v>
      </c>
      <c r="H3297">
        <f t="shared" si="207"/>
        <v>0</v>
      </c>
      <c r="I3297">
        <f t="shared" si="208"/>
        <v>0</v>
      </c>
    </row>
    <row r="3298" spans="1:9" x14ac:dyDescent="0.25">
      <c r="B3298" s="21">
        <v>42404</v>
      </c>
      <c r="F3298">
        <f t="shared" si="205"/>
        <v>0</v>
      </c>
      <c r="G3298">
        <f t="shared" si="206"/>
        <v>0</v>
      </c>
      <c r="H3298">
        <f t="shared" si="207"/>
        <v>0</v>
      </c>
      <c r="I3298">
        <f t="shared" si="208"/>
        <v>0</v>
      </c>
    </row>
    <row r="3299" spans="1:9" x14ac:dyDescent="0.25">
      <c r="B3299" s="21">
        <v>42405</v>
      </c>
      <c r="F3299">
        <f t="shared" si="205"/>
        <v>0</v>
      </c>
      <c r="G3299">
        <f t="shared" si="206"/>
        <v>0</v>
      </c>
      <c r="H3299">
        <f t="shared" si="207"/>
        <v>0</v>
      </c>
      <c r="I3299">
        <f t="shared" si="208"/>
        <v>0</v>
      </c>
    </row>
    <row r="3300" spans="1:9" x14ac:dyDescent="0.25">
      <c r="B3300" s="21">
        <v>42406</v>
      </c>
      <c r="F3300">
        <f t="shared" si="205"/>
        <v>0</v>
      </c>
      <c r="G3300">
        <f t="shared" si="206"/>
        <v>0</v>
      </c>
      <c r="H3300">
        <f t="shared" si="207"/>
        <v>0</v>
      </c>
      <c r="I3300">
        <f t="shared" si="208"/>
        <v>0</v>
      </c>
    </row>
    <row r="3301" spans="1:9" x14ac:dyDescent="0.25">
      <c r="B3301" s="21">
        <v>42407</v>
      </c>
      <c r="F3301">
        <f t="shared" si="205"/>
        <v>0</v>
      </c>
      <c r="G3301">
        <f t="shared" si="206"/>
        <v>0</v>
      </c>
      <c r="H3301">
        <f t="shared" si="207"/>
        <v>0</v>
      </c>
      <c r="I3301">
        <f t="shared" si="208"/>
        <v>0</v>
      </c>
    </row>
    <row r="3302" spans="1:9" x14ac:dyDescent="0.25">
      <c r="B3302" s="21">
        <v>42408</v>
      </c>
      <c r="F3302">
        <f t="shared" si="205"/>
        <v>0</v>
      </c>
      <c r="G3302">
        <f t="shared" si="206"/>
        <v>0</v>
      </c>
      <c r="H3302">
        <f t="shared" si="207"/>
        <v>0</v>
      </c>
      <c r="I3302">
        <f t="shared" si="208"/>
        <v>0</v>
      </c>
    </row>
    <row r="3303" spans="1:9" x14ac:dyDescent="0.25">
      <c r="B3303" s="21">
        <v>42409</v>
      </c>
      <c r="F3303">
        <f t="shared" si="205"/>
        <v>0</v>
      </c>
      <c r="G3303">
        <f t="shared" si="206"/>
        <v>0</v>
      </c>
      <c r="H3303">
        <f t="shared" si="207"/>
        <v>0</v>
      </c>
      <c r="I3303">
        <f t="shared" si="208"/>
        <v>0</v>
      </c>
    </row>
    <row r="3304" spans="1:9" x14ac:dyDescent="0.25">
      <c r="B3304" s="21">
        <v>42410</v>
      </c>
      <c r="F3304">
        <f t="shared" si="205"/>
        <v>0</v>
      </c>
      <c r="G3304">
        <f t="shared" si="206"/>
        <v>0</v>
      </c>
      <c r="H3304">
        <f t="shared" si="207"/>
        <v>0</v>
      </c>
      <c r="I3304">
        <f t="shared" si="208"/>
        <v>0</v>
      </c>
    </row>
    <row r="3305" spans="1:9" x14ac:dyDescent="0.25">
      <c r="B3305" s="21">
        <v>42411</v>
      </c>
      <c r="F3305">
        <f t="shared" si="205"/>
        <v>0</v>
      </c>
      <c r="G3305">
        <f t="shared" si="206"/>
        <v>0</v>
      </c>
      <c r="H3305">
        <f t="shared" si="207"/>
        <v>0</v>
      </c>
      <c r="I3305">
        <f t="shared" si="208"/>
        <v>0</v>
      </c>
    </row>
    <row r="3306" spans="1:9" x14ac:dyDescent="0.25">
      <c r="B3306" s="21">
        <v>42412</v>
      </c>
      <c r="F3306">
        <f t="shared" si="205"/>
        <v>0</v>
      </c>
      <c r="G3306">
        <f t="shared" si="206"/>
        <v>0</v>
      </c>
      <c r="H3306">
        <f t="shared" si="207"/>
        <v>0</v>
      </c>
      <c r="I3306">
        <f t="shared" si="208"/>
        <v>0</v>
      </c>
    </row>
    <row r="3307" spans="1:9" x14ac:dyDescent="0.25">
      <c r="B3307" s="21">
        <v>42413</v>
      </c>
      <c r="C3307">
        <v>610.90724999999998</v>
      </c>
      <c r="D3307">
        <v>93.9285</v>
      </c>
      <c r="E3307">
        <v>114.37125</v>
      </c>
      <c r="F3307">
        <f t="shared" si="205"/>
        <v>516.97874999999999</v>
      </c>
      <c r="G3307">
        <f t="shared" si="206"/>
        <v>610.90724999999998</v>
      </c>
      <c r="H3307">
        <f t="shared" si="207"/>
        <v>93.9285</v>
      </c>
      <c r="I3307">
        <f t="shared" si="208"/>
        <v>114.37125</v>
      </c>
    </row>
    <row r="3308" spans="1:9" x14ac:dyDescent="0.25">
      <c r="B3308" s="21">
        <v>42414</v>
      </c>
      <c r="F3308">
        <f t="shared" si="205"/>
        <v>0</v>
      </c>
      <c r="G3308">
        <f t="shared" si="206"/>
        <v>0</v>
      </c>
      <c r="H3308">
        <f t="shared" si="207"/>
        <v>0</v>
      </c>
      <c r="I3308">
        <f t="shared" si="208"/>
        <v>0</v>
      </c>
    </row>
    <row r="3309" spans="1:9" x14ac:dyDescent="0.25">
      <c r="B3309" s="21">
        <v>42415</v>
      </c>
      <c r="F3309">
        <f t="shared" si="205"/>
        <v>0</v>
      </c>
      <c r="G3309">
        <f t="shared" si="206"/>
        <v>0</v>
      </c>
      <c r="H3309">
        <f t="shared" si="207"/>
        <v>0</v>
      </c>
      <c r="I3309">
        <f t="shared" si="208"/>
        <v>0</v>
      </c>
    </row>
    <row r="3310" spans="1:9" x14ac:dyDescent="0.25">
      <c r="B3310" s="21">
        <v>42416</v>
      </c>
      <c r="F3310">
        <f t="shared" si="205"/>
        <v>0</v>
      </c>
      <c r="G3310">
        <f t="shared" si="206"/>
        <v>0</v>
      </c>
      <c r="H3310">
        <f t="shared" si="207"/>
        <v>0</v>
      </c>
      <c r="I3310">
        <f t="shared" si="208"/>
        <v>0</v>
      </c>
    </row>
    <row r="3311" spans="1:9" x14ac:dyDescent="0.25">
      <c r="A3311" t="s">
        <v>538</v>
      </c>
      <c r="B3311" s="21">
        <v>42284</v>
      </c>
      <c r="F3311">
        <f t="shared" si="205"/>
        <v>0</v>
      </c>
      <c r="G3311">
        <f t="shared" si="206"/>
        <v>0</v>
      </c>
      <c r="H3311">
        <f t="shared" si="207"/>
        <v>0</v>
      </c>
      <c r="I3311">
        <f t="shared" si="208"/>
        <v>0</v>
      </c>
    </row>
    <row r="3312" spans="1:9" x14ac:dyDescent="0.25">
      <c r="B3312" s="21">
        <v>42286</v>
      </c>
      <c r="F3312">
        <f t="shared" si="205"/>
        <v>0</v>
      </c>
      <c r="G3312">
        <f t="shared" si="206"/>
        <v>0</v>
      </c>
      <c r="H3312">
        <f t="shared" si="207"/>
        <v>0</v>
      </c>
      <c r="I3312">
        <f t="shared" si="208"/>
        <v>0</v>
      </c>
    </row>
    <row r="3313" spans="2:9" x14ac:dyDescent="0.25">
      <c r="B3313" s="21">
        <v>42289</v>
      </c>
      <c r="F3313">
        <f t="shared" si="205"/>
        <v>0</v>
      </c>
      <c r="G3313">
        <f t="shared" si="206"/>
        <v>0</v>
      </c>
      <c r="H3313">
        <f t="shared" si="207"/>
        <v>0</v>
      </c>
      <c r="I3313">
        <f t="shared" si="208"/>
        <v>0</v>
      </c>
    </row>
    <row r="3314" spans="2:9" x14ac:dyDescent="0.25">
      <c r="B3314" s="21">
        <v>42291</v>
      </c>
      <c r="F3314">
        <f t="shared" si="205"/>
        <v>0</v>
      </c>
      <c r="G3314">
        <f t="shared" si="206"/>
        <v>0</v>
      </c>
      <c r="H3314">
        <f t="shared" si="207"/>
        <v>0</v>
      </c>
      <c r="I3314">
        <f t="shared" si="208"/>
        <v>0</v>
      </c>
    </row>
    <row r="3315" spans="2:9" x14ac:dyDescent="0.25">
      <c r="B3315" s="21">
        <v>42292</v>
      </c>
      <c r="F3315">
        <f t="shared" si="205"/>
        <v>0</v>
      </c>
      <c r="G3315">
        <f t="shared" si="206"/>
        <v>0</v>
      </c>
      <c r="H3315">
        <f t="shared" si="207"/>
        <v>0</v>
      </c>
      <c r="I3315">
        <f t="shared" si="208"/>
        <v>0</v>
      </c>
    </row>
    <row r="3316" spans="2:9" x14ac:dyDescent="0.25">
      <c r="B3316" s="21">
        <v>42293</v>
      </c>
      <c r="F3316">
        <f t="shared" si="205"/>
        <v>0</v>
      </c>
      <c r="G3316">
        <f t="shared" si="206"/>
        <v>0</v>
      </c>
      <c r="H3316">
        <f t="shared" si="207"/>
        <v>0</v>
      </c>
      <c r="I3316">
        <f t="shared" si="208"/>
        <v>0</v>
      </c>
    </row>
    <row r="3317" spans="2:9" x14ac:dyDescent="0.25">
      <c r="B3317" s="21">
        <v>42294</v>
      </c>
      <c r="F3317">
        <f t="shared" si="205"/>
        <v>0</v>
      </c>
      <c r="G3317">
        <f t="shared" si="206"/>
        <v>0</v>
      </c>
      <c r="H3317">
        <f t="shared" si="207"/>
        <v>0</v>
      </c>
      <c r="I3317">
        <f t="shared" si="208"/>
        <v>0</v>
      </c>
    </row>
    <row r="3318" spans="2:9" x14ac:dyDescent="0.25">
      <c r="B3318" s="21">
        <v>42295</v>
      </c>
      <c r="F3318">
        <f t="shared" si="205"/>
        <v>0</v>
      </c>
      <c r="G3318">
        <f t="shared" si="206"/>
        <v>0</v>
      </c>
      <c r="H3318">
        <f t="shared" si="207"/>
        <v>0</v>
      </c>
      <c r="I3318">
        <f t="shared" si="208"/>
        <v>0</v>
      </c>
    </row>
    <row r="3319" spans="2:9" x14ac:dyDescent="0.25">
      <c r="B3319" s="21">
        <v>42296</v>
      </c>
      <c r="F3319">
        <f t="shared" si="205"/>
        <v>0</v>
      </c>
      <c r="G3319">
        <f t="shared" si="206"/>
        <v>0</v>
      </c>
      <c r="H3319">
        <f t="shared" si="207"/>
        <v>0</v>
      </c>
      <c r="I3319">
        <f t="shared" si="208"/>
        <v>0</v>
      </c>
    </row>
    <row r="3320" spans="2:9" x14ac:dyDescent="0.25">
      <c r="B3320" s="21">
        <v>42297</v>
      </c>
      <c r="F3320">
        <f t="shared" si="205"/>
        <v>0</v>
      </c>
      <c r="G3320">
        <f t="shared" si="206"/>
        <v>0</v>
      </c>
      <c r="H3320">
        <f t="shared" si="207"/>
        <v>0</v>
      </c>
      <c r="I3320">
        <f t="shared" si="208"/>
        <v>0</v>
      </c>
    </row>
    <row r="3321" spans="2:9" x14ac:dyDescent="0.25">
      <c r="B3321" s="21">
        <v>42298</v>
      </c>
      <c r="F3321">
        <f t="shared" si="205"/>
        <v>0</v>
      </c>
      <c r="G3321">
        <f t="shared" si="206"/>
        <v>0</v>
      </c>
      <c r="H3321">
        <f t="shared" si="207"/>
        <v>0</v>
      </c>
      <c r="I3321">
        <f t="shared" si="208"/>
        <v>0</v>
      </c>
    </row>
    <row r="3322" spans="2:9" x14ac:dyDescent="0.25">
      <c r="B3322" s="21">
        <v>42299</v>
      </c>
      <c r="F3322">
        <f t="shared" si="205"/>
        <v>0</v>
      </c>
      <c r="G3322">
        <f t="shared" si="206"/>
        <v>0</v>
      </c>
      <c r="H3322">
        <f t="shared" si="207"/>
        <v>0</v>
      </c>
      <c r="I3322">
        <f t="shared" si="208"/>
        <v>0</v>
      </c>
    </row>
    <row r="3323" spans="2:9" x14ac:dyDescent="0.25">
      <c r="B3323" s="21">
        <v>42300</v>
      </c>
      <c r="F3323">
        <f t="shared" si="205"/>
        <v>0</v>
      </c>
      <c r="G3323">
        <f t="shared" si="206"/>
        <v>0</v>
      </c>
      <c r="H3323">
        <f t="shared" si="207"/>
        <v>0</v>
      </c>
      <c r="I3323">
        <f t="shared" si="208"/>
        <v>0</v>
      </c>
    </row>
    <row r="3324" spans="2:9" x14ac:dyDescent="0.25">
      <c r="B3324" s="21">
        <v>42301</v>
      </c>
      <c r="F3324">
        <f t="shared" si="205"/>
        <v>0</v>
      </c>
      <c r="G3324">
        <f t="shared" si="206"/>
        <v>0</v>
      </c>
      <c r="H3324">
        <f t="shared" si="207"/>
        <v>0</v>
      </c>
      <c r="I3324">
        <f t="shared" si="208"/>
        <v>0</v>
      </c>
    </row>
    <row r="3325" spans="2:9" x14ac:dyDescent="0.25">
      <c r="B3325" s="21">
        <v>42302</v>
      </c>
      <c r="F3325">
        <f t="shared" si="205"/>
        <v>0</v>
      </c>
      <c r="G3325">
        <f t="shared" si="206"/>
        <v>0</v>
      </c>
      <c r="H3325">
        <f t="shared" si="207"/>
        <v>0</v>
      </c>
      <c r="I3325">
        <f t="shared" si="208"/>
        <v>0</v>
      </c>
    </row>
    <row r="3326" spans="2:9" x14ac:dyDescent="0.25">
      <c r="B3326" s="21">
        <v>42303</v>
      </c>
      <c r="F3326">
        <f t="shared" si="205"/>
        <v>0</v>
      </c>
      <c r="G3326">
        <f t="shared" si="206"/>
        <v>0</v>
      </c>
      <c r="H3326">
        <f t="shared" si="207"/>
        <v>0</v>
      </c>
      <c r="I3326">
        <f t="shared" si="208"/>
        <v>0</v>
      </c>
    </row>
    <row r="3327" spans="2:9" x14ac:dyDescent="0.25">
      <c r="B3327" s="21">
        <v>42304</v>
      </c>
      <c r="F3327">
        <f t="shared" si="205"/>
        <v>0</v>
      </c>
      <c r="G3327">
        <f t="shared" si="206"/>
        <v>0</v>
      </c>
      <c r="H3327">
        <f t="shared" si="207"/>
        <v>0</v>
      </c>
      <c r="I3327">
        <f t="shared" si="208"/>
        <v>0</v>
      </c>
    </row>
    <row r="3328" spans="2:9" x14ac:dyDescent="0.25">
      <c r="B3328" s="21">
        <v>42305</v>
      </c>
      <c r="F3328">
        <f t="shared" si="205"/>
        <v>0</v>
      </c>
      <c r="G3328">
        <f t="shared" si="206"/>
        <v>0</v>
      </c>
      <c r="H3328">
        <f t="shared" si="207"/>
        <v>0</v>
      </c>
      <c r="I3328">
        <f t="shared" si="208"/>
        <v>0</v>
      </c>
    </row>
    <row r="3329" spans="2:9" x14ac:dyDescent="0.25">
      <c r="B3329" s="21">
        <v>42306</v>
      </c>
      <c r="C3329">
        <v>48.196249999999999</v>
      </c>
      <c r="D3329">
        <v>0</v>
      </c>
      <c r="E3329">
        <v>11.7</v>
      </c>
      <c r="F3329">
        <f t="shared" si="205"/>
        <v>48.196249999999999</v>
      </c>
      <c r="G3329">
        <f t="shared" si="206"/>
        <v>48.196249999999999</v>
      </c>
      <c r="H3329">
        <f t="shared" si="207"/>
        <v>0</v>
      </c>
      <c r="I3329">
        <f t="shared" si="208"/>
        <v>11.7</v>
      </c>
    </row>
    <row r="3330" spans="2:9" x14ac:dyDescent="0.25">
      <c r="B3330" s="21">
        <v>42307</v>
      </c>
      <c r="F3330">
        <f t="shared" si="205"/>
        <v>0</v>
      </c>
      <c r="G3330">
        <f t="shared" si="206"/>
        <v>0</v>
      </c>
      <c r="H3330">
        <f t="shared" si="207"/>
        <v>0</v>
      </c>
      <c r="I3330">
        <f t="shared" si="208"/>
        <v>0</v>
      </c>
    </row>
    <row r="3331" spans="2:9" x14ac:dyDescent="0.25">
      <c r="B3331" s="21">
        <v>42308</v>
      </c>
      <c r="F3331">
        <f t="shared" si="205"/>
        <v>0</v>
      </c>
      <c r="G3331">
        <f t="shared" si="206"/>
        <v>0</v>
      </c>
      <c r="H3331">
        <f t="shared" si="207"/>
        <v>0</v>
      </c>
      <c r="I3331">
        <f t="shared" si="208"/>
        <v>0</v>
      </c>
    </row>
    <row r="3332" spans="2:9" x14ac:dyDescent="0.25">
      <c r="B3332" s="21">
        <v>42309</v>
      </c>
      <c r="F3332">
        <f t="shared" si="205"/>
        <v>0</v>
      </c>
      <c r="G3332">
        <f t="shared" si="206"/>
        <v>0</v>
      </c>
      <c r="H3332">
        <f t="shared" si="207"/>
        <v>0</v>
      </c>
      <c r="I3332">
        <f t="shared" si="208"/>
        <v>0</v>
      </c>
    </row>
    <row r="3333" spans="2:9" x14ac:dyDescent="0.25">
      <c r="B3333" s="21">
        <v>42310</v>
      </c>
      <c r="F3333">
        <f t="shared" si="205"/>
        <v>0</v>
      </c>
      <c r="G3333">
        <f t="shared" si="206"/>
        <v>0</v>
      </c>
      <c r="H3333">
        <f t="shared" si="207"/>
        <v>0</v>
      </c>
      <c r="I3333">
        <f t="shared" si="208"/>
        <v>0</v>
      </c>
    </row>
    <row r="3334" spans="2:9" x14ac:dyDescent="0.25">
      <c r="B3334" s="21">
        <v>42311</v>
      </c>
      <c r="F3334">
        <f t="shared" ref="F3334:F3397" si="209">G3334-H3334</f>
        <v>0</v>
      </c>
      <c r="G3334">
        <f t="shared" ref="G3334:G3397" si="210">IF(C3334="",0,C3334)</f>
        <v>0</v>
      </c>
      <c r="H3334">
        <f t="shared" ref="H3334:H3397" si="211">IF(D3334="",0,D3334)</f>
        <v>0</v>
      </c>
      <c r="I3334">
        <f t="shared" ref="I3334:I3397" si="212">IF(E3334="",0,E3334)</f>
        <v>0</v>
      </c>
    </row>
    <row r="3335" spans="2:9" x14ac:dyDescent="0.25">
      <c r="B3335" s="21">
        <v>42312</v>
      </c>
      <c r="F3335">
        <f t="shared" si="209"/>
        <v>0</v>
      </c>
      <c r="G3335">
        <f t="shared" si="210"/>
        <v>0</v>
      </c>
      <c r="H3335">
        <f t="shared" si="211"/>
        <v>0</v>
      </c>
      <c r="I3335">
        <f t="shared" si="212"/>
        <v>0</v>
      </c>
    </row>
    <row r="3336" spans="2:9" x14ac:dyDescent="0.25">
      <c r="B3336" s="21">
        <v>42313</v>
      </c>
      <c r="F3336">
        <f t="shared" si="209"/>
        <v>0</v>
      </c>
      <c r="G3336">
        <f t="shared" si="210"/>
        <v>0</v>
      </c>
      <c r="H3336">
        <f t="shared" si="211"/>
        <v>0</v>
      </c>
      <c r="I3336">
        <f t="shared" si="212"/>
        <v>0</v>
      </c>
    </row>
    <row r="3337" spans="2:9" x14ac:dyDescent="0.25">
      <c r="B3337" s="21">
        <v>42314</v>
      </c>
      <c r="F3337">
        <f t="shared" si="209"/>
        <v>0</v>
      </c>
      <c r="G3337">
        <f t="shared" si="210"/>
        <v>0</v>
      </c>
      <c r="H3337">
        <f t="shared" si="211"/>
        <v>0</v>
      </c>
      <c r="I3337">
        <f t="shared" si="212"/>
        <v>0</v>
      </c>
    </row>
    <row r="3338" spans="2:9" x14ac:dyDescent="0.25">
      <c r="B3338" s="21">
        <v>42315</v>
      </c>
      <c r="F3338">
        <f t="shared" si="209"/>
        <v>0</v>
      </c>
      <c r="G3338">
        <f t="shared" si="210"/>
        <v>0</v>
      </c>
      <c r="H3338">
        <f t="shared" si="211"/>
        <v>0</v>
      </c>
      <c r="I3338">
        <f t="shared" si="212"/>
        <v>0</v>
      </c>
    </row>
    <row r="3339" spans="2:9" x14ac:dyDescent="0.25">
      <c r="B3339" s="21">
        <v>42316</v>
      </c>
      <c r="F3339">
        <f t="shared" si="209"/>
        <v>0</v>
      </c>
      <c r="G3339">
        <f t="shared" si="210"/>
        <v>0</v>
      </c>
      <c r="H3339">
        <f t="shared" si="211"/>
        <v>0</v>
      </c>
      <c r="I3339">
        <f t="shared" si="212"/>
        <v>0</v>
      </c>
    </row>
    <row r="3340" spans="2:9" x14ac:dyDescent="0.25">
      <c r="B3340" s="21">
        <v>42317</v>
      </c>
      <c r="F3340">
        <f t="shared" si="209"/>
        <v>0</v>
      </c>
      <c r="G3340">
        <f t="shared" si="210"/>
        <v>0</v>
      </c>
      <c r="H3340">
        <f t="shared" si="211"/>
        <v>0</v>
      </c>
      <c r="I3340">
        <f t="shared" si="212"/>
        <v>0</v>
      </c>
    </row>
    <row r="3341" spans="2:9" x14ac:dyDescent="0.25">
      <c r="B3341" s="21">
        <v>42318</v>
      </c>
      <c r="F3341">
        <f t="shared" si="209"/>
        <v>0</v>
      </c>
      <c r="G3341">
        <f t="shared" si="210"/>
        <v>0</v>
      </c>
      <c r="H3341">
        <f t="shared" si="211"/>
        <v>0</v>
      </c>
      <c r="I3341">
        <f t="shared" si="212"/>
        <v>0</v>
      </c>
    </row>
    <row r="3342" spans="2:9" x14ac:dyDescent="0.25">
      <c r="B3342" s="21">
        <v>42319</v>
      </c>
      <c r="F3342">
        <f t="shared" si="209"/>
        <v>0</v>
      </c>
      <c r="G3342">
        <f t="shared" si="210"/>
        <v>0</v>
      </c>
      <c r="H3342">
        <f t="shared" si="211"/>
        <v>0</v>
      </c>
      <c r="I3342">
        <f t="shared" si="212"/>
        <v>0</v>
      </c>
    </row>
    <row r="3343" spans="2:9" x14ac:dyDescent="0.25">
      <c r="B3343" s="21">
        <v>42320</v>
      </c>
      <c r="F3343">
        <f t="shared" si="209"/>
        <v>0</v>
      </c>
      <c r="G3343">
        <f t="shared" si="210"/>
        <v>0</v>
      </c>
      <c r="H3343">
        <f t="shared" si="211"/>
        <v>0</v>
      </c>
      <c r="I3343">
        <f t="shared" si="212"/>
        <v>0</v>
      </c>
    </row>
    <row r="3344" spans="2:9" x14ac:dyDescent="0.25">
      <c r="B3344" s="21">
        <v>42321</v>
      </c>
      <c r="F3344">
        <f t="shared" si="209"/>
        <v>0</v>
      </c>
      <c r="G3344">
        <f t="shared" si="210"/>
        <v>0</v>
      </c>
      <c r="H3344">
        <f t="shared" si="211"/>
        <v>0</v>
      </c>
      <c r="I3344">
        <f t="shared" si="212"/>
        <v>0</v>
      </c>
    </row>
    <row r="3345" spans="2:9" x14ac:dyDescent="0.25">
      <c r="B3345" s="21">
        <v>42322</v>
      </c>
      <c r="F3345">
        <f t="shared" si="209"/>
        <v>0</v>
      </c>
      <c r="G3345">
        <f t="shared" si="210"/>
        <v>0</v>
      </c>
      <c r="H3345">
        <f t="shared" si="211"/>
        <v>0</v>
      </c>
      <c r="I3345">
        <f t="shared" si="212"/>
        <v>0</v>
      </c>
    </row>
    <row r="3346" spans="2:9" x14ac:dyDescent="0.25">
      <c r="B3346" s="21">
        <v>42323</v>
      </c>
      <c r="F3346">
        <f t="shared" si="209"/>
        <v>0</v>
      </c>
      <c r="G3346">
        <f t="shared" si="210"/>
        <v>0</v>
      </c>
      <c r="H3346">
        <f t="shared" si="211"/>
        <v>0</v>
      </c>
      <c r="I3346">
        <f t="shared" si="212"/>
        <v>0</v>
      </c>
    </row>
    <row r="3347" spans="2:9" x14ac:dyDescent="0.25">
      <c r="B3347" s="21">
        <v>42324</v>
      </c>
      <c r="F3347">
        <f t="shared" si="209"/>
        <v>0</v>
      </c>
      <c r="G3347">
        <f t="shared" si="210"/>
        <v>0</v>
      </c>
      <c r="H3347">
        <f t="shared" si="211"/>
        <v>0</v>
      </c>
      <c r="I3347">
        <f t="shared" si="212"/>
        <v>0</v>
      </c>
    </row>
    <row r="3348" spans="2:9" x14ac:dyDescent="0.25">
      <c r="B3348" s="21">
        <v>42325</v>
      </c>
      <c r="F3348">
        <f t="shared" si="209"/>
        <v>0</v>
      </c>
      <c r="G3348">
        <f t="shared" si="210"/>
        <v>0</v>
      </c>
      <c r="H3348">
        <f t="shared" si="211"/>
        <v>0</v>
      </c>
      <c r="I3348">
        <f t="shared" si="212"/>
        <v>0</v>
      </c>
    </row>
    <row r="3349" spans="2:9" x14ac:dyDescent="0.25">
      <c r="B3349" s="21">
        <v>42326</v>
      </c>
      <c r="F3349">
        <f t="shared" si="209"/>
        <v>0</v>
      </c>
      <c r="G3349">
        <f t="shared" si="210"/>
        <v>0</v>
      </c>
      <c r="H3349">
        <f t="shared" si="211"/>
        <v>0</v>
      </c>
      <c r="I3349">
        <f t="shared" si="212"/>
        <v>0</v>
      </c>
    </row>
    <row r="3350" spans="2:9" x14ac:dyDescent="0.25">
      <c r="B3350" s="21">
        <v>42327</v>
      </c>
      <c r="C3350">
        <v>188.768</v>
      </c>
      <c r="D3350">
        <v>0</v>
      </c>
      <c r="E3350">
        <v>126.508</v>
      </c>
      <c r="F3350">
        <f t="shared" si="209"/>
        <v>188.768</v>
      </c>
      <c r="G3350">
        <f t="shared" si="210"/>
        <v>188.768</v>
      </c>
      <c r="H3350">
        <f t="shared" si="211"/>
        <v>0</v>
      </c>
      <c r="I3350">
        <f t="shared" si="212"/>
        <v>126.508</v>
      </c>
    </row>
    <row r="3351" spans="2:9" x14ac:dyDescent="0.25">
      <c r="B3351" s="21">
        <v>42328</v>
      </c>
      <c r="F3351">
        <f t="shared" si="209"/>
        <v>0</v>
      </c>
      <c r="G3351">
        <f t="shared" si="210"/>
        <v>0</v>
      </c>
      <c r="H3351">
        <f t="shared" si="211"/>
        <v>0</v>
      </c>
      <c r="I3351">
        <f t="shared" si="212"/>
        <v>0</v>
      </c>
    </row>
    <row r="3352" spans="2:9" x14ac:dyDescent="0.25">
      <c r="B3352" s="21">
        <v>42329</v>
      </c>
      <c r="F3352">
        <f t="shared" si="209"/>
        <v>0</v>
      </c>
      <c r="G3352">
        <f t="shared" si="210"/>
        <v>0</v>
      </c>
      <c r="H3352">
        <f t="shared" si="211"/>
        <v>0</v>
      </c>
      <c r="I3352">
        <f t="shared" si="212"/>
        <v>0</v>
      </c>
    </row>
    <row r="3353" spans="2:9" x14ac:dyDescent="0.25">
      <c r="B3353" s="21">
        <v>42330</v>
      </c>
      <c r="F3353">
        <f t="shared" si="209"/>
        <v>0</v>
      </c>
      <c r="G3353">
        <f t="shared" si="210"/>
        <v>0</v>
      </c>
      <c r="H3353">
        <f t="shared" si="211"/>
        <v>0</v>
      </c>
      <c r="I3353">
        <f t="shared" si="212"/>
        <v>0</v>
      </c>
    </row>
    <row r="3354" spans="2:9" x14ac:dyDescent="0.25">
      <c r="B3354" s="21">
        <v>42331</v>
      </c>
      <c r="F3354">
        <f t="shared" si="209"/>
        <v>0</v>
      </c>
      <c r="G3354">
        <f t="shared" si="210"/>
        <v>0</v>
      </c>
      <c r="H3354">
        <f t="shared" si="211"/>
        <v>0</v>
      </c>
      <c r="I3354">
        <f t="shared" si="212"/>
        <v>0</v>
      </c>
    </row>
    <row r="3355" spans="2:9" x14ac:dyDescent="0.25">
      <c r="B3355" s="21">
        <v>42332</v>
      </c>
      <c r="F3355">
        <f t="shared" si="209"/>
        <v>0</v>
      </c>
      <c r="G3355">
        <f t="shared" si="210"/>
        <v>0</v>
      </c>
      <c r="H3355">
        <f t="shared" si="211"/>
        <v>0</v>
      </c>
      <c r="I3355">
        <f t="shared" si="212"/>
        <v>0</v>
      </c>
    </row>
    <row r="3356" spans="2:9" x14ac:dyDescent="0.25">
      <c r="B3356" s="21">
        <v>42333</v>
      </c>
      <c r="F3356">
        <f t="shared" si="209"/>
        <v>0</v>
      </c>
      <c r="G3356">
        <f t="shared" si="210"/>
        <v>0</v>
      </c>
      <c r="H3356">
        <f t="shared" si="211"/>
        <v>0</v>
      </c>
      <c r="I3356">
        <f t="shared" si="212"/>
        <v>0</v>
      </c>
    </row>
    <row r="3357" spans="2:9" x14ac:dyDescent="0.25">
      <c r="B3357" s="21">
        <v>42334</v>
      </c>
      <c r="F3357">
        <f t="shared" si="209"/>
        <v>0</v>
      </c>
      <c r="G3357">
        <f t="shared" si="210"/>
        <v>0</v>
      </c>
      <c r="H3357">
        <f t="shared" si="211"/>
        <v>0</v>
      </c>
      <c r="I3357">
        <f t="shared" si="212"/>
        <v>0</v>
      </c>
    </row>
    <row r="3358" spans="2:9" x14ac:dyDescent="0.25">
      <c r="B3358" s="21">
        <v>42335</v>
      </c>
      <c r="F3358">
        <f t="shared" si="209"/>
        <v>0</v>
      </c>
      <c r="G3358">
        <f t="shared" si="210"/>
        <v>0</v>
      </c>
      <c r="H3358">
        <f t="shared" si="211"/>
        <v>0</v>
      </c>
      <c r="I3358">
        <f t="shared" si="212"/>
        <v>0</v>
      </c>
    </row>
    <row r="3359" spans="2:9" x14ac:dyDescent="0.25">
      <c r="B3359" s="21">
        <v>42336</v>
      </c>
      <c r="F3359">
        <f t="shared" si="209"/>
        <v>0</v>
      </c>
      <c r="G3359">
        <f t="shared" si="210"/>
        <v>0</v>
      </c>
      <c r="H3359">
        <f t="shared" si="211"/>
        <v>0</v>
      </c>
      <c r="I3359">
        <f t="shared" si="212"/>
        <v>0</v>
      </c>
    </row>
    <row r="3360" spans="2:9" x14ac:dyDescent="0.25">
      <c r="B3360" s="21">
        <v>42337</v>
      </c>
      <c r="F3360">
        <f t="shared" si="209"/>
        <v>0</v>
      </c>
      <c r="G3360">
        <f t="shared" si="210"/>
        <v>0</v>
      </c>
      <c r="H3360">
        <f t="shared" si="211"/>
        <v>0</v>
      </c>
      <c r="I3360">
        <f t="shared" si="212"/>
        <v>0</v>
      </c>
    </row>
    <row r="3361" spans="2:9" x14ac:dyDescent="0.25">
      <c r="B3361" s="21">
        <v>42338</v>
      </c>
      <c r="F3361">
        <f t="shared" si="209"/>
        <v>0</v>
      </c>
      <c r="G3361">
        <f t="shared" si="210"/>
        <v>0</v>
      </c>
      <c r="H3361">
        <f t="shared" si="211"/>
        <v>0</v>
      </c>
      <c r="I3361">
        <f t="shared" si="212"/>
        <v>0</v>
      </c>
    </row>
    <row r="3362" spans="2:9" x14ac:dyDescent="0.25">
      <c r="B3362" s="21">
        <v>42339</v>
      </c>
      <c r="F3362">
        <f t="shared" si="209"/>
        <v>0</v>
      </c>
      <c r="G3362">
        <f t="shared" si="210"/>
        <v>0</v>
      </c>
      <c r="H3362">
        <f t="shared" si="211"/>
        <v>0</v>
      </c>
      <c r="I3362">
        <f t="shared" si="212"/>
        <v>0</v>
      </c>
    </row>
    <row r="3363" spans="2:9" x14ac:dyDescent="0.25">
      <c r="B3363" s="21">
        <v>42340</v>
      </c>
      <c r="F3363">
        <f t="shared" si="209"/>
        <v>0</v>
      </c>
      <c r="G3363">
        <f t="shared" si="210"/>
        <v>0</v>
      </c>
      <c r="H3363">
        <f t="shared" si="211"/>
        <v>0</v>
      </c>
      <c r="I3363">
        <f t="shared" si="212"/>
        <v>0</v>
      </c>
    </row>
    <row r="3364" spans="2:9" x14ac:dyDescent="0.25">
      <c r="B3364" s="21">
        <v>42341</v>
      </c>
      <c r="C3364">
        <v>319.52699999999999</v>
      </c>
      <c r="D3364">
        <v>88.61</v>
      </c>
      <c r="E3364">
        <v>180.75075000000001</v>
      </c>
      <c r="F3364">
        <f t="shared" si="209"/>
        <v>230.91699999999997</v>
      </c>
      <c r="G3364">
        <f t="shared" si="210"/>
        <v>319.52699999999999</v>
      </c>
      <c r="H3364">
        <f t="shared" si="211"/>
        <v>88.61</v>
      </c>
      <c r="I3364">
        <f t="shared" si="212"/>
        <v>180.75075000000001</v>
      </c>
    </row>
    <row r="3365" spans="2:9" x14ac:dyDescent="0.25">
      <c r="B3365" s="21">
        <v>42342</v>
      </c>
      <c r="F3365">
        <f t="shared" si="209"/>
        <v>0</v>
      </c>
      <c r="G3365">
        <f t="shared" si="210"/>
        <v>0</v>
      </c>
      <c r="H3365">
        <f t="shared" si="211"/>
        <v>0</v>
      </c>
      <c r="I3365">
        <f t="shared" si="212"/>
        <v>0</v>
      </c>
    </row>
    <row r="3366" spans="2:9" x14ac:dyDescent="0.25">
      <c r="B3366" s="21">
        <v>42343</v>
      </c>
      <c r="F3366">
        <f t="shared" si="209"/>
        <v>0</v>
      </c>
      <c r="G3366">
        <f t="shared" si="210"/>
        <v>0</v>
      </c>
      <c r="H3366">
        <f t="shared" si="211"/>
        <v>0</v>
      </c>
      <c r="I3366">
        <f t="shared" si="212"/>
        <v>0</v>
      </c>
    </row>
    <row r="3367" spans="2:9" x14ac:dyDescent="0.25">
      <c r="B3367" s="21">
        <v>42344</v>
      </c>
      <c r="F3367">
        <f t="shared" si="209"/>
        <v>0</v>
      </c>
      <c r="G3367">
        <f t="shared" si="210"/>
        <v>0</v>
      </c>
      <c r="H3367">
        <f t="shared" si="211"/>
        <v>0</v>
      </c>
      <c r="I3367">
        <f t="shared" si="212"/>
        <v>0</v>
      </c>
    </row>
    <row r="3368" spans="2:9" x14ac:dyDescent="0.25">
      <c r="B3368" s="21">
        <v>42345</v>
      </c>
      <c r="F3368">
        <f t="shared" si="209"/>
        <v>0</v>
      </c>
      <c r="G3368">
        <f t="shared" si="210"/>
        <v>0</v>
      </c>
      <c r="H3368">
        <f t="shared" si="211"/>
        <v>0</v>
      </c>
      <c r="I3368">
        <f t="shared" si="212"/>
        <v>0</v>
      </c>
    </row>
    <row r="3369" spans="2:9" x14ac:dyDescent="0.25">
      <c r="B3369" s="21">
        <v>42346</v>
      </c>
      <c r="F3369">
        <f t="shared" si="209"/>
        <v>0</v>
      </c>
      <c r="G3369">
        <f t="shared" si="210"/>
        <v>0</v>
      </c>
      <c r="H3369">
        <f t="shared" si="211"/>
        <v>0</v>
      </c>
      <c r="I3369">
        <f t="shared" si="212"/>
        <v>0</v>
      </c>
    </row>
    <row r="3370" spans="2:9" x14ac:dyDescent="0.25">
      <c r="B3370" s="21">
        <v>42347</v>
      </c>
      <c r="F3370">
        <f t="shared" si="209"/>
        <v>0</v>
      </c>
      <c r="G3370">
        <f t="shared" si="210"/>
        <v>0</v>
      </c>
      <c r="H3370">
        <f t="shared" si="211"/>
        <v>0</v>
      </c>
      <c r="I3370">
        <f t="shared" si="212"/>
        <v>0</v>
      </c>
    </row>
    <row r="3371" spans="2:9" x14ac:dyDescent="0.25">
      <c r="B3371" s="21">
        <v>42348</v>
      </c>
      <c r="F3371">
        <f t="shared" si="209"/>
        <v>0</v>
      </c>
      <c r="G3371">
        <f t="shared" si="210"/>
        <v>0</v>
      </c>
      <c r="H3371">
        <f t="shared" si="211"/>
        <v>0</v>
      </c>
      <c r="I3371">
        <f t="shared" si="212"/>
        <v>0</v>
      </c>
    </row>
    <row r="3372" spans="2:9" x14ac:dyDescent="0.25">
      <c r="B3372" s="21">
        <v>42349</v>
      </c>
      <c r="F3372">
        <f t="shared" si="209"/>
        <v>0</v>
      </c>
      <c r="G3372">
        <f t="shared" si="210"/>
        <v>0</v>
      </c>
      <c r="H3372">
        <f t="shared" si="211"/>
        <v>0</v>
      </c>
      <c r="I3372">
        <f t="shared" si="212"/>
        <v>0</v>
      </c>
    </row>
    <row r="3373" spans="2:9" x14ac:dyDescent="0.25">
      <c r="B3373" s="21">
        <v>42350</v>
      </c>
      <c r="F3373">
        <f t="shared" si="209"/>
        <v>0</v>
      </c>
      <c r="G3373">
        <f t="shared" si="210"/>
        <v>0</v>
      </c>
      <c r="H3373">
        <f t="shared" si="211"/>
        <v>0</v>
      </c>
      <c r="I3373">
        <f t="shared" si="212"/>
        <v>0</v>
      </c>
    </row>
    <row r="3374" spans="2:9" x14ac:dyDescent="0.25">
      <c r="B3374" s="21">
        <v>42351</v>
      </c>
      <c r="F3374">
        <f t="shared" si="209"/>
        <v>0</v>
      </c>
      <c r="G3374">
        <f t="shared" si="210"/>
        <v>0</v>
      </c>
      <c r="H3374">
        <f t="shared" si="211"/>
        <v>0</v>
      </c>
      <c r="I3374">
        <f t="shared" si="212"/>
        <v>0</v>
      </c>
    </row>
    <row r="3375" spans="2:9" x14ac:dyDescent="0.25">
      <c r="B3375" s="21">
        <v>42352</v>
      </c>
      <c r="F3375">
        <f t="shared" si="209"/>
        <v>0</v>
      </c>
      <c r="G3375">
        <f t="shared" si="210"/>
        <v>0</v>
      </c>
      <c r="H3375">
        <f t="shared" si="211"/>
        <v>0</v>
      </c>
      <c r="I3375">
        <f t="shared" si="212"/>
        <v>0</v>
      </c>
    </row>
    <row r="3376" spans="2:9" x14ac:dyDescent="0.25">
      <c r="B3376" s="21">
        <v>42353</v>
      </c>
      <c r="C3376">
        <v>395.09075000000001</v>
      </c>
      <c r="D3376">
        <v>147.44499999999999</v>
      </c>
      <c r="E3376">
        <v>205.72174999999999</v>
      </c>
      <c r="F3376">
        <f t="shared" si="209"/>
        <v>247.64575000000002</v>
      </c>
      <c r="G3376">
        <f t="shared" si="210"/>
        <v>395.09075000000001</v>
      </c>
      <c r="H3376">
        <f t="shared" si="211"/>
        <v>147.44499999999999</v>
      </c>
      <c r="I3376">
        <f t="shared" si="212"/>
        <v>205.72174999999999</v>
      </c>
    </row>
    <row r="3377" spans="2:9" x14ac:dyDescent="0.25">
      <c r="B3377" s="21">
        <v>42354</v>
      </c>
      <c r="F3377">
        <f t="shared" si="209"/>
        <v>0</v>
      </c>
      <c r="G3377">
        <f t="shared" si="210"/>
        <v>0</v>
      </c>
      <c r="H3377">
        <f t="shared" si="211"/>
        <v>0</v>
      </c>
      <c r="I3377">
        <f t="shared" si="212"/>
        <v>0</v>
      </c>
    </row>
    <row r="3378" spans="2:9" x14ac:dyDescent="0.25">
      <c r="B3378" s="21">
        <v>42355</v>
      </c>
      <c r="F3378">
        <f t="shared" si="209"/>
        <v>0</v>
      </c>
      <c r="G3378">
        <f t="shared" si="210"/>
        <v>0</v>
      </c>
      <c r="H3378">
        <f t="shared" si="211"/>
        <v>0</v>
      </c>
      <c r="I3378">
        <f t="shared" si="212"/>
        <v>0</v>
      </c>
    </row>
    <row r="3379" spans="2:9" x14ac:dyDescent="0.25">
      <c r="B3379" s="21">
        <v>42356</v>
      </c>
      <c r="F3379">
        <f t="shared" si="209"/>
        <v>0</v>
      </c>
      <c r="G3379">
        <f t="shared" si="210"/>
        <v>0</v>
      </c>
      <c r="H3379">
        <f t="shared" si="211"/>
        <v>0</v>
      </c>
      <c r="I3379">
        <f t="shared" si="212"/>
        <v>0</v>
      </c>
    </row>
    <row r="3380" spans="2:9" x14ac:dyDescent="0.25">
      <c r="B3380" s="21">
        <v>42357</v>
      </c>
      <c r="F3380">
        <f t="shared" si="209"/>
        <v>0</v>
      </c>
      <c r="G3380">
        <f t="shared" si="210"/>
        <v>0</v>
      </c>
      <c r="H3380">
        <f t="shared" si="211"/>
        <v>0</v>
      </c>
      <c r="I3380">
        <f t="shared" si="212"/>
        <v>0</v>
      </c>
    </row>
    <row r="3381" spans="2:9" x14ac:dyDescent="0.25">
      <c r="B3381" s="21">
        <v>42358</v>
      </c>
      <c r="F3381">
        <f t="shared" si="209"/>
        <v>0</v>
      </c>
      <c r="G3381">
        <f t="shared" si="210"/>
        <v>0</v>
      </c>
      <c r="H3381">
        <f t="shared" si="211"/>
        <v>0</v>
      </c>
      <c r="I3381">
        <f t="shared" si="212"/>
        <v>0</v>
      </c>
    </row>
    <row r="3382" spans="2:9" x14ac:dyDescent="0.25">
      <c r="B3382" s="21">
        <v>42359</v>
      </c>
      <c r="F3382">
        <f t="shared" si="209"/>
        <v>0</v>
      </c>
      <c r="G3382">
        <f t="shared" si="210"/>
        <v>0</v>
      </c>
      <c r="H3382">
        <f t="shared" si="211"/>
        <v>0</v>
      </c>
      <c r="I3382">
        <f t="shared" si="212"/>
        <v>0</v>
      </c>
    </row>
    <row r="3383" spans="2:9" x14ac:dyDescent="0.25">
      <c r="B3383" s="21">
        <v>42360</v>
      </c>
      <c r="F3383">
        <f t="shared" si="209"/>
        <v>0</v>
      </c>
      <c r="G3383">
        <f t="shared" si="210"/>
        <v>0</v>
      </c>
      <c r="H3383">
        <f t="shared" si="211"/>
        <v>0</v>
      </c>
      <c r="I3383">
        <f t="shared" si="212"/>
        <v>0</v>
      </c>
    </row>
    <row r="3384" spans="2:9" x14ac:dyDescent="0.25">
      <c r="B3384" s="21">
        <v>42361</v>
      </c>
      <c r="F3384">
        <f t="shared" si="209"/>
        <v>0</v>
      </c>
      <c r="G3384">
        <f t="shared" si="210"/>
        <v>0</v>
      </c>
      <c r="H3384">
        <f t="shared" si="211"/>
        <v>0</v>
      </c>
      <c r="I3384">
        <f t="shared" si="212"/>
        <v>0</v>
      </c>
    </row>
    <row r="3385" spans="2:9" x14ac:dyDescent="0.25">
      <c r="B3385" s="21">
        <v>42362</v>
      </c>
      <c r="F3385">
        <f t="shared" si="209"/>
        <v>0</v>
      </c>
      <c r="G3385">
        <f t="shared" si="210"/>
        <v>0</v>
      </c>
      <c r="H3385">
        <f t="shared" si="211"/>
        <v>0</v>
      </c>
      <c r="I3385">
        <f t="shared" si="212"/>
        <v>0</v>
      </c>
    </row>
    <row r="3386" spans="2:9" x14ac:dyDescent="0.25">
      <c r="B3386" s="21">
        <v>42363</v>
      </c>
      <c r="F3386">
        <f t="shared" si="209"/>
        <v>0</v>
      </c>
      <c r="G3386">
        <f t="shared" si="210"/>
        <v>0</v>
      </c>
      <c r="H3386">
        <f t="shared" si="211"/>
        <v>0</v>
      </c>
      <c r="I3386">
        <f t="shared" si="212"/>
        <v>0</v>
      </c>
    </row>
    <row r="3387" spans="2:9" x14ac:dyDescent="0.25">
      <c r="B3387" s="21">
        <v>42364</v>
      </c>
      <c r="F3387">
        <f t="shared" si="209"/>
        <v>0</v>
      </c>
      <c r="G3387">
        <f t="shared" si="210"/>
        <v>0</v>
      </c>
      <c r="H3387">
        <f t="shared" si="211"/>
        <v>0</v>
      </c>
      <c r="I3387">
        <f t="shared" si="212"/>
        <v>0</v>
      </c>
    </row>
    <row r="3388" spans="2:9" x14ac:dyDescent="0.25">
      <c r="B3388" s="21">
        <v>42365</v>
      </c>
      <c r="F3388">
        <f t="shared" si="209"/>
        <v>0</v>
      </c>
      <c r="G3388">
        <f t="shared" si="210"/>
        <v>0</v>
      </c>
      <c r="H3388">
        <f t="shared" si="211"/>
        <v>0</v>
      </c>
      <c r="I3388">
        <f t="shared" si="212"/>
        <v>0</v>
      </c>
    </row>
    <row r="3389" spans="2:9" x14ac:dyDescent="0.25">
      <c r="B3389" s="21">
        <v>42366</v>
      </c>
      <c r="F3389">
        <f t="shared" si="209"/>
        <v>0</v>
      </c>
      <c r="G3389">
        <f t="shared" si="210"/>
        <v>0</v>
      </c>
      <c r="H3389">
        <f t="shared" si="211"/>
        <v>0</v>
      </c>
      <c r="I3389">
        <f t="shared" si="212"/>
        <v>0</v>
      </c>
    </row>
    <row r="3390" spans="2:9" x14ac:dyDescent="0.25">
      <c r="B3390" s="21">
        <v>42367</v>
      </c>
      <c r="F3390">
        <f t="shared" si="209"/>
        <v>0</v>
      </c>
      <c r="G3390">
        <f t="shared" si="210"/>
        <v>0</v>
      </c>
      <c r="H3390">
        <f t="shared" si="211"/>
        <v>0</v>
      </c>
      <c r="I3390">
        <f t="shared" si="212"/>
        <v>0</v>
      </c>
    </row>
    <row r="3391" spans="2:9" x14ac:dyDescent="0.25">
      <c r="B3391" s="21">
        <v>42368</v>
      </c>
      <c r="F3391">
        <f t="shared" si="209"/>
        <v>0</v>
      </c>
      <c r="G3391">
        <f t="shared" si="210"/>
        <v>0</v>
      </c>
      <c r="H3391">
        <f t="shared" si="211"/>
        <v>0</v>
      </c>
      <c r="I3391">
        <f t="shared" si="212"/>
        <v>0</v>
      </c>
    </row>
    <row r="3392" spans="2:9" x14ac:dyDescent="0.25">
      <c r="B3392" s="21">
        <v>42369</v>
      </c>
      <c r="F3392">
        <f t="shared" si="209"/>
        <v>0</v>
      </c>
      <c r="G3392">
        <f t="shared" si="210"/>
        <v>0</v>
      </c>
      <c r="H3392">
        <f t="shared" si="211"/>
        <v>0</v>
      </c>
      <c r="I3392">
        <f t="shared" si="212"/>
        <v>0</v>
      </c>
    </row>
    <row r="3393" spans="2:9" x14ac:dyDescent="0.25">
      <c r="B3393" s="21">
        <v>42370</v>
      </c>
      <c r="F3393">
        <f t="shared" si="209"/>
        <v>0</v>
      </c>
      <c r="G3393">
        <f t="shared" si="210"/>
        <v>0</v>
      </c>
      <c r="H3393">
        <f t="shared" si="211"/>
        <v>0</v>
      </c>
      <c r="I3393">
        <f t="shared" si="212"/>
        <v>0</v>
      </c>
    </row>
    <row r="3394" spans="2:9" x14ac:dyDescent="0.25">
      <c r="B3394" s="21">
        <v>42371</v>
      </c>
      <c r="F3394">
        <f t="shared" si="209"/>
        <v>0</v>
      </c>
      <c r="G3394">
        <f t="shared" si="210"/>
        <v>0</v>
      </c>
      <c r="H3394">
        <f t="shared" si="211"/>
        <v>0</v>
      </c>
      <c r="I3394">
        <f t="shared" si="212"/>
        <v>0</v>
      </c>
    </row>
    <row r="3395" spans="2:9" x14ac:dyDescent="0.25">
      <c r="B3395" s="21">
        <v>42372</v>
      </c>
      <c r="F3395">
        <f t="shared" si="209"/>
        <v>0</v>
      </c>
      <c r="G3395">
        <f t="shared" si="210"/>
        <v>0</v>
      </c>
      <c r="H3395">
        <f t="shared" si="211"/>
        <v>0</v>
      </c>
      <c r="I3395">
        <f t="shared" si="212"/>
        <v>0</v>
      </c>
    </row>
    <row r="3396" spans="2:9" x14ac:dyDescent="0.25">
      <c r="B3396" s="21">
        <v>42373</v>
      </c>
      <c r="F3396">
        <f t="shared" si="209"/>
        <v>0</v>
      </c>
      <c r="G3396">
        <f t="shared" si="210"/>
        <v>0</v>
      </c>
      <c r="H3396">
        <f t="shared" si="211"/>
        <v>0</v>
      </c>
      <c r="I3396">
        <f t="shared" si="212"/>
        <v>0</v>
      </c>
    </row>
    <row r="3397" spans="2:9" x14ac:dyDescent="0.25">
      <c r="B3397" s="21">
        <v>42374</v>
      </c>
      <c r="F3397">
        <f t="shared" si="209"/>
        <v>0</v>
      </c>
      <c r="G3397">
        <f t="shared" si="210"/>
        <v>0</v>
      </c>
      <c r="H3397">
        <f t="shared" si="211"/>
        <v>0</v>
      </c>
      <c r="I3397">
        <f t="shared" si="212"/>
        <v>0</v>
      </c>
    </row>
    <row r="3398" spans="2:9" x14ac:dyDescent="0.25">
      <c r="B3398" s="21">
        <v>42375</v>
      </c>
      <c r="C3398">
        <v>456.72500000000002</v>
      </c>
      <c r="D3398">
        <v>71.415999999999997</v>
      </c>
      <c r="E3398">
        <v>108.9205</v>
      </c>
      <c r="F3398">
        <f t="shared" ref="F3398:F3461" si="213">G3398-H3398</f>
        <v>385.30900000000003</v>
      </c>
      <c r="G3398">
        <f t="shared" ref="G3398:G3461" si="214">IF(C3398="",0,C3398)</f>
        <v>456.72500000000002</v>
      </c>
      <c r="H3398">
        <f t="shared" ref="H3398:H3461" si="215">IF(D3398="",0,D3398)</f>
        <v>71.415999999999997</v>
      </c>
      <c r="I3398">
        <f t="shared" ref="I3398:I3461" si="216">IF(E3398="",0,E3398)</f>
        <v>108.9205</v>
      </c>
    </row>
    <row r="3399" spans="2:9" x14ac:dyDescent="0.25">
      <c r="B3399" s="21">
        <v>42376</v>
      </c>
      <c r="F3399">
        <f t="shared" si="213"/>
        <v>0</v>
      </c>
      <c r="G3399">
        <f t="shared" si="214"/>
        <v>0</v>
      </c>
      <c r="H3399">
        <f t="shared" si="215"/>
        <v>0</v>
      </c>
      <c r="I3399">
        <f t="shared" si="216"/>
        <v>0</v>
      </c>
    </row>
    <row r="3400" spans="2:9" x14ac:dyDescent="0.25">
      <c r="B3400" s="21">
        <v>42377</v>
      </c>
      <c r="F3400">
        <f t="shared" si="213"/>
        <v>0</v>
      </c>
      <c r="G3400">
        <f t="shared" si="214"/>
        <v>0</v>
      </c>
      <c r="H3400">
        <f t="shared" si="215"/>
        <v>0</v>
      </c>
      <c r="I3400">
        <f t="shared" si="216"/>
        <v>0</v>
      </c>
    </row>
    <row r="3401" spans="2:9" x14ac:dyDescent="0.25">
      <c r="B3401" s="21">
        <v>42378</v>
      </c>
      <c r="F3401">
        <f t="shared" si="213"/>
        <v>0</v>
      </c>
      <c r="G3401">
        <f t="shared" si="214"/>
        <v>0</v>
      </c>
      <c r="H3401">
        <f t="shared" si="215"/>
        <v>0</v>
      </c>
      <c r="I3401">
        <f t="shared" si="216"/>
        <v>0</v>
      </c>
    </row>
    <row r="3402" spans="2:9" x14ac:dyDescent="0.25">
      <c r="B3402" s="21">
        <v>42379</v>
      </c>
      <c r="F3402">
        <f t="shared" si="213"/>
        <v>0</v>
      </c>
      <c r="G3402">
        <f t="shared" si="214"/>
        <v>0</v>
      </c>
      <c r="H3402">
        <f t="shared" si="215"/>
        <v>0</v>
      </c>
      <c r="I3402">
        <f t="shared" si="216"/>
        <v>0</v>
      </c>
    </row>
    <row r="3403" spans="2:9" x14ac:dyDescent="0.25">
      <c r="B3403" s="21">
        <v>42380</v>
      </c>
      <c r="F3403">
        <f t="shared" si="213"/>
        <v>0</v>
      </c>
      <c r="G3403">
        <f t="shared" si="214"/>
        <v>0</v>
      </c>
      <c r="H3403">
        <f t="shared" si="215"/>
        <v>0</v>
      </c>
      <c r="I3403">
        <f t="shared" si="216"/>
        <v>0</v>
      </c>
    </row>
    <row r="3404" spans="2:9" x14ac:dyDescent="0.25">
      <c r="B3404" s="21">
        <v>42381</v>
      </c>
      <c r="F3404">
        <f t="shared" si="213"/>
        <v>0</v>
      </c>
      <c r="G3404">
        <f t="shared" si="214"/>
        <v>0</v>
      </c>
      <c r="H3404">
        <f t="shared" si="215"/>
        <v>0</v>
      </c>
      <c r="I3404">
        <f t="shared" si="216"/>
        <v>0</v>
      </c>
    </row>
    <row r="3405" spans="2:9" x14ac:dyDescent="0.25">
      <c r="B3405" s="21">
        <v>42382</v>
      </c>
      <c r="F3405">
        <f t="shared" si="213"/>
        <v>0</v>
      </c>
      <c r="G3405">
        <f t="shared" si="214"/>
        <v>0</v>
      </c>
      <c r="H3405">
        <f t="shared" si="215"/>
        <v>0</v>
      </c>
      <c r="I3405">
        <f t="shared" si="216"/>
        <v>0</v>
      </c>
    </row>
    <row r="3406" spans="2:9" x14ac:dyDescent="0.25">
      <c r="B3406" s="21">
        <v>42383</v>
      </c>
      <c r="F3406">
        <f t="shared" si="213"/>
        <v>0</v>
      </c>
      <c r="G3406">
        <f t="shared" si="214"/>
        <v>0</v>
      </c>
      <c r="H3406">
        <f t="shared" si="215"/>
        <v>0</v>
      </c>
      <c r="I3406">
        <f t="shared" si="216"/>
        <v>0</v>
      </c>
    </row>
    <row r="3407" spans="2:9" x14ac:dyDescent="0.25">
      <c r="B3407" s="21">
        <v>42384</v>
      </c>
      <c r="F3407">
        <f t="shared" si="213"/>
        <v>0</v>
      </c>
      <c r="G3407">
        <f t="shared" si="214"/>
        <v>0</v>
      </c>
      <c r="H3407">
        <f t="shared" si="215"/>
        <v>0</v>
      </c>
      <c r="I3407">
        <f t="shared" si="216"/>
        <v>0</v>
      </c>
    </row>
    <row r="3408" spans="2:9" x14ac:dyDescent="0.25">
      <c r="B3408" s="21">
        <v>42385</v>
      </c>
      <c r="F3408">
        <f t="shared" si="213"/>
        <v>0</v>
      </c>
      <c r="G3408">
        <f t="shared" si="214"/>
        <v>0</v>
      </c>
      <c r="H3408">
        <f t="shared" si="215"/>
        <v>0</v>
      </c>
      <c r="I3408">
        <f t="shared" si="216"/>
        <v>0</v>
      </c>
    </row>
    <row r="3409" spans="2:9" x14ac:dyDescent="0.25">
      <c r="B3409" s="21">
        <v>42386</v>
      </c>
      <c r="F3409">
        <f t="shared" si="213"/>
        <v>0</v>
      </c>
      <c r="G3409">
        <f t="shared" si="214"/>
        <v>0</v>
      </c>
      <c r="H3409">
        <f t="shared" si="215"/>
        <v>0</v>
      </c>
      <c r="I3409">
        <f t="shared" si="216"/>
        <v>0</v>
      </c>
    </row>
    <row r="3410" spans="2:9" x14ac:dyDescent="0.25">
      <c r="B3410" s="21">
        <v>42387</v>
      </c>
      <c r="F3410">
        <f t="shared" si="213"/>
        <v>0</v>
      </c>
      <c r="G3410">
        <f t="shared" si="214"/>
        <v>0</v>
      </c>
      <c r="H3410">
        <f t="shared" si="215"/>
        <v>0</v>
      </c>
      <c r="I3410">
        <f t="shared" si="216"/>
        <v>0</v>
      </c>
    </row>
    <row r="3411" spans="2:9" x14ac:dyDescent="0.25">
      <c r="B3411" s="21">
        <v>42388</v>
      </c>
      <c r="F3411">
        <f t="shared" si="213"/>
        <v>0</v>
      </c>
      <c r="G3411">
        <f t="shared" si="214"/>
        <v>0</v>
      </c>
      <c r="H3411">
        <f t="shared" si="215"/>
        <v>0</v>
      </c>
      <c r="I3411">
        <f t="shared" si="216"/>
        <v>0</v>
      </c>
    </row>
    <row r="3412" spans="2:9" x14ac:dyDescent="0.25">
      <c r="B3412" s="21">
        <v>42389</v>
      </c>
      <c r="F3412">
        <f t="shared" si="213"/>
        <v>0</v>
      </c>
      <c r="G3412">
        <f t="shared" si="214"/>
        <v>0</v>
      </c>
      <c r="H3412">
        <f t="shared" si="215"/>
        <v>0</v>
      </c>
      <c r="I3412">
        <f t="shared" si="216"/>
        <v>0</v>
      </c>
    </row>
    <row r="3413" spans="2:9" x14ac:dyDescent="0.25">
      <c r="B3413" s="21">
        <v>42390</v>
      </c>
      <c r="F3413">
        <f t="shared" si="213"/>
        <v>0</v>
      </c>
      <c r="G3413">
        <f t="shared" si="214"/>
        <v>0</v>
      </c>
      <c r="H3413">
        <f t="shared" si="215"/>
        <v>0</v>
      </c>
      <c r="I3413">
        <f t="shared" si="216"/>
        <v>0</v>
      </c>
    </row>
    <row r="3414" spans="2:9" x14ac:dyDescent="0.25">
      <c r="B3414" s="21">
        <v>42391</v>
      </c>
      <c r="F3414">
        <f t="shared" si="213"/>
        <v>0</v>
      </c>
      <c r="G3414">
        <f t="shared" si="214"/>
        <v>0</v>
      </c>
      <c r="H3414">
        <f t="shared" si="215"/>
        <v>0</v>
      </c>
      <c r="I3414">
        <f t="shared" si="216"/>
        <v>0</v>
      </c>
    </row>
    <row r="3415" spans="2:9" x14ac:dyDescent="0.25">
      <c r="B3415" s="21">
        <v>42392</v>
      </c>
      <c r="F3415">
        <f t="shared" si="213"/>
        <v>0</v>
      </c>
      <c r="G3415">
        <f t="shared" si="214"/>
        <v>0</v>
      </c>
      <c r="H3415">
        <f t="shared" si="215"/>
        <v>0</v>
      </c>
      <c r="I3415">
        <f t="shared" si="216"/>
        <v>0</v>
      </c>
    </row>
    <row r="3416" spans="2:9" x14ac:dyDescent="0.25">
      <c r="B3416" s="21">
        <v>42393</v>
      </c>
      <c r="F3416">
        <f t="shared" si="213"/>
        <v>0</v>
      </c>
      <c r="G3416">
        <f t="shared" si="214"/>
        <v>0</v>
      </c>
      <c r="H3416">
        <f t="shared" si="215"/>
        <v>0</v>
      </c>
      <c r="I3416">
        <f t="shared" si="216"/>
        <v>0</v>
      </c>
    </row>
    <row r="3417" spans="2:9" x14ac:dyDescent="0.25">
      <c r="B3417" s="21">
        <v>42394</v>
      </c>
      <c r="C3417">
        <v>414.39974999999998</v>
      </c>
      <c r="D3417">
        <v>63.040750000000003</v>
      </c>
      <c r="E3417">
        <v>83.231999999999999</v>
      </c>
      <c r="F3417">
        <f t="shared" si="213"/>
        <v>351.35899999999998</v>
      </c>
      <c r="G3417">
        <f t="shared" si="214"/>
        <v>414.39974999999998</v>
      </c>
      <c r="H3417">
        <f t="shared" si="215"/>
        <v>63.040750000000003</v>
      </c>
      <c r="I3417">
        <f t="shared" si="216"/>
        <v>83.231999999999999</v>
      </c>
    </row>
    <row r="3418" spans="2:9" x14ac:dyDescent="0.25">
      <c r="B3418" s="21">
        <v>42395</v>
      </c>
      <c r="F3418">
        <f t="shared" si="213"/>
        <v>0</v>
      </c>
      <c r="G3418">
        <f t="shared" si="214"/>
        <v>0</v>
      </c>
      <c r="H3418">
        <f t="shared" si="215"/>
        <v>0</v>
      </c>
      <c r="I3418">
        <f t="shared" si="216"/>
        <v>0</v>
      </c>
    </row>
    <row r="3419" spans="2:9" x14ac:dyDescent="0.25">
      <c r="B3419" s="21">
        <v>42396</v>
      </c>
      <c r="F3419">
        <f t="shared" si="213"/>
        <v>0</v>
      </c>
      <c r="G3419">
        <f t="shared" si="214"/>
        <v>0</v>
      </c>
      <c r="H3419">
        <f t="shared" si="215"/>
        <v>0</v>
      </c>
      <c r="I3419">
        <f t="shared" si="216"/>
        <v>0</v>
      </c>
    </row>
    <row r="3420" spans="2:9" x14ac:dyDescent="0.25">
      <c r="B3420" s="21">
        <v>42397</v>
      </c>
      <c r="F3420">
        <f t="shared" si="213"/>
        <v>0</v>
      </c>
      <c r="G3420">
        <f t="shared" si="214"/>
        <v>0</v>
      </c>
      <c r="H3420">
        <f t="shared" si="215"/>
        <v>0</v>
      </c>
      <c r="I3420">
        <f t="shared" si="216"/>
        <v>0</v>
      </c>
    </row>
    <row r="3421" spans="2:9" x14ac:dyDescent="0.25">
      <c r="B3421" s="21">
        <v>42398</v>
      </c>
      <c r="F3421">
        <f t="shared" si="213"/>
        <v>0</v>
      </c>
      <c r="G3421">
        <f t="shared" si="214"/>
        <v>0</v>
      </c>
      <c r="H3421">
        <f t="shared" si="215"/>
        <v>0</v>
      </c>
      <c r="I3421">
        <f t="shared" si="216"/>
        <v>0</v>
      </c>
    </row>
    <row r="3422" spans="2:9" x14ac:dyDescent="0.25">
      <c r="B3422" s="21">
        <v>42399</v>
      </c>
      <c r="F3422">
        <f t="shared" si="213"/>
        <v>0</v>
      </c>
      <c r="G3422">
        <f t="shared" si="214"/>
        <v>0</v>
      </c>
      <c r="H3422">
        <f t="shared" si="215"/>
        <v>0</v>
      </c>
      <c r="I3422">
        <f t="shared" si="216"/>
        <v>0</v>
      </c>
    </row>
    <row r="3423" spans="2:9" x14ac:dyDescent="0.25">
      <c r="B3423" s="21">
        <v>42400</v>
      </c>
      <c r="F3423">
        <f t="shared" si="213"/>
        <v>0</v>
      </c>
      <c r="G3423">
        <f t="shared" si="214"/>
        <v>0</v>
      </c>
      <c r="H3423">
        <f t="shared" si="215"/>
        <v>0</v>
      </c>
      <c r="I3423">
        <f t="shared" si="216"/>
        <v>0</v>
      </c>
    </row>
    <row r="3424" spans="2:9" x14ac:dyDescent="0.25">
      <c r="B3424" s="21">
        <v>42401</v>
      </c>
      <c r="F3424">
        <f t="shared" si="213"/>
        <v>0</v>
      </c>
      <c r="G3424">
        <f t="shared" si="214"/>
        <v>0</v>
      </c>
      <c r="H3424">
        <f t="shared" si="215"/>
        <v>0</v>
      </c>
      <c r="I3424">
        <f t="shared" si="216"/>
        <v>0</v>
      </c>
    </row>
    <row r="3425" spans="1:9" x14ac:dyDescent="0.25">
      <c r="B3425" s="21">
        <v>42402</v>
      </c>
      <c r="F3425">
        <f t="shared" si="213"/>
        <v>0</v>
      </c>
      <c r="G3425">
        <f t="shared" si="214"/>
        <v>0</v>
      </c>
      <c r="H3425">
        <f t="shared" si="215"/>
        <v>0</v>
      </c>
      <c r="I3425">
        <f t="shared" si="216"/>
        <v>0</v>
      </c>
    </row>
    <row r="3426" spans="1:9" x14ac:dyDescent="0.25">
      <c r="B3426" s="21">
        <v>42403</v>
      </c>
      <c r="F3426">
        <f t="shared" si="213"/>
        <v>0</v>
      </c>
      <c r="G3426">
        <f t="shared" si="214"/>
        <v>0</v>
      </c>
      <c r="H3426">
        <f t="shared" si="215"/>
        <v>0</v>
      </c>
      <c r="I3426">
        <f t="shared" si="216"/>
        <v>0</v>
      </c>
    </row>
    <row r="3427" spans="1:9" x14ac:dyDescent="0.25">
      <c r="B3427" s="21">
        <v>42404</v>
      </c>
      <c r="F3427">
        <f t="shared" si="213"/>
        <v>0</v>
      </c>
      <c r="G3427">
        <f t="shared" si="214"/>
        <v>0</v>
      </c>
      <c r="H3427">
        <f t="shared" si="215"/>
        <v>0</v>
      </c>
      <c r="I3427">
        <f t="shared" si="216"/>
        <v>0</v>
      </c>
    </row>
    <row r="3428" spans="1:9" x14ac:dyDescent="0.25">
      <c r="B3428" s="21">
        <v>42405</v>
      </c>
      <c r="F3428">
        <f t="shared" si="213"/>
        <v>0</v>
      </c>
      <c r="G3428">
        <f t="shared" si="214"/>
        <v>0</v>
      </c>
      <c r="H3428">
        <f t="shared" si="215"/>
        <v>0</v>
      </c>
      <c r="I3428">
        <f t="shared" si="216"/>
        <v>0</v>
      </c>
    </row>
    <row r="3429" spans="1:9" x14ac:dyDescent="0.25">
      <c r="B3429" s="21">
        <v>42406</v>
      </c>
      <c r="F3429">
        <f t="shared" si="213"/>
        <v>0</v>
      </c>
      <c r="G3429">
        <f t="shared" si="214"/>
        <v>0</v>
      </c>
      <c r="H3429">
        <f t="shared" si="215"/>
        <v>0</v>
      </c>
      <c r="I3429">
        <f t="shared" si="216"/>
        <v>0</v>
      </c>
    </row>
    <row r="3430" spans="1:9" x14ac:dyDescent="0.25">
      <c r="B3430" s="21">
        <v>42407</v>
      </c>
      <c r="F3430">
        <f t="shared" si="213"/>
        <v>0</v>
      </c>
      <c r="G3430">
        <f t="shared" si="214"/>
        <v>0</v>
      </c>
      <c r="H3430">
        <f t="shared" si="215"/>
        <v>0</v>
      </c>
      <c r="I3430">
        <f t="shared" si="216"/>
        <v>0</v>
      </c>
    </row>
    <row r="3431" spans="1:9" x14ac:dyDescent="0.25">
      <c r="B3431" s="21">
        <v>42408</v>
      </c>
      <c r="F3431">
        <f t="shared" si="213"/>
        <v>0</v>
      </c>
      <c r="G3431">
        <f t="shared" si="214"/>
        <v>0</v>
      </c>
      <c r="H3431">
        <f t="shared" si="215"/>
        <v>0</v>
      </c>
      <c r="I3431">
        <f t="shared" si="216"/>
        <v>0</v>
      </c>
    </row>
    <row r="3432" spans="1:9" x14ac:dyDescent="0.25">
      <c r="B3432" s="21">
        <v>42409</v>
      </c>
      <c r="F3432">
        <f t="shared" si="213"/>
        <v>0</v>
      </c>
      <c r="G3432">
        <f t="shared" si="214"/>
        <v>0</v>
      </c>
      <c r="H3432">
        <f t="shared" si="215"/>
        <v>0</v>
      </c>
      <c r="I3432">
        <f t="shared" si="216"/>
        <v>0</v>
      </c>
    </row>
    <row r="3433" spans="1:9" x14ac:dyDescent="0.25">
      <c r="B3433" s="21">
        <v>42410</v>
      </c>
      <c r="F3433">
        <f t="shared" si="213"/>
        <v>0</v>
      </c>
      <c r="G3433">
        <f t="shared" si="214"/>
        <v>0</v>
      </c>
      <c r="H3433">
        <f t="shared" si="215"/>
        <v>0</v>
      </c>
      <c r="I3433">
        <f t="shared" si="216"/>
        <v>0</v>
      </c>
    </row>
    <row r="3434" spans="1:9" x14ac:dyDescent="0.25">
      <c r="B3434" s="21">
        <v>42411</v>
      </c>
      <c r="F3434">
        <f t="shared" si="213"/>
        <v>0</v>
      </c>
      <c r="G3434">
        <f t="shared" si="214"/>
        <v>0</v>
      </c>
      <c r="H3434">
        <f t="shared" si="215"/>
        <v>0</v>
      </c>
      <c r="I3434">
        <f t="shared" si="216"/>
        <v>0</v>
      </c>
    </row>
    <row r="3435" spans="1:9" x14ac:dyDescent="0.25">
      <c r="B3435" s="21">
        <v>42412</v>
      </c>
      <c r="F3435">
        <f t="shared" si="213"/>
        <v>0</v>
      </c>
      <c r="G3435">
        <f t="shared" si="214"/>
        <v>0</v>
      </c>
      <c r="H3435">
        <f t="shared" si="215"/>
        <v>0</v>
      </c>
      <c r="I3435">
        <f t="shared" si="216"/>
        <v>0</v>
      </c>
    </row>
    <row r="3436" spans="1:9" x14ac:dyDescent="0.25">
      <c r="B3436" s="21">
        <v>42413</v>
      </c>
      <c r="F3436">
        <f t="shared" si="213"/>
        <v>0</v>
      </c>
      <c r="G3436">
        <f t="shared" si="214"/>
        <v>0</v>
      </c>
      <c r="H3436">
        <f t="shared" si="215"/>
        <v>0</v>
      </c>
      <c r="I3436">
        <f t="shared" si="216"/>
        <v>0</v>
      </c>
    </row>
    <row r="3437" spans="1:9" x14ac:dyDescent="0.25">
      <c r="B3437" s="21">
        <v>42414</v>
      </c>
      <c r="F3437">
        <f t="shared" si="213"/>
        <v>0</v>
      </c>
      <c r="G3437">
        <f t="shared" si="214"/>
        <v>0</v>
      </c>
      <c r="H3437">
        <f t="shared" si="215"/>
        <v>0</v>
      </c>
      <c r="I3437">
        <f t="shared" si="216"/>
        <v>0</v>
      </c>
    </row>
    <row r="3438" spans="1:9" x14ac:dyDescent="0.25">
      <c r="B3438" s="21">
        <v>42415</v>
      </c>
      <c r="F3438">
        <f t="shared" si="213"/>
        <v>0</v>
      </c>
      <c r="G3438">
        <f t="shared" si="214"/>
        <v>0</v>
      </c>
      <c r="H3438">
        <f t="shared" si="215"/>
        <v>0</v>
      </c>
      <c r="I3438">
        <f t="shared" si="216"/>
        <v>0</v>
      </c>
    </row>
    <row r="3439" spans="1:9" x14ac:dyDescent="0.25">
      <c r="B3439" s="21">
        <v>42416</v>
      </c>
      <c r="F3439">
        <f t="shared" si="213"/>
        <v>0</v>
      </c>
      <c r="G3439">
        <f t="shared" si="214"/>
        <v>0</v>
      </c>
      <c r="H3439">
        <f t="shared" si="215"/>
        <v>0</v>
      </c>
      <c r="I3439">
        <f t="shared" si="216"/>
        <v>0</v>
      </c>
    </row>
    <row r="3440" spans="1:9" x14ac:dyDescent="0.25">
      <c r="A3440" t="s">
        <v>535</v>
      </c>
      <c r="B3440" s="21">
        <v>42284</v>
      </c>
      <c r="F3440">
        <f t="shared" si="213"/>
        <v>0</v>
      </c>
      <c r="G3440">
        <f t="shared" si="214"/>
        <v>0</v>
      </c>
      <c r="H3440">
        <f t="shared" si="215"/>
        <v>0</v>
      </c>
      <c r="I3440">
        <f t="shared" si="216"/>
        <v>0</v>
      </c>
    </row>
    <row r="3441" spans="2:9" x14ac:dyDescent="0.25">
      <c r="B3441" s="21">
        <v>42286</v>
      </c>
      <c r="F3441">
        <f t="shared" si="213"/>
        <v>0</v>
      </c>
      <c r="G3441">
        <f t="shared" si="214"/>
        <v>0</v>
      </c>
      <c r="H3441">
        <f t="shared" si="215"/>
        <v>0</v>
      </c>
      <c r="I3441">
        <f t="shared" si="216"/>
        <v>0</v>
      </c>
    </row>
    <row r="3442" spans="2:9" x14ac:dyDescent="0.25">
      <c r="B3442" s="21">
        <v>42289</v>
      </c>
      <c r="F3442">
        <f t="shared" si="213"/>
        <v>0</v>
      </c>
      <c r="G3442">
        <f t="shared" si="214"/>
        <v>0</v>
      </c>
      <c r="H3442">
        <f t="shared" si="215"/>
        <v>0</v>
      </c>
      <c r="I3442">
        <f t="shared" si="216"/>
        <v>0</v>
      </c>
    </row>
    <row r="3443" spans="2:9" x14ac:dyDescent="0.25">
      <c r="B3443" s="21">
        <v>42291</v>
      </c>
      <c r="F3443">
        <f t="shared" si="213"/>
        <v>0</v>
      </c>
      <c r="G3443">
        <f t="shared" si="214"/>
        <v>0</v>
      </c>
      <c r="H3443">
        <f t="shared" si="215"/>
        <v>0</v>
      </c>
      <c r="I3443">
        <f t="shared" si="216"/>
        <v>0</v>
      </c>
    </row>
    <row r="3444" spans="2:9" x14ac:dyDescent="0.25">
      <c r="B3444" s="21">
        <v>42292</v>
      </c>
      <c r="F3444">
        <f t="shared" si="213"/>
        <v>0</v>
      </c>
      <c r="G3444">
        <f t="shared" si="214"/>
        <v>0</v>
      </c>
      <c r="H3444">
        <f t="shared" si="215"/>
        <v>0</v>
      </c>
      <c r="I3444">
        <f t="shared" si="216"/>
        <v>0</v>
      </c>
    </row>
    <row r="3445" spans="2:9" x14ac:dyDescent="0.25">
      <c r="B3445" s="21">
        <v>42293</v>
      </c>
      <c r="F3445">
        <f t="shared" si="213"/>
        <v>0</v>
      </c>
      <c r="G3445">
        <f t="shared" si="214"/>
        <v>0</v>
      </c>
      <c r="H3445">
        <f t="shared" si="215"/>
        <v>0</v>
      </c>
      <c r="I3445">
        <f t="shared" si="216"/>
        <v>0</v>
      </c>
    </row>
    <row r="3446" spans="2:9" x14ac:dyDescent="0.25">
      <c r="B3446" s="21">
        <v>42294</v>
      </c>
      <c r="F3446">
        <f t="shared" si="213"/>
        <v>0</v>
      </c>
      <c r="G3446">
        <f t="shared" si="214"/>
        <v>0</v>
      </c>
      <c r="H3446">
        <f t="shared" si="215"/>
        <v>0</v>
      </c>
      <c r="I3446">
        <f t="shared" si="216"/>
        <v>0</v>
      </c>
    </row>
    <row r="3447" spans="2:9" x14ac:dyDescent="0.25">
      <c r="B3447" s="21">
        <v>42295</v>
      </c>
      <c r="F3447">
        <f t="shared" si="213"/>
        <v>0</v>
      </c>
      <c r="G3447">
        <f t="shared" si="214"/>
        <v>0</v>
      </c>
      <c r="H3447">
        <f t="shared" si="215"/>
        <v>0</v>
      </c>
      <c r="I3447">
        <f t="shared" si="216"/>
        <v>0</v>
      </c>
    </row>
    <row r="3448" spans="2:9" x14ac:dyDescent="0.25">
      <c r="B3448" s="21">
        <v>42296</v>
      </c>
      <c r="F3448">
        <f t="shared" si="213"/>
        <v>0</v>
      </c>
      <c r="G3448">
        <f t="shared" si="214"/>
        <v>0</v>
      </c>
      <c r="H3448">
        <f t="shared" si="215"/>
        <v>0</v>
      </c>
      <c r="I3448">
        <f t="shared" si="216"/>
        <v>0</v>
      </c>
    </row>
    <row r="3449" spans="2:9" x14ac:dyDescent="0.25">
      <c r="B3449" s="21">
        <v>42297</v>
      </c>
      <c r="F3449">
        <f t="shared" si="213"/>
        <v>0</v>
      </c>
      <c r="G3449">
        <f t="shared" si="214"/>
        <v>0</v>
      </c>
      <c r="H3449">
        <f t="shared" si="215"/>
        <v>0</v>
      </c>
      <c r="I3449">
        <f t="shared" si="216"/>
        <v>0</v>
      </c>
    </row>
    <row r="3450" spans="2:9" x14ac:dyDescent="0.25">
      <c r="B3450" s="21">
        <v>42298</v>
      </c>
      <c r="F3450">
        <f t="shared" si="213"/>
        <v>0</v>
      </c>
      <c r="G3450">
        <f t="shared" si="214"/>
        <v>0</v>
      </c>
      <c r="H3450">
        <f t="shared" si="215"/>
        <v>0</v>
      </c>
      <c r="I3450">
        <f t="shared" si="216"/>
        <v>0</v>
      </c>
    </row>
    <row r="3451" spans="2:9" x14ac:dyDescent="0.25">
      <c r="B3451" s="21">
        <v>42299</v>
      </c>
      <c r="F3451">
        <f t="shared" si="213"/>
        <v>0</v>
      </c>
      <c r="G3451">
        <f t="shared" si="214"/>
        <v>0</v>
      </c>
      <c r="H3451">
        <f t="shared" si="215"/>
        <v>0</v>
      </c>
      <c r="I3451">
        <f t="shared" si="216"/>
        <v>0</v>
      </c>
    </row>
    <row r="3452" spans="2:9" x14ac:dyDescent="0.25">
      <c r="B3452" s="21">
        <v>42300</v>
      </c>
      <c r="F3452">
        <f t="shared" si="213"/>
        <v>0</v>
      </c>
      <c r="G3452">
        <f t="shared" si="214"/>
        <v>0</v>
      </c>
      <c r="H3452">
        <f t="shared" si="215"/>
        <v>0</v>
      </c>
      <c r="I3452">
        <f t="shared" si="216"/>
        <v>0</v>
      </c>
    </row>
    <row r="3453" spans="2:9" x14ac:dyDescent="0.25">
      <c r="B3453" s="21">
        <v>42301</v>
      </c>
      <c r="F3453">
        <f t="shared" si="213"/>
        <v>0</v>
      </c>
      <c r="G3453">
        <f t="shared" si="214"/>
        <v>0</v>
      </c>
      <c r="H3453">
        <f t="shared" si="215"/>
        <v>0</v>
      </c>
      <c r="I3453">
        <f t="shared" si="216"/>
        <v>0</v>
      </c>
    </row>
    <row r="3454" spans="2:9" x14ac:dyDescent="0.25">
      <c r="B3454" s="21">
        <v>42302</v>
      </c>
      <c r="F3454">
        <f t="shared" si="213"/>
        <v>0</v>
      </c>
      <c r="G3454">
        <f t="shared" si="214"/>
        <v>0</v>
      </c>
      <c r="H3454">
        <f t="shared" si="215"/>
        <v>0</v>
      </c>
      <c r="I3454">
        <f t="shared" si="216"/>
        <v>0</v>
      </c>
    </row>
    <row r="3455" spans="2:9" x14ac:dyDescent="0.25">
      <c r="B3455" s="21">
        <v>42303</v>
      </c>
      <c r="F3455">
        <f t="shared" si="213"/>
        <v>0</v>
      </c>
      <c r="G3455">
        <f t="shared" si="214"/>
        <v>0</v>
      </c>
      <c r="H3455">
        <f t="shared" si="215"/>
        <v>0</v>
      </c>
      <c r="I3455">
        <f t="shared" si="216"/>
        <v>0</v>
      </c>
    </row>
    <row r="3456" spans="2:9" x14ac:dyDescent="0.25">
      <c r="B3456" s="21">
        <v>42304</v>
      </c>
      <c r="F3456">
        <f t="shared" si="213"/>
        <v>0</v>
      </c>
      <c r="G3456">
        <f t="shared" si="214"/>
        <v>0</v>
      </c>
      <c r="H3456">
        <f t="shared" si="215"/>
        <v>0</v>
      </c>
      <c r="I3456">
        <f t="shared" si="216"/>
        <v>0</v>
      </c>
    </row>
    <row r="3457" spans="2:9" x14ac:dyDescent="0.25">
      <c r="B3457" s="21">
        <v>42305</v>
      </c>
      <c r="F3457">
        <f t="shared" si="213"/>
        <v>0</v>
      </c>
      <c r="G3457">
        <f t="shared" si="214"/>
        <v>0</v>
      </c>
      <c r="H3457">
        <f t="shared" si="215"/>
        <v>0</v>
      </c>
      <c r="I3457">
        <f t="shared" si="216"/>
        <v>0</v>
      </c>
    </row>
    <row r="3458" spans="2:9" x14ac:dyDescent="0.25">
      <c r="B3458" s="21">
        <v>42306</v>
      </c>
      <c r="C3458">
        <v>56.305500000000002</v>
      </c>
      <c r="D3458">
        <v>0</v>
      </c>
      <c r="E3458">
        <v>12.64725</v>
      </c>
      <c r="F3458">
        <f t="shared" si="213"/>
        <v>56.305500000000002</v>
      </c>
      <c r="G3458">
        <f t="shared" si="214"/>
        <v>56.305500000000002</v>
      </c>
      <c r="H3458">
        <f t="shared" si="215"/>
        <v>0</v>
      </c>
      <c r="I3458">
        <f t="shared" si="216"/>
        <v>12.64725</v>
      </c>
    </row>
    <row r="3459" spans="2:9" x14ac:dyDescent="0.25">
      <c r="B3459" s="21">
        <v>42307</v>
      </c>
      <c r="F3459">
        <f t="shared" si="213"/>
        <v>0</v>
      </c>
      <c r="G3459">
        <f t="shared" si="214"/>
        <v>0</v>
      </c>
      <c r="H3459">
        <f t="shared" si="215"/>
        <v>0</v>
      </c>
      <c r="I3459">
        <f t="shared" si="216"/>
        <v>0</v>
      </c>
    </row>
    <row r="3460" spans="2:9" x14ac:dyDescent="0.25">
      <c r="B3460" s="21">
        <v>42308</v>
      </c>
      <c r="F3460">
        <f t="shared" si="213"/>
        <v>0</v>
      </c>
      <c r="G3460">
        <f t="shared" si="214"/>
        <v>0</v>
      </c>
      <c r="H3460">
        <f t="shared" si="215"/>
        <v>0</v>
      </c>
      <c r="I3460">
        <f t="shared" si="216"/>
        <v>0</v>
      </c>
    </row>
    <row r="3461" spans="2:9" x14ac:dyDescent="0.25">
      <c r="B3461" s="21">
        <v>42309</v>
      </c>
      <c r="F3461">
        <f t="shared" si="213"/>
        <v>0</v>
      </c>
      <c r="G3461">
        <f t="shared" si="214"/>
        <v>0</v>
      </c>
      <c r="H3461">
        <f t="shared" si="215"/>
        <v>0</v>
      </c>
      <c r="I3461">
        <f t="shared" si="216"/>
        <v>0</v>
      </c>
    </row>
    <row r="3462" spans="2:9" x14ac:dyDescent="0.25">
      <c r="B3462" s="21">
        <v>42310</v>
      </c>
      <c r="F3462">
        <f t="shared" ref="F3462:F3525" si="217">G3462-H3462</f>
        <v>0</v>
      </c>
      <c r="G3462">
        <f t="shared" ref="G3462:G3525" si="218">IF(C3462="",0,C3462)</f>
        <v>0</v>
      </c>
      <c r="H3462">
        <f t="shared" ref="H3462:H3525" si="219">IF(D3462="",0,D3462)</f>
        <v>0</v>
      </c>
      <c r="I3462">
        <f t="shared" ref="I3462:I3525" si="220">IF(E3462="",0,E3462)</f>
        <v>0</v>
      </c>
    </row>
    <row r="3463" spans="2:9" x14ac:dyDescent="0.25">
      <c r="B3463" s="21">
        <v>42311</v>
      </c>
      <c r="F3463">
        <f t="shared" si="217"/>
        <v>0</v>
      </c>
      <c r="G3463">
        <f t="shared" si="218"/>
        <v>0</v>
      </c>
      <c r="H3463">
        <f t="shared" si="219"/>
        <v>0</v>
      </c>
      <c r="I3463">
        <f t="shared" si="220"/>
        <v>0</v>
      </c>
    </row>
    <row r="3464" spans="2:9" x14ac:dyDescent="0.25">
      <c r="B3464" s="21">
        <v>42312</v>
      </c>
      <c r="F3464">
        <f t="shared" si="217"/>
        <v>0</v>
      </c>
      <c r="G3464">
        <f t="shared" si="218"/>
        <v>0</v>
      </c>
      <c r="H3464">
        <f t="shared" si="219"/>
        <v>0</v>
      </c>
      <c r="I3464">
        <f t="shared" si="220"/>
        <v>0</v>
      </c>
    </row>
    <row r="3465" spans="2:9" x14ac:dyDescent="0.25">
      <c r="B3465" s="21">
        <v>42313</v>
      </c>
      <c r="F3465">
        <f t="shared" si="217"/>
        <v>0</v>
      </c>
      <c r="G3465">
        <f t="shared" si="218"/>
        <v>0</v>
      </c>
      <c r="H3465">
        <f t="shared" si="219"/>
        <v>0</v>
      </c>
      <c r="I3465">
        <f t="shared" si="220"/>
        <v>0</v>
      </c>
    </row>
    <row r="3466" spans="2:9" x14ac:dyDescent="0.25">
      <c r="B3466" s="21">
        <v>42314</v>
      </c>
      <c r="F3466">
        <f t="shared" si="217"/>
        <v>0</v>
      </c>
      <c r="G3466">
        <f t="shared" si="218"/>
        <v>0</v>
      </c>
      <c r="H3466">
        <f t="shared" si="219"/>
        <v>0</v>
      </c>
      <c r="I3466">
        <f t="shared" si="220"/>
        <v>0</v>
      </c>
    </row>
    <row r="3467" spans="2:9" x14ac:dyDescent="0.25">
      <c r="B3467" s="21">
        <v>42315</v>
      </c>
      <c r="F3467">
        <f t="shared" si="217"/>
        <v>0</v>
      </c>
      <c r="G3467">
        <f t="shared" si="218"/>
        <v>0</v>
      </c>
      <c r="H3467">
        <f t="shared" si="219"/>
        <v>0</v>
      </c>
      <c r="I3467">
        <f t="shared" si="220"/>
        <v>0</v>
      </c>
    </row>
    <row r="3468" spans="2:9" x14ac:dyDescent="0.25">
      <c r="B3468" s="21">
        <v>42316</v>
      </c>
      <c r="F3468">
        <f t="shared" si="217"/>
        <v>0</v>
      </c>
      <c r="G3468">
        <f t="shared" si="218"/>
        <v>0</v>
      </c>
      <c r="H3468">
        <f t="shared" si="219"/>
        <v>0</v>
      </c>
      <c r="I3468">
        <f t="shared" si="220"/>
        <v>0</v>
      </c>
    </row>
    <row r="3469" spans="2:9" x14ac:dyDescent="0.25">
      <c r="B3469" s="21">
        <v>42317</v>
      </c>
      <c r="F3469">
        <f t="shared" si="217"/>
        <v>0</v>
      </c>
      <c r="G3469">
        <f t="shared" si="218"/>
        <v>0</v>
      </c>
      <c r="H3469">
        <f t="shared" si="219"/>
        <v>0</v>
      </c>
      <c r="I3469">
        <f t="shared" si="220"/>
        <v>0</v>
      </c>
    </row>
    <row r="3470" spans="2:9" x14ac:dyDescent="0.25">
      <c r="B3470" s="21">
        <v>42318</v>
      </c>
      <c r="F3470">
        <f t="shared" si="217"/>
        <v>0</v>
      </c>
      <c r="G3470">
        <f t="shared" si="218"/>
        <v>0</v>
      </c>
      <c r="H3470">
        <f t="shared" si="219"/>
        <v>0</v>
      </c>
      <c r="I3470">
        <f t="shared" si="220"/>
        <v>0</v>
      </c>
    </row>
    <row r="3471" spans="2:9" x14ac:dyDescent="0.25">
      <c r="B3471" s="21">
        <v>42319</v>
      </c>
      <c r="F3471">
        <f t="shared" si="217"/>
        <v>0</v>
      </c>
      <c r="G3471">
        <f t="shared" si="218"/>
        <v>0</v>
      </c>
      <c r="H3471">
        <f t="shared" si="219"/>
        <v>0</v>
      </c>
      <c r="I3471">
        <f t="shared" si="220"/>
        <v>0</v>
      </c>
    </row>
    <row r="3472" spans="2:9" x14ac:dyDescent="0.25">
      <c r="B3472" s="21">
        <v>42320</v>
      </c>
      <c r="F3472">
        <f t="shared" si="217"/>
        <v>0</v>
      </c>
      <c r="G3472">
        <f t="shared" si="218"/>
        <v>0</v>
      </c>
      <c r="H3472">
        <f t="shared" si="219"/>
        <v>0</v>
      </c>
      <c r="I3472">
        <f t="shared" si="220"/>
        <v>0</v>
      </c>
    </row>
    <row r="3473" spans="2:9" x14ac:dyDescent="0.25">
      <c r="B3473" s="21">
        <v>42321</v>
      </c>
      <c r="F3473">
        <f t="shared" si="217"/>
        <v>0</v>
      </c>
      <c r="G3473">
        <f t="shared" si="218"/>
        <v>0</v>
      </c>
      <c r="H3473">
        <f t="shared" si="219"/>
        <v>0</v>
      </c>
      <c r="I3473">
        <f t="shared" si="220"/>
        <v>0</v>
      </c>
    </row>
    <row r="3474" spans="2:9" x14ac:dyDescent="0.25">
      <c r="B3474" s="21">
        <v>42322</v>
      </c>
      <c r="F3474">
        <f t="shared" si="217"/>
        <v>0</v>
      </c>
      <c r="G3474">
        <f t="shared" si="218"/>
        <v>0</v>
      </c>
      <c r="H3474">
        <f t="shared" si="219"/>
        <v>0</v>
      </c>
      <c r="I3474">
        <f t="shared" si="220"/>
        <v>0</v>
      </c>
    </row>
    <row r="3475" spans="2:9" x14ac:dyDescent="0.25">
      <c r="B3475" s="21">
        <v>42323</v>
      </c>
      <c r="F3475">
        <f t="shared" si="217"/>
        <v>0</v>
      </c>
      <c r="G3475">
        <f t="shared" si="218"/>
        <v>0</v>
      </c>
      <c r="H3475">
        <f t="shared" si="219"/>
        <v>0</v>
      </c>
      <c r="I3475">
        <f t="shared" si="220"/>
        <v>0</v>
      </c>
    </row>
    <row r="3476" spans="2:9" x14ac:dyDescent="0.25">
      <c r="B3476" s="21">
        <v>42324</v>
      </c>
      <c r="F3476">
        <f t="shared" si="217"/>
        <v>0</v>
      </c>
      <c r="G3476">
        <f t="shared" si="218"/>
        <v>0</v>
      </c>
      <c r="H3476">
        <f t="shared" si="219"/>
        <v>0</v>
      </c>
      <c r="I3476">
        <f t="shared" si="220"/>
        <v>0</v>
      </c>
    </row>
    <row r="3477" spans="2:9" x14ac:dyDescent="0.25">
      <c r="B3477" s="21">
        <v>42325</v>
      </c>
      <c r="F3477">
        <f t="shared" si="217"/>
        <v>0</v>
      </c>
      <c r="G3477">
        <f t="shared" si="218"/>
        <v>0</v>
      </c>
      <c r="H3477">
        <f t="shared" si="219"/>
        <v>0</v>
      </c>
      <c r="I3477">
        <f t="shared" si="220"/>
        <v>0</v>
      </c>
    </row>
    <row r="3478" spans="2:9" x14ac:dyDescent="0.25">
      <c r="B3478" s="21">
        <v>42326</v>
      </c>
      <c r="F3478">
        <f t="shared" si="217"/>
        <v>0</v>
      </c>
      <c r="G3478">
        <f t="shared" si="218"/>
        <v>0</v>
      </c>
      <c r="H3478">
        <f t="shared" si="219"/>
        <v>0</v>
      </c>
      <c r="I3478">
        <f t="shared" si="220"/>
        <v>0</v>
      </c>
    </row>
    <row r="3479" spans="2:9" x14ac:dyDescent="0.25">
      <c r="B3479" s="21">
        <v>42327</v>
      </c>
      <c r="C3479">
        <v>336.71800000000002</v>
      </c>
      <c r="D3479">
        <v>0</v>
      </c>
      <c r="E3479">
        <v>178.066</v>
      </c>
      <c r="F3479">
        <f t="shared" si="217"/>
        <v>336.71800000000002</v>
      </c>
      <c r="G3479">
        <f t="shared" si="218"/>
        <v>336.71800000000002</v>
      </c>
      <c r="H3479">
        <f t="shared" si="219"/>
        <v>0</v>
      </c>
      <c r="I3479">
        <f t="shared" si="220"/>
        <v>178.066</v>
      </c>
    </row>
    <row r="3480" spans="2:9" x14ac:dyDescent="0.25">
      <c r="B3480" s="21">
        <v>42328</v>
      </c>
      <c r="F3480">
        <f t="shared" si="217"/>
        <v>0</v>
      </c>
      <c r="G3480">
        <f t="shared" si="218"/>
        <v>0</v>
      </c>
      <c r="H3480">
        <f t="shared" si="219"/>
        <v>0</v>
      </c>
      <c r="I3480">
        <f t="shared" si="220"/>
        <v>0</v>
      </c>
    </row>
    <row r="3481" spans="2:9" x14ac:dyDescent="0.25">
      <c r="B3481" s="21">
        <v>42329</v>
      </c>
      <c r="F3481">
        <f t="shared" si="217"/>
        <v>0</v>
      </c>
      <c r="G3481">
        <f t="shared" si="218"/>
        <v>0</v>
      </c>
      <c r="H3481">
        <f t="shared" si="219"/>
        <v>0</v>
      </c>
      <c r="I3481">
        <f t="shared" si="220"/>
        <v>0</v>
      </c>
    </row>
    <row r="3482" spans="2:9" x14ac:dyDescent="0.25">
      <c r="B3482" s="21">
        <v>42330</v>
      </c>
      <c r="F3482">
        <f t="shared" si="217"/>
        <v>0</v>
      </c>
      <c r="G3482">
        <f t="shared" si="218"/>
        <v>0</v>
      </c>
      <c r="H3482">
        <f t="shared" si="219"/>
        <v>0</v>
      </c>
      <c r="I3482">
        <f t="shared" si="220"/>
        <v>0</v>
      </c>
    </row>
    <row r="3483" spans="2:9" x14ac:dyDescent="0.25">
      <c r="B3483" s="21">
        <v>42331</v>
      </c>
      <c r="F3483">
        <f t="shared" si="217"/>
        <v>0</v>
      </c>
      <c r="G3483">
        <f t="shared" si="218"/>
        <v>0</v>
      </c>
      <c r="H3483">
        <f t="shared" si="219"/>
        <v>0</v>
      </c>
      <c r="I3483">
        <f t="shared" si="220"/>
        <v>0</v>
      </c>
    </row>
    <row r="3484" spans="2:9" x14ac:dyDescent="0.25">
      <c r="B3484" s="21">
        <v>42332</v>
      </c>
      <c r="F3484">
        <f t="shared" si="217"/>
        <v>0</v>
      </c>
      <c r="G3484">
        <f t="shared" si="218"/>
        <v>0</v>
      </c>
      <c r="H3484">
        <f t="shared" si="219"/>
        <v>0</v>
      </c>
      <c r="I3484">
        <f t="shared" si="220"/>
        <v>0</v>
      </c>
    </row>
    <row r="3485" spans="2:9" x14ac:dyDescent="0.25">
      <c r="B3485" s="21">
        <v>42333</v>
      </c>
      <c r="F3485">
        <f t="shared" si="217"/>
        <v>0</v>
      </c>
      <c r="G3485">
        <f t="shared" si="218"/>
        <v>0</v>
      </c>
      <c r="H3485">
        <f t="shared" si="219"/>
        <v>0</v>
      </c>
      <c r="I3485">
        <f t="shared" si="220"/>
        <v>0</v>
      </c>
    </row>
    <row r="3486" spans="2:9" x14ac:dyDescent="0.25">
      <c r="B3486" s="21">
        <v>42334</v>
      </c>
      <c r="F3486">
        <f t="shared" si="217"/>
        <v>0</v>
      </c>
      <c r="G3486">
        <f t="shared" si="218"/>
        <v>0</v>
      </c>
      <c r="H3486">
        <f t="shared" si="219"/>
        <v>0</v>
      </c>
      <c r="I3486">
        <f t="shared" si="220"/>
        <v>0</v>
      </c>
    </row>
    <row r="3487" spans="2:9" x14ac:dyDescent="0.25">
      <c r="B3487" s="21">
        <v>42335</v>
      </c>
      <c r="F3487">
        <f t="shared" si="217"/>
        <v>0</v>
      </c>
      <c r="G3487">
        <f t="shared" si="218"/>
        <v>0</v>
      </c>
      <c r="H3487">
        <f t="shared" si="219"/>
        <v>0</v>
      </c>
      <c r="I3487">
        <f t="shared" si="220"/>
        <v>0</v>
      </c>
    </row>
    <row r="3488" spans="2:9" x14ac:dyDescent="0.25">
      <c r="B3488" s="21">
        <v>42336</v>
      </c>
      <c r="F3488">
        <f t="shared" si="217"/>
        <v>0</v>
      </c>
      <c r="G3488">
        <f t="shared" si="218"/>
        <v>0</v>
      </c>
      <c r="H3488">
        <f t="shared" si="219"/>
        <v>0</v>
      </c>
      <c r="I3488">
        <f t="shared" si="220"/>
        <v>0</v>
      </c>
    </row>
    <row r="3489" spans="2:9" x14ac:dyDescent="0.25">
      <c r="B3489" s="21">
        <v>42337</v>
      </c>
      <c r="F3489">
        <f t="shared" si="217"/>
        <v>0</v>
      </c>
      <c r="G3489">
        <f t="shared" si="218"/>
        <v>0</v>
      </c>
      <c r="H3489">
        <f t="shared" si="219"/>
        <v>0</v>
      </c>
      <c r="I3489">
        <f t="shared" si="220"/>
        <v>0</v>
      </c>
    </row>
    <row r="3490" spans="2:9" x14ac:dyDescent="0.25">
      <c r="B3490" s="21">
        <v>42338</v>
      </c>
      <c r="F3490">
        <f t="shared" si="217"/>
        <v>0</v>
      </c>
      <c r="G3490">
        <f t="shared" si="218"/>
        <v>0</v>
      </c>
      <c r="H3490">
        <f t="shared" si="219"/>
        <v>0</v>
      </c>
      <c r="I3490">
        <f t="shared" si="220"/>
        <v>0</v>
      </c>
    </row>
    <row r="3491" spans="2:9" x14ac:dyDescent="0.25">
      <c r="B3491" s="21">
        <v>42339</v>
      </c>
      <c r="F3491">
        <f t="shared" si="217"/>
        <v>0</v>
      </c>
      <c r="G3491">
        <f t="shared" si="218"/>
        <v>0</v>
      </c>
      <c r="H3491">
        <f t="shared" si="219"/>
        <v>0</v>
      </c>
      <c r="I3491">
        <f t="shared" si="220"/>
        <v>0</v>
      </c>
    </row>
    <row r="3492" spans="2:9" x14ac:dyDescent="0.25">
      <c r="B3492" s="21">
        <v>42340</v>
      </c>
      <c r="F3492">
        <f t="shared" si="217"/>
        <v>0</v>
      </c>
      <c r="G3492">
        <f t="shared" si="218"/>
        <v>0</v>
      </c>
      <c r="H3492">
        <f t="shared" si="219"/>
        <v>0</v>
      </c>
      <c r="I3492">
        <f t="shared" si="220"/>
        <v>0</v>
      </c>
    </row>
    <row r="3493" spans="2:9" x14ac:dyDescent="0.25">
      <c r="B3493" s="21">
        <v>42341</v>
      </c>
      <c r="C3493">
        <v>631.76824999999997</v>
      </c>
      <c r="D3493">
        <v>94.32</v>
      </c>
      <c r="E3493">
        <v>353.82350000000002</v>
      </c>
      <c r="F3493">
        <f t="shared" si="217"/>
        <v>537.44824999999992</v>
      </c>
      <c r="G3493">
        <f t="shared" si="218"/>
        <v>631.76824999999997</v>
      </c>
      <c r="H3493">
        <f t="shared" si="219"/>
        <v>94.32</v>
      </c>
      <c r="I3493">
        <f t="shared" si="220"/>
        <v>353.82350000000002</v>
      </c>
    </row>
    <row r="3494" spans="2:9" x14ac:dyDescent="0.25">
      <c r="B3494" s="21">
        <v>42342</v>
      </c>
      <c r="F3494">
        <f t="shared" si="217"/>
        <v>0</v>
      </c>
      <c r="G3494">
        <f t="shared" si="218"/>
        <v>0</v>
      </c>
      <c r="H3494">
        <f t="shared" si="219"/>
        <v>0</v>
      </c>
      <c r="I3494">
        <f t="shared" si="220"/>
        <v>0</v>
      </c>
    </row>
    <row r="3495" spans="2:9" x14ac:dyDescent="0.25">
      <c r="B3495" s="21">
        <v>42343</v>
      </c>
      <c r="F3495">
        <f t="shared" si="217"/>
        <v>0</v>
      </c>
      <c r="G3495">
        <f t="shared" si="218"/>
        <v>0</v>
      </c>
      <c r="H3495">
        <f t="shared" si="219"/>
        <v>0</v>
      </c>
      <c r="I3495">
        <f t="shared" si="220"/>
        <v>0</v>
      </c>
    </row>
    <row r="3496" spans="2:9" x14ac:dyDescent="0.25">
      <c r="B3496" s="21">
        <v>42344</v>
      </c>
      <c r="F3496">
        <f t="shared" si="217"/>
        <v>0</v>
      </c>
      <c r="G3496">
        <f t="shared" si="218"/>
        <v>0</v>
      </c>
      <c r="H3496">
        <f t="shared" si="219"/>
        <v>0</v>
      </c>
      <c r="I3496">
        <f t="shared" si="220"/>
        <v>0</v>
      </c>
    </row>
    <row r="3497" spans="2:9" x14ac:dyDescent="0.25">
      <c r="B3497" s="21">
        <v>42345</v>
      </c>
      <c r="F3497">
        <f t="shared" si="217"/>
        <v>0</v>
      </c>
      <c r="G3497">
        <f t="shared" si="218"/>
        <v>0</v>
      </c>
      <c r="H3497">
        <f t="shared" si="219"/>
        <v>0</v>
      </c>
      <c r="I3497">
        <f t="shared" si="220"/>
        <v>0</v>
      </c>
    </row>
    <row r="3498" spans="2:9" x14ac:dyDescent="0.25">
      <c r="B3498" s="21">
        <v>42346</v>
      </c>
      <c r="F3498">
        <f t="shared" si="217"/>
        <v>0</v>
      </c>
      <c r="G3498">
        <f t="shared" si="218"/>
        <v>0</v>
      </c>
      <c r="H3498">
        <f t="shared" si="219"/>
        <v>0</v>
      </c>
      <c r="I3498">
        <f t="shared" si="220"/>
        <v>0</v>
      </c>
    </row>
    <row r="3499" spans="2:9" x14ac:dyDescent="0.25">
      <c r="B3499" s="21">
        <v>42347</v>
      </c>
      <c r="F3499">
        <f t="shared" si="217"/>
        <v>0</v>
      </c>
      <c r="G3499">
        <f t="shared" si="218"/>
        <v>0</v>
      </c>
      <c r="H3499">
        <f t="shared" si="219"/>
        <v>0</v>
      </c>
      <c r="I3499">
        <f t="shared" si="220"/>
        <v>0</v>
      </c>
    </row>
    <row r="3500" spans="2:9" x14ac:dyDescent="0.25">
      <c r="B3500" s="21">
        <v>42348</v>
      </c>
      <c r="F3500">
        <f t="shared" si="217"/>
        <v>0</v>
      </c>
      <c r="G3500">
        <f t="shared" si="218"/>
        <v>0</v>
      </c>
      <c r="H3500">
        <f t="shared" si="219"/>
        <v>0</v>
      </c>
      <c r="I3500">
        <f t="shared" si="220"/>
        <v>0</v>
      </c>
    </row>
    <row r="3501" spans="2:9" x14ac:dyDescent="0.25">
      <c r="B3501" s="21">
        <v>42349</v>
      </c>
      <c r="F3501">
        <f t="shared" si="217"/>
        <v>0</v>
      </c>
      <c r="G3501">
        <f t="shared" si="218"/>
        <v>0</v>
      </c>
      <c r="H3501">
        <f t="shared" si="219"/>
        <v>0</v>
      </c>
      <c r="I3501">
        <f t="shared" si="220"/>
        <v>0</v>
      </c>
    </row>
    <row r="3502" spans="2:9" x14ac:dyDescent="0.25">
      <c r="B3502" s="21">
        <v>42350</v>
      </c>
      <c r="F3502">
        <f t="shared" si="217"/>
        <v>0</v>
      </c>
      <c r="G3502">
        <f t="shared" si="218"/>
        <v>0</v>
      </c>
      <c r="H3502">
        <f t="shared" si="219"/>
        <v>0</v>
      </c>
      <c r="I3502">
        <f t="shared" si="220"/>
        <v>0</v>
      </c>
    </row>
    <row r="3503" spans="2:9" x14ac:dyDescent="0.25">
      <c r="B3503" s="21">
        <v>42351</v>
      </c>
      <c r="F3503">
        <f t="shared" si="217"/>
        <v>0</v>
      </c>
      <c r="G3503">
        <f t="shared" si="218"/>
        <v>0</v>
      </c>
      <c r="H3503">
        <f t="shared" si="219"/>
        <v>0</v>
      </c>
      <c r="I3503">
        <f t="shared" si="220"/>
        <v>0</v>
      </c>
    </row>
    <row r="3504" spans="2:9" x14ac:dyDescent="0.25">
      <c r="B3504" s="21">
        <v>42352</v>
      </c>
      <c r="F3504">
        <f t="shared" si="217"/>
        <v>0</v>
      </c>
      <c r="G3504">
        <f t="shared" si="218"/>
        <v>0</v>
      </c>
      <c r="H3504">
        <f t="shared" si="219"/>
        <v>0</v>
      </c>
      <c r="I3504">
        <f t="shared" si="220"/>
        <v>0</v>
      </c>
    </row>
    <row r="3505" spans="2:9" x14ac:dyDescent="0.25">
      <c r="B3505" s="21">
        <v>42353</v>
      </c>
      <c r="C3505">
        <v>940.49350000000004</v>
      </c>
      <c r="D3505">
        <v>237.16499999999999</v>
      </c>
      <c r="E3505">
        <v>521.87324999999998</v>
      </c>
      <c r="F3505">
        <f t="shared" si="217"/>
        <v>703.32850000000008</v>
      </c>
      <c r="G3505">
        <f t="shared" si="218"/>
        <v>940.49350000000004</v>
      </c>
      <c r="H3505">
        <f t="shared" si="219"/>
        <v>237.16499999999999</v>
      </c>
      <c r="I3505">
        <f t="shared" si="220"/>
        <v>521.87324999999998</v>
      </c>
    </row>
    <row r="3506" spans="2:9" x14ac:dyDescent="0.25">
      <c r="B3506" s="21">
        <v>42354</v>
      </c>
      <c r="F3506">
        <f t="shared" si="217"/>
        <v>0</v>
      </c>
      <c r="G3506">
        <f t="shared" si="218"/>
        <v>0</v>
      </c>
      <c r="H3506">
        <f t="shared" si="219"/>
        <v>0</v>
      </c>
      <c r="I3506">
        <f t="shared" si="220"/>
        <v>0</v>
      </c>
    </row>
    <row r="3507" spans="2:9" x14ac:dyDescent="0.25">
      <c r="B3507" s="21">
        <v>42355</v>
      </c>
      <c r="F3507">
        <f t="shared" si="217"/>
        <v>0</v>
      </c>
      <c r="G3507">
        <f t="shared" si="218"/>
        <v>0</v>
      </c>
      <c r="H3507">
        <f t="shared" si="219"/>
        <v>0</v>
      </c>
      <c r="I3507">
        <f t="shared" si="220"/>
        <v>0</v>
      </c>
    </row>
    <row r="3508" spans="2:9" x14ac:dyDescent="0.25">
      <c r="B3508" s="21">
        <v>42356</v>
      </c>
      <c r="F3508">
        <f t="shared" si="217"/>
        <v>0</v>
      </c>
      <c r="G3508">
        <f t="shared" si="218"/>
        <v>0</v>
      </c>
      <c r="H3508">
        <f t="shared" si="219"/>
        <v>0</v>
      </c>
      <c r="I3508">
        <f t="shared" si="220"/>
        <v>0</v>
      </c>
    </row>
    <row r="3509" spans="2:9" x14ac:dyDescent="0.25">
      <c r="B3509" s="21">
        <v>42357</v>
      </c>
      <c r="F3509">
        <f t="shared" si="217"/>
        <v>0</v>
      </c>
      <c r="G3509">
        <f t="shared" si="218"/>
        <v>0</v>
      </c>
      <c r="H3509">
        <f t="shared" si="219"/>
        <v>0</v>
      </c>
      <c r="I3509">
        <f t="shared" si="220"/>
        <v>0</v>
      </c>
    </row>
    <row r="3510" spans="2:9" x14ac:dyDescent="0.25">
      <c r="B3510" s="21">
        <v>42358</v>
      </c>
      <c r="F3510">
        <f t="shared" si="217"/>
        <v>0</v>
      </c>
      <c r="G3510">
        <f t="shared" si="218"/>
        <v>0</v>
      </c>
      <c r="H3510">
        <f t="shared" si="219"/>
        <v>0</v>
      </c>
      <c r="I3510">
        <f t="shared" si="220"/>
        <v>0</v>
      </c>
    </row>
    <row r="3511" spans="2:9" x14ac:dyDescent="0.25">
      <c r="B3511" s="21">
        <v>42359</v>
      </c>
      <c r="F3511">
        <f t="shared" si="217"/>
        <v>0</v>
      </c>
      <c r="G3511">
        <f t="shared" si="218"/>
        <v>0</v>
      </c>
      <c r="H3511">
        <f t="shared" si="219"/>
        <v>0</v>
      </c>
      <c r="I3511">
        <f t="shared" si="220"/>
        <v>0</v>
      </c>
    </row>
    <row r="3512" spans="2:9" x14ac:dyDescent="0.25">
      <c r="B3512" s="21">
        <v>42360</v>
      </c>
      <c r="F3512">
        <f t="shared" si="217"/>
        <v>0</v>
      </c>
      <c r="G3512">
        <f t="shared" si="218"/>
        <v>0</v>
      </c>
      <c r="H3512">
        <f t="shared" si="219"/>
        <v>0</v>
      </c>
      <c r="I3512">
        <f t="shared" si="220"/>
        <v>0</v>
      </c>
    </row>
    <row r="3513" spans="2:9" x14ac:dyDescent="0.25">
      <c r="B3513" s="21">
        <v>42361</v>
      </c>
      <c r="F3513">
        <f t="shared" si="217"/>
        <v>0</v>
      </c>
      <c r="G3513">
        <f t="shared" si="218"/>
        <v>0</v>
      </c>
      <c r="H3513">
        <f t="shared" si="219"/>
        <v>0</v>
      </c>
      <c r="I3513">
        <f t="shared" si="220"/>
        <v>0</v>
      </c>
    </row>
    <row r="3514" spans="2:9" x14ac:dyDescent="0.25">
      <c r="B3514" s="21">
        <v>42362</v>
      </c>
      <c r="F3514">
        <f t="shared" si="217"/>
        <v>0</v>
      </c>
      <c r="G3514">
        <f t="shared" si="218"/>
        <v>0</v>
      </c>
      <c r="H3514">
        <f t="shared" si="219"/>
        <v>0</v>
      </c>
      <c r="I3514">
        <f t="shared" si="220"/>
        <v>0</v>
      </c>
    </row>
    <row r="3515" spans="2:9" x14ac:dyDescent="0.25">
      <c r="B3515" s="21">
        <v>42363</v>
      </c>
      <c r="F3515">
        <f t="shared" si="217"/>
        <v>0</v>
      </c>
      <c r="G3515">
        <f t="shared" si="218"/>
        <v>0</v>
      </c>
      <c r="H3515">
        <f t="shared" si="219"/>
        <v>0</v>
      </c>
      <c r="I3515">
        <f t="shared" si="220"/>
        <v>0</v>
      </c>
    </row>
    <row r="3516" spans="2:9" x14ac:dyDescent="0.25">
      <c r="B3516" s="21">
        <v>42364</v>
      </c>
      <c r="F3516">
        <f t="shared" si="217"/>
        <v>0</v>
      </c>
      <c r="G3516">
        <f t="shared" si="218"/>
        <v>0</v>
      </c>
      <c r="H3516">
        <f t="shared" si="219"/>
        <v>0</v>
      </c>
      <c r="I3516">
        <f t="shared" si="220"/>
        <v>0</v>
      </c>
    </row>
    <row r="3517" spans="2:9" x14ac:dyDescent="0.25">
      <c r="B3517" s="21">
        <v>42365</v>
      </c>
      <c r="F3517">
        <f t="shared" si="217"/>
        <v>0</v>
      </c>
      <c r="G3517">
        <f t="shared" si="218"/>
        <v>0</v>
      </c>
      <c r="H3517">
        <f t="shared" si="219"/>
        <v>0</v>
      </c>
      <c r="I3517">
        <f t="shared" si="220"/>
        <v>0</v>
      </c>
    </row>
    <row r="3518" spans="2:9" x14ac:dyDescent="0.25">
      <c r="B3518" s="21">
        <v>42366</v>
      </c>
      <c r="F3518">
        <f t="shared" si="217"/>
        <v>0</v>
      </c>
      <c r="G3518">
        <f t="shared" si="218"/>
        <v>0</v>
      </c>
      <c r="H3518">
        <f t="shared" si="219"/>
        <v>0</v>
      </c>
      <c r="I3518">
        <f t="shared" si="220"/>
        <v>0</v>
      </c>
    </row>
    <row r="3519" spans="2:9" x14ac:dyDescent="0.25">
      <c r="B3519" s="21">
        <v>42367</v>
      </c>
      <c r="F3519">
        <f t="shared" si="217"/>
        <v>0</v>
      </c>
      <c r="G3519">
        <f t="shared" si="218"/>
        <v>0</v>
      </c>
      <c r="H3519">
        <f t="shared" si="219"/>
        <v>0</v>
      </c>
      <c r="I3519">
        <f t="shared" si="220"/>
        <v>0</v>
      </c>
    </row>
    <row r="3520" spans="2:9" x14ac:dyDescent="0.25">
      <c r="B3520" s="21">
        <v>42368</v>
      </c>
      <c r="F3520">
        <f t="shared" si="217"/>
        <v>0</v>
      </c>
      <c r="G3520">
        <f t="shared" si="218"/>
        <v>0</v>
      </c>
      <c r="H3520">
        <f t="shared" si="219"/>
        <v>0</v>
      </c>
      <c r="I3520">
        <f t="shared" si="220"/>
        <v>0</v>
      </c>
    </row>
    <row r="3521" spans="2:9" x14ac:dyDescent="0.25">
      <c r="B3521" s="21">
        <v>42369</v>
      </c>
      <c r="F3521">
        <f t="shared" si="217"/>
        <v>0</v>
      </c>
      <c r="G3521">
        <f t="shared" si="218"/>
        <v>0</v>
      </c>
      <c r="H3521">
        <f t="shared" si="219"/>
        <v>0</v>
      </c>
      <c r="I3521">
        <f t="shared" si="220"/>
        <v>0</v>
      </c>
    </row>
    <row r="3522" spans="2:9" x14ac:dyDescent="0.25">
      <c r="B3522" s="21">
        <v>42370</v>
      </c>
      <c r="F3522">
        <f t="shared" si="217"/>
        <v>0</v>
      </c>
      <c r="G3522">
        <f t="shared" si="218"/>
        <v>0</v>
      </c>
      <c r="H3522">
        <f t="shared" si="219"/>
        <v>0</v>
      </c>
      <c r="I3522">
        <f t="shared" si="220"/>
        <v>0</v>
      </c>
    </row>
    <row r="3523" spans="2:9" x14ac:dyDescent="0.25">
      <c r="B3523" s="21">
        <v>42371</v>
      </c>
      <c r="F3523">
        <f t="shared" si="217"/>
        <v>0</v>
      </c>
      <c r="G3523">
        <f t="shared" si="218"/>
        <v>0</v>
      </c>
      <c r="H3523">
        <f t="shared" si="219"/>
        <v>0</v>
      </c>
      <c r="I3523">
        <f t="shared" si="220"/>
        <v>0</v>
      </c>
    </row>
    <row r="3524" spans="2:9" x14ac:dyDescent="0.25">
      <c r="B3524" s="21">
        <v>42372</v>
      </c>
      <c r="F3524">
        <f t="shared" si="217"/>
        <v>0</v>
      </c>
      <c r="G3524">
        <f t="shared" si="218"/>
        <v>0</v>
      </c>
      <c r="H3524">
        <f t="shared" si="219"/>
        <v>0</v>
      </c>
      <c r="I3524">
        <f t="shared" si="220"/>
        <v>0</v>
      </c>
    </row>
    <row r="3525" spans="2:9" x14ac:dyDescent="0.25">
      <c r="B3525" s="21">
        <v>42373</v>
      </c>
      <c r="F3525">
        <f t="shared" si="217"/>
        <v>0</v>
      </c>
      <c r="G3525">
        <f t="shared" si="218"/>
        <v>0</v>
      </c>
      <c r="H3525">
        <f t="shared" si="219"/>
        <v>0</v>
      </c>
      <c r="I3525">
        <f t="shared" si="220"/>
        <v>0</v>
      </c>
    </row>
    <row r="3526" spans="2:9" x14ac:dyDescent="0.25">
      <c r="B3526" s="21">
        <v>42374</v>
      </c>
      <c r="F3526">
        <f t="shared" ref="F3526:F3589" si="221">G3526-H3526</f>
        <v>0</v>
      </c>
      <c r="G3526">
        <f t="shared" ref="G3526:G3589" si="222">IF(C3526="",0,C3526)</f>
        <v>0</v>
      </c>
      <c r="H3526">
        <f t="shared" ref="H3526:H3589" si="223">IF(D3526="",0,D3526)</f>
        <v>0</v>
      </c>
      <c r="I3526">
        <f t="shared" ref="I3526:I3589" si="224">IF(E3526="",0,E3526)</f>
        <v>0</v>
      </c>
    </row>
    <row r="3527" spans="2:9" x14ac:dyDescent="0.25">
      <c r="B3527" s="21">
        <v>42375</v>
      </c>
      <c r="C3527">
        <v>1553.88075</v>
      </c>
      <c r="D3527">
        <v>224.23474999999999</v>
      </c>
      <c r="E3527">
        <v>552.00125000000003</v>
      </c>
      <c r="F3527">
        <f t="shared" si="221"/>
        <v>1329.646</v>
      </c>
      <c r="G3527">
        <f t="shared" si="222"/>
        <v>1553.88075</v>
      </c>
      <c r="H3527">
        <f t="shared" si="223"/>
        <v>224.23474999999999</v>
      </c>
      <c r="I3527">
        <f t="shared" si="224"/>
        <v>552.00125000000003</v>
      </c>
    </row>
    <row r="3528" spans="2:9" x14ac:dyDescent="0.25">
      <c r="B3528" s="21">
        <v>42376</v>
      </c>
      <c r="F3528">
        <f t="shared" si="221"/>
        <v>0</v>
      </c>
      <c r="G3528">
        <f t="shared" si="222"/>
        <v>0</v>
      </c>
      <c r="H3528">
        <f t="shared" si="223"/>
        <v>0</v>
      </c>
      <c r="I3528">
        <f t="shared" si="224"/>
        <v>0</v>
      </c>
    </row>
    <row r="3529" spans="2:9" x14ac:dyDescent="0.25">
      <c r="B3529" s="21">
        <v>42377</v>
      </c>
      <c r="F3529">
        <f t="shared" si="221"/>
        <v>0</v>
      </c>
      <c r="G3529">
        <f t="shared" si="222"/>
        <v>0</v>
      </c>
      <c r="H3529">
        <f t="shared" si="223"/>
        <v>0</v>
      </c>
      <c r="I3529">
        <f t="shared" si="224"/>
        <v>0</v>
      </c>
    </row>
    <row r="3530" spans="2:9" x14ac:dyDescent="0.25">
      <c r="B3530" s="21">
        <v>42378</v>
      </c>
      <c r="F3530">
        <f t="shared" si="221"/>
        <v>0</v>
      </c>
      <c r="G3530">
        <f t="shared" si="222"/>
        <v>0</v>
      </c>
      <c r="H3530">
        <f t="shared" si="223"/>
        <v>0</v>
      </c>
      <c r="I3530">
        <f t="shared" si="224"/>
        <v>0</v>
      </c>
    </row>
    <row r="3531" spans="2:9" x14ac:dyDescent="0.25">
      <c r="B3531" s="21">
        <v>42379</v>
      </c>
      <c r="F3531">
        <f t="shared" si="221"/>
        <v>0</v>
      </c>
      <c r="G3531">
        <f t="shared" si="222"/>
        <v>0</v>
      </c>
      <c r="H3531">
        <f t="shared" si="223"/>
        <v>0</v>
      </c>
      <c r="I3531">
        <f t="shared" si="224"/>
        <v>0</v>
      </c>
    </row>
    <row r="3532" spans="2:9" x14ac:dyDescent="0.25">
      <c r="B3532" s="21">
        <v>42380</v>
      </c>
      <c r="F3532">
        <f t="shared" si="221"/>
        <v>0</v>
      </c>
      <c r="G3532">
        <f t="shared" si="222"/>
        <v>0</v>
      </c>
      <c r="H3532">
        <f t="shared" si="223"/>
        <v>0</v>
      </c>
      <c r="I3532">
        <f t="shared" si="224"/>
        <v>0</v>
      </c>
    </row>
    <row r="3533" spans="2:9" x14ac:dyDescent="0.25">
      <c r="B3533" s="21">
        <v>42381</v>
      </c>
      <c r="F3533">
        <f t="shared" si="221"/>
        <v>0</v>
      </c>
      <c r="G3533">
        <f t="shared" si="222"/>
        <v>0</v>
      </c>
      <c r="H3533">
        <f t="shared" si="223"/>
        <v>0</v>
      </c>
      <c r="I3533">
        <f t="shared" si="224"/>
        <v>0</v>
      </c>
    </row>
    <row r="3534" spans="2:9" x14ac:dyDescent="0.25">
      <c r="B3534" s="21">
        <v>42382</v>
      </c>
      <c r="F3534">
        <f t="shared" si="221"/>
        <v>0</v>
      </c>
      <c r="G3534">
        <f t="shared" si="222"/>
        <v>0</v>
      </c>
      <c r="H3534">
        <f t="shared" si="223"/>
        <v>0</v>
      </c>
      <c r="I3534">
        <f t="shared" si="224"/>
        <v>0</v>
      </c>
    </row>
    <row r="3535" spans="2:9" x14ac:dyDescent="0.25">
      <c r="B3535" s="21">
        <v>42383</v>
      </c>
      <c r="F3535">
        <f t="shared" si="221"/>
        <v>0</v>
      </c>
      <c r="G3535">
        <f t="shared" si="222"/>
        <v>0</v>
      </c>
      <c r="H3535">
        <f t="shared" si="223"/>
        <v>0</v>
      </c>
      <c r="I3535">
        <f t="shared" si="224"/>
        <v>0</v>
      </c>
    </row>
    <row r="3536" spans="2:9" x14ac:dyDescent="0.25">
      <c r="B3536" s="21">
        <v>42384</v>
      </c>
      <c r="F3536">
        <f t="shared" si="221"/>
        <v>0</v>
      </c>
      <c r="G3536">
        <f t="shared" si="222"/>
        <v>0</v>
      </c>
      <c r="H3536">
        <f t="shared" si="223"/>
        <v>0</v>
      </c>
      <c r="I3536">
        <f t="shared" si="224"/>
        <v>0</v>
      </c>
    </row>
    <row r="3537" spans="2:9" x14ac:dyDescent="0.25">
      <c r="B3537" s="21">
        <v>42385</v>
      </c>
      <c r="F3537">
        <f t="shared" si="221"/>
        <v>0</v>
      </c>
      <c r="G3537">
        <f t="shared" si="222"/>
        <v>0</v>
      </c>
      <c r="H3537">
        <f t="shared" si="223"/>
        <v>0</v>
      </c>
      <c r="I3537">
        <f t="shared" si="224"/>
        <v>0</v>
      </c>
    </row>
    <row r="3538" spans="2:9" x14ac:dyDescent="0.25">
      <c r="B3538" s="21">
        <v>42386</v>
      </c>
      <c r="F3538">
        <f t="shared" si="221"/>
        <v>0</v>
      </c>
      <c r="G3538">
        <f t="shared" si="222"/>
        <v>0</v>
      </c>
      <c r="H3538">
        <f t="shared" si="223"/>
        <v>0</v>
      </c>
      <c r="I3538">
        <f t="shared" si="224"/>
        <v>0</v>
      </c>
    </row>
    <row r="3539" spans="2:9" x14ac:dyDescent="0.25">
      <c r="B3539" s="21">
        <v>42387</v>
      </c>
      <c r="F3539">
        <f t="shared" si="221"/>
        <v>0</v>
      </c>
      <c r="G3539">
        <f t="shared" si="222"/>
        <v>0</v>
      </c>
      <c r="H3539">
        <f t="shared" si="223"/>
        <v>0</v>
      </c>
      <c r="I3539">
        <f t="shared" si="224"/>
        <v>0</v>
      </c>
    </row>
    <row r="3540" spans="2:9" x14ac:dyDescent="0.25">
      <c r="B3540" s="21">
        <v>42388</v>
      </c>
      <c r="F3540">
        <f t="shared" si="221"/>
        <v>0</v>
      </c>
      <c r="G3540">
        <f t="shared" si="222"/>
        <v>0</v>
      </c>
      <c r="H3540">
        <f t="shared" si="223"/>
        <v>0</v>
      </c>
      <c r="I3540">
        <f t="shared" si="224"/>
        <v>0</v>
      </c>
    </row>
    <row r="3541" spans="2:9" x14ac:dyDescent="0.25">
      <c r="B3541" s="21">
        <v>42389</v>
      </c>
      <c r="F3541">
        <f t="shared" si="221"/>
        <v>0</v>
      </c>
      <c r="G3541">
        <f t="shared" si="222"/>
        <v>0</v>
      </c>
      <c r="H3541">
        <f t="shared" si="223"/>
        <v>0</v>
      </c>
      <c r="I3541">
        <f t="shared" si="224"/>
        <v>0</v>
      </c>
    </row>
    <row r="3542" spans="2:9" x14ac:dyDescent="0.25">
      <c r="B3542" s="21">
        <v>42390</v>
      </c>
      <c r="F3542">
        <f t="shared" si="221"/>
        <v>0</v>
      </c>
      <c r="G3542">
        <f t="shared" si="222"/>
        <v>0</v>
      </c>
      <c r="H3542">
        <f t="shared" si="223"/>
        <v>0</v>
      </c>
      <c r="I3542">
        <f t="shared" si="224"/>
        <v>0</v>
      </c>
    </row>
    <row r="3543" spans="2:9" x14ac:dyDescent="0.25">
      <c r="B3543" s="21">
        <v>42391</v>
      </c>
      <c r="F3543">
        <f t="shared" si="221"/>
        <v>0</v>
      </c>
      <c r="G3543">
        <f t="shared" si="222"/>
        <v>0</v>
      </c>
      <c r="H3543">
        <f t="shared" si="223"/>
        <v>0</v>
      </c>
      <c r="I3543">
        <f t="shared" si="224"/>
        <v>0</v>
      </c>
    </row>
    <row r="3544" spans="2:9" x14ac:dyDescent="0.25">
      <c r="B3544" s="21">
        <v>42392</v>
      </c>
      <c r="F3544">
        <f t="shared" si="221"/>
        <v>0</v>
      </c>
      <c r="G3544">
        <f t="shared" si="222"/>
        <v>0</v>
      </c>
      <c r="H3544">
        <f t="shared" si="223"/>
        <v>0</v>
      </c>
      <c r="I3544">
        <f t="shared" si="224"/>
        <v>0</v>
      </c>
    </row>
    <row r="3545" spans="2:9" x14ac:dyDescent="0.25">
      <c r="B3545" s="21">
        <v>42393</v>
      </c>
      <c r="F3545">
        <f t="shared" si="221"/>
        <v>0</v>
      </c>
      <c r="G3545">
        <f t="shared" si="222"/>
        <v>0</v>
      </c>
      <c r="H3545">
        <f t="shared" si="223"/>
        <v>0</v>
      </c>
      <c r="I3545">
        <f t="shared" si="224"/>
        <v>0</v>
      </c>
    </row>
    <row r="3546" spans="2:9" x14ac:dyDescent="0.25">
      <c r="B3546" s="21">
        <v>42394</v>
      </c>
      <c r="F3546">
        <f t="shared" si="221"/>
        <v>0</v>
      </c>
      <c r="G3546">
        <f t="shared" si="222"/>
        <v>0</v>
      </c>
      <c r="H3546">
        <f t="shared" si="223"/>
        <v>0</v>
      </c>
      <c r="I3546">
        <f t="shared" si="224"/>
        <v>0</v>
      </c>
    </row>
    <row r="3547" spans="2:9" x14ac:dyDescent="0.25">
      <c r="B3547" s="21">
        <v>42395</v>
      </c>
      <c r="F3547">
        <f t="shared" si="221"/>
        <v>0</v>
      </c>
      <c r="G3547">
        <f t="shared" si="222"/>
        <v>0</v>
      </c>
      <c r="H3547">
        <f t="shared" si="223"/>
        <v>0</v>
      </c>
      <c r="I3547">
        <f t="shared" si="224"/>
        <v>0</v>
      </c>
    </row>
    <row r="3548" spans="2:9" x14ac:dyDescent="0.25">
      <c r="B3548" s="21">
        <v>42396</v>
      </c>
      <c r="F3548">
        <f t="shared" si="221"/>
        <v>0</v>
      </c>
      <c r="G3548">
        <f t="shared" si="222"/>
        <v>0</v>
      </c>
      <c r="H3548">
        <f t="shared" si="223"/>
        <v>0</v>
      </c>
      <c r="I3548">
        <f t="shared" si="224"/>
        <v>0</v>
      </c>
    </row>
    <row r="3549" spans="2:9" x14ac:dyDescent="0.25">
      <c r="B3549" s="21">
        <v>42397</v>
      </c>
      <c r="F3549">
        <f t="shared" si="221"/>
        <v>0</v>
      </c>
      <c r="G3549">
        <f t="shared" si="222"/>
        <v>0</v>
      </c>
      <c r="H3549">
        <f t="shared" si="223"/>
        <v>0</v>
      </c>
      <c r="I3549">
        <f t="shared" si="224"/>
        <v>0</v>
      </c>
    </row>
    <row r="3550" spans="2:9" x14ac:dyDescent="0.25">
      <c r="B3550" s="21">
        <v>42398</v>
      </c>
      <c r="F3550">
        <f t="shared" si="221"/>
        <v>0</v>
      </c>
      <c r="G3550">
        <f t="shared" si="222"/>
        <v>0</v>
      </c>
      <c r="H3550">
        <f t="shared" si="223"/>
        <v>0</v>
      </c>
      <c r="I3550">
        <f t="shared" si="224"/>
        <v>0</v>
      </c>
    </row>
    <row r="3551" spans="2:9" x14ac:dyDescent="0.25">
      <c r="B3551" s="21">
        <v>42399</v>
      </c>
      <c r="F3551">
        <f t="shared" si="221"/>
        <v>0</v>
      </c>
      <c r="G3551">
        <f t="shared" si="222"/>
        <v>0</v>
      </c>
      <c r="H3551">
        <f t="shared" si="223"/>
        <v>0</v>
      </c>
      <c r="I3551">
        <f t="shared" si="224"/>
        <v>0</v>
      </c>
    </row>
    <row r="3552" spans="2:9" x14ac:dyDescent="0.25">
      <c r="B3552" s="21">
        <v>42400</v>
      </c>
      <c r="F3552">
        <f t="shared" si="221"/>
        <v>0</v>
      </c>
      <c r="G3552">
        <f t="shared" si="222"/>
        <v>0</v>
      </c>
      <c r="H3552">
        <f t="shared" si="223"/>
        <v>0</v>
      </c>
      <c r="I3552">
        <f t="shared" si="224"/>
        <v>0</v>
      </c>
    </row>
    <row r="3553" spans="2:9" x14ac:dyDescent="0.25">
      <c r="B3553" s="21">
        <v>42401</v>
      </c>
      <c r="F3553">
        <f t="shared" si="221"/>
        <v>0</v>
      </c>
      <c r="G3553">
        <f t="shared" si="222"/>
        <v>0</v>
      </c>
      <c r="H3553">
        <f t="shared" si="223"/>
        <v>0</v>
      </c>
      <c r="I3553">
        <f t="shared" si="224"/>
        <v>0</v>
      </c>
    </row>
    <row r="3554" spans="2:9" x14ac:dyDescent="0.25">
      <c r="B3554" s="21">
        <v>42402</v>
      </c>
      <c r="F3554">
        <f t="shared" si="221"/>
        <v>0</v>
      </c>
      <c r="G3554">
        <f t="shared" si="222"/>
        <v>0</v>
      </c>
      <c r="H3554">
        <f t="shared" si="223"/>
        <v>0</v>
      </c>
      <c r="I3554">
        <f t="shared" si="224"/>
        <v>0</v>
      </c>
    </row>
    <row r="3555" spans="2:9" x14ac:dyDescent="0.25">
      <c r="B3555" s="21">
        <v>42403</v>
      </c>
      <c r="F3555">
        <f t="shared" si="221"/>
        <v>0</v>
      </c>
      <c r="G3555">
        <f t="shared" si="222"/>
        <v>0</v>
      </c>
      <c r="H3555">
        <f t="shared" si="223"/>
        <v>0</v>
      </c>
      <c r="I3555">
        <f t="shared" si="224"/>
        <v>0</v>
      </c>
    </row>
    <row r="3556" spans="2:9" x14ac:dyDescent="0.25">
      <c r="B3556" s="21">
        <v>42404</v>
      </c>
      <c r="F3556">
        <f t="shared" si="221"/>
        <v>0</v>
      </c>
      <c r="G3556">
        <f t="shared" si="222"/>
        <v>0</v>
      </c>
      <c r="H3556">
        <f t="shared" si="223"/>
        <v>0</v>
      </c>
      <c r="I3556">
        <f t="shared" si="224"/>
        <v>0</v>
      </c>
    </row>
    <row r="3557" spans="2:9" x14ac:dyDescent="0.25">
      <c r="B3557" s="21">
        <v>42405</v>
      </c>
      <c r="F3557">
        <f t="shared" si="221"/>
        <v>0</v>
      </c>
      <c r="G3557">
        <f t="shared" si="222"/>
        <v>0</v>
      </c>
      <c r="H3557">
        <f t="shared" si="223"/>
        <v>0</v>
      </c>
      <c r="I3557">
        <f t="shared" si="224"/>
        <v>0</v>
      </c>
    </row>
    <row r="3558" spans="2:9" x14ac:dyDescent="0.25">
      <c r="B3558" s="21">
        <v>42406</v>
      </c>
      <c r="F3558">
        <f t="shared" si="221"/>
        <v>0</v>
      </c>
      <c r="G3558">
        <f t="shared" si="222"/>
        <v>0</v>
      </c>
      <c r="H3558">
        <f t="shared" si="223"/>
        <v>0</v>
      </c>
      <c r="I3558">
        <f t="shared" si="224"/>
        <v>0</v>
      </c>
    </row>
    <row r="3559" spans="2:9" x14ac:dyDescent="0.25">
      <c r="B3559" s="21">
        <v>42407</v>
      </c>
      <c r="F3559">
        <f t="shared" si="221"/>
        <v>0</v>
      </c>
      <c r="G3559">
        <f t="shared" si="222"/>
        <v>0</v>
      </c>
      <c r="H3559">
        <f t="shared" si="223"/>
        <v>0</v>
      </c>
      <c r="I3559">
        <f t="shared" si="224"/>
        <v>0</v>
      </c>
    </row>
    <row r="3560" spans="2:9" x14ac:dyDescent="0.25">
      <c r="B3560" s="21">
        <v>42408</v>
      </c>
      <c r="F3560">
        <f t="shared" si="221"/>
        <v>0</v>
      </c>
      <c r="G3560">
        <f t="shared" si="222"/>
        <v>0</v>
      </c>
      <c r="H3560">
        <f t="shared" si="223"/>
        <v>0</v>
      </c>
      <c r="I3560">
        <f t="shared" si="224"/>
        <v>0</v>
      </c>
    </row>
    <row r="3561" spans="2:9" x14ac:dyDescent="0.25">
      <c r="B3561" s="21">
        <v>42409</v>
      </c>
      <c r="F3561">
        <f t="shared" si="221"/>
        <v>0</v>
      </c>
      <c r="G3561">
        <f t="shared" si="222"/>
        <v>0</v>
      </c>
      <c r="H3561">
        <f t="shared" si="223"/>
        <v>0</v>
      </c>
      <c r="I3561">
        <f t="shared" si="224"/>
        <v>0</v>
      </c>
    </row>
    <row r="3562" spans="2:9" x14ac:dyDescent="0.25">
      <c r="B3562" s="21">
        <v>42410</v>
      </c>
      <c r="F3562">
        <f t="shared" si="221"/>
        <v>0</v>
      </c>
      <c r="G3562">
        <f t="shared" si="222"/>
        <v>0</v>
      </c>
      <c r="H3562">
        <f t="shared" si="223"/>
        <v>0</v>
      </c>
      <c r="I3562">
        <f t="shared" si="224"/>
        <v>0</v>
      </c>
    </row>
    <row r="3563" spans="2:9" x14ac:dyDescent="0.25">
      <c r="B3563" s="21">
        <v>42411</v>
      </c>
      <c r="F3563">
        <f t="shared" si="221"/>
        <v>0</v>
      </c>
      <c r="G3563">
        <f t="shared" si="222"/>
        <v>0</v>
      </c>
      <c r="H3563">
        <f t="shared" si="223"/>
        <v>0</v>
      </c>
      <c r="I3563">
        <f t="shared" si="224"/>
        <v>0</v>
      </c>
    </row>
    <row r="3564" spans="2:9" x14ac:dyDescent="0.25">
      <c r="B3564" s="21">
        <v>42412</v>
      </c>
      <c r="F3564">
        <f t="shared" si="221"/>
        <v>0</v>
      </c>
      <c r="G3564">
        <f t="shared" si="222"/>
        <v>0</v>
      </c>
      <c r="H3564">
        <f t="shared" si="223"/>
        <v>0</v>
      </c>
      <c r="I3564">
        <f t="shared" si="224"/>
        <v>0</v>
      </c>
    </row>
    <row r="3565" spans="2:9" x14ac:dyDescent="0.25">
      <c r="B3565" s="21">
        <v>42413</v>
      </c>
      <c r="C3565">
        <v>1556.0975000000001</v>
      </c>
      <c r="D3565">
        <v>203.608</v>
      </c>
      <c r="E3565">
        <v>352.60050000000001</v>
      </c>
      <c r="F3565">
        <f t="shared" si="221"/>
        <v>1352.4895000000001</v>
      </c>
      <c r="G3565">
        <f t="shared" si="222"/>
        <v>1556.0975000000001</v>
      </c>
      <c r="H3565">
        <f t="shared" si="223"/>
        <v>203.608</v>
      </c>
      <c r="I3565">
        <f t="shared" si="224"/>
        <v>352.60050000000001</v>
      </c>
    </row>
    <row r="3566" spans="2:9" x14ac:dyDescent="0.25">
      <c r="B3566" s="21">
        <v>42414</v>
      </c>
      <c r="F3566">
        <f t="shared" si="221"/>
        <v>0</v>
      </c>
      <c r="G3566">
        <f t="shared" si="222"/>
        <v>0</v>
      </c>
      <c r="H3566">
        <f t="shared" si="223"/>
        <v>0</v>
      </c>
      <c r="I3566">
        <f t="shared" si="224"/>
        <v>0</v>
      </c>
    </row>
    <row r="3567" spans="2:9" x14ac:dyDescent="0.25">
      <c r="B3567" s="21">
        <v>42415</v>
      </c>
      <c r="F3567">
        <f t="shared" si="221"/>
        <v>0</v>
      </c>
      <c r="G3567">
        <f t="shared" si="222"/>
        <v>0</v>
      </c>
      <c r="H3567">
        <f t="shared" si="223"/>
        <v>0</v>
      </c>
      <c r="I3567">
        <f t="shared" si="224"/>
        <v>0</v>
      </c>
    </row>
    <row r="3568" spans="2:9" x14ac:dyDescent="0.25">
      <c r="B3568" s="21">
        <v>42416</v>
      </c>
      <c r="F3568">
        <f t="shared" si="221"/>
        <v>0</v>
      </c>
      <c r="G3568">
        <f t="shared" si="222"/>
        <v>0</v>
      </c>
      <c r="H3568">
        <f t="shared" si="223"/>
        <v>0</v>
      </c>
      <c r="I3568">
        <f t="shared" si="224"/>
        <v>0</v>
      </c>
    </row>
    <row r="3569" spans="1:9" x14ac:dyDescent="0.25">
      <c r="A3569" t="s">
        <v>533</v>
      </c>
      <c r="B3569" s="21">
        <v>42284</v>
      </c>
      <c r="F3569">
        <f t="shared" si="221"/>
        <v>0</v>
      </c>
      <c r="G3569">
        <f t="shared" si="222"/>
        <v>0</v>
      </c>
      <c r="H3569">
        <f t="shared" si="223"/>
        <v>0</v>
      </c>
      <c r="I3569">
        <f t="shared" si="224"/>
        <v>0</v>
      </c>
    </row>
    <row r="3570" spans="1:9" x14ac:dyDescent="0.25">
      <c r="B3570" s="21">
        <v>42286</v>
      </c>
      <c r="F3570">
        <f t="shared" si="221"/>
        <v>0</v>
      </c>
      <c r="G3570">
        <f t="shared" si="222"/>
        <v>0</v>
      </c>
      <c r="H3570">
        <f t="shared" si="223"/>
        <v>0</v>
      </c>
      <c r="I3570">
        <f t="shared" si="224"/>
        <v>0</v>
      </c>
    </row>
    <row r="3571" spans="1:9" x14ac:dyDescent="0.25">
      <c r="B3571" s="21">
        <v>42289</v>
      </c>
      <c r="F3571">
        <f t="shared" si="221"/>
        <v>0</v>
      </c>
      <c r="G3571">
        <f t="shared" si="222"/>
        <v>0</v>
      </c>
      <c r="H3571">
        <f t="shared" si="223"/>
        <v>0</v>
      </c>
      <c r="I3571">
        <f t="shared" si="224"/>
        <v>0</v>
      </c>
    </row>
    <row r="3572" spans="1:9" x14ac:dyDescent="0.25">
      <c r="B3572" s="21">
        <v>42291</v>
      </c>
      <c r="F3572">
        <f t="shared" si="221"/>
        <v>0</v>
      </c>
      <c r="G3572">
        <f t="shared" si="222"/>
        <v>0</v>
      </c>
      <c r="H3572">
        <f t="shared" si="223"/>
        <v>0</v>
      </c>
      <c r="I3572">
        <f t="shared" si="224"/>
        <v>0</v>
      </c>
    </row>
    <row r="3573" spans="1:9" x14ac:dyDescent="0.25">
      <c r="B3573" s="21">
        <v>42292</v>
      </c>
      <c r="F3573">
        <f t="shared" si="221"/>
        <v>0</v>
      </c>
      <c r="G3573">
        <f t="shared" si="222"/>
        <v>0</v>
      </c>
      <c r="H3573">
        <f t="shared" si="223"/>
        <v>0</v>
      </c>
      <c r="I3573">
        <f t="shared" si="224"/>
        <v>0</v>
      </c>
    </row>
    <row r="3574" spans="1:9" x14ac:dyDescent="0.25">
      <c r="B3574" s="21">
        <v>42293</v>
      </c>
      <c r="F3574">
        <f t="shared" si="221"/>
        <v>0</v>
      </c>
      <c r="G3574">
        <f t="shared" si="222"/>
        <v>0</v>
      </c>
      <c r="H3574">
        <f t="shared" si="223"/>
        <v>0</v>
      </c>
      <c r="I3574">
        <f t="shared" si="224"/>
        <v>0</v>
      </c>
    </row>
    <row r="3575" spans="1:9" x14ac:dyDescent="0.25">
      <c r="B3575" s="21">
        <v>42294</v>
      </c>
      <c r="F3575">
        <f t="shared" si="221"/>
        <v>0</v>
      </c>
      <c r="G3575">
        <f t="shared" si="222"/>
        <v>0</v>
      </c>
      <c r="H3575">
        <f t="shared" si="223"/>
        <v>0</v>
      </c>
      <c r="I3575">
        <f t="shared" si="224"/>
        <v>0</v>
      </c>
    </row>
    <row r="3576" spans="1:9" x14ac:dyDescent="0.25">
      <c r="B3576" s="21">
        <v>42295</v>
      </c>
      <c r="F3576">
        <f t="shared" si="221"/>
        <v>0</v>
      </c>
      <c r="G3576">
        <f t="shared" si="222"/>
        <v>0</v>
      </c>
      <c r="H3576">
        <f t="shared" si="223"/>
        <v>0</v>
      </c>
      <c r="I3576">
        <f t="shared" si="224"/>
        <v>0</v>
      </c>
    </row>
    <row r="3577" spans="1:9" x14ac:dyDescent="0.25">
      <c r="B3577" s="21">
        <v>42296</v>
      </c>
      <c r="F3577">
        <f t="shared" si="221"/>
        <v>0</v>
      </c>
      <c r="G3577">
        <f t="shared" si="222"/>
        <v>0</v>
      </c>
      <c r="H3577">
        <f t="shared" si="223"/>
        <v>0</v>
      </c>
      <c r="I3577">
        <f t="shared" si="224"/>
        <v>0</v>
      </c>
    </row>
    <row r="3578" spans="1:9" x14ac:dyDescent="0.25">
      <c r="B3578" s="21">
        <v>42297</v>
      </c>
      <c r="F3578">
        <f t="shared" si="221"/>
        <v>0</v>
      </c>
      <c r="G3578">
        <f t="shared" si="222"/>
        <v>0</v>
      </c>
      <c r="H3578">
        <f t="shared" si="223"/>
        <v>0</v>
      </c>
      <c r="I3578">
        <f t="shared" si="224"/>
        <v>0</v>
      </c>
    </row>
    <row r="3579" spans="1:9" x14ac:dyDescent="0.25">
      <c r="B3579" s="21">
        <v>42298</v>
      </c>
      <c r="F3579">
        <f t="shared" si="221"/>
        <v>0</v>
      </c>
      <c r="G3579">
        <f t="shared" si="222"/>
        <v>0</v>
      </c>
      <c r="H3579">
        <f t="shared" si="223"/>
        <v>0</v>
      </c>
      <c r="I3579">
        <f t="shared" si="224"/>
        <v>0</v>
      </c>
    </row>
    <row r="3580" spans="1:9" x14ac:dyDescent="0.25">
      <c r="B3580" s="21">
        <v>42299</v>
      </c>
      <c r="F3580">
        <f t="shared" si="221"/>
        <v>0</v>
      </c>
      <c r="G3580">
        <f t="shared" si="222"/>
        <v>0</v>
      </c>
      <c r="H3580">
        <f t="shared" si="223"/>
        <v>0</v>
      </c>
      <c r="I3580">
        <f t="shared" si="224"/>
        <v>0</v>
      </c>
    </row>
    <row r="3581" spans="1:9" x14ac:dyDescent="0.25">
      <c r="B3581" s="21">
        <v>42300</v>
      </c>
      <c r="F3581">
        <f t="shared" si="221"/>
        <v>0</v>
      </c>
      <c r="G3581">
        <f t="shared" si="222"/>
        <v>0</v>
      </c>
      <c r="H3581">
        <f t="shared" si="223"/>
        <v>0</v>
      </c>
      <c r="I3581">
        <f t="shared" si="224"/>
        <v>0</v>
      </c>
    </row>
    <row r="3582" spans="1:9" x14ac:dyDescent="0.25">
      <c r="B3582" s="21">
        <v>42301</v>
      </c>
      <c r="F3582">
        <f t="shared" si="221"/>
        <v>0</v>
      </c>
      <c r="G3582">
        <f t="shared" si="222"/>
        <v>0</v>
      </c>
      <c r="H3582">
        <f t="shared" si="223"/>
        <v>0</v>
      </c>
      <c r="I3582">
        <f t="shared" si="224"/>
        <v>0</v>
      </c>
    </row>
    <row r="3583" spans="1:9" x14ac:dyDescent="0.25">
      <c r="B3583" s="21">
        <v>42302</v>
      </c>
      <c r="F3583">
        <f t="shared" si="221"/>
        <v>0</v>
      </c>
      <c r="G3583">
        <f t="shared" si="222"/>
        <v>0</v>
      </c>
      <c r="H3583">
        <f t="shared" si="223"/>
        <v>0</v>
      </c>
      <c r="I3583">
        <f t="shared" si="224"/>
        <v>0</v>
      </c>
    </row>
    <row r="3584" spans="1:9" x14ac:dyDescent="0.25">
      <c r="B3584" s="21">
        <v>42303</v>
      </c>
      <c r="F3584">
        <f t="shared" si="221"/>
        <v>0</v>
      </c>
      <c r="G3584">
        <f t="shared" si="222"/>
        <v>0</v>
      </c>
      <c r="H3584">
        <f t="shared" si="223"/>
        <v>0</v>
      </c>
      <c r="I3584">
        <f t="shared" si="224"/>
        <v>0</v>
      </c>
    </row>
    <row r="3585" spans="2:9" x14ac:dyDescent="0.25">
      <c r="B3585" s="21">
        <v>42304</v>
      </c>
      <c r="F3585">
        <f t="shared" si="221"/>
        <v>0</v>
      </c>
      <c r="G3585">
        <f t="shared" si="222"/>
        <v>0</v>
      </c>
      <c r="H3585">
        <f t="shared" si="223"/>
        <v>0</v>
      </c>
      <c r="I3585">
        <f t="shared" si="224"/>
        <v>0</v>
      </c>
    </row>
    <row r="3586" spans="2:9" x14ac:dyDescent="0.25">
      <c r="B3586" s="21">
        <v>42305</v>
      </c>
      <c r="F3586">
        <f t="shared" si="221"/>
        <v>0</v>
      </c>
      <c r="G3586">
        <f t="shared" si="222"/>
        <v>0</v>
      </c>
      <c r="H3586">
        <f t="shared" si="223"/>
        <v>0</v>
      </c>
      <c r="I3586">
        <f t="shared" si="224"/>
        <v>0</v>
      </c>
    </row>
    <row r="3587" spans="2:9" x14ac:dyDescent="0.25">
      <c r="B3587" s="21">
        <v>42306</v>
      </c>
      <c r="C3587">
        <v>57.58775</v>
      </c>
      <c r="D3587">
        <v>0</v>
      </c>
      <c r="E3587">
        <v>14.280250000000001</v>
      </c>
      <c r="F3587">
        <f t="shared" si="221"/>
        <v>57.58775</v>
      </c>
      <c r="G3587">
        <f t="shared" si="222"/>
        <v>57.58775</v>
      </c>
      <c r="H3587">
        <f t="shared" si="223"/>
        <v>0</v>
      </c>
      <c r="I3587">
        <f t="shared" si="224"/>
        <v>14.280250000000001</v>
      </c>
    </row>
    <row r="3588" spans="2:9" x14ac:dyDescent="0.25">
      <c r="B3588" s="21">
        <v>42307</v>
      </c>
      <c r="F3588">
        <f t="shared" si="221"/>
        <v>0</v>
      </c>
      <c r="G3588">
        <f t="shared" si="222"/>
        <v>0</v>
      </c>
      <c r="H3588">
        <f t="shared" si="223"/>
        <v>0</v>
      </c>
      <c r="I3588">
        <f t="shared" si="224"/>
        <v>0</v>
      </c>
    </row>
    <row r="3589" spans="2:9" x14ac:dyDescent="0.25">
      <c r="B3589" s="21">
        <v>42308</v>
      </c>
      <c r="F3589">
        <f t="shared" si="221"/>
        <v>0</v>
      </c>
      <c r="G3589">
        <f t="shared" si="222"/>
        <v>0</v>
      </c>
      <c r="H3589">
        <f t="shared" si="223"/>
        <v>0</v>
      </c>
      <c r="I3589">
        <f t="shared" si="224"/>
        <v>0</v>
      </c>
    </row>
    <row r="3590" spans="2:9" x14ac:dyDescent="0.25">
      <c r="B3590" s="21">
        <v>42309</v>
      </c>
      <c r="F3590">
        <f t="shared" ref="F3590:F3653" si="225">G3590-H3590</f>
        <v>0</v>
      </c>
      <c r="G3590">
        <f t="shared" ref="G3590:G3653" si="226">IF(C3590="",0,C3590)</f>
        <v>0</v>
      </c>
      <c r="H3590">
        <f t="shared" ref="H3590:H3653" si="227">IF(D3590="",0,D3590)</f>
        <v>0</v>
      </c>
      <c r="I3590">
        <f t="shared" ref="I3590:I3653" si="228">IF(E3590="",0,E3590)</f>
        <v>0</v>
      </c>
    </row>
    <row r="3591" spans="2:9" x14ac:dyDescent="0.25">
      <c r="B3591" s="21">
        <v>42310</v>
      </c>
      <c r="F3591">
        <f t="shared" si="225"/>
        <v>0</v>
      </c>
      <c r="G3591">
        <f t="shared" si="226"/>
        <v>0</v>
      </c>
      <c r="H3591">
        <f t="shared" si="227"/>
        <v>0</v>
      </c>
      <c r="I3591">
        <f t="shared" si="228"/>
        <v>0</v>
      </c>
    </row>
    <row r="3592" spans="2:9" x14ac:dyDescent="0.25">
      <c r="B3592" s="21">
        <v>42311</v>
      </c>
      <c r="F3592">
        <f t="shared" si="225"/>
        <v>0</v>
      </c>
      <c r="G3592">
        <f t="shared" si="226"/>
        <v>0</v>
      </c>
      <c r="H3592">
        <f t="shared" si="227"/>
        <v>0</v>
      </c>
      <c r="I3592">
        <f t="shared" si="228"/>
        <v>0</v>
      </c>
    </row>
    <row r="3593" spans="2:9" x14ac:dyDescent="0.25">
      <c r="B3593" s="21">
        <v>42312</v>
      </c>
      <c r="F3593">
        <f t="shared" si="225"/>
        <v>0</v>
      </c>
      <c r="G3593">
        <f t="shared" si="226"/>
        <v>0</v>
      </c>
      <c r="H3593">
        <f t="shared" si="227"/>
        <v>0</v>
      </c>
      <c r="I3593">
        <f t="shared" si="228"/>
        <v>0</v>
      </c>
    </row>
    <row r="3594" spans="2:9" x14ac:dyDescent="0.25">
      <c r="B3594" s="21">
        <v>42313</v>
      </c>
      <c r="F3594">
        <f t="shared" si="225"/>
        <v>0</v>
      </c>
      <c r="G3594">
        <f t="shared" si="226"/>
        <v>0</v>
      </c>
      <c r="H3594">
        <f t="shared" si="227"/>
        <v>0</v>
      </c>
      <c r="I3594">
        <f t="shared" si="228"/>
        <v>0</v>
      </c>
    </row>
    <row r="3595" spans="2:9" x14ac:dyDescent="0.25">
      <c r="B3595" s="21">
        <v>42314</v>
      </c>
      <c r="F3595">
        <f t="shared" si="225"/>
        <v>0</v>
      </c>
      <c r="G3595">
        <f t="shared" si="226"/>
        <v>0</v>
      </c>
      <c r="H3595">
        <f t="shared" si="227"/>
        <v>0</v>
      </c>
      <c r="I3595">
        <f t="shared" si="228"/>
        <v>0</v>
      </c>
    </row>
    <row r="3596" spans="2:9" x14ac:dyDescent="0.25">
      <c r="B3596" s="21">
        <v>42315</v>
      </c>
      <c r="F3596">
        <f t="shared" si="225"/>
        <v>0</v>
      </c>
      <c r="G3596">
        <f t="shared" si="226"/>
        <v>0</v>
      </c>
      <c r="H3596">
        <f t="shared" si="227"/>
        <v>0</v>
      </c>
      <c r="I3596">
        <f t="shared" si="228"/>
        <v>0</v>
      </c>
    </row>
    <row r="3597" spans="2:9" x14ac:dyDescent="0.25">
      <c r="B3597" s="21">
        <v>42316</v>
      </c>
      <c r="F3597">
        <f t="shared" si="225"/>
        <v>0</v>
      </c>
      <c r="G3597">
        <f t="shared" si="226"/>
        <v>0</v>
      </c>
      <c r="H3597">
        <f t="shared" si="227"/>
        <v>0</v>
      </c>
      <c r="I3597">
        <f t="shared" si="228"/>
        <v>0</v>
      </c>
    </row>
    <row r="3598" spans="2:9" x14ac:dyDescent="0.25">
      <c r="B3598" s="21">
        <v>42317</v>
      </c>
      <c r="F3598">
        <f t="shared" si="225"/>
        <v>0</v>
      </c>
      <c r="G3598">
        <f t="shared" si="226"/>
        <v>0</v>
      </c>
      <c r="H3598">
        <f t="shared" si="227"/>
        <v>0</v>
      </c>
      <c r="I3598">
        <f t="shared" si="228"/>
        <v>0</v>
      </c>
    </row>
    <row r="3599" spans="2:9" x14ac:dyDescent="0.25">
      <c r="B3599" s="21">
        <v>42318</v>
      </c>
      <c r="F3599">
        <f t="shared" si="225"/>
        <v>0</v>
      </c>
      <c r="G3599">
        <f t="shared" si="226"/>
        <v>0</v>
      </c>
      <c r="H3599">
        <f t="shared" si="227"/>
        <v>0</v>
      </c>
      <c r="I3599">
        <f t="shared" si="228"/>
        <v>0</v>
      </c>
    </row>
    <row r="3600" spans="2:9" x14ac:dyDescent="0.25">
      <c r="B3600" s="21">
        <v>42319</v>
      </c>
      <c r="F3600">
        <f t="shared" si="225"/>
        <v>0</v>
      </c>
      <c r="G3600">
        <f t="shared" si="226"/>
        <v>0</v>
      </c>
      <c r="H3600">
        <f t="shared" si="227"/>
        <v>0</v>
      </c>
      <c r="I3600">
        <f t="shared" si="228"/>
        <v>0</v>
      </c>
    </row>
    <row r="3601" spans="2:9" x14ac:dyDescent="0.25">
      <c r="B3601" s="21">
        <v>42320</v>
      </c>
      <c r="F3601">
        <f t="shared" si="225"/>
        <v>0</v>
      </c>
      <c r="G3601">
        <f t="shared" si="226"/>
        <v>0</v>
      </c>
      <c r="H3601">
        <f t="shared" si="227"/>
        <v>0</v>
      </c>
      <c r="I3601">
        <f t="shared" si="228"/>
        <v>0</v>
      </c>
    </row>
    <row r="3602" spans="2:9" x14ac:dyDescent="0.25">
      <c r="B3602" s="21">
        <v>42321</v>
      </c>
      <c r="F3602">
        <f t="shared" si="225"/>
        <v>0</v>
      </c>
      <c r="G3602">
        <f t="shared" si="226"/>
        <v>0</v>
      </c>
      <c r="H3602">
        <f t="shared" si="227"/>
        <v>0</v>
      </c>
      <c r="I3602">
        <f t="shared" si="228"/>
        <v>0</v>
      </c>
    </row>
    <row r="3603" spans="2:9" x14ac:dyDescent="0.25">
      <c r="B3603" s="21">
        <v>42322</v>
      </c>
      <c r="F3603">
        <f t="shared" si="225"/>
        <v>0</v>
      </c>
      <c r="G3603">
        <f t="shared" si="226"/>
        <v>0</v>
      </c>
      <c r="H3603">
        <f t="shared" si="227"/>
        <v>0</v>
      </c>
      <c r="I3603">
        <f t="shared" si="228"/>
        <v>0</v>
      </c>
    </row>
    <row r="3604" spans="2:9" x14ac:dyDescent="0.25">
      <c r="B3604" s="21">
        <v>42323</v>
      </c>
      <c r="F3604">
        <f t="shared" si="225"/>
        <v>0</v>
      </c>
      <c r="G3604">
        <f t="shared" si="226"/>
        <v>0</v>
      </c>
      <c r="H3604">
        <f t="shared" si="227"/>
        <v>0</v>
      </c>
      <c r="I3604">
        <f t="shared" si="228"/>
        <v>0</v>
      </c>
    </row>
    <row r="3605" spans="2:9" x14ac:dyDescent="0.25">
      <c r="B3605" s="21">
        <v>42324</v>
      </c>
      <c r="F3605">
        <f t="shared" si="225"/>
        <v>0</v>
      </c>
      <c r="G3605">
        <f t="shared" si="226"/>
        <v>0</v>
      </c>
      <c r="H3605">
        <f t="shared" si="227"/>
        <v>0</v>
      </c>
      <c r="I3605">
        <f t="shared" si="228"/>
        <v>0</v>
      </c>
    </row>
    <row r="3606" spans="2:9" x14ac:dyDescent="0.25">
      <c r="B3606" s="21">
        <v>42325</v>
      </c>
      <c r="F3606">
        <f t="shared" si="225"/>
        <v>0</v>
      </c>
      <c r="G3606">
        <f t="shared" si="226"/>
        <v>0</v>
      </c>
      <c r="H3606">
        <f t="shared" si="227"/>
        <v>0</v>
      </c>
      <c r="I3606">
        <f t="shared" si="228"/>
        <v>0</v>
      </c>
    </row>
    <row r="3607" spans="2:9" x14ac:dyDescent="0.25">
      <c r="B3607" s="21">
        <v>42326</v>
      </c>
      <c r="F3607">
        <f t="shared" si="225"/>
        <v>0</v>
      </c>
      <c r="G3607">
        <f t="shared" si="226"/>
        <v>0</v>
      </c>
      <c r="H3607">
        <f t="shared" si="227"/>
        <v>0</v>
      </c>
      <c r="I3607">
        <f t="shared" si="228"/>
        <v>0</v>
      </c>
    </row>
    <row r="3608" spans="2:9" x14ac:dyDescent="0.25">
      <c r="B3608" s="21">
        <v>42327</v>
      </c>
      <c r="C3608">
        <v>327.23475000000002</v>
      </c>
      <c r="D3608">
        <v>0</v>
      </c>
      <c r="E3608">
        <v>196.56</v>
      </c>
      <c r="F3608">
        <f t="shared" si="225"/>
        <v>327.23475000000002</v>
      </c>
      <c r="G3608">
        <f t="shared" si="226"/>
        <v>327.23475000000002</v>
      </c>
      <c r="H3608">
        <f t="shared" si="227"/>
        <v>0</v>
      </c>
      <c r="I3608">
        <f t="shared" si="228"/>
        <v>196.56</v>
      </c>
    </row>
    <row r="3609" spans="2:9" x14ac:dyDescent="0.25">
      <c r="B3609" s="21">
        <v>42328</v>
      </c>
      <c r="F3609">
        <f t="shared" si="225"/>
        <v>0</v>
      </c>
      <c r="G3609">
        <f t="shared" si="226"/>
        <v>0</v>
      </c>
      <c r="H3609">
        <f t="shared" si="227"/>
        <v>0</v>
      </c>
      <c r="I3609">
        <f t="shared" si="228"/>
        <v>0</v>
      </c>
    </row>
    <row r="3610" spans="2:9" x14ac:dyDescent="0.25">
      <c r="B3610" s="21">
        <v>42329</v>
      </c>
      <c r="F3610">
        <f t="shared" si="225"/>
        <v>0</v>
      </c>
      <c r="G3610">
        <f t="shared" si="226"/>
        <v>0</v>
      </c>
      <c r="H3610">
        <f t="shared" si="227"/>
        <v>0</v>
      </c>
      <c r="I3610">
        <f t="shared" si="228"/>
        <v>0</v>
      </c>
    </row>
    <row r="3611" spans="2:9" x14ac:dyDescent="0.25">
      <c r="B3611" s="21">
        <v>42330</v>
      </c>
      <c r="F3611">
        <f t="shared" si="225"/>
        <v>0</v>
      </c>
      <c r="G3611">
        <f t="shared" si="226"/>
        <v>0</v>
      </c>
      <c r="H3611">
        <f t="shared" si="227"/>
        <v>0</v>
      </c>
      <c r="I3611">
        <f t="shared" si="228"/>
        <v>0</v>
      </c>
    </row>
    <row r="3612" spans="2:9" x14ac:dyDescent="0.25">
      <c r="B3612" s="21">
        <v>42331</v>
      </c>
      <c r="F3612">
        <f t="shared" si="225"/>
        <v>0</v>
      </c>
      <c r="G3612">
        <f t="shared" si="226"/>
        <v>0</v>
      </c>
      <c r="H3612">
        <f t="shared" si="227"/>
        <v>0</v>
      </c>
      <c r="I3612">
        <f t="shared" si="228"/>
        <v>0</v>
      </c>
    </row>
    <row r="3613" spans="2:9" x14ac:dyDescent="0.25">
      <c r="B3613" s="21">
        <v>42332</v>
      </c>
      <c r="F3613">
        <f t="shared" si="225"/>
        <v>0</v>
      </c>
      <c r="G3613">
        <f t="shared" si="226"/>
        <v>0</v>
      </c>
      <c r="H3613">
        <f t="shared" si="227"/>
        <v>0</v>
      </c>
      <c r="I3613">
        <f t="shared" si="228"/>
        <v>0</v>
      </c>
    </row>
    <row r="3614" spans="2:9" x14ac:dyDescent="0.25">
      <c r="B3614" s="21">
        <v>42333</v>
      </c>
      <c r="F3614">
        <f t="shared" si="225"/>
        <v>0</v>
      </c>
      <c r="G3614">
        <f t="shared" si="226"/>
        <v>0</v>
      </c>
      <c r="H3614">
        <f t="shared" si="227"/>
        <v>0</v>
      </c>
      <c r="I3614">
        <f t="shared" si="228"/>
        <v>0</v>
      </c>
    </row>
    <row r="3615" spans="2:9" x14ac:dyDescent="0.25">
      <c r="B3615" s="21">
        <v>42334</v>
      </c>
      <c r="F3615">
        <f t="shared" si="225"/>
        <v>0</v>
      </c>
      <c r="G3615">
        <f t="shared" si="226"/>
        <v>0</v>
      </c>
      <c r="H3615">
        <f t="shared" si="227"/>
        <v>0</v>
      </c>
      <c r="I3615">
        <f t="shared" si="228"/>
        <v>0</v>
      </c>
    </row>
    <row r="3616" spans="2:9" x14ac:dyDescent="0.25">
      <c r="B3616" s="21">
        <v>42335</v>
      </c>
      <c r="F3616">
        <f t="shared" si="225"/>
        <v>0</v>
      </c>
      <c r="G3616">
        <f t="shared" si="226"/>
        <v>0</v>
      </c>
      <c r="H3616">
        <f t="shared" si="227"/>
        <v>0</v>
      </c>
      <c r="I3616">
        <f t="shared" si="228"/>
        <v>0</v>
      </c>
    </row>
    <row r="3617" spans="2:9" x14ac:dyDescent="0.25">
      <c r="B3617" s="21">
        <v>42336</v>
      </c>
      <c r="F3617">
        <f t="shared" si="225"/>
        <v>0</v>
      </c>
      <c r="G3617">
        <f t="shared" si="226"/>
        <v>0</v>
      </c>
      <c r="H3617">
        <f t="shared" si="227"/>
        <v>0</v>
      </c>
      <c r="I3617">
        <f t="shared" si="228"/>
        <v>0</v>
      </c>
    </row>
    <row r="3618" spans="2:9" x14ac:dyDescent="0.25">
      <c r="B3618" s="21">
        <v>42337</v>
      </c>
      <c r="F3618">
        <f t="shared" si="225"/>
        <v>0</v>
      </c>
      <c r="G3618">
        <f t="shared" si="226"/>
        <v>0</v>
      </c>
      <c r="H3618">
        <f t="shared" si="227"/>
        <v>0</v>
      </c>
      <c r="I3618">
        <f t="shared" si="228"/>
        <v>0</v>
      </c>
    </row>
    <row r="3619" spans="2:9" x14ac:dyDescent="0.25">
      <c r="B3619" s="21">
        <v>42338</v>
      </c>
      <c r="F3619">
        <f t="shared" si="225"/>
        <v>0</v>
      </c>
      <c r="G3619">
        <f t="shared" si="226"/>
        <v>0</v>
      </c>
      <c r="H3619">
        <f t="shared" si="227"/>
        <v>0</v>
      </c>
      <c r="I3619">
        <f t="shared" si="228"/>
        <v>0</v>
      </c>
    </row>
    <row r="3620" spans="2:9" x14ac:dyDescent="0.25">
      <c r="B3620" s="21">
        <v>42339</v>
      </c>
      <c r="F3620">
        <f t="shared" si="225"/>
        <v>0</v>
      </c>
      <c r="G3620">
        <f t="shared" si="226"/>
        <v>0</v>
      </c>
      <c r="H3620">
        <f t="shared" si="227"/>
        <v>0</v>
      </c>
      <c r="I3620">
        <f t="shared" si="228"/>
        <v>0</v>
      </c>
    </row>
    <row r="3621" spans="2:9" x14ac:dyDescent="0.25">
      <c r="B3621" s="21">
        <v>42340</v>
      </c>
      <c r="F3621">
        <f t="shared" si="225"/>
        <v>0</v>
      </c>
      <c r="G3621">
        <f t="shared" si="226"/>
        <v>0</v>
      </c>
      <c r="H3621">
        <f t="shared" si="227"/>
        <v>0</v>
      </c>
      <c r="I3621">
        <f t="shared" si="228"/>
        <v>0</v>
      </c>
    </row>
    <row r="3622" spans="2:9" x14ac:dyDescent="0.25">
      <c r="B3622" s="21">
        <v>42341</v>
      </c>
      <c r="C3622">
        <v>563.30150000000003</v>
      </c>
      <c r="D3622">
        <v>150.98699999999999</v>
      </c>
      <c r="E3622">
        <v>299.988</v>
      </c>
      <c r="F3622">
        <f t="shared" si="225"/>
        <v>412.31450000000007</v>
      </c>
      <c r="G3622">
        <f t="shared" si="226"/>
        <v>563.30150000000003</v>
      </c>
      <c r="H3622">
        <f t="shared" si="227"/>
        <v>150.98699999999999</v>
      </c>
      <c r="I3622">
        <f t="shared" si="228"/>
        <v>299.988</v>
      </c>
    </row>
    <row r="3623" spans="2:9" x14ac:dyDescent="0.25">
      <c r="B3623" s="21">
        <v>42342</v>
      </c>
      <c r="F3623">
        <f t="shared" si="225"/>
        <v>0</v>
      </c>
      <c r="G3623">
        <f t="shared" si="226"/>
        <v>0</v>
      </c>
      <c r="H3623">
        <f t="shared" si="227"/>
        <v>0</v>
      </c>
      <c r="I3623">
        <f t="shared" si="228"/>
        <v>0</v>
      </c>
    </row>
    <row r="3624" spans="2:9" x14ac:dyDescent="0.25">
      <c r="B3624" s="21">
        <v>42343</v>
      </c>
      <c r="F3624">
        <f t="shared" si="225"/>
        <v>0</v>
      </c>
      <c r="G3624">
        <f t="shared" si="226"/>
        <v>0</v>
      </c>
      <c r="H3624">
        <f t="shared" si="227"/>
        <v>0</v>
      </c>
      <c r="I3624">
        <f t="shared" si="228"/>
        <v>0</v>
      </c>
    </row>
    <row r="3625" spans="2:9" x14ac:dyDescent="0.25">
      <c r="B3625" s="21">
        <v>42344</v>
      </c>
      <c r="F3625">
        <f t="shared" si="225"/>
        <v>0</v>
      </c>
      <c r="G3625">
        <f t="shared" si="226"/>
        <v>0</v>
      </c>
      <c r="H3625">
        <f t="shared" si="227"/>
        <v>0</v>
      </c>
      <c r="I3625">
        <f t="shared" si="228"/>
        <v>0</v>
      </c>
    </row>
    <row r="3626" spans="2:9" x14ac:dyDescent="0.25">
      <c r="B3626" s="21">
        <v>42345</v>
      </c>
      <c r="F3626">
        <f t="shared" si="225"/>
        <v>0</v>
      </c>
      <c r="G3626">
        <f t="shared" si="226"/>
        <v>0</v>
      </c>
      <c r="H3626">
        <f t="shared" si="227"/>
        <v>0</v>
      </c>
      <c r="I3626">
        <f t="shared" si="228"/>
        <v>0</v>
      </c>
    </row>
    <row r="3627" spans="2:9" x14ac:dyDescent="0.25">
      <c r="B3627" s="21">
        <v>42346</v>
      </c>
      <c r="F3627">
        <f t="shared" si="225"/>
        <v>0</v>
      </c>
      <c r="G3627">
        <f t="shared" si="226"/>
        <v>0</v>
      </c>
      <c r="H3627">
        <f t="shared" si="227"/>
        <v>0</v>
      </c>
      <c r="I3627">
        <f t="shared" si="228"/>
        <v>0</v>
      </c>
    </row>
    <row r="3628" spans="2:9" x14ac:dyDescent="0.25">
      <c r="B3628" s="21">
        <v>42347</v>
      </c>
      <c r="F3628">
        <f t="shared" si="225"/>
        <v>0</v>
      </c>
      <c r="G3628">
        <f t="shared" si="226"/>
        <v>0</v>
      </c>
      <c r="H3628">
        <f t="shared" si="227"/>
        <v>0</v>
      </c>
      <c r="I3628">
        <f t="shared" si="228"/>
        <v>0</v>
      </c>
    </row>
    <row r="3629" spans="2:9" x14ac:dyDescent="0.25">
      <c r="B3629" s="21">
        <v>42348</v>
      </c>
      <c r="F3629">
        <f t="shared" si="225"/>
        <v>0</v>
      </c>
      <c r="G3629">
        <f t="shared" si="226"/>
        <v>0</v>
      </c>
      <c r="H3629">
        <f t="shared" si="227"/>
        <v>0</v>
      </c>
      <c r="I3629">
        <f t="shared" si="228"/>
        <v>0</v>
      </c>
    </row>
    <row r="3630" spans="2:9" x14ac:dyDescent="0.25">
      <c r="B3630" s="21">
        <v>42349</v>
      </c>
      <c r="F3630">
        <f t="shared" si="225"/>
        <v>0</v>
      </c>
      <c r="G3630">
        <f t="shared" si="226"/>
        <v>0</v>
      </c>
      <c r="H3630">
        <f t="shared" si="227"/>
        <v>0</v>
      </c>
      <c r="I3630">
        <f t="shared" si="228"/>
        <v>0</v>
      </c>
    </row>
    <row r="3631" spans="2:9" x14ac:dyDescent="0.25">
      <c r="B3631" s="21">
        <v>42350</v>
      </c>
      <c r="F3631">
        <f t="shared" si="225"/>
        <v>0</v>
      </c>
      <c r="G3631">
        <f t="shared" si="226"/>
        <v>0</v>
      </c>
      <c r="H3631">
        <f t="shared" si="227"/>
        <v>0</v>
      </c>
      <c r="I3631">
        <f t="shared" si="228"/>
        <v>0</v>
      </c>
    </row>
    <row r="3632" spans="2:9" x14ac:dyDescent="0.25">
      <c r="B3632" s="21">
        <v>42351</v>
      </c>
      <c r="F3632">
        <f t="shared" si="225"/>
        <v>0</v>
      </c>
      <c r="G3632">
        <f t="shared" si="226"/>
        <v>0</v>
      </c>
      <c r="H3632">
        <f t="shared" si="227"/>
        <v>0</v>
      </c>
      <c r="I3632">
        <f t="shared" si="228"/>
        <v>0</v>
      </c>
    </row>
    <row r="3633" spans="2:9" x14ac:dyDescent="0.25">
      <c r="B3633" s="21">
        <v>42352</v>
      </c>
      <c r="F3633">
        <f t="shared" si="225"/>
        <v>0</v>
      </c>
      <c r="G3633">
        <f t="shared" si="226"/>
        <v>0</v>
      </c>
      <c r="H3633">
        <f t="shared" si="227"/>
        <v>0</v>
      </c>
      <c r="I3633">
        <f t="shared" si="228"/>
        <v>0</v>
      </c>
    </row>
    <row r="3634" spans="2:9" x14ac:dyDescent="0.25">
      <c r="B3634" s="21">
        <v>42353</v>
      </c>
      <c r="C3634">
        <v>746.23299999999995</v>
      </c>
      <c r="D3634">
        <v>246.49799999999999</v>
      </c>
      <c r="E3634">
        <v>389.57100000000003</v>
      </c>
      <c r="F3634">
        <f t="shared" si="225"/>
        <v>499.73499999999996</v>
      </c>
      <c r="G3634">
        <f t="shared" si="226"/>
        <v>746.23299999999995</v>
      </c>
      <c r="H3634">
        <f t="shared" si="227"/>
        <v>246.49799999999999</v>
      </c>
      <c r="I3634">
        <f t="shared" si="228"/>
        <v>389.57100000000003</v>
      </c>
    </row>
    <row r="3635" spans="2:9" x14ac:dyDescent="0.25">
      <c r="B3635" s="21">
        <v>42354</v>
      </c>
      <c r="F3635">
        <f t="shared" si="225"/>
        <v>0</v>
      </c>
      <c r="G3635">
        <f t="shared" si="226"/>
        <v>0</v>
      </c>
      <c r="H3635">
        <f t="shared" si="227"/>
        <v>0</v>
      </c>
      <c r="I3635">
        <f t="shared" si="228"/>
        <v>0</v>
      </c>
    </row>
    <row r="3636" spans="2:9" x14ac:dyDescent="0.25">
      <c r="B3636" s="21">
        <v>42355</v>
      </c>
      <c r="F3636">
        <f t="shared" si="225"/>
        <v>0</v>
      </c>
      <c r="G3636">
        <f t="shared" si="226"/>
        <v>0</v>
      </c>
      <c r="H3636">
        <f t="shared" si="227"/>
        <v>0</v>
      </c>
      <c r="I3636">
        <f t="shared" si="228"/>
        <v>0</v>
      </c>
    </row>
    <row r="3637" spans="2:9" x14ac:dyDescent="0.25">
      <c r="B3637" s="21">
        <v>42356</v>
      </c>
      <c r="F3637">
        <f t="shared" si="225"/>
        <v>0</v>
      </c>
      <c r="G3637">
        <f t="shared" si="226"/>
        <v>0</v>
      </c>
      <c r="H3637">
        <f t="shared" si="227"/>
        <v>0</v>
      </c>
      <c r="I3637">
        <f t="shared" si="228"/>
        <v>0</v>
      </c>
    </row>
    <row r="3638" spans="2:9" x14ac:dyDescent="0.25">
      <c r="B3638" s="21">
        <v>42357</v>
      </c>
      <c r="F3638">
        <f t="shared" si="225"/>
        <v>0</v>
      </c>
      <c r="G3638">
        <f t="shared" si="226"/>
        <v>0</v>
      </c>
      <c r="H3638">
        <f t="shared" si="227"/>
        <v>0</v>
      </c>
      <c r="I3638">
        <f t="shared" si="228"/>
        <v>0</v>
      </c>
    </row>
    <row r="3639" spans="2:9" x14ac:dyDescent="0.25">
      <c r="B3639" s="21">
        <v>42358</v>
      </c>
      <c r="F3639">
        <f t="shared" si="225"/>
        <v>0</v>
      </c>
      <c r="G3639">
        <f t="shared" si="226"/>
        <v>0</v>
      </c>
      <c r="H3639">
        <f t="shared" si="227"/>
        <v>0</v>
      </c>
      <c r="I3639">
        <f t="shared" si="228"/>
        <v>0</v>
      </c>
    </row>
    <row r="3640" spans="2:9" x14ac:dyDescent="0.25">
      <c r="B3640" s="21">
        <v>42359</v>
      </c>
      <c r="F3640">
        <f t="shared" si="225"/>
        <v>0</v>
      </c>
      <c r="G3640">
        <f t="shared" si="226"/>
        <v>0</v>
      </c>
      <c r="H3640">
        <f t="shared" si="227"/>
        <v>0</v>
      </c>
      <c r="I3640">
        <f t="shared" si="228"/>
        <v>0</v>
      </c>
    </row>
    <row r="3641" spans="2:9" x14ac:dyDescent="0.25">
      <c r="B3641" s="21">
        <v>42360</v>
      </c>
      <c r="F3641">
        <f t="shared" si="225"/>
        <v>0</v>
      </c>
      <c r="G3641">
        <f t="shared" si="226"/>
        <v>0</v>
      </c>
      <c r="H3641">
        <f t="shared" si="227"/>
        <v>0</v>
      </c>
      <c r="I3641">
        <f t="shared" si="228"/>
        <v>0</v>
      </c>
    </row>
    <row r="3642" spans="2:9" x14ac:dyDescent="0.25">
      <c r="B3642" s="21">
        <v>42361</v>
      </c>
      <c r="F3642">
        <f t="shared" si="225"/>
        <v>0</v>
      </c>
      <c r="G3642">
        <f t="shared" si="226"/>
        <v>0</v>
      </c>
      <c r="H3642">
        <f t="shared" si="227"/>
        <v>0</v>
      </c>
      <c r="I3642">
        <f t="shared" si="228"/>
        <v>0</v>
      </c>
    </row>
    <row r="3643" spans="2:9" x14ac:dyDescent="0.25">
      <c r="B3643" s="21">
        <v>42362</v>
      </c>
      <c r="F3643">
        <f t="shared" si="225"/>
        <v>0</v>
      </c>
      <c r="G3643">
        <f t="shared" si="226"/>
        <v>0</v>
      </c>
      <c r="H3643">
        <f t="shared" si="227"/>
        <v>0</v>
      </c>
      <c r="I3643">
        <f t="shared" si="228"/>
        <v>0</v>
      </c>
    </row>
    <row r="3644" spans="2:9" x14ac:dyDescent="0.25">
      <c r="B3644" s="21">
        <v>42363</v>
      </c>
      <c r="F3644">
        <f t="shared" si="225"/>
        <v>0</v>
      </c>
      <c r="G3644">
        <f t="shared" si="226"/>
        <v>0</v>
      </c>
      <c r="H3644">
        <f t="shared" si="227"/>
        <v>0</v>
      </c>
      <c r="I3644">
        <f t="shared" si="228"/>
        <v>0</v>
      </c>
    </row>
    <row r="3645" spans="2:9" x14ac:dyDescent="0.25">
      <c r="B3645" s="21">
        <v>42364</v>
      </c>
      <c r="F3645">
        <f t="shared" si="225"/>
        <v>0</v>
      </c>
      <c r="G3645">
        <f t="shared" si="226"/>
        <v>0</v>
      </c>
      <c r="H3645">
        <f t="shared" si="227"/>
        <v>0</v>
      </c>
      <c r="I3645">
        <f t="shared" si="228"/>
        <v>0</v>
      </c>
    </row>
    <row r="3646" spans="2:9" x14ac:dyDescent="0.25">
      <c r="B3646" s="21">
        <v>42365</v>
      </c>
      <c r="F3646">
        <f t="shared" si="225"/>
        <v>0</v>
      </c>
      <c r="G3646">
        <f t="shared" si="226"/>
        <v>0</v>
      </c>
      <c r="H3646">
        <f t="shared" si="227"/>
        <v>0</v>
      </c>
      <c r="I3646">
        <f t="shared" si="228"/>
        <v>0</v>
      </c>
    </row>
    <row r="3647" spans="2:9" x14ac:dyDescent="0.25">
      <c r="B3647" s="21">
        <v>42366</v>
      </c>
      <c r="F3647">
        <f t="shared" si="225"/>
        <v>0</v>
      </c>
      <c r="G3647">
        <f t="shared" si="226"/>
        <v>0</v>
      </c>
      <c r="H3647">
        <f t="shared" si="227"/>
        <v>0</v>
      </c>
      <c r="I3647">
        <f t="shared" si="228"/>
        <v>0</v>
      </c>
    </row>
    <row r="3648" spans="2:9" x14ac:dyDescent="0.25">
      <c r="B3648" s="21">
        <v>42367</v>
      </c>
      <c r="F3648">
        <f t="shared" si="225"/>
        <v>0</v>
      </c>
      <c r="G3648">
        <f t="shared" si="226"/>
        <v>0</v>
      </c>
      <c r="H3648">
        <f t="shared" si="227"/>
        <v>0</v>
      </c>
      <c r="I3648">
        <f t="shared" si="228"/>
        <v>0</v>
      </c>
    </row>
    <row r="3649" spans="2:9" x14ac:dyDescent="0.25">
      <c r="B3649" s="21">
        <v>42368</v>
      </c>
      <c r="F3649">
        <f t="shared" si="225"/>
        <v>0</v>
      </c>
      <c r="G3649">
        <f t="shared" si="226"/>
        <v>0</v>
      </c>
      <c r="H3649">
        <f t="shared" si="227"/>
        <v>0</v>
      </c>
      <c r="I3649">
        <f t="shared" si="228"/>
        <v>0</v>
      </c>
    </row>
    <row r="3650" spans="2:9" x14ac:dyDescent="0.25">
      <c r="B3650" s="21">
        <v>42369</v>
      </c>
      <c r="F3650">
        <f t="shared" si="225"/>
        <v>0</v>
      </c>
      <c r="G3650">
        <f t="shared" si="226"/>
        <v>0</v>
      </c>
      <c r="H3650">
        <f t="shared" si="227"/>
        <v>0</v>
      </c>
      <c r="I3650">
        <f t="shared" si="228"/>
        <v>0</v>
      </c>
    </row>
    <row r="3651" spans="2:9" x14ac:dyDescent="0.25">
      <c r="B3651" s="21">
        <v>42370</v>
      </c>
      <c r="F3651">
        <f t="shared" si="225"/>
        <v>0</v>
      </c>
      <c r="G3651">
        <f t="shared" si="226"/>
        <v>0</v>
      </c>
      <c r="H3651">
        <f t="shared" si="227"/>
        <v>0</v>
      </c>
      <c r="I3651">
        <f t="shared" si="228"/>
        <v>0</v>
      </c>
    </row>
    <row r="3652" spans="2:9" x14ac:dyDescent="0.25">
      <c r="B3652" s="21">
        <v>42371</v>
      </c>
      <c r="F3652">
        <f t="shared" si="225"/>
        <v>0</v>
      </c>
      <c r="G3652">
        <f t="shared" si="226"/>
        <v>0</v>
      </c>
      <c r="H3652">
        <f t="shared" si="227"/>
        <v>0</v>
      </c>
      <c r="I3652">
        <f t="shared" si="228"/>
        <v>0</v>
      </c>
    </row>
    <row r="3653" spans="2:9" x14ac:dyDescent="0.25">
      <c r="B3653" s="21">
        <v>42372</v>
      </c>
      <c r="F3653">
        <f t="shared" si="225"/>
        <v>0</v>
      </c>
      <c r="G3653">
        <f t="shared" si="226"/>
        <v>0</v>
      </c>
      <c r="H3653">
        <f t="shared" si="227"/>
        <v>0</v>
      </c>
      <c r="I3653">
        <f t="shared" si="228"/>
        <v>0</v>
      </c>
    </row>
    <row r="3654" spans="2:9" x14ac:dyDescent="0.25">
      <c r="B3654" s="21">
        <v>42373</v>
      </c>
      <c r="F3654">
        <f t="shared" ref="F3654:F3717" si="229">G3654-H3654</f>
        <v>0</v>
      </c>
      <c r="G3654">
        <f t="shared" ref="G3654:G3717" si="230">IF(C3654="",0,C3654)</f>
        <v>0</v>
      </c>
      <c r="H3654">
        <f t="shared" ref="H3654:H3717" si="231">IF(D3654="",0,D3654)</f>
        <v>0</v>
      </c>
      <c r="I3654">
        <f t="shared" ref="I3654:I3717" si="232">IF(E3654="",0,E3654)</f>
        <v>0</v>
      </c>
    </row>
    <row r="3655" spans="2:9" x14ac:dyDescent="0.25">
      <c r="B3655" s="21">
        <v>42374</v>
      </c>
      <c r="F3655">
        <f t="shared" si="229"/>
        <v>0</v>
      </c>
      <c r="G3655">
        <f t="shared" si="230"/>
        <v>0</v>
      </c>
      <c r="H3655">
        <f t="shared" si="231"/>
        <v>0</v>
      </c>
      <c r="I3655">
        <f t="shared" si="232"/>
        <v>0</v>
      </c>
    </row>
    <row r="3656" spans="2:9" x14ac:dyDescent="0.25">
      <c r="B3656" s="21">
        <v>42375</v>
      </c>
      <c r="C3656">
        <v>895.70624999999995</v>
      </c>
      <c r="D3656">
        <v>137.74674999999999</v>
      </c>
      <c r="E3656">
        <v>291.70650000000001</v>
      </c>
      <c r="F3656">
        <f t="shared" si="229"/>
        <v>757.95949999999993</v>
      </c>
      <c r="G3656">
        <f t="shared" si="230"/>
        <v>895.70624999999995</v>
      </c>
      <c r="H3656">
        <f t="shared" si="231"/>
        <v>137.74674999999999</v>
      </c>
      <c r="I3656">
        <f t="shared" si="232"/>
        <v>291.70650000000001</v>
      </c>
    </row>
    <row r="3657" spans="2:9" x14ac:dyDescent="0.25">
      <c r="B3657" s="21">
        <v>42376</v>
      </c>
      <c r="F3657">
        <f t="shared" si="229"/>
        <v>0</v>
      </c>
      <c r="G3657">
        <f t="shared" si="230"/>
        <v>0</v>
      </c>
      <c r="H3657">
        <f t="shared" si="231"/>
        <v>0</v>
      </c>
      <c r="I3657">
        <f t="shared" si="232"/>
        <v>0</v>
      </c>
    </row>
    <row r="3658" spans="2:9" x14ac:dyDescent="0.25">
      <c r="B3658" s="21">
        <v>42377</v>
      </c>
      <c r="F3658">
        <f t="shared" si="229"/>
        <v>0</v>
      </c>
      <c r="G3658">
        <f t="shared" si="230"/>
        <v>0</v>
      </c>
      <c r="H3658">
        <f t="shared" si="231"/>
        <v>0</v>
      </c>
      <c r="I3658">
        <f t="shared" si="232"/>
        <v>0</v>
      </c>
    </row>
    <row r="3659" spans="2:9" x14ac:dyDescent="0.25">
      <c r="B3659" s="21">
        <v>42378</v>
      </c>
      <c r="F3659">
        <f t="shared" si="229"/>
        <v>0</v>
      </c>
      <c r="G3659">
        <f t="shared" si="230"/>
        <v>0</v>
      </c>
      <c r="H3659">
        <f t="shared" si="231"/>
        <v>0</v>
      </c>
      <c r="I3659">
        <f t="shared" si="232"/>
        <v>0</v>
      </c>
    </row>
    <row r="3660" spans="2:9" x14ac:dyDescent="0.25">
      <c r="B3660" s="21">
        <v>42379</v>
      </c>
      <c r="F3660">
        <f t="shared" si="229"/>
        <v>0</v>
      </c>
      <c r="G3660">
        <f t="shared" si="230"/>
        <v>0</v>
      </c>
      <c r="H3660">
        <f t="shared" si="231"/>
        <v>0</v>
      </c>
      <c r="I3660">
        <f t="shared" si="232"/>
        <v>0</v>
      </c>
    </row>
    <row r="3661" spans="2:9" x14ac:dyDescent="0.25">
      <c r="B3661" s="21">
        <v>42380</v>
      </c>
      <c r="F3661">
        <f t="shared" si="229"/>
        <v>0</v>
      </c>
      <c r="G3661">
        <f t="shared" si="230"/>
        <v>0</v>
      </c>
      <c r="H3661">
        <f t="shared" si="231"/>
        <v>0</v>
      </c>
      <c r="I3661">
        <f t="shared" si="232"/>
        <v>0</v>
      </c>
    </row>
    <row r="3662" spans="2:9" x14ac:dyDescent="0.25">
      <c r="B3662" s="21">
        <v>42381</v>
      </c>
      <c r="F3662">
        <f t="shared" si="229"/>
        <v>0</v>
      </c>
      <c r="G3662">
        <f t="shared" si="230"/>
        <v>0</v>
      </c>
      <c r="H3662">
        <f t="shared" si="231"/>
        <v>0</v>
      </c>
      <c r="I3662">
        <f t="shared" si="232"/>
        <v>0</v>
      </c>
    </row>
    <row r="3663" spans="2:9" x14ac:dyDescent="0.25">
      <c r="B3663" s="21">
        <v>42382</v>
      </c>
      <c r="F3663">
        <f t="shared" si="229"/>
        <v>0</v>
      </c>
      <c r="G3663">
        <f t="shared" si="230"/>
        <v>0</v>
      </c>
      <c r="H3663">
        <f t="shared" si="231"/>
        <v>0</v>
      </c>
      <c r="I3663">
        <f t="shared" si="232"/>
        <v>0</v>
      </c>
    </row>
    <row r="3664" spans="2:9" x14ac:dyDescent="0.25">
      <c r="B3664" s="21">
        <v>42383</v>
      </c>
      <c r="F3664">
        <f t="shared" si="229"/>
        <v>0</v>
      </c>
      <c r="G3664">
        <f t="shared" si="230"/>
        <v>0</v>
      </c>
      <c r="H3664">
        <f t="shared" si="231"/>
        <v>0</v>
      </c>
      <c r="I3664">
        <f t="shared" si="232"/>
        <v>0</v>
      </c>
    </row>
    <row r="3665" spans="2:9" x14ac:dyDescent="0.25">
      <c r="B3665" s="21">
        <v>42384</v>
      </c>
      <c r="F3665">
        <f t="shared" si="229"/>
        <v>0</v>
      </c>
      <c r="G3665">
        <f t="shared" si="230"/>
        <v>0</v>
      </c>
      <c r="H3665">
        <f t="shared" si="231"/>
        <v>0</v>
      </c>
      <c r="I3665">
        <f t="shared" si="232"/>
        <v>0</v>
      </c>
    </row>
    <row r="3666" spans="2:9" x14ac:dyDescent="0.25">
      <c r="B3666" s="21">
        <v>42385</v>
      </c>
      <c r="F3666">
        <f t="shared" si="229"/>
        <v>0</v>
      </c>
      <c r="G3666">
        <f t="shared" si="230"/>
        <v>0</v>
      </c>
      <c r="H3666">
        <f t="shared" si="231"/>
        <v>0</v>
      </c>
      <c r="I3666">
        <f t="shared" si="232"/>
        <v>0</v>
      </c>
    </row>
    <row r="3667" spans="2:9" x14ac:dyDescent="0.25">
      <c r="B3667" s="21">
        <v>42386</v>
      </c>
      <c r="F3667">
        <f t="shared" si="229"/>
        <v>0</v>
      </c>
      <c r="G3667">
        <f t="shared" si="230"/>
        <v>0</v>
      </c>
      <c r="H3667">
        <f t="shared" si="231"/>
        <v>0</v>
      </c>
      <c r="I3667">
        <f t="shared" si="232"/>
        <v>0</v>
      </c>
    </row>
    <row r="3668" spans="2:9" x14ac:dyDescent="0.25">
      <c r="B3668" s="21">
        <v>42387</v>
      </c>
      <c r="F3668">
        <f t="shared" si="229"/>
        <v>0</v>
      </c>
      <c r="G3668">
        <f t="shared" si="230"/>
        <v>0</v>
      </c>
      <c r="H3668">
        <f t="shared" si="231"/>
        <v>0</v>
      </c>
      <c r="I3668">
        <f t="shared" si="232"/>
        <v>0</v>
      </c>
    </row>
    <row r="3669" spans="2:9" x14ac:dyDescent="0.25">
      <c r="B3669" s="21">
        <v>42388</v>
      </c>
      <c r="F3669">
        <f t="shared" si="229"/>
        <v>0</v>
      </c>
      <c r="G3669">
        <f t="shared" si="230"/>
        <v>0</v>
      </c>
      <c r="H3669">
        <f t="shared" si="231"/>
        <v>0</v>
      </c>
      <c r="I3669">
        <f t="shared" si="232"/>
        <v>0</v>
      </c>
    </row>
    <row r="3670" spans="2:9" x14ac:dyDescent="0.25">
      <c r="B3670" s="21">
        <v>42389</v>
      </c>
      <c r="F3670">
        <f t="shared" si="229"/>
        <v>0</v>
      </c>
      <c r="G3670">
        <f t="shared" si="230"/>
        <v>0</v>
      </c>
      <c r="H3670">
        <f t="shared" si="231"/>
        <v>0</v>
      </c>
      <c r="I3670">
        <f t="shared" si="232"/>
        <v>0</v>
      </c>
    </row>
    <row r="3671" spans="2:9" x14ac:dyDescent="0.25">
      <c r="B3671" s="21">
        <v>42390</v>
      </c>
      <c r="F3671">
        <f t="shared" si="229"/>
        <v>0</v>
      </c>
      <c r="G3671">
        <f t="shared" si="230"/>
        <v>0</v>
      </c>
      <c r="H3671">
        <f t="shared" si="231"/>
        <v>0</v>
      </c>
      <c r="I3671">
        <f t="shared" si="232"/>
        <v>0</v>
      </c>
    </row>
    <row r="3672" spans="2:9" x14ac:dyDescent="0.25">
      <c r="B3672" s="21">
        <v>42391</v>
      </c>
      <c r="F3672">
        <f t="shared" si="229"/>
        <v>0</v>
      </c>
      <c r="G3672">
        <f t="shared" si="230"/>
        <v>0</v>
      </c>
      <c r="H3672">
        <f t="shared" si="231"/>
        <v>0</v>
      </c>
      <c r="I3672">
        <f t="shared" si="232"/>
        <v>0</v>
      </c>
    </row>
    <row r="3673" spans="2:9" x14ac:dyDescent="0.25">
      <c r="B3673" s="21">
        <v>42392</v>
      </c>
      <c r="F3673">
        <f t="shared" si="229"/>
        <v>0</v>
      </c>
      <c r="G3673">
        <f t="shared" si="230"/>
        <v>0</v>
      </c>
      <c r="H3673">
        <f t="shared" si="231"/>
        <v>0</v>
      </c>
      <c r="I3673">
        <f t="shared" si="232"/>
        <v>0</v>
      </c>
    </row>
    <row r="3674" spans="2:9" x14ac:dyDescent="0.25">
      <c r="B3674" s="21">
        <v>42393</v>
      </c>
      <c r="F3674">
        <f t="shared" si="229"/>
        <v>0</v>
      </c>
      <c r="G3674">
        <f t="shared" si="230"/>
        <v>0</v>
      </c>
      <c r="H3674">
        <f t="shared" si="231"/>
        <v>0</v>
      </c>
      <c r="I3674">
        <f t="shared" si="232"/>
        <v>0</v>
      </c>
    </row>
    <row r="3675" spans="2:9" x14ac:dyDescent="0.25">
      <c r="B3675" s="21">
        <v>42394</v>
      </c>
      <c r="F3675">
        <f t="shared" si="229"/>
        <v>0</v>
      </c>
      <c r="G3675">
        <f t="shared" si="230"/>
        <v>0</v>
      </c>
      <c r="H3675">
        <f t="shared" si="231"/>
        <v>0</v>
      </c>
      <c r="I3675">
        <f t="shared" si="232"/>
        <v>0</v>
      </c>
    </row>
    <row r="3676" spans="2:9" x14ac:dyDescent="0.25">
      <c r="B3676" s="21">
        <v>42395</v>
      </c>
      <c r="F3676">
        <f t="shared" si="229"/>
        <v>0</v>
      </c>
      <c r="G3676">
        <f t="shared" si="230"/>
        <v>0</v>
      </c>
      <c r="H3676">
        <f t="shared" si="231"/>
        <v>0</v>
      </c>
      <c r="I3676">
        <f t="shared" si="232"/>
        <v>0</v>
      </c>
    </row>
    <row r="3677" spans="2:9" x14ac:dyDescent="0.25">
      <c r="B3677" s="21">
        <v>42396</v>
      </c>
      <c r="F3677">
        <f t="shared" si="229"/>
        <v>0</v>
      </c>
      <c r="G3677">
        <f t="shared" si="230"/>
        <v>0</v>
      </c>
      <c r="H3677">
        <f t="shared" si="231"/>
        <v>0</v>
      </c>
      <c r="I3677">
        <f t="shared" si="232"/>
        <v>0</v>
      </c>
    </row>
    <row r="3678" spans="2:9" x14ac:dyDescent="0.25">
      <c r="B3678" s="21">
        <v>42397</v>
      </c>
      <c r="F3678">
        <f t="shared" si="229"/>
        <v>0</v>
      </c>
      <c r="G3678">
        <f t="shared" si="230"/>
        <v>0</v>
      </c>
      <c r="H3678">
        <f t="shared" si="231"/>
        <v>0</v>
      </c>
      <c r="I3678">
        <f t="shared" si="232"/>
        <v>0</v>
      </c>
    </row>
    <row r="3679" spans="2:9" x14ac:dyDescent="0.25">
      <c r="B3679" s="21">
        <v>42398</v>
      </c>
      <c r="F3679">
        <f t="shared" si="229"/>
        <v>0</v>
      </c>
      <c r="G3679">
        <f t="shared" si="230"/>
        <v>0</v>
      </c>
      <c r="H3679">
        <f t="shared" si="231"/>
        <v>0</v>
      </c>
      <c r="I3679">
        <f t="shared" si="232"/>
        <v>0</v>
      </c>
    </row>
    <row r="3680" spans="2:9" x14ac:dyDescent="0.25">
      <c r="B3680" s="21">
        <v>42399</v>
      </c>
      <c r="F3680">
        <f t="shared" si="229"/>
        <v>0</v>
      </c>
      <c r="G3680">
        <f t="shared" si="230"/>
        <v>0</v>
      </c>
      <c r="H3680">
        <f t="shared" si="231"/>
        <v>0</v>
      </c>
      <c r="I3680">
        <f t="shared" si="232"/>
        <v>0</v>
      </c>
    </row>
    <row r="3681" spans="2:9" x14ac:dyDescent="0.25">
      <c r="B3681" s="21">
        <v>42400</v>
      </c>
      <c r="F3681">
        <f t="shared" si="229"/>
        <v>0</v>
      </c>
      <c r="G3681">
        <f t="shared" si="230"/>
        <v>0</v>
      </c>
      <c r="H3681">
        <f t="shared" si="231"/>
        <v>0</v>
      </c>
      <c r="I3681">
        <f t="shared" si="232"/>
        <v>0</v>
      </c>
    </row>
    <row r="3682" spans="2:9" x14ac:dyDescent="0.25">
      <c r="B3682" s="21">
        <v>42401</v>
      </c>
      <c r="C3682">
        <v>949.42774999999995</v>
      </c>
      <c r="D3682">
        <v>142.32075</v>
      </c>
      <c r="E3682">
        <v>219.24825000000001</v>
      </c>
      <c r="F3682">
        <f t="shared" si="229"/>
        <v>807.10699999999997</v>
      </c>
      <c r="G3682">
        <f t="shared" si="230"/>
        <v>949.42774999999995</v>
      </c>
      <c r="H3682">
        <f t="shared" si="231"/>
        <v>142.32075</v>
      </c>
      <c r="I3682">
        <f t="shared" si="232"/>
        <v>219.24825000000001</v>
      </c>
    </row>
    <row r="3683" spans="2:9" x14ac:dyDescent="0.25">
      <c r="B3683" s="21">
        <v>42402</v>
      </c>
      <c r="F3683">
        <f t="shared" si="229"/>
        <v>0</v>
      </c>
      <c r="G3683">
        <f t="shared" si="230"/>
        <v>0</v>
      </c>
      <c r="H3683">
        <f t="shared" si="231"/>
        <v>0</v>
      </c>
      <c r="I3683">
        <f t="shared" si="232"/>
        <v>0</v>
      </c>
    </row>
    <row r="3684" spans="2:9" x14ac:dyDescent="0.25">
      <c r="B3684" s="21">
        <v>42403</v>
      </c>
      <c r="F3684">
        <f t="shared" si="229"/>
        <v>0</v>
      </c>
      <c r="G3684">
        <f t="shared" si="230"/>
        <v>0</v>
      </c>
      <c r="H3684">
        <f t="shared" si="231"/>
        <v>0</v>
      </c>
      <c r="I3684">
        <f t="shared" si="232"/>
        <v>0</v>
      </c>
    </row>
    <row r="3685" spans="2:9" x14ac:dyDescent="0.25">
      <c r="B3685" s="21">
        <v>42404</v>
      </c>
      <c r="F3685">
        <f t="shared" si="229"/>
        <v>0</v>
      </c>
      <c r="G3685">
        <f t="shared" si="230"/>
        <v>0</v>
      </c>
      <c r="H3685">
        <f t="shared" si="231"/>
        <v>0</v>
      </c>
      <c r="I3685">
        <f t="shared" si="232"/>
        <v>0</v>
      </c>
    </row>
    <row r="3686" spans="2:9" x14ac:dyDescent="0.25">
      <c r="B3686" s="21">
        <v>42405</v>
      </c>
      <c r="F3686">
        <f t="shared" si="229"/>
        <v>0</v>
      </c>
      <c r="G3686">
        <f t="shared" si="230"/>
        <v>0</v>
      </c>
      <c r="H3686">
        <f t="shared" si="231"/>
        <v>0</v>
      </c>
      <c r="I3686">
        <f t="shared" si="232"/>
        <v>0</v>
      </c>
    </row>
    <row r="3687" spans="2:9" x14ac:dyDescent="0.25">
      <c r="B3687" s="21">
        <v>42406</v>
      </c>
      <c r="F3687">
        <f t="shared" si="229"/>
        <v>0</v>
      </c>
      <c r="G3687">
        <f t="shared" si="230"/>
        <v>0</v>
      </c>
      <c r="H3687">
        <f t="shared" si="231"/>
        <v>0</v>
      </c>
      <c r="I3687">
        <f t="shared" si="232"/>
        <v>0</v>
      </c>
    </row>
    <row r="3688" spans="2:9" x14ac:dyDescent="0.25">
      <c r="B3688" s="21">
        <v>42407</v>
      </c>
      <c r="F3688">
        <f t="shared" si="229"/>
        <v>0</v>
      </c>
      <c r="G3688">
        <f t="shared" si="230"/>
        <v>0</v>
      </c>
      <c r="H3688">
        <f t="shared" si="231"/>
        <v>0</v>
      </c>
      <c r="I3688">
        <f t="shared" si="232"/>
        <v>0</v>
      </c>
    </row>
    <row r="3689" spans="2:9" x14ac:dyDescent="0.25">
      <c r="B3689" s="21">
        <v>42408</v>
      </c>
      <c r="F3689">
        <f t="shared" si="229"/>
        <v>0</v>
      </c>
      <c r="G3689">
        <f t="shared" si="230"/>
        <v>0</v>
      </c>
      <c r="H3689">
        <f t="shared" si="231"/>
        <v>0</v>
      </c>
      <c r="I3689">
        <f t="shared" si="232"/>
        <v>0</v>
      </c>
    </row>
    <row r="3690" spans="2:9" x14ac:dyDescent="0.25">
      <c r="B3690" s="21">
        <v>42409</v>
      </c>
      <c r="F3690">
        <f t="shared" si="229"/>
        <v>0</v>
      </c>
      <c r="G3690">
        <f t="shared" si="230"/>
        <v>0</v>
      </c>
      <c r="H3690">
        <f t="shared" si="231"/>
        <v>0</v>
      </c>
      <c r="I3690">
        <f t="shared" si="232"/>
        <v>0</v>
      </c>
    </row>
    <row r="3691" spans="2:9" x14ac:dyDescent="0.25">
      <c r="B3691" s="21">
        <v>42410</v>
      </c>
      <c r="F3691">
        <f t="shared" si="229"/>
        <v>0</v>
      </c>
      <c r="G3691">
        <f t="shared" si="230"/>
        <v>0</v>
      </c>
      <c r="H3691">
        <f t="shared" si="231"/>
        <v>0</v>
      </c>
      <c r="I3691">
        <f t="shared" si="232"/>
        <v>0</v>
      </c>
    </row>
    <row r="3692" spans="2:9" x14ac:dyDescent="0.25">
      <c r="B3692" s="21">
        <v>42411</v>
      </c>
      <c r="F3692">
        <f t="shared" si="229"/>
        <v>0</v>
      </c>
      <c r="G3692">
        <f t="shared" si="230"/>
        <v>0</v>
      </c>
      <c r="H3692">
        <f t="shared" si="231"/>
        <v>0</v>
      </c>
      <c r="I3692">
        <f t="shared" si="232"/>
        <v>0</v>
      </c>
    </row>
    <row r="3693" spans="2:9" x14ac:dyDescent="0.25">
      <c r="B3693" s="21">
        <v>42412</v>
      </c>
      <c r="F3693">
        <f t="shared" si="229"/>
        <v>0</v>
      </c>
      <c r="G3693">
        <f t="shared" si="230"/>
        <v>0</v>
      </c>
      <c r="H3693">
        <f t="shared" si="231"/>
        <v>0</v>
      </c>
      <c r="I3693">
        <f t="shared" si="232"/>
        <v>0</v>
      </c>
    </row>
    <row r="3694" spans="2:9" x14ac:dyDescent="0.25">
      <c r="B3694" s="21">
        <v>42413</v>
      </c>
      <c r="F3694">
        <f t="shared" si="229"/>
        <v>0</v>
      </c>
      <c r="G3694">
        <f t="shared" si="230"/>
        <v>0</v>
      </c>
      <c r="H3694">
        <f t="shared" si="231"/>
        <v>0</v>
      </c>
      <c r="I3694">
        <f t="shared" si="232"/>
        <v>0</v>
      </c>
    </row>
    <row r="3695" spans="2:9" x14ac:dyDescent="0.25">
      <c r="B3695" s="21">
        <v>42414</v>
      </c>
      <c r="F3695">
        <f t="shared" si="229"/>
        <v>0</v>
      </c>
      <c r="G3695">
        <f t="shared" si="230"/>
        <v>0</v>
      </c>
      <c r="H3695">
        <f t="shared" si="231"/>
        <v>0</v>
      </c>
      <c r="I3695">
        <f t="shared" si="232"/>
        <v>0</v>
      </c>
    </row>
    <row r="3696" spans="2:9" x14ac:dyDescent="0.25">
      <c r="B3696" s="21">
        <v>42415</v>
      </c>
      <c r="F3696">
        <f t="shared" si="229"/>
        <v>0</v>
      </c>
      <c r="G3696">
        <f t="shared" si="230"/>
        <v>0</v>
      </c>
      <c r="H3696">
        <f t="shared" si="231"/>
        <v>0</v>
      </c>
      <c r="I3696">
        <f t="shared" si="232"/>
        <v>0</v>
      </c>
    </row>
    <row r="3697" spans="1:9" x14ac:dyDescent="0.25">
      <c r="B3697" s="21">
        <v>42416</v>
      </c>
      <c r="F3697">
        <f t="shared" si="229"/>
        <v>0</v>
      </c>
      <c r="G3697">
        <f t="shared" si="230"/>
        <v>0</v>
      </c>
      <c r="H3697">
        <f t="shared" si="231"/>
        <v>0</v>
      </c>
      <c r="I3697">
        <f t="shared" si="232"/>
        <v>0</v>
      </c>
    </row>
    <row r="3698" spans="1:9" x14ac:dyDescent="0.25">
      <c r="A3698" t="s">
        <v>537</v>
      </c>
      <c r="B3698" s="21">
        <v>42284</v>
      </c>
      <c r="F3698">
        <f t="shared" si="229"/>
        <v>0</v>
      </c>
      <c r="G3698">
        <f t="shared" si="230"/>
        <v>0</v>
      </c>
      <c r="H3698">
        <f t="shared" si="231"/>
        <v>0</v>
      </c>
      <c r="I3698">
        <f t="shared" si="232"/>
        <v>0</v>
      </c>
    </row>
    <row r="3699" spans="1:9" x14ac:dyDescent="0.25">
      <c r="B3699" s="21">
        <v>42286</v>
      </c>
      <c r="F3699">
        <f t="shared" si="229"/>
        <v>0</v>
      </c>
      <c r="G3699">
        <f t="shared" si="230"/>
        <v>0</v>
      </c>
      <c r="H3699">
        <f t="shared" si="231"/>
        <v>0</v>
      </c>
      <c r="I3699">
        <f t="shared" si="232"/>
        <v>0</v>
      </c>
    </row>
    <row r="3700" spans="1:9" x14ac:dyDescent="0.25">
      <c r="B3700" s="21">
        <v>42289</v>
      </c>
      <c r="F3700">
        <f t="shared" si="229"/>
        <v>0</v>
      </c>
      <c r="G3700">
        <f t="shared" si="230"/>
        <v>0</v>
      </c>
      <c r="H3700">
        <f t="shared" si="231"/>
        <v>0</v>
      </c>
      <c r="I3700">
        <f t="shared" si="232"/>
        <v>0</v>
      </c>
    </row>
    <row r="3701" spans="1:9" x14ac:dyDescent="0.25">
      <c r="B3701" s="21">
        <v>42291</v>
      </c>
      <c r="F3701">
        <f t="shared" si="229"/>
        <v>0</v>
      </c>
      <c r="G3701">
        <f t="shared" si="230"/>
        <v>0</v>
      </c>
      <c r="H3701">
        <f t="shared" si="231"/>
        <v>0</v>
      </c>
      <c r="I3701">
        <f t="shared" si="232"/>
        <v>0</v>
      </c>
    </row>
    <row r="3702" spans="1:9" x14ac:dyDescent="0.25">
      <c r="B3702" s="21">
        <v>42292</v>
      </c>
      <c r="F3702">
        <f t="shared" si="229"/>
        <v>0</v>
      </c>
      <c r="G3702">
        <f t="shared" si="230"/>
        <v>0</v>
      </c>
      <c r="H3702">
        <f t="shared" si="231"/>
        <v>0</v>
      </c>
      <c r="I3702">
        <f t="shared" si="232"/>
        <v>0</v>
      </c>
    </row>
    <row r="3703" spans="1:9" x14ac:dyDescent="0.25">
      <c r="B3703" s="21">
        <v>42293</v>
      </c>
      <c r="F3703">
        <f t="shared" si="229"/>
        <v>0</v>
      </c>
      <c r="G3703">
        <f t="shared" si="230"/>
        <v>0</v>
      </c>
      <c r="H3703">
        <f t="shared" si="231"/>
        <v>0</v>
      </c>
      <c r="I3703">
        <f t="shared" si="232"/>
        <v>0</v>
      </c>
    </row>
    <row r="3704" spans="1:9" x14ac:dyDescent="0.25">
      <c r="B3704" s="21">
        <v>42294</v>
      </c>
      <c r="F3704">
        <f t="shared" si="229"/>
        <v>0</v>
      </c>
      <c r="G3704">
        <f t="shared" si="230"/>
        <v>0</v>
      </c>
      <c r="H3704">
        <f t="shared" si="231"/>
        <v>0</v>
      </c>
      <c r="I3704">
        <f t="shared" si="232"/>
        <v>0</v>
      </c>
    </row>
    <row r="3705" spans="1:9" x14ac:dyDescent="0.25">
      <c r="B3705" s="21">
        <v>42295</v>
      </c>
      <c r="F3705">
        <f t="shared" si="229"/>
        <v>0</v>
      </c>
      <c r="G3705">
        <f t="shared" si="230"/>
        <v>0</v>
      </c>
      <c r="H3705">
        <f t="shared" si="231"/>
        <v>0</v>
      </c>
      <c r="I3705">
        <f t="shared" si="232"/>
        <v>0</v>
      </c>
    </row>
    <row r="3706" spans="1:9" x14ac:dyDescent="0.25">
      <c r="B3706" s="21">
        <v>42296</v>
      </c>
      <c r="F3706">
        <f t="shared" si="229"/>
        <v>0</v>
      </c>
      <c r="G3706">
        <f t="shared" si="230"/>
        <v>0</v>
      </c>
      <c r="H3706">
        <f t="shared" si="231"/>
        <v>0</v>
      </c>
      <c r="I3706">
        <f t="shared" si="232"/>
        <v>0</v>
      </c>
    </row>
    <row r="3707" spans="1:9" x14ac:dyDescent="0.25">
      <c r="B3707" s="21">
        <v>42297</v>
      </c>
      <c r="F3707">
        <f t="shared" si="229"/>
        <v>0</v>
      </c>
      <c r="G3707">
        <f t="shared" si="230"/>
        <v>0</v>
      </c>
      <c r="H3707">
        <f t="shared" si="231"/>
        <v>0</v>
      </c>
      <c r="I3707">
        <f t="shared" si="232"/>
        <v>0</v>
      </c>
    </row>
    <row r="3708" spans="1:9" x14ac:dyDescent="0.25">
      <c r="B3708" s="21">
        <v>42298</v>
      </c>
      <c r="F3708">
        <f t="shared" si="229"/>
        <v>0</v>
      </c>
      <c r="G3708">
        <f t="shared" si="230"/>
        <v>0</v>
      </c>
      <c r="H3708">
        <f t="shared" si="231"/>
        <v>0</v>
      </c>
      <c r="I3708">
        <f t="shared" si="232"/>
        <v>0</v>
      </c>
    </row>
    <row r="3709" spans="1:9" x14ac:dyDescent="0.25">
      <c r="B3709" s="21">
        <v>42299</v>
      </c>
      <c r="F3709">
        <f t="shared" si="229"/>
        <v>0</v>
      </c>
      <c r="G3709">
        <f t="shared" si="230"/>
        <v>0</v>
      </c>
      <c r="H3709">
        <f t="shared" si="231"/>
        <v>0</v>
      </c>
      <c r="I3709">
        <f t="shared" si="232"/>
        <v>0</v>
      </c>
    </row>
    <row r="3710" spans="1:9" x14ac:dyDescent="0.25">
      <c r="B3710" s="21">
        <v>42300</v>
      </c>
      <c r="F3710">
        <f t="shared" si="229"/>
        <v>0</v>
      </c>
      <c r="G3710">
        <f t="shared" si="230"/>
        <v>0</v>
      </c>
      <c r="H3710">
        <f t="shared" si="231"/>
        <v>0</v>
      </c>
      <c r="I3710">
        <f t="shared" si="232"/>
        <v>0</v>
      </c>
    </row>
    <row r="3711" spans="1:9" x14ac:dyDescent="0.25">
      <c r="B3711" s="21">
        <v>42301</v>
      </c>
      <c r="F3711">
        <f t="shared" si="229"/>
        <v>0</v>
      </c>
      <c r="G3711">
        <f t="shared" si="230"/>
        <v>0</v>
      </c>
      <c r="H3711">
        <f t="shared" si="231"/>
        <v>0</v>
      </c>
      <c r="I3711">
        <f t="shared" si="232"/>
        <v>0</v>
      </c>
    </row>
    <row r="3712" spans="1:9" x14ac:dyDescent="0.25">
      <c r="B3712" s="21">
        <v>42302</v>
      </c>
      <c r="F3712">
        <f t="shared" si="229"/>
        <v>0</v>
      </c>
      <c r="G3712">
        <f t="shared" si="230"/>
        <v>0</v>
      </c>
      <c r="H3712">
        <f t="shared" si="231"/>
        <v>0</v>
      </c>
      <c r="I3712">
        <f t="shared" si="232"/>
        <v>0</v>
      </c>
    </row>
    <row r="3713" spans="2:9" x14ac:dyDescent="0.25">
      <c r="B3713" s="21">
        <v>42303</v>
      </c>
      <c r="F3713">
        <f t="shared" si="229"/>
        <v>0</v>
      </c>
      <c r="G3713">
        <f t="shared" si="230"/>
        <v>0</v>
      </c>
      <c r="H3713">
        <f t="shared" si="231"/>
        <v>0</v>
      </c>
      <c r="I3713">
        <f t="shared" si="232"/>
        <v>0</v>
      </c>
    </row>
    <row r="3714" spans="2:9" x14ac:dyDescent="0.25">
      <c r="B3714" s="21">
        <v>42304</v>
      </c>
      <c r="F3714">
        <f t="shared" si="229"/>
        <v>0</v>
      </c>
      <c r="G3714">
        <f t="shared" si="230"/>
        <v>0</v>
      </c>
      <c r="H3714">
        <f t="shared" si="231"/>
        <v>0</v>
      </c>
      <c r="I3714">
        <f t="shared" si="232"/>
        <v>0</v>
      </c>
    </row>
    <row r="3715" spans="2:9" x14ac:dyDescent="0.25">
      <c r="B3715" s="21">
        <v>42305</v>
      </c>
      <c r="F3715">
        <f t="shared" si="229"/>
        <v>0</v>
      </c>
      <c r="G3715">
        <f t="shared" si="230"/>
        <v>0</v>
      </c>
      <c r="H3715">
        <f t="shared" si="231"/>
        <v>0</v>
      </c>
      <c r="I3715">
        <f t="shared" si="232"/>
        <v>0</v>
      </c>
    </row>
    <row r="3716" spans="2:9" x14ac:dyDescent="0.25">
      <c r="B3716" s="21">
        <v>42306</v>
      </c>
      <c r="C3716">
        <v>40.173749999999998</v>
      </c>
      <c r="D3716">
        <v>0</v>
      </c>
      <c r="E3716">
        <v>8.6120000000000001</v>
      </c>
      <c r="F3716">
        <f t="shared" si="229"/>
        <v>40.173749999999998</v>
      </c>
      <c r="G3716">
        <f t="shared" si="230"/>
        <v>40.173749999999998</v>
      </c>
      <c r="H3716">
        <f t="shared" si="231"/>
        <v>0</v>
      </c>
      <c r="I3716">
        <f t="shared" si="232"/>
        <v>8.6120000000000001</v>
      </c>
    </row>
    <row r="3717" spans="2:9" x14ac:dyDescent="0.25">
      <c r="B3717" s="21">
        <v>42307</v>
      </c>
      <c r="F3717">
        <f t="shared" si="229"/>
        <v>0</v>
      </c>
      <c r="G3717">
        <f t="shared" si="230"/>
        <v>0</v>
      </c>
      <c r="H3717">
        <f t="shared" si="231"/>
        <v>0</v>
      </c>
      <c r="I3717">
        <f t="shared" si="232"/>
        <v>0</v>
      </c>
    </row>
    <row r="3718" spans="2:9" x14ac:dyDescent="0.25">
      <c r="B3718" s="21">
        <v>42308</v>
      </c>
      <c r="F3718">
        <f t="shared" ref="F3718:F3781" si="233">G3718-H3718</f>
        <v>0</v>
      </c>
      <c r="G3718">
        <f t="shared" ref="G3718:G3781" si="234">IF(C3718="",0,C3718)</f>
        <v>0</v>
      </c>
      <c r="H3718">
        <f t="shared" ref="H3718:H3781" si="235">IF(D3718="",0,D3718)</f>
        <v>0</v>
      </c>
      <c r="I3718">
        <f t="shared" ref="I3718:I3781" si="236">IF(E3718="",0,E3718)</f>
        <v>0</v>
      </c>
    </row>
    <row r="3719" spans="2:9" x14ac:dyDescent="0.25">
      <c r="B3719" s="21">
        <v>42309</v>
      </c>
      <c r="F3719">
        <f t="shared" si="233"/>
        <v>0</v>
      </c>
      <c r="G3719">
        <f t="shared" si="234"/>
        <v>0</v>
      </c>
      <c r="H3719">
        <f t="shared" si="235"/>
        <v>0</v>
      </c>
      <c r="I3719">
        <f t="shared" si="236"/>
        <v>0</v>
      </c>
    </row>
    <row r="3720" spans="2:9" x14ac:dyDescent="0.25">
      <c r="B3720" s="21">
        <v>42310</v>
      </c>
      <c r="F3720">
        <f t="shared" si="233"/>
        <v>0</v>
      </c>
      <c r="G3720">
        <f t="shared" si="234"/>
        <v>0</v>
      </c>
      <c r="H3720">
        <f t="shared" si="235"/>
        <v>0</v>
      </c>
      <c r="I3720">
        <f t="shared" si="236"/>
        <v>0</v>
      </c>
    </row>
    <row r="3721" spans="2:9" x14ac:dyDescent="0.25">
      <c r="B3721" s="21">
        <v>42311</v>
      </c>
      <c r="F3721">
        <f t="shared" si="233"/>
        <v>0</v>
      </c>
      <c r="G3721">
        <f t="shared" si="234"/>
        <v>0</v>
      </c>
      <c r="H3721">
        <f t="shared" si="235"/>
        <v>0</v>
      </c>
      <c r="I3721">
        <f t="shared" si="236"/>
        <v>0</v>
      </c>
    </row>
    <row r="3722" spans="2:9" x14ac:dyDescent="0.25">
      <c r="B3722" s="21">
        <v>42312</v>
      </c>
      <c r="F3722">
        <f t="shared" si="233"/>
        <v>0</v>
      </c>
      <c r="G3722">
        <f t="shared" si="234"/>
        <v>0</v>
      </c>
      <c r="H3722">
        <f t="shared" si="235"/>
        <v>0</v>
      </c>
      <c r="I3722">
        <f t="shared" si="236"/>
        <v>0</v>
      </c>
    </row>
    <row r="3723" spans="2:9" x14ac:dyDescent="0.25">
      <c r="B3723" s="21">
        <v>42313</v>
      </c>
      <c r="F3723">
        <f t="shared" si="233"/>
        <v>0</v>
      </c>
      <c r="G3723">
        <f t="shared" si="234"/>
        <v>0</v>
      </c>
      <c r="H3723">
        <f t="shared" si="235"/>
        <v>0</v>
      </c>
      <c r="I3723">
        <f t="shared" si="236"/>
        <v>0</v>
      </c>
    </row>
    <row r="3724" spans="2:9" x14ac:dyDescent="0.25">
      <c r="B3724" s="21">
        <v>42314</v>
      </c>
      <c r="F3724">
        <f t="shared" si="233"/>
        <v>0</v>
      </c>
      <c r="G3724">
        <f t="shared" si="234"/>
        <v>0</v>
      </c>
      <c r="H3724">
        <f t="shared" si="235"/>
        <v>0</v>
      </c>
      <c r="I3724">
        <f t="shared" si="236"/>
        <v>0</v>
      </c>
    </row>
    <row r="3725" spans="2:9" x14ac:dyDescent="0.25">
      <c r="B3725" s="21">
        <v>42315</v>
      </c>
      <c r="F3725">
        <f t="shared" si="233"/>
        <v>0</v>
      </c>
      <c r="G3725">
        <f t="shared" si="234"/>
        <v>0</v>
      </c>
      <c r="H3725">
        <f t="shared" si="235"/>
        <v>0</v>
      </c>
      <c r="I3725">
        <f t="shared" si="236"/>
        <v>0</v>
      </c>
    </row>
    <row r="3726" spans="2:9" x14ac:dyDescent="0.25">
      <c r="B3726" s="21">
        <v>42316</v>
      </c>
      <c r="F3726">
        <f t="shared" si="233"/>
        <v>0</v>
      </c>
      <c r="G3726">
        <f t="shared" si="234"/>
        <v>0</v>
      </c>
      <c r="H3726">
        <f t="shared" si="235"/>
        <v>0</v>
      </c>
      <c r="I3726">
        <f t="shared" si="236"/>
        <v>0</v>
      </c>
    </row>
    <row r="3727" spans="2:9" x14ac:dyDescent="0.25">
      <c r="B3727" s="21">
        <v>42317</v>
      </c>
      <c r="F3727">
        <f t="shared" si="233"/>
        <v>0</v>
      </c>
      <c r="G3727">
        <f t="shared" si="234"/>
        <v>0</v>
      </c>
      <c r="H3727">
        <f t="shared" si="235"/>
        <v>0</v>
      </c>
      <c r="I3727">
        <f t="shared" si="236"/>
        <v>0</v>
      </c>
    </row>
    <row r="3728" spans="2:9" x14ac:dyDescent="0.25">
      <c r="B3728" s="21">
        <v>42318</v>
      </c>
      <c r="F3728">
        <f t="shared" si="233"/>
        <v>0</v>
      </c>
      <c r="G3728">
        <f t="shared" si="234"/>
        <v>0</v>
      </c>
      <c r="H3728">
        <f t="shared" si="235"/>
        <v>0</v>
      </c>
      <c r="I3728">
        <f t="shared" si="236"/>
        <v>0</v>
      </c>
    </row>
    <row r="3729" spans="2:9" x14ac:dyDescent="0.25">
      <c r="B3729" s="21">
        <v>42319</v>
      </c>
      <c r="F3729">
        <f t="shared" si="233"/>
        <v>0</v>
      </c>
      <c r="G3729">
        <f t="shared" si="234"/>
        <v>0</v>
      </c>
      <c r="H3729">
        <f t="shared" si="235"/>
        <v>0</v>
      </c>
      <c r="I3729">
        <f t="shared" si="236"/>
        <v>0</v>
      </c>
    </row>
    <row r="3730" spans="2:9" x14ac:dyDescent="0.25">
      <c r="B3730" s="21">
        <v>42320</v>
      </c>
      <c r="F3730">
        <f t="shared" si="233"/>
        <v>0</v>
      </c>
      <c r="G3730">
        <f t="shared" si="234"/>
        <v>0</v>
      </c>
      <c r="H3730">
        <f t="shared" si="235"/>
        <v>0</v>
      </c>
      <c r="I3730">
        <f t="shared" si="236"/>
        <v>0</v>
      </c>
    </row>
    <row r="3731" spans="2:9" x14ac:dyDescent="0.25">
      <c r="B3731" s="21">
        <v>42321</v>
      </c>
      <c r="F3731">
        <f t="shared" si="233"/>
        <v>0</v>
      </c>
      <c r="G3731">
        <f t="shared" si="234"/>
        <v>0</v>
      </c>
      <c r="H3731">
        <f t="shared" si="235"/>
        <v>0</v>
      </c>
      <c r="I3731">
        <f t="shared" si="236"/>
        <v>0</v>
      </c>
    </row>
    <row r="3732" spans="2:9" x14ac:dyDescent="0.25">
      <c r="B3732" s="21">
        <v>42322</v>
      </c>
      <c r="F3732">
        <f t="shared" si="233"/>
        <v>0</v>
      </c>
      <c r="G3732">
        <f t="shared" si="234"/>
        <v>0</v>
      </c>
      <c r="H3732">
        <f t="shared" si="235"/>
        <v>0</v>
      </c>
      <c r="I3732">
        <f t="shared" si="236"/>
        <v>0</v>
      </c>
    </row>
    <row r="3733" spans="2:9" x14ac:dyDescent="0.25">
      <c r="B3733" s="21">
        <v>42323</v>
      </c>
      <c r="F3733">
        <f t="shared" si="233"/>
        <v>0</v>
      </c>
      <c r="G3733">
        <f t="shared" si="234"/>
        <v>0</v>
      </c>
      <c r="H3733">
        <f t="shared" si="235"/>
        <v>0</v>
      </c>
      <c r="I3733">
        <f t="shared" si="236"/>
        <v>0</v>
      </c>
    </row>
    <row r="3734" spans="2:9" x14ac:dyDescent="0.25">
      <c r="B3734" s="21">
        <v>42324</v>
      </c>
      <c r="F3734">
        <f t="shared" si="233"/>
        <v>0</v>
      </c>
      <c r="G3734">
        <f t="shared" si="234"/>
        <v>0</v>
      </c>
      <c r="H3734">
        <f t="shared" si="235"/>
        <v>0</v>
      </c>
      <c r="I3734">
        <f t="shared" si="236"/>
        <v>0</v>
      </c>
    </row>
    <row r="3735" spans="2:9" x14ac:dyDescent="0.25">
      <c r="B3735" s="21">
        <v>42325</v>
      </c>
      <c r="F3735">
        <f t="shared" si="233"/>
        <v>0</v>
      </c>
      <c r="G3735">
        <f t="shared" si="234"/>
        <v>0</v>
      </c>
      <c r="H3735">
        <f t="shared" si="235"/>
        <v>0</v>
      </c>
      <c r="I3735">
        <f t="shared" si="236"/>
        <v>0</v>
      </c>
    </row>
    <row r="3736" spans="2:9" x14ac:dyDescent="0.25">
      <c r="B3736" s="21">
        <v>42326</v>
      </c>
      <c r="F3736">
        <f t="shared" si="233"/>
        <v>0</v>
      </c>
      <c r="G3736">
        <f t="shared" si="234"/>
        <v>0</v>
      </c>
      <c r="H3736">
        <f t="shared" si="235"/>
        <v>0</v>
      </c>
      <c r="I3736">
        <f t="shared" si="236"/>
        <v>0</v>
      </c>
    </row>
    <row r="3737" spans="2:9" x14ac:dyDescent="0.25">
      <c r="B3737" s="21">
        <v>42327</v>
      </c>
      <c r="C3737">
        <v>205.96924999999999</v>
      </c>
      <c r="D3737">
        <v>0</v>
      </c>
      <c r="E3737">
        <v>122.82474999999999</v>
      </c>
      <c r="F3737">
        <f t="shared" si="233"/>
        <v>205.96924999999999</v>
      </c>
      <c r="G3737">
        <f t="shared" si="234"/>
        <v>205.96924999999999</v>
      </c>
      <c r="H3737">
        <f t="shared" si="235"/>
        <v>0</v>
      </c>
      <c r="I3737">
        <f t="shared" si="236"/>
        <v>122.82474999999999</v>
      </c>
    </row>
    <row r="3738" spans="2:9" x14ac:dyDescent="0.25">
      <c r="B3738" s="21">
        <v>42328</v>
      </c>
      <c r="F3738">
        <f t="shared" si="233"/>
        <v>0</v>
      </c>
      <c r="G3738">
        <f t="shared" si="234"/>
        <v>0</v>
      </c>
      <c r="H3738">
        <f t="shared" si="235"/>
        <v>0</v>
      </c>
      <c r="I3738">
        <f t="shared" si="236"/>
        <v>0</v>
      </c>
    </row>
    <row r="3739" spans="2:9" x14ac:dyDescent="0.25">
      <c r="B3739" s="21">
        <v>42329</v>
      </c>
      <c r="F3739">
        <f t="shared" si="233"/>
        <v>0</v>
      </c>
      <c r="G3739">
        <f t="shared" si="234"/>
        <v>0</v>
      </c>
      <c r="H3739">
        <f t="shared" si="235"/>
        <v>0</v>
      </c>
      <c r="I3739">
        <f t="shared" si="236"/>
        <v>0</v>
      </c>
    </row>
    <row r="3740" spans="2:9" x14ac:dyDescent="0.25">
      <c r="B3740" s="21">
        <v>42330</v>
      </c>
      <c r="F3740">
        <f t="shared" si="233"/>
        <v>0</v>
      </c>
      <c r="G3740">
        <f t="shared" si="234"/>
        <v>0</v>
      </c>
      <c r="H3740">
        <f t="shared" si="235"/>
        <v>0</v>
      </c>
      <c r="I3740">
        <f t="shared" si="236"/>
        <v>0</v>
      </c>
    </row>
    <row r="3741" spans="2:9" x14ac:dyDescent="0.25">
      <c r="B3741" s="21">
        <v>42331</v>
      </c>
      <c r="F3741">
        <f t="shared" si="233"/>
        <v>0</v>
      </c>
      <c r="G3741">
        <f t="shared" si="234"/>
        <v>0</v>
      </c>
      <c r="H3741">
        <f t="shared" si="235"/>
        <v>0</v>
      </c>
      <c r="I3741">
        <f t="shared" si="236"/>
        <v>0</v>
      </c>
    </row>
    <row r="3742" spans="2:9" x14ac:dyDescent="0.25">
      <c r="B3742" s="21">
        <v>42332</v>
      </c>
      <c r="F3742">
        <f t="shared" si="233"/>
        <v>0</v>
      </c>
      <c r="G3742">
        <f t="shared" si="234"/>
        <v>0</v>
      </c>
      <c r="H3742">
        <f t="shared" si="235"/>
        <v>0</v>
      </c>
      <c r="I3742">
        <f t="shared" si="236"/>
        <v>0</v>
      </c>
    </row>
    <row r="3743" spans="2:9" x14ac:dyDescent="0.25">
      <c r="B3743" s="21">
        <v>42333</v>
      </c>
      <c r="F3743">
        <f t="shared" si="233"/>
        <v>0</v>
      </c>
      <c r="G3743">
        <f t="shared" si="234"/>
        <v>0</v>
      </c>
      <c r="H3743">
        <f t="shared" si="235"/>
        <v>0</v>
      </c>
      <c r="I3743">
        <f t="shared" si="236"/>
        <v>0</v>
      </c>
    </row>
    <row r="3744" spans="2:9" x14ac:dyDescent="0.25">
      <c r="B3744" s="21">
        <v>42334</v>
      </c>
      <c r="F3744">
        <f t="shared" si="233"/>
        <v>0</v>
      </c>
      <c r="G3744">
        <f t="shared" si="234"/>
        <v>0</v>
      </c>
      <c r="H3744">
        <f t="shared" si="235"/>
        <v>0</v>
      </c>
      <c r="I3744">
        <f t="shared" si="236"/>
        <v>0</v>
      </c>
    </row>
    <row r="3745" spans="2:9" x14ac:dyDescent="0.25">
      <c r="B3745" s="21">
        <v>42335</v>
      </c>
      <c r="F3745">
        <f t="shared" si="233"/>
        <v>0</v>
      </c>
      <c r="G3745">
        <f t="shared" si="234"/>
        <v>0</v>
      </c>
      <c r="H3745">
        <f t="shared" si="235"/>
        <v>0</v>
      </c>
      <c r="I3745">
        <f t="shared" si="236"/>
        <v>0</v>
      </c>
    </row>
    <row r="3746" spans="2:9" x14ac:dyDescent="0.25">
      <c r="B3746" s="21">
        <v>42336</v>
      </c>
      <c r="F3746">
        <f t="shared" si="233"/>
        <v>0</v>
      </c>
      <c r="G3746">
        <f t="shared" si="234"/>
        <v>0</v>
      </c>
      <c r="H3746">
        <f t="shared" si="235"/>
        <v>0</v>
      </c>
      <c r="I3746">
        <f t="shared" si="236"/>
        <v>0</v>
      </c>
    </row>
    <row r="3747" spans="2:9" x14ac:dyDescent="0.25">
      <c r="B3747" s="21">
        <v>42337</v>
      </c>
      <c r="F3747">
        <f t="shared" si="233"/>
        <v>0</v>
      </c>
      <c r="G3747">
        <f t="shared" si="234"/>
        <v>0</v>
      </c>
      <c r="H3747">
        <f t="shared" si="235"/>
        <v>0</v>
      </c>
      <c r="I3747">
        <f t="shared" si="236"/>
        <v>0</v>
      </c>
    </row>
    <row r="3748" spans="2:9" x14ac:dyDescent="0.25">
      <c r="B3748" s="21">
        <v>42338</v>
      </c>
      <c r="F3748">
        <f t="shared" si="233"/>
        <v>0</v>
      </c>
      <c r="G3748">
        <f t="shared" si="234"/>
        <v>0</v>
      </c>
      <c r="H3748">
        <f t="shared" si="235"/>
        <v>0</v>
      </c>
      <c r="I3748">
        <f t="shared" si="236"/>
        <v>0</v>
      </c>
    </row>
    <row r="3749" spans="2:9" x14ac:dyDescent="0.25">
      <c r="B3749" s="21">
        <v>42339</v>
      </c>
      <c r="F3749">
        <f t="shared" si="233"/>
        <v>0</v>
      </c>
      <c r="G3749">
        <f t="shared" si="234"/>
        <v>0</v>
      </c>
      <c r="H3749">
        <f t="shared" si="235"/>
        <v>0</v>
      </c>
      <c r="I3749">
        <f t="shared" si="236"/>
        <v>0</v>
      </c>
    </row>
    <row r="3750" spans="2:9" x14ac:dyDescent="0.25">
      <c r="B3750" s="21">
        <v>42340</v>
      </c>
      <c r="F3750">
        <f t="shared" si="233"/>
        <v>0</v>
      </c>
      <c r="G3750">
        <f t="shared" si="234"/>
        <v>0</v>
      </c>
      <c r="H3750">
        <f t="shared" si="235"/>
        <v>0</v>
      </c>
      <c r="I3750">
        <f t="shared" si="236"/>
        <v>0</v>
      </c>
    </row>
    <row r="3751" spans="2:9" x14ac:dyDescent="0.25">
      <c r="B3751" s="21">
        <v>42341</v>
      </c>
      <c r="C3751">
        <v>437.79349999999999</v>
      </c>
      <c r="D3751">
        <v>90.66</v>
      </c>
      <c r="E3751">
        <v>252.75475</v>
      </c>
      <c r="F3751">
        <f t="shared" si="233"/>
        <v>347.13350000000003</v>
      </c>
      <c r="G3751">
        <f t="shared" si="234"/>
        <v>437.79349999999999</v>
      </c>
      <c r="H3751">
        <f t="shared" si="235"/>
        <v>90.66</v>
      </c>
      <c r="I3751">
        <f t="shared" si="236"/>
        <v>252.75475</v>
      </c>
    </row>
    <row r="3752" spans="2:9" x14ac:dyDescent="0.25">
      <c r="B3752" s="21">
        <v>42342</v>
      </c>
      <c r="F3752">
        <f t="shared" si="233"/>
        <v>0</v>
      </c>
      <c r="G3752">
        <f t="shared" si="234"/>
        <v>0</v>
      </c>
      <c r="H3752">
        <f t="shared" si="235"/>
        <v>0</v>
      </c>
      <c r="I3752">
        <f t="shared" si="236"/>
        <v>0</v>
      </c>
    </row>
    <row r="3753" spans="2:9" x14ac:dyDescent="0.25">
      <c r="B3753" s="21">
        <v>42343</v>
      </c>
      <c r="F3753">
        <f t="shared" si="233"/>
        <v>0</v>
      </c>
      <c r="G3753">
        <f t="shared" si="234"/>
        <v>0</v>
      </c>
      <c r="H3753">
        <f t="shared" si="235"/>
        <v>0</v>
      </c>
      <c r="I3753">
        <f t="shared" si="236"/>
        <v>0</v>
      </c>
    </row>
    <row r="3754" spans="2:9" x14ac:dyDescent="0.25">
      <c r="B3754" s="21">
        <v>42344</v>
      </c>
      <c r="F3754">
        <f t="shared" si="233"/>
        <v>0</v>
      </c>
      <c r="G3754">
        <f t="shared" si="234"/>
        <v>0</v>
      </c>
      <c r="H3754">
        <f t="shared" si="235"/>
        <v>0</v>
      </c>
      <c r="I3754">
        <f t="shared" si="236"/>
        <v>0</v>
      </c>
    </row>
    <row r="3755" spans="2:9" x14ac:dyDescent="0.25">
      <c r="B3755" s="21">
        <v>42345</v>
      </c>
      <c r="F3755">
        <f t="shared" si="233"/>
        <v>0</v>
      </c>
      <c r="G3755">
        <f t="shared" si="234"/>
        <v>0</v>
      </c>
      <c r="H3755">
        <f t="shared" si="235"/>
        <v>0</v>
      </c>
      <c r="I3755">
        <f t="shared" si="236"/>
        <v>0</v>
      </c>
    </row>
    <row r="3756" spans="2:9" x14ac:dyDescent="0.25">
      <c r="B3756" s="21">
        <v>42346</v>
      </c>
      <c r="F3756">
        <f t="shared" si="233"/>
        <v>0</v>
      </c>
      <c r="G3756">
        <f t="shared" si="234"/>
        <v>0</v>
      </c>
      <c r="H3756">
        <f t="shared" si="235"/>
        <v>0</v>
      </c>
      <c r="I3756">
        <f t="shared" si="236"/>
        <v>0</v>
      </c>
    </row>
    <row r="3757" spans="2:9" x14ac:dyDescent="0.25">
      <c r="B3757" s="21">
        <v>42347</v>
      </c>
      <c r="F3757">
        <f t="shared" si="233"/>
        <v>0</v>
      </c>
      <c r="G3757">
        <f t="shared" si="234"/>
        <v>0</v>
      </c>
      <c r="H3757">
        <f t="shared" si="235"/>
        <v>0</v>
      </c>
      <c r="I3757">
        <f t="shared" si="236"/>
        <v>0</v>
      </c>
    </row>
    <row r="3758" spans="2:9" x14ac:dyDescent="0.25">
      <c r="B3758" s="21">
        <v>42348</v>
      </c>
      <c r="F3758">
        <f t="shared" si="233"/>
        <v>0</v>
      </c>
      <c r="G3758">
        <f t="shared" si="234"/>
        <v>0</v>
      </c>
      <c r="H3758">
        <f t="shared" si="235"/>
        <v>0</v>
      </c>
      <c r="I3758">
        <f t="shared" si="236"/>
        <v>0</v>
      </c>
    </row>
    <row r="3759" spans="2:9" x14ac:dyDescent="0.25">
      <c r="B3759" s="21">
        <v>42349</v>
      </c>
      <c r="F3759">
        <f t="shared" si="233"/>
        <v>0</v>
      </c>
      <c r="G3759">
        <f t="shared" si="234"/>
        <v>0</v>
      </c>
      <c r="H3759">
        <f t="shared" si="235"/>
        <v>0</v>
      </c>
      <c r="I3759">
        <f t="shared" si="236"/>
        <v>0</v>
      </c>
    </row>
    <row r="3760" spans="2:9" x14ac:dyDescent="0.25">
      <c r="B3760" s="21">
        <v>42350</v>
      </c>
      <c r="F3760">
        <f t="shared" si="233"/>
        <v>0</v>
      </c>
      <c r="G3760">
        <f t="shared" si="234"/>
        <v>0</v>
      </c>
      <c r="H3760">
        <f t="shared" si="235"/>
        <v>0</v>
      </c>
      <c r="I3760">
        <f t="shared" si="236"/>
        <v>0</v>
      </c>
    </row>
    <row r="3761" spans="2:9" x14ac:dyDescent="0.25">
      <c r="B3761" s="21">
        <v>42351</v>
      </c>
      <c r="F3761">
        <f t="shared" si="233"/>
        <v>0</v>
      </c>
      <c r="G3761">
        <f t="shared" si="234"/>
        <v>0</v>
      </c>
      <c r="H3761">
        <f t="shared" si="235"/>
        <v>0</v>
      </c>
      <c r="I3761">
        <f t="shared" si="236"/>
        <v>0</v>
      </c>
    </row>
    <row r="3762" spans="2:9" x14ac:dyDescent="0.25">
      <c r="B3762" s="21">
        <v>42352</v>
      </c>
      <c r="F3762">
        <f t="shared" si="233"/>
        <v>0</v>
      </c>
      <c r="G3762">
        <f t="shared" si="234"/>
        <v>0</v>
      </c>
      <c r="H3762">
        <f t="shared" si="235"/>
        <v>0</v>
      </c>
      <c r="I3762">
        <f t="shared" si="236"/>
        <v>0</v>
      </c>
    </row>
    <row r="3763" spans="2:9" x14ac:dyDescent="0.25">
      <c r="B3763" s="21">
        <v>42353</v>
      </c>
      <c r="C3763">
        <v>629.57849999999996</v>
      </c>
      <c r="D3763">
        <v>185.3235</v>
      </c>
      <c r="E3763">
        <v>350.7525</v>
      </c>
      <c r="F3763">
        <f t="shared" si="233"/>
        <v>444.255</v>
      </c>
      <c r="G3763">
        <f t="shared" si="234"/>
        <v>629.57849999999996</v>
      </c>
      <c r="H3763">
        <f t="shared" si="235"/>
        <v>185.3235</v>
      </c>
      <c r="I3763">
        <f t="shared" si="236"/>
        <v>350.7525</v>
      </c>
    </row>
    <row r="3764" spans="2:9" x14ac:dyDescent="0.25">
      <c r="B3764" s="21">
        <v>42354</v>
      </c>
      <c r="F3764">
        <f t="shared" si="233"/>
        <v>0</v>
      </c>
      <c r="G3764">
        <f t="shared" si="234"/>
        <v>0</v>
      </c>
      <c r="H3764">
        <f t="shared" si="235"/>
        <v>0</v>
      </c>
      <c r="I3764">
        <f t="shared" si="236"/>
        <v>0</v>
      </c>
    </row>
    <row r="3765" spans="2:9" x14ac:dyDescent="0.25">
      <c r="B3765" s="21">
        <v>42355</v>
      </c>
      <c r="F3765">
        <f t="shared" si="233"/>
        <v>0</v>
      </c>
      <c r="G3765">
        <f t="shared" si="234"/>
        <v>0</v>
      </c>
      <c r="H3765">
        <f t="shared" si="235"/>
        <v>0</v>
      </c>
      <c r="I3765">
        <f t="shared" si="236"/>
        <v>0</v>
      </c>
    </row>
    <row r="3766" spans="2:9" x14ac:dyDescent="0.25">
      <c r="B3766" s="21">
        <v>42356</v>
      </c>
      <c r="F3766">
        <f t="shared" si="233"/>
        <v>0</v>
      </c>
      <c r="G3766">
        <f t="shared" si="234"/>
        <v>0</v>
      </c>
      <c r="H3766">
        <f t="shared" si="235"/>
        <v>0</v>
      </c>
      <c r="I3766">
        <f t="shared" si="236"/>
        <v>0</v>
      </c>
    </row>
    <row r="3767" spans="2:9" x14ac:dyDescent="0.25">
      <c r="B3767" s="21">
        <v>42357</v>
      </c>
      <c r="F3767">
        <f t="shared" si="233"/>
        <v>0</v>
      </c>
      <c r="G3767">
        <f t="shared" si="234"/>
        <v>0</v>
      </c>
      <c r="H3767">
        <f t="shared" si="235"/>
        <v>0</v>
      </c>
      <c r="I3767">
        <f t="shared" si="236"/>
        <v>0</v>
      </c>
    </row>
    <row r="3768" spans="2:9" x14ac:dyDescent="0.25">
      <c r="B3768" s="21">
        <v>42358</v>
      </c>
      <c r="F3768">
        <f t="shared" si="233"/>
        <v>0</v>
      </c>
      <c r="G3768">
        <f t="shared" si="234"/>
        <v>0</v>
      </c>
      <c r="H3768">
        <f t="shared" si="235"/>
        <v>0</v>
      </c>
      <c r="I3768">
        <f t="shared" si="236"/>
        <v>0</v>
      </c>
    </row>
    <row r="3769" spans="2:9" x14ac:dyDescent="0.25">
      <c r="B3769" s="21">
        <v>42359</v>
      </c>
      <c r="F3769">
        <f t="shared" si="233"/>
        <v>0</v>
      </c>
      <c r="G3769">
        <f t="shared" si="234"/>
        <v>0</v>
      </c>
      <c r="H3769">
        <f t="shared" si="235"/>
        <v>0</v>
      </c>
      <c r="I3769">
        <f t="shared" si="236"/>
        <v>0</v>
      </c>
    </row>
    <row r="3770" spans="2:9" x14ac:dyDescent="0.25">
      <c r="B3770" s="21">
        <v>42360</v>
      </c>
      <c r="F3770">
        <f t="shared" si="233"/>
        <v>0</v>
      </c>
      <c r="G3770">
        <f t="shared" si="234"/>
        <v>0</v>
      </c>
      <c r="H3770">
        <f t="shared" si="235"/>
        <v>0</v>
      </c>
      <c r="I3770">
        <f t="shared" si="236"/>
        <v>0</v>
      </c>
    </row>
    <row r="3771" spans="2:9" x14ac:dyDescent="0.25">
      <c r="B3771" s="21">
        <v>42361</v>
      </c>
      <c r="F3771">
        <f t="shared" si="233"/>
        <v>0</v>
      </c>
      <c r="G3771">
        <f t="shared" si="234"/>
        <v>0</v>
      </c>
      <c r="H3771">
        <f t="shared" si="235"/>
        <v>0</v>
      </c>
      <c r="I3771">
        <f t="shared" si="236"/>
        <v>0</v>
      </c>
    </row>
    <row r="3772" spans="2:9" x14ac:dyDescent="0.25">
      <c r="B3772" s="21">
        <v>42362</v>
      </c>
      <c r="F3772">
        <f t="shared" si="233"/>
        <v>0</v>
      </c>
      <c r="G3772">
        <f t="shared" si="234"/>
        <v>0</v>
      </c>
      <c r="H3772">
        <f t="shared" si="235"/>
        <v>0</v>
      </c>
      <c r="I3772">
        <f t="shared" si="236"/>
        <v>0</v>
      </c>
    </row>
    <row r="3773" spans="2:9" x14ac:dyDescent="0.25">
      <c r="B3773" s="21">
        <v>42363</v>
      </c>
      <c r="F3773">
        <f t="shared" si="233"/>
        <v>0</v>
      </c>
      <c r="G3773">
        <f t="shared" si="234"/>
        <v>0</v>
      </c>
      <c r="H3773">
        <f t="shared" si="235"/>
        <v>0</v>
      </c>
      <c r="I3773">
        <f t="shared" si="236"/>
        <v>0</v>
      </c>
    </row>
    <row r="3774" spans="2:9" x14ac:dyDescent="0.25">
      <c r="B3774" s="21">
        <v>42364</v>
      </c>
      <c r="F3774">
        <f t="shared" si="233"/>
        <v>0</v>
      </c>
      <c r="G3774">
        <f t="shared" si="234"/>
        <v>0</v>
      </c>
      <c r="H3774">
        <f t="shared" si="235"/>
        <v>0</v>
      </c>
      <c r="I3774">
        <f t="shared" si="236"/>
        <v>0</v>
      </c>
    </row>
    <row r="3775" spans="2:9" x14ac:dyDescent="0.25">
      <c r="B3775" s="21">
        <v>42365</v>
      </c>
      <c r="F3775">
        <f t="shared" si="233"/>
        <v>0</v>
      </c>
      <c r="G3775">
        <f t="shared" si="234"/>
        <v>0</v>
      </c>
      <c r="H3775">
        <f t="shared" si="235"/>
        <v>0</v>
      </c>
      <c r="I3775">
        <f t="shared" si="236"/>
        <v>0</v>
      </c>
    </row>
    <row r="3776" spans="2:9" x14ac:dyDescent="0.25">
      <c r="B3776" s="21">
        <v>42366</v>
      </c>
      <c r="F3776">
        <f t="shared" si="233"/>
        <v>0</v>
      </c>
      <c r="G3776">
        <f t="shared" si="234"/>
        <v>0</v>
      </c>
      <c r="H3776">
        <f t="shared" si="235"/>
        <v>0</v>
      </c>
      <c r="I3776">
        <f t="shared" si="236"/>
        <v>0</v>
      </c>
    </row>
    <row r="3777" spans="2:9" x14ac:dyDescent="0.25">
      <c r="B3777" s="21">
        <v>42367</v>
      </c>
      <c r="F3777">
        <f t="shared" si="233"/>
        <v>0</v>
      </c>
      <c r="G3777">
        <f t="shared" si="234"/>
        <v>0</v>
      </c>
      <c r="H3777">
        <f t="shared" si="235"/>
        <v>0</v>
      </c>
      <c r="I3777">
        <f t="shared" si="236"/>
        <v>0</v>
      </c>
    </row>
    <row r="3778" spans="2:9" x14ac:dyDescent="0.25">
      <c r="B3778" s="21">
        <v>42368</v>
      </c>
      <c r="F3778">
        <f t="shared" si="233"/>
        <v>0</v>
      </c>
      <c r="G3778">
        <f t="shared" si="234"/>
        <v>0</v>
      </c>
      <c r="H3778">
        <f t="shared" si="235"/>
        <v>0</v>
      </c>
      <c r="I3778">
        <f t="shared" si="236"/>
        <v>0</v>
      </c>
    </row>
    <row r="3779" spans="2:9" x14ac:dyDescent="0.25">
      <c r="B3779" s="21">
        <v>42369</v>
      </c>
      <c r="F3779">
        <f t="shared" si="233"/>
        <v>0</v>
      </c>
      <c r="G3779">
        <f t="shared" si="234"/>
        <v>0</v>
      </c>
      <c r="H3779">
        <f t="shared" si="235"/>
        <v>0</v>
      </c>
      <c r="I3779">
        <f t="shared" si="236"/>
        <v>0</v>
      </c>
    </row>
    <row r="3780" spans="2:9" x14ac:dyDescent="0.25">
      <c r="B3780" s="21">
        <v>42370</v>
      </c>
      <c r="F3780">
        <f t="shared" si="233"/>
        <v>0</v>
      </c>
      <c r="G3780">
        <f t="shared" si="234"/>
        <v>0</v>
      </c>
      <c r="H3780">
        <f t="shared" si="235"/>
        <v>0</v>
      </c>
      <c r="I3780">
        <f t="shared" si="236"/>
        <v>0</v>
      </c>
    </row>
    <row r="3781" spans="2:9" x14ac:dyDescent="0.25">
      <c r="B3781" s="21">
        <v>42371</v>
      </c>
      <c r="F3781">
        <f t="shared" si="233"/>
        <v>0</v>
      </c>
      <c r="G3781">
        <f t="shared" si="234"/>
        <v>0</v>
      </c>
      <c r="H3781">
        <f t="shared" si="235"/>
        <v>0</v>
      </c>
      <c r="I3781">
        <f t="shared" si="236"/>
        <v>0</v>
      </c>
    </row>
    <row r="3782" spans="2:9" x14ac:dyDescent="0.25">
      <c r="B3782" s="21">
        <v>42372</v>
      </c>
      <c r="F3782">
        <f t="shared" ref="F3782:F3845" si="237">G3782-H3782</f>
        <v>0</v>
      </c>
      <c r="G3782">
        <f t="shared" ref="G3782:G3845" si="238">IF(C3782="",0,C3782)</f>
        <v>0</v>
      </c>
      <c r="H3782">
        <f t="shared" ref="H3782:H3845" si="239">IF(D3782="",0,D3782)</f>
        <v>0</v>
      </c>
      <c r="I3782">
        <f t="shared" ref="I3782:I3845" si="240">IF(E3782="",0,E3782)</f>
        <v>0</v>
      </c>
    </row>
    <row r="3783" spans="2:9" x14ac:dyDescent="0.25">
      <c r="B3783" s="21">
        <v>42373</v>
      </c>
      <c r="F3783">
        <f t="shared" si="237"/>
        <v>0</v>
      </c>
      <c r="G3783">
        <f t="shared" si="238"/>
        <v>0</v>
      </c>
      <c r="H3783">
        <f t="shared" si="239"/>
        <v>0</v>
      </c>
      <c r="I3783">
        <f t="shared" si="240"/>
        <v>0</v>
      </c>
    </row>
    <row r="3784" spans="2:9" x14ac:dyDescent="0.25">
      <c r="B3784" s="21">
        <v>42374</v>
      </c>
      <c r="F3784">
        <f t="shared" si="237"/>
        <v>0</v>
      </c>
      <c r="G3784">
        <f t="shared" si="238"/>
        <v>0</v>
      </c>
      <c r="H3784">
        <f t="shared" si="239"/>
        <v>0</v>
      </c>
      <c r="I3784">
        <f t="shared" si="240"/>
        <v>0</v>
      </c>
    </row>
    <row r="3785" spans="2:9" x14ac:dyDescent="0.25">
      <c r="B3785" s="21">
        <v>42375</v>
      </c>
      <c r="C3785">
        <v>868.68525</v>
      </c>
      <c r="D3785">
        <v>160.65600000000001</v>
      </c>
      <c r="E3785">
        <v>299.798</v>
      </c>
      <c r="F3785">
        <f t="shared" si="237"/>
        <v>708.02925000000005</v>
      </c>
      <c r="G3785">
        <f t="shared" si="238"/>
        <v>868.68525</v>
      </c>
      <c r="H3785">
        <f t="shared" si="239"/>
        <v>160.65600000000001</v>
      </c>
      <c r="I3785">
        <f t="shared" si="240"/>
        <v>299.798</v>
      </c>
    </row>
    <row r="3786" spans="2:9" x14ac:dyDescent="0.25">
      <c r="B3786" s="21">
        <v>42376</v>
      </c>
      <c r="F3786">
        <f t="shared" si="237"/>
        <v>0</v>
      </c>
      <c r="G3786">
        <f t="shared" si="238"/>
        <v>0</v>
      </c>
      <c r="H3786">
        <f t="shared" si="239"/>
        <v>0</v>
      </c>
      <c r="I3786">
        <f t="shared" si="240"/>
        <v>0</v>
      </c>
    </row>
    <row r="3787" spans="2:9" x14ac:dyDescent="0.25">
      <c r="B3787" s="21">
        <v>42377</v>
      </c>
      <c r="F3787">
        <f t="shared" si="237"/>
        <v>0</v>
      </c>
      <c r="G3787">
        <f t="shared" si="238"/>
        <v>0</v>
      </c>
      <c r="H3787">
        <f t="shared" si="239"/>
        <v>0</v>
      </c>
      <c r="I3787">
        <f t="shared" si="240"/>
        <v>0</v>
      </c>
    </row>
    <row r="3788" spans="2:9" x14ac:dyDescent="0.25">
      <c r="B3788" s="21">
        <v>42378</v>
      </c>
      <c r="F3788">
        <f t="shared" si="237"/>
        <v>0</v>
      </c>
      <c r="G3788">
        <f t="shared" si="238"/>
        <v>0</v>
      </c>
      <c r="H3788">
        <f t="shared" si="239"/>
        <v>0</v>
      </c>
      <c r="I3788">
        <f t="shared" si="240"/>
        <v>0</v>
      </c>
    </row>
    <row r="3789" spans="2:9" x14ac:dyDescent="0.25">
      <c r="B3789" s="21">
        <v>42379</v>
      </c>
      <c r="F3789">
        <f t="shared" si="237"/>
        <v>0</v>
      </c>
      <c r="G3789">
        <f t="shared" si="238"/>
        <v>0</v>
      </c>
      <c r="H3789">
        <f t="shared" si="239"/>
        <v>0</v>
      </c>
      <c r="I3789">
        <f t="shared" si="240"/>
        <v>0</v>
      </c>
    </row>
    <row r="3790" spans="2:9" x14ac:dyDescent="0.25">
      <c r="B3790" s="21">
        <v>42380</v>
      </c>
      <c r="F3790">
        <f t="shared" si="237"/>
        <v>0</v>
      </c>
      <c r="G3790">
        <f t="shared" si="238"/>
        <v>0</v>
      </c>
      <c r="H3790">
        <f t="shared" si="239"/>
        <v>0</v>
      </c>
      <c r="I3790">
        <f t="shared" si="240"/>
        <v>0</v>
      </c>
    </row>
    <row r="3791" spans="2:9" x14ac:dyDescent="0.25">
      <c r="B3791" s="21">
        <v>42381</v>
      </c>
      <c r="F3791">
        <f t="shared" si="237"/>
        <v>0</v>
      </c>
      <c r="G3791">
        <f t="shared" si="238"/>
        <v>0</v>
      </c>
      <c r="H3791">
        <f t="shared" si="239"/>
        <v>0</v>
      </c>
      <c r="I3791">
        <f t="shared" si="240"/>
        <v>0</v>
      </c>
    </row>
    <row r="3792" spans="2:9" x14ac:dyDescent="0.25">
      <c r="B3792" s="21">
        <v>42382</v>
      </c>
      <c r="F3792">
        <f t="shared" si="237"/>
        <v>0</v>
      </c>
      <c r="G3792">
        <f t="shared" si="238"/>
        <v>0</v>
      </c>
      <c r="H3792">
        <f t="shared" si="239"/>
        <v>0</v>
      </c>
      <c r="I3792">
        <f t="shared" si="240"/>
        <v>0</v>
      </c>
    </row>
    <row r="3793" spans="2:9" x14ac:dyDescent="0.25">
      <c r="B3793" s="21">
        <v>42383</v>
      </c>
      <c r="F3793">
        <f t="shared" si="237"/>
        <v>0</v>
      </c>
      <c r="G3793">
        <f t="shared" si="238"/>
        <v>0</v>
      </c>
      <c r="H3793">
        <f t="shared" si="239"/>
        <v>0</v>
      </c>
      <c r="I3793">
        <f t="shared" si="240"/>
        <v>0</v>
      </c>
    </row>
    <row r="3794" spans="2:9" x14ac:dyDescent="0.25">
      <c r="B3794" s="21">
        <v>42384</v>
      </c>
      <c r="F3794">
        <f t="shared" si="237"/>
        <v>0</v>
      </c>
      <c r="G3794">
        <f t="shared" si="238"/>
        <v>0</v>
      </c>
      <c r="H3794">
        <f t="shared" si="239"/>
        <v>0</v>
      </c>
      <c r="I3794">
        <f t="shared" si="240"/>
        <v>0</v>
      </c>
    </row>
    <row r="3795" spans="2:9" x14ac:dyDescent="0.25">
      <c r="B3795" s="21">
        <v>42385</v>
      </c>
      <c r="F3795">
        <f t="shared" si="237"/>
        <v>0</v>
      </c>
      <c r="G3795">
        <f t="shared" si="238"/>
        <v>0</v>
      </c>
      <c r="H3795">
        <f t="shared" si="239"/>
        <v>0</v>
      </c>
      <c r="I3795">
        <f t="shared" si="240"/>
        <v>0</v>
      </c>
    </row>
    <row r="3796" spans="2:9" x14ac:dyDescent="0.25">
      <c r="B3796" s="21">
        <v>42386</v>
      </c>
      <c r="F3796">
        <f t="shared" si="237"/>
        <v>0</v>
      </c>
      <c r="G3796">
        <f t="shared" si="238"/>
        <v>0</v>
      </c>
      <c r="H3796">
        <f t="shared" si="239"/>
        <v>0</v>
      </c>
      <c r="I3796">
        <f t="shared" si="240"/>
        <v>0</v>
      </c>
    </row>
    <row r="3797" spans="2:9" x14ac:dyDescent="0.25">
      <c r="B3797" s="21">
        <v>42387</v>
      </c>
      <c r="F3797">
        <f t="shared" si="237"/>
        <v>0</v>
      </c>
      <c r="G3797">
        <f t="shared" si="238"/>
        <v>0</v>
      </c>
      <c r="H3797">
        <f t="shared" si="239"/>
        <v>0</v>
      </c>
      <c r="I3797">
        <f t="shared" si="240"/>
        <v>0</v>
      </c>
    </row>
    <row r="3798" spans="2:9" x14ac:dyDescent="0.25">
      <c r="B3798" s="21">
        <v>42388</v>
      </c>
      <c r="F3798">
        <f t="shared" si="237"/>
        <v>0</v>
      </c>
      <c r="G3798">
        <f t="shared" si="238"/>
        <v>0</v>
      </c>
      <c r="H3798">
        <f t="shared" si="239"/>
        <v>0</v>
      </c>
      <c r="I3798">
        <f t="shared" si="240"/>
        <v>0</v>
      </c>
    </row>
    <row r="3799" spans="2:9" x14ac:dyDescent="0.25">
      <c r="B3799" s="21">
        <v>42389</v>
      </c>
      <c r="F3799">
        <f t="shared" si="237"/>
        <v>0</v>
      </c>
      <c r="G3799">
        <f t="shared" si="238"/>
        <v>0</v>
      </c>
      <c r="H3799">
        <f t="shared" si="239"/>
        <v>0</v>
      </c>
      <c r="I3799">
        <f t="shared" si="240"/>
        <v>0</v>
      </c>
    </row>
    <row r="3800" spans="2:9" x14ac:dyDescent="0.25">
      <c r="B3800" s="21">
        <v>42390</v>
      </c>
      <c r="F3800">
        <f t="shared" si="237"/>
        <v>0</v>
      </c>
      <c r="G3800">
        <f t="shared" si="238"/>
        <v>0</v>
      </c>
      <c r="H3800">
        <f t="shared" si="239"/>
        <v>0</v>
      </c>
      <c r="I3800">
        <f t="shared" si="240"/>
        <v>0</v>
      </c>
    </row>
    <row r="3801" spans="2:9" x14ac:dyDescent="0.25">
      <c r="B3801" s="21">
        <v>42391</v>
      </c>
      <c r="F3801">
        <f t="shared" si="237"/>
        <v>0</v>
      </c>
      <c r="G3801">
        <f t="shared" si="238"/>
        <v>0</v>
      </c>
      <c r="H3801">
        <f t="shared" si="239"/>
        <v>0</v>
      </c>
      <c r="I3801">
        <f t="shared" si="240"/>
        <v>0</v>
      </c>
    </row>
    <row r="3802" spans="2:9" x14ac:dyDescent="0.25">
      <c r="B3802" s="21">
        <v>42392</v>
      </c>
      <c r="F3802">
        <f t="shared" si="237"/>
        <v>0</v>
      </c>
      <c r="G3802">
        <f t="shared" si="238"/>
        <v>0</v>
      </c>
      <c r="H3802">
        <f t="shared" si="239"/>
        <v>0</v>
      </c>
      <c r="I3802">
        <f t="shared" si="240"/>
        <v>0</v>
      </c>
    </row>
    <row r="3803" spans="2:9" x14ac:dyDescent="0.25">
      <c r="B3803" s="21">
        <v>42393</v>
      </c>
      <c r="F3803">
        <f t="shared" si="237"/>
        <v>0</v>
      </c>
      <c r="G3803">
        <f t="shared" si="238"/>
        <v>0</v>
      </c>
      <c r="H3803">
        <f t="shared" si="239"/>
        <v>0</v>
      </c>
      <c r="I3803">
        <f t="shared" si="240"/>
        <v>0</v>
      </c>
    </row>
    <row r="3804" spans="2:9" x14ac:dyDescent="0.25">
      <c r="B3804" s="21">
        <v>42394</v>
      </c>
      <c r="F3804">
        <f t="shared" si="237"/>
        <v>0</v>
      </c>
      <c r="G3804">
        <f t="shared" si="238"/>
        <v>0</v>
      </c>
      <c r="H3804">
        <f t="shared" si="239"/>
        <v>0</v>
      </c>
      <c r="I3804">
        <f t="shared" si="240"/>
        <v>0</v>
      </c>
    </row>
    <row r="3805" spans="2:9" x14ac:dyDescent="0.25">
      <c r="B3805" s="21">
        <v>42395</v>
      </c>
      <c r="F3805">
        <f t="shared" si="237"/>
        <v>0</v>
      </c>
      <c r="G3805">
        <f t="shared" si="238"/>
        <v>0</v>
      </c>
      <c r="H3805">
        <f t="shared" si="239"/>
        <v>0</v>
      </c>
      <c r="I3805">
        <f t="shared" si="240"/>
        <v>0</v>
      </c>
    </row>
    <row r="3806" spans="2:9" x14ac:dyDescent="0.25">
      <c r="B3806" s="21">
        <v>42396</v>
      </c>
      <c r="F3806">
        <f t="shared" si="237"/>
        <v>0</v>
      </c>
      <c r="G3806">
        <f t="shared" si="238"/>
        <v>0</v>
      </c>
      <c r="H3806">
        <f t="shared" si="239"/>
        <v>0</v>
      </c>
      <c r="I3806">
        <f t="shared" si="240"/>
        <v>0</v>
      </c>
    </row>
    <row r="3807" spans="2:9" x14ac:dyDescent="0.25">
      <c r="B3807" s="21">
        <v>42397</v>
      </c>
      <c r="F3807">
        <f t="shared" si="237"/>
        <v>0</v>
      </c>
      <c r="G3807">
        <f t="shared" si="238"/>
        <v>0</v>
      </c>
      <c r="H3807">
        <f t="shared" si="239"/>
        <v>0</v>
      </c>
      <c r="I3807">
        <f t="shared" si="240"/>
        <v>0</v>
      </c>
    </row>
    <row r="3808" spans="2:9" x14ac:dyDescent="0.25">
      <c r="B3808" s="21">
        <v>42398</v>
      </c>
      <c r="F3808">
        <f t="shared" si="237"/>
        <v>0</v>
      </c>
      <c r="G3808">
        <f t="shared" si="238"/>
        <v>0</v>
      </c>
      <c r="H3808">
        <f t="shared" si="239"/>
        <v>0</v>
      </c>
      <c r="I3808">
        <f t="shared" si="240"/>
        <v>0</v>
      </c>
    </row>
    <row r="3809" spans="2:9" x14ac:dyDescent="0.25">
      <c r="B3809" s="21">
        <v>42399</v>
      </c>
      <c r="F3809">
        <f t="shared" si="237"/>
        <v>0</v>
      </c>
      <c r="G3809">
        <f t="shared" si="238"/>
        <v>0</v>
      </c>
      <c r="H3809">
        <f t="shared" si="239"/>
        <v>0</v>
      </c>
      <c r="I3809">
        <f t="shared" si="240"/>
        <v>0</v>
      </c>
    </row>
    <row r="3810" spans="2:9" x14ac:dyDescent="0.25">
      <c r="B3810" s="21">
        <v>42400</v>
      </c>
      <c r="F3810">
        <f t="shared" si="237"/>
        <v>0</v>
      </c>
      <c r="G3810">
        <f t="shared" si="238"/>
        <v>0</v>
      </c>
      <c r="H3810">
        <f t="shared" si="239"/>
        <v>0</v>
      </c>
      <c r="I3810">
        <f t="shared" si="240"/>
        <v>0</v>
      </c>
    </row>
    <row r="3811" spans="2:9" x14ac:dyDescent="0.25">
      <c r="B3811" s="21">
        <v>42401</v>
      </c>
      <c r="F3811">
        <f t="shared" si="237"/>
        <v>0</v>
      </c>
      <c r="G3811">
        <f t="shared" si="238"/>
        <v>0</v>
      </c>
      <c r="H3811">
        <f t="shared" si="239"/>
        <v>0</v>
      </c>
      <c r="I3811">
        <f t="shared" si="240"/>
        <v>0</v>
      </c>
    </row>
    <row r="3812" spans="2:9" x14ac:dyDescent="0.25">
      <c r="B3812" s="21">
        <v>42402</v>
      </c>
      <c r="F3812">
        <f t="shared" si="237"/>
        <v>0</v>
      </c>
      <c r="G3812">
        <f t="shared" si="238"/>
        <v>0</v>
      </c>
      <c r="H3812">
        <f t="shared" si="239"/>
        <v>0</v>
      </c>
      <c r="I3812">
        <f t="shared" si="240"/>
        <v>0</v>
      </c>
    </row>
    <row r="3813" spans="2:9" x14ac:dyDescent="0.25">
      <c r="B3813" s="21">
        <v>42403</v>
      </c>
      <c r="F3813">
        <f t="shared" si="237"/>
        <v>0</v>
      </c>
      <c r="G3813">
        <f t="shared" si="238"/>
        <v>0</v>
      </c>
      <c r="H3813">
        <f t="shared" si="239"/>
        <v>0</v>
      </c>
      <c r="I3813">
        <f t="shared" si="240"/>
        <v>0</v>
      </c>
    </row>
    <row r="3814" spans="2:9" x14ac:dyDescent="0.25">
      <c r="B3814" s="21">
        <v>42404</v>
      </c>
      <c r="F3814">
        <f t="shared" si="237"/>
        <v>0</v>
      </c>
      <c r="G3814">
        <f t="shared" si="238"/>
        <v>0</v>
      </c>
      <c r="H3814">
        <f t="shared" si="239"/>
        <v>0</v>
      </c>
      <c r="I3814">
        <f t="shared" si="240"/>
        <v>0</v>
      </c>
    </row>
    <row r="3815" spans="2:9" x14ac:dyDescent="0.25">
      <c r="B3815" s="21">
        <v>42405</v>
      </c>
      <c r="F3815">
        <f t="shared" si="237"/>
        <v>0</v>
      </c>
      <c r="G3815">
        <f t="shared" si="238"/>
        <v>0</v>
      </c>
      <c r="H3815">
        <f t="shared" si="239"/>
        <v>0</v>
      </c>
      <c r="I3815">
        <f t="shared" si="240"/>
        <v>0</v>
      </c>
    </row>
    <row r="3816" spans="2:9" x14ac:dyDescent="0.25">
      <c r="B3816" s="21">
        <v>42406</v>
      </c>
      <c r="F3816">
        <f t="shared" si="237"/>
        <v>0</v>
      </c>
      <c r="G3816">
        <f t="shared" si="238"/>
        <v>0</v>
      </c>
      <c r="H3816">
        <f t="shared" si="239"/>
        <v>0</v>
      </c>
      <c r="I3816">
        <f t="shared" si="240"/>
        <v>0</v>
      </c>
    </row>
    <row r="3817" spans="2:9" x14ac:dyDescent="0.25">
      <c r="B3817" s="21">
        <v>42407</v>
      </c>
      <c r="F3817">
        <f t="shared" si="237"/>
        <v>0</v>
      </c>
      <c r="G3817">
        <f t="shared" si="238"/>
        <v>0</v>
      </c>
      <c r="H3817">
        <f t="shared" si="239"/>
        <v>0</v>
      </c>
      <c r="I3817">
        <f t="shared" si="240"/>
        <v>0</v>
      </c>
    </row>
    <row r="3818" spans="2:9" x14ac:dyDescent="0.25">
      <c r="B3818" s="21">
        <v>42408</v>
      </c>
      <c r="F3818">
        <f t="shared" si="237"/>
        <v>0</v>
      </c>
      <c r="G3818">
        <f t="shared" si="238"/>
        <v>0</v>
      </c>
      <c r="H3818">
        <f t="shared" si="239"/>
        <v>0</v>
      </c>
      <c r="I3818">
        <f t="shared" si="240"/>
        <v>0</v>
      </c>
    </row>
    <row r="3819" spans="2:9" x14ac:dyDescent="0.25">
      <c r="B3819" s="21">
        <v>42409</v>
      </c>
      <c r="F3819">
        <f t="shared" si="237"/>
        <v>0</v>
      </c>
      <c r="G3819">
        <f t="shared" si="238"/>
        <v>0</v>
      </c>
      <c r="H3819">
        <f t="shared" si="239"/>
        <v>0</v>
      </c>
      <c r="I3819">
        <f t="shared" si="240"/>
        <v>0</v>
      </c>
    </row>
    <row r="3820" spans="2:9" x14ac:dyDescent="0.25">
      <c r="B3820" s="21">
        <v>42410</v>
      </c>
      <c r="F3820">
        <f t="shared" si="237"/>
        <v>0</v>
      </c>
      <c r="G3820">
        <f t="shared" si="238"/>
        <v>0</v>
      </c>
      <c r="H3820">
        <f t="shared" si="239"/>
        <v>0</v>
      </c>
      <c r="I3820">
        <f t="shared" si="240"/>
        <v>0</v>
      </c>
    </row>
    <row r="3821" spans="2:9" x14ac:dyDescent="0.25">
      <c r="B3821" s="21">
        <v>42411</v>
      </c>
      <c r="F3821">
        <f t="shared" si="237"/>
        <v>0</v>
      </c>
      <c r="G3821">
        <f t="shared" si="238"/>
        <v>0</v>
      </c>
      <c r="H3821">
        <f t="shared" si="239"/>
        <v>0</v>
      </c>
      <c r="I3821">
        <f t="shared" si="240"/>
        <v>0</v>
      </c>
    </row>
    <row r="3822" spans="2:9" x14ac:dyDescent="0.25">
      <c r="B3822" s="21">
        <v>42412</v>
      </c>
      <c r="F3822">
        <f t="shared" si="237"/>
        <v>0</v>
      </c>
      <c r="G3822">
        <f t="shared" si="238"/>
        <v>0</v>
      </c>
      <c r="H3822">
        <f t="shared" si="239"/>
        <v>0</v>
      </c>
      <c r="I3822">
        <f t="shared" si="240"/>
        <v>0</v>
      </c>
    </row>
    <row r="3823" spans="2:9" x14ac:dyDescent="0.25">
      <c r="B3823" s="21">
        <v>42413</v>
      </c>
      <c r="C3823">
        <v>958.89025000000004</v>
      </c>
      <c r="D3823">
        <v>145.06299999999999</v>
      </c>
      <c r="E3823">
        <v>200.24424999999999</v>
      </c>
      <c r="F3823">
        <f t="shared" si="237"/>
        <v>813.82725000000005</v>
      </c>
      <c r="G3823">
        <f t="shared" si="238"/>
        <v>958.89025000000004</v>
      </c>
      <c r="H3823">
        <f t="shared" si="239"/>
        <v>145.06299999999999</v>
      </c>
      <c r="I3823">
        <f t="shared" si="240"/>
        <v>200.24424999999999</v>
      </c>
    </row>
    <row r="3824" spans="2:9" x14ac:dyDescent="0.25">
      <c r="B3824" s="21">
        <v>42414</v>
      </c>
      <c r="F3824">
        <f t="shared" si="237"/>
        <v>0</v>
      </c>
      <c r="G3824">
        <f t="shared" si="238"/>
        <v>0</v>
      </c>
      <c r="H3824">
        <f t="shared" si="239"/>
        <v>0</v>
      </c>
      <c r="I3824">
        <f t="shared" si="240"/>
        <v>0</v>
      </c>
    </row>
    <row r="3825" spans="1:9" x14ac:dyDescent="0.25">
      <c r="B3825" s="21">
        <v>42415</v>
      </c>
      <c r="F3825">
        <f t="shared" si="237"/>
        <v>0</v>
      </c>
      <c r="G3825">
        <f t="shared" si="238"/>
        <v>0</v>
      </c>
      <c r="H3825">
        <f t="shared" si="239"/>
        <v>0</v>
      </c>
      <c r="I3825">
        <f t="shared" si="240"/>
        <v>0</v>
      </c>
    </row>
    <row r="3826" spans="1:9" x14ac:dyDescent="0.25">
      <c r="B3826" s="21">
        <v>42416</v>
      </c>
      <c r="F3826">
        <f t="shared" si="237"/>
        <v>0</v>
      </c>
      <c r="G3826">
        <f t="shared" si="238"/>
        <v>0</v>
      </c>
      <c r="H3826">
        <f t="shared" si="239"/>
        <v>0</v>
      </c>
      <c r="I3826">
        <f t="shared" si="240"/>
        <v>0</v>
      </c>
    </row>
    <row r="3827" spans="1:9" x14ac:dyDescent="0.25">
      <c r="A3827" t="s">
        <v>539</v>
      </c>
      <c r="B3827" s="21">
        <v>42284</v>
      </c>
      <c r="F3827">
        <f t="shared" si="237"/>
        <v>0</v>
      </c>
      <c r="G3827">
        <f t="shared" si="238"/>
        <v>0</v>
      </c>
      <c r="H3827">
        <f t="shared" si="239"/>
        <v>0</v>
      </c>
      <c r="I3827">
        <f t="shared" si="240"/>
        <v>0</v>
      </c>
    </row>
    <row r="3828" spans="1:9" x14ac:dyDescent="0.25">
      <c r="B3828" s="21">
        <v>42286</v>
      </c>
      <c r="F3828">
        <f t="shared" si="237"/>
        <v>0</v>
      </c>
      <c r="G3828">
        <f t="shared" si="238"/>
        <v>0</v>
      </c>
      <c r="H3828">
        <f t="shared" si="239"/>
        <v>0</v>
      </c>
      <c r="I3828">
        <f t="shared" si="240"/>
        <v>0</v>
      </c>
    </row>
    <row r="3829" spans="1:9" x14ac:dyDescent="0.25">
      <c r="B3829" s="21">
        <v>42289</v>
      </c>
      <c r="F3829">
        <f t="shared" si="237"/>
        <v>0</v>
      </c>
      <c r="G3829">
        <f t="shared" si="238"/>
        <v>0</v>
      </c>
      <c r="H3829">
        <f t="shared" si="239"/>
        <v>0</v>
      </c>
      <c r="I3829">
        <f t="shared" si="240"/>
        <v>0</v>
      </c>
    </row>
    <row r="3830" spans="1:9" x14ac:dyDescent="0.25">
      <c r="B3830" s="21">
        <v>42291</v>
      </c>
      <c r="F3830">
        <f t="shared" si="237"/>
        <v>0</v>
      </c>
      <c r="G3830">
        <f t="shared" si="238"/>
        <v>0</v>
      </c>
      <c r="H3830">
        <f t="shared" si="239"/>
        <v>0</v>
      </c>
      <c r="I3830">
        <f t="shared" si="240"/>
        <v>0</v>
      </c>
    </row>
    <row r="3831" spans="1:9" x14ac:dyDescent="0.25">
      <c r="B3831" s="21">
        <v>42292</v>
      </c>
      <c r="F3831">
        <f t="shared" si="237"/>
        <v>0</v>
      </c>
      <c r="G3831">
        <f t="shared" si="238"/>
        <v>0</v>
      </c>
      <c r="H3831">
        <f t="shared" si="239"/>
        <v>0</v>
      </c>
      <c r="I3831">
        <f t="shared" si="240"/>
        <v>0</v>
      </c>
    </row>
    <row r="3832" spans="1:9" x14ac:dyDescent="0.25">
      <c r="B3832" s="21">
        <v>42293</v>
      </c>
      <c r="F3832">
        <f t="shared" si="237"/>
        <v>0</v>
      </c>
      <c r="G3832">
        <f t="shared" si="238"/>
        <v>0</v>
      </c>
      <c r="H3832">
        <f t="shared" si="239"/>
        <v>0</v>
      </c>
      <c r="I3832">
        <f t="shared" si="240"/>
        <v>0</v>
      </c>
    </row>
    <row r="3833" spans="1:9" x14ac:dyDescent="0.25">
      <c r="B3833" s="21">
        <v>42294</v>
      </c>
      <c r="F3833">
        <f t="shared" si="237"/>
        <v>0</v>
      </c>
      <c r="G3833">
        <f t="shared" si="238"/>
        <v>0</v>
      </c>
      <c r="H3833">
        <f t="shared" si="239"/>
        <v>0</v>
      </c>
      <c r="I3833">
        <f t="shared" si="240"/>
        <v>0</v>
      </c>
    </row>
    <row r="3834" spans="1:9" x14ac:dyDescent="0.25">
      <c r="B3834" s="21">
        <v>42295</v>
      </c>
      <c r="F3834">
        <f t="shared" si="237"/>
        <v>0</v>
      </c>
      <c r="G3834">
        <f t="shared" si="238"/>
        <v>0</v>
      </c>
      <c r="H3834">
        <f t="shared" si="239"/>
        <v>0</v>
      </c>
      <c r="I3834">
        <f t="shared" si="240"/>
        <v>0</v>
      </c>
    </row>
    <row r="3835" spans="1:9" x14ac:dyDescent="0.25">
      <c r="B3835" s="21">
        <v>42296</v>
      </c>
      <c r="F3835">
        <f t="shared" si="237"/>
        <v>0</v>
      </c>
      <c r="G3835">
        <f t="shared" si="238"/>
        <v>0</v>
      </c>
      <c r="H3835">
        <f t="shared" si="239"/>
        <v>0</v>
      </c>
      <c r="I3835">
        <f t="shared" si="240"/>
        <v>0</v>
      </c>
    </row>
    <row r="3836" spans="1:9" x14ac:dyDescent="0.25">
      <c r="B3836" s="21">
        <v>42297</v>
      </c>
      <c r="F3836">
        <f t="shared" si="237"/>
        <v>0</v>
      </c>
      <c r="G3836">
        <f t="shared" si="238"/>
        <v>0</v>
      </c>
      <c r="H3836">
        <f t="shared" si="239"/>
        <v>0</v>
      </c>
      <c r="I3836">
        <f t="shared" si="240"/>
        <v>0</v>
      </c>
    </row>
    <row r="3837" spans="1:9" x14ac:dyDescent="0.25">
      <c r="B3837" s="21">
        <v>42298</v>
      </c>
      <c r="F3837">
        <f t="shared" si="237"/>
        <v>0</v>
      </c>
      <c r="G3837">
        <f t="shared" si="238"/>
        <v>0</v>
      </c>
      <c r="H3837">
        <f t="shared" si="239"/>
        <v>0</v>
      </c>
      <c r="I3837">
        <f t="shared" si="240"/>
        <v>0</v>
      </c>
    </row>
    <row r="3838" spans="1:9" x14ac:dyDescent="0.25">
      <c r="B3838" s="21">
        <v>42299</v>
      </c>
      <c r="F3838">
        <f t="shared" si="237"/>
        <v>0</v>
      </c>
      <c r="G3838">
        <f t="shared" si="238"/>
        <v>0</v>
      </c>
      <c r="H3838">
        <f t="shared" si="239"/>
        <v>0</v>
      </c>
      <c r="I3838">
        <f t="shared" si="240"/>
        <v>0</v>
      </c>
    </row>
    <row r="3839" spans="1:9" x14ac:dyDescent="0.25">
      <c r="B3839" s="21">
        <v>42300</v>
      </c>
      <c r="F3839">
        <f t="shared" si="237"/>
        <v>0</v>
      </c>
      <c r="G3839">
        <f t="shared" si="238"/>
        <v>0</v>
      </c>
      <c r="H3839">
        <f t="shared" si="239"/>
        <v>0</v>
      </c>
      <c r="I3839">
        <f t="shared" si="240"/>
        <v>0</v>
      </c>
    </row>
    <row r="3840" spans="1:9" x14ac:dyDescent="0.25">
      <c r="B3840" s="21">
        <v>42301</v>
      </c>
      <c r="F3840">
        <f t="shared" si="237"/>
        <v>0</v>
      </c>
      <c r="G3840">
        <f t="shared" si="238"/>
        <v>0</v>
      </c>
      <c r="H3840">
        <f t="shared" si="239"/>
        <v>0</v>
      </c>
      <c r="I3840">
        <f t="shared" si="240"/>
        <v>0</v>
      </c>
    </row>
    <row r="3841" spans="2:9" x14ac:dyDescent="0.25">
      <c r="B3841" s="21">
        <v>42302</v>
      </c>
      <c r="F3841">
        <f t="shared" si="237"/>
        <v>0</v>
      </c>
      <c r="G3841">
        <f t="shared" si="238"/>
        <v>0</v>
      </c>
      <c r="H3841">
        <f t="shared" si="239"/>
        <v>0</v>
      </c>
      <c r="I3841">
        <f t="shared" si="240"/>
        <v>0</v>
      </c>
    </row>
    <row r="3842" spans="2:9" x14ac:dyDescent="0.25">
      <c r="B3842" s="21">
        <v>42303</v>
      </c>
      <c r="F3842">
        <f t="shared" si="237"/>
        <v>0</v>
      </c>
      <c r="G3842">
        <f t="shared" si="238"/>
        <v>0</v>
      </c>
      <c r="H3842">
        <f t="shared" si="239"/>
        <v>0</v>
      </c>
      <c r="I3842">
        <f t="shared" si="240"/>
        <v>0</v>
      </c>
    </row>
    <row r="3843" spans="2:9" x14ac:dyDescent="0.25">
      <c r="B3843" s="21">
        <v>42304</v>
      </c>
      <c r="F3843">
        <f t="shared" si="237"/>
        <v>0</v>
      </c>
      <c r="G3843">
        <f t="shared" si="238"/>
        <v>0</v>
      </c>
      <c r="H3843">
        <f t="shared" si="239"/>
        <v>0</v>
      </c>
      <c r="I3843">
        <f t="shared" si="240"/>
        <v>0</v>
      </c>
    </row>
    <row r="3844" spans="2:9" x14ac:dyDescent="0.25">
      <c r="B3844" s="21">
        <v>42305</v>
      </c>
      <c r="F3844">
        <f t="shared" si="237"/>
        <v>0</v>
      </c>
      <c r="G3844">
        <f t="shared" si="238"/>
        <v>0</v>
      </c>
      <c r="H3844">
        <f t="shared" si="239"/>
        <v>0</v>
      </c>
      <c r="I3844">
        <f t="shared" si="240"/>
        <v>0</v>
      </c>
    </row>
    <row r="3845" spans="2:9" x14ac:dyDescent="0.25">
      <c r="B3845" s="21">
        <v>42306</v>
      </c>
      <c r="C3845">
        <v>37.994750000000003</v>
      </c>
      <c r="D3845">
        <v>0</v>
      </c>
      <c r="E3845">
        <v>9.4614999999999991</v>
      </c>
      <c r="F3845">
        <f t="shared" si="237"/>
        <v>37.994750000000003</v>
      </c>
      <c r="G3845">
        <f t="shared" si="238"/>
        <v>37.994750000000003</v>
      </c>
      <c r="H3845">
        <f t="shared" si="239"/>
        <v>0</v>
      </c>
      <c r="I3845">
        <f t="shared" si="240"/>
        <v>9.4614999999999991</v>
      </c>
    </row>
    <row r="3846" spans="2:9" x14ac:dyDescent="0.25">
      <c r="B3846" s="21">
        <v>42307</v>
      </c>
      <c r="F3846">
        <f t="shared" ref="F3846:F3909" si="241">G3846-H3846</f>
        <v>0</v>
      </c>
      <c r="G3846">
        <f t="shared" ref="G3846:G3909" si="242">IF(C3846="",0,C3846)</f>
        <v>0</v>
      </c>
      <c r="H3846">
        <f t="shared" ref="H3846:H3909" si="243">IF(D3846="",0,D3846)</f>
        <v>0</v>
      </c>
      <c r="I3846">
        <f t="shared" ref="I3846:I3909" si="244">IF(E3846="",0,E3846)</f>
        <v>0</v>
      </c>
    </row>
    <row r="3847" spans="2:9" x14ac:dyDescent="0.25">
      <c r="B3847" s="21">
        <v>42308</v>
      </c>
      <c r="F3847">
        <f t="shared" si="241"/>
        <v>0</v>
      </c>
      <c r="G3847">
        <f t="shared" si="242"/>
        <v>0</v>
      </c>
      <c r="H3847">
        <f t="shared" si="243"/>
        <v>0</v>
      </c>
      <c r="I3847">
        <f t="shared" si="244"/>
        <v>0</v>
      </c>
    </row>
    <row r="3848" spans="2:9" x14ac:dyDescent="0.25">
      <c r="B3848" s="21">
        <v>42309</v>
      </c>
      <c r="F3848">
        <f t="shared" si="241"/>
        <v>0</v>
      </c>
      <c r="G3848">
        <f t="shared" si="242"/>
        <v>0</v>
      </c>
      <c r="H3848">
        <f t="shared" si="243"/>
        <v>0</v>
      </c>
      <c r="I3848">
        <f t="shared" si="244"/>
        <v>0</v>
      </c>
    </row>
    <row r="3849" spans="2:9" x14ac:dyDescent="0.25">
      <c r="B3849" s="21">
        <v>42310</v>
      </c>
      <c r="F3849">
        <f t="shared" si="241"/>
        <v>0</v>
      </c>
      <c r="G3849">
        <f t="shared" si="242"/>
        <v>0</v>
      </c>
      <c r="H3849">
        <f t="shared" si="243"/>
        <v>0</v>
      </c>
      <c r="I3849">
        <f t="shared" si="244"/>
        <v>0</v>
      </c>
    </row>
    <row r="3850" spans="2:9" x14ac:dyDescent="0.25">
      <c r="B3850" s="21">
        <v>42311</v>
      </c>
      <c r="F3850">
        <f t="shared" si="241"/>
        <v>0</v>
      </c>
      <c r="G3850">
        <f t="shared" si="242"/>
        <v>0</v>
      </c>
      <c r="H3850">
        <f t="shared" si="243"/>
        <v>0</v>
      </c>
      <c r="I3850">
        <f t="shared" si="244"/>
        <v>0</v>
      </c>
    </row>
    <row r="3851" spans="2:9" x14ac:dyDescent="0.25">
      <c r="B3851" s="21">
        <v>42312</v>
      </c>
      <c r="F3851">
        <f t="shared" si="241"/>
        <v>0</v>
      </c>
      <c r="G3851">
        <f t="shared" si="242"/>
        <v>0</v>
      </c>
      <c r="H3851">
        <f t="shared" si="243"/>
        <v>0</v>
      </c>
      <c r="I3851">
        <f t="shared" si="244"/>
        <v>0</v>
      </c>
    </row>
    <row r="3852" spans="2:9" x14ac:dyDescent="0.25">
      <c r="B3852" s="21">
        <v>42313</v>
      </c>
      <c r="F3852">
        <f t="shared" si="241"/>
        <v>0</v>
      </c>
      <c r="G3852">
        <f t="shared" si="242"/>
        <v>0</v>
      </c>
      <c r="H3852">
        <f t="shared" si="243"/>
        <v>0</v>
      </c>
      <c r="I3852">
        <f t="shared" si="244"/>
        <v>0</v>
      </c>
    </row>
    <row r="3853" spans="2:9" x14ac:dyDescent="0.25">
      <c r="B3853" s="21">
        <v>42314</v>
      </c>
      <c r="F3853">
        <f t="shared" si="241"/>
        <v>0</v>
      </c>
      <c r="G3853">
        <f t="shared" si="242"/>
        <v>0</v>
      </c>
      <c r="H3853">
        <f t="shared" si="243"/>
        <v>0</v>
      </c>
      <c r="I3853">
        <f t="shared" si="244"/>
        <v>0</v>
      </c>
    </row>
    <row r="3854" spans="2:9" x14ac:dyDescent="0.25">
      <c r="B3854" s="21">
        <v>42315</v>
      </c>
      <c r="F3854">
        <f t="shared" si="241"/>
        <v>0</v>
      </c>
      <c r="G3854">
        <f t="shared" si="242"/>
        <v>0</v>
      </c>
      <c r="H3854">
        <f t="shared" si="243"/>
        <v>0</v>
      </c>
      <c r="I3854">
        <f t="shared" si="244"/>
        <v>0</v>
      </c>
    </row>
    <row r="3855" spans="2:9" x14ac:dyDescent="0.25">
      <c r="B3855" s="21">
        <v>42316</v>
      </c>
      <c r="F3855">
        <f t="shared" si="241"/>
        <v>0</v>
      </c>
      <c r="G3855">
        <f t="shared" si="242"/>
        <v>0</v>
      </c>
      <c r="H3855">
        <f t="shared" si="243"/>
        <v>0</v>
      </c>
      <c r="I3855">
        <f t="shared" si="244"/>
        <v>0</v>
      </c>
    </row>
    <row r="3856" spans="2:9" x14ac:dyDescent="0.25">
      <c r="B3856" s="21">
        <v>42317</v>
      </c>
      <c r="F3856">
        <f t="shared" si="241"/>
        <v>0</v>
      </c>
      <c r="G3856">
        <f t="shared" si="242"/>
        <v>0</v>
      </c>
      <c r="H3856">
        <f t="shared" si="243"/>
        <v>0</v>
      </c>
      <c r="I3856">
        <f t="shared" si="244"/>
        <v>0</v>
      </c>
    </row>
    <row r="3857" spans="2:9" x14ac:dyDescent="0.25">
      <c r="B3857" s="21">
        <v>42318</v>
      </c>
      <c r="F3857">
        <f t="shared" si="241"/>
        <v>0</v>
      </c>
      <c r="G3857">
        <f t="shared" si="242"/>
        <v>0</v>
      </c>
      <c r="H3857">
        <f t="shared" si="243"/>
        <v>0</v>
      </c>
      <c r="I3857">
        <f t="shared" si="244"/>
        <v>0</v>
      </c>
    </row>
    <row r="3858" spans="2:9" x14ac:dyDescent="0.25">
      <c r="B3858" s="21">
        <v>42319</v>
      </c>
      <c r="F3858">
        <f t="shared" si="241"/>
        <v>0</v>
      </c>
      <c r="G3858">
        <f t="shared" si="242"/>
        <v>0</v>
      </c>
      <c r="H3858">
        <f t="shared" si="243"/>
        <v>0</v>
      </c>
      <c r="I3858">
        <f t="shared" si="244"/>
        <v>0</v>
      </c>
    </row>
    <row r="3859" spans="2:9" x14ac:dyDescent="0.25">
      <c r="B3859" s="21">
        <v>42320</v>
      </c>
      <c r="F3859">
        <f t="shared" si="241"/>
        <v>0</v>
      </c>
      <c r="G3859">
        <f t="shared" si="242"/>
        <v>0</v>
      </c>
      <c r="H3859">
        <f t="shared" si="243"/>
        <v>0</v>
      </c>
      <c r="I3859">
        <f t="shared" si="244"/>
        <v>0</v>
      </c>
    </row>
    <row r="3860" spans="2:9" x14ac:dyDescent="0.25">
      <c r="B3860" s="21">
        <v>42321</v>
      </c>
      <c r="F3860">
        <f t="shared" si="241"/>
        <v>0</v>
      </c>
      <c r="G3860">
        <f t="shared" si="242"/>
        <v>0</v>
      </c>
      <c r="H3860">
        <f t="shared" si="243"/>
        <v>0</v>
      </c>
      <c r="I3860">
        <f t="shared" si="244"/>
        <v>0</v>
      </c>
    </row>
    <row r="3861" spans="2:9" x14ac:dyDescent="0.25">
      <c r="B3861" s="21">
        <v>42322</v>
      </c>
      <c r="F3861">
        <f t="shared" si="241"/>
        <v>0</v>
      </c>
      <c r="G3861">
        <f t="shared" si="242"/>
        <v>0</v>
      </c>
      <c r="H3861">
        <f t="shared" si="243"/>
        <v>0</v>
      </c>
      <c r="I3861">
        <f t="shared" si="244"/>
        <v>0</v>
      </c>
    </row>
    <row r="3862" spans="2:9" x14ac:dyDescent="0.25">
      <c r="B3862" s="21">
        <v>42323</v>
      </c>
      <c r="F3862">
        <f t="shared" si="241"/>
        <v>0</v>
      </c>
      <c r="G3862">
        <f t="shared" si="242"/>
        <v>0</v>
      </c>
      <c r="H3862">
        <f t="shared" si="243"/>
        <v>0</v>
      </c>
      <c r="I3862">
        <f t="shared" si="244"/>
        <v>0</v>
      </c>
    </row>
    <row r="3863" spans="2:9" x14ac:dyDescent="0.25">
      <c r="B3863" s="21">
        <v>42324</v>
      </c>
      <c r="F3863">
        <f t="shared" si="241"/>
        <v>0</v>
      </c>
      <c r="G3863">
        <f t="shared" si="242"/>
        <v>0</v>
      </c>
      <c r="H3863">
        <f t="shared" si="243"/>
        <v>0</v>
      </c>
      <c r="I3863">
        <f t="shared" si="244"/>
        <v>0</v>
      </c>
    </row>
    <row r="3864" spans="2:9" x14ac:dyDescent="0.25">
      <c r="B3864" s="21">
        <v>42325</v>
      </c>
      <c r="F3864">
        <f t="shared" si="241"/>
        <v>0</v>
      </c>
      <c r="G3864">
        <f t="shared" si="242"/>
        <v>0</v>
      </c>
      <c r="H3864">
        <f t="shared" si="243"/>
        <v>0</v>
      </c>
      <c r="I3864">
        <f t="shared" si="244"/>
        <v>0</v>
      </c>
    </row>
    <row r="3865" spans="2:9" x14ac:dyDescent="0.25">
      <c r="B3865" s="21">
        <v>42326</v>
      </c>
      <c r="F3865">
        <f t="shared" si="241"/>
        <v>0</v>
      </c>
      <c r="G3865">
        <f t="shared" si="242"/>
        <v>0</v>
      </c>
      <c r="H3865">
        <f t="shared" si="243"/>
        <v>0</v>
      </c>
      <c r="I3865">
        <f t="shared" si="244"/>
        <v>0</v>
      </c>
    </row>
    <row r="3866" spans="2:9" x14ac:dyDescent="0.25">
      <c r="B3866" s="21">
        <v>42327</v>
      </c>
      <c r="C3866">
        <v>190.89500000000001</v>
      </c>
      <c r="D3866">
        <v>0</v>
      </c>
      <c r="E3866">
        <v>124.87275</v>
      </c>
      <c r="F3866">
        <f t="shared" si="241"/>
        <v>190.89500000000001</v>
      </c>
      <c r="G3866">
        <f t="shared" si="242"/>
        <v>190.89500000000001</v>
      </c>
      <c r="H3866">
        <f t="shared" si="243"/>
        <v>0</v>
      </c>
      <c r="I3866">
        <f t="shared" si="244"/>
        <v>124.87275</v>
      </c>
    </row>
    <row r="3867" spans="2:9" x14ac:dyDescent="0.25">
      <c r="B3867" s="21">
        <v>42328</v>
      </c>
      <c r="F3867">
        <f t="shared" si="241"/>
        <v>0</v>
      </c>
      <c r="G3867">
        <f t="shared" si="242"/>
        <v>0</v>
      </c>
      <c r="H3867">
        <f t="shared" si="243"/>
        <v>0</v>
      </c>
      <c r="I3867">
        <f t="shared" si="244"/>
        <v>0</v>
      </c>
    </row>
    <row r="3868" spans="2:9" x14ac:dyDescent="0.25">
      <c r="B3868" s="21">
        <v>42329</v>
      </c>
      <c r="F3868">
        <f t="shared" si="241"/>
        <v>0</v>
      </c>
      <c r="G3868">
        <f t="shared" si="242"/>
        <v>0</v>
      </c>
      <c r="H3868">
        <f t="shared" si="243"/>
        <v>0</v>
      </c>
      <c r="I3868">
        <f t="shared" si="244"/>
        <v>0</v>
      </c>
    </row>
    <row r="3869" spans="2:9" x14ac:dyDescent="0.25">
      <c r="B3869" s="21">
        <v>42330</v>
      </c>
      <c r="F3869">
        <f t="shared" si="241"/>
        <v>0</v>
      </c>
      <c r="G3869">
        <f t="shared" si="242"/>
        <v>0</v>
      </c>
      <c r="H3869">
        <f t="shared" si="243"/>
        <v>0</v>
      </c>
      <c r="I3869">
        <f t="shared" si="244"/>
        <v>0</v>
      </c>
    </row>
    <row r="3870" spans="2:9" x14ac:dyDescent="0.25">
      <c r="B3870" s="21">
        <v>42331</v>
      </c>
      <c r="F3870">
        <f t="shared" si="241"/>
        <v>0</v>
      </c>
      <c r="G3870">
        <f t="shared" si="242"/>
        <v>0</v>
      </c>
      <c r="H3870">
        <f t="shared" si="243"/>
        <v>0</v>
      </c>
      <c r="I3870">
        <f t="shared" si="244"/>
        <v>0</v>
      </c>
    </row>
    <row r="3871" spans="2:9" x14ac:dyDescent="0.25">
      <c r="B3871" s="21">
        <v>42332</v>
      </c>
      <c r="F3871">
        <f t="shared" si="241"/>
        <v>0</v>
      </c>
      <c r="G3871">
        <f t="shared" si="242"/>
        <v>0</v>
      </c>
      <c r="H3871">
        <f t="shared" si="243"/>
        <v>0</v>
      </c>
      <c r="I3871">
        <f t="shared" si="244"/>
        <v>0</v>
      </c>
    </row>
    <row r="3872" spans="2:9" x14ac:dyDescent="0.25">
      <c r="B3872" s="21">
        <v>42333</v>
      </c>
      <c r="F3872">
        <f t="shared" si="241"/>
        <v>0</v>
      </c>
      <c r="G3872">
        <f t="shared" si="242"/>
        <v>0</v>
      </c>
      <c r="H3872">
        <f t="shared" si="243"/>
        <v>0</v>
      </c>
      <c r="I3872">
        <f t="shared" si="244"/>
        <v>0</v>
      </c>
    </row>
    <row r="3873" spans="2:9" x14ac:dyDescent="0.25">
      <c r="B3873" s="21">
        <v>42334</v>
      </c>
      <c r="F3873">
        <f t="shared" si="241"/>
        <v>0</v>
      </c>
      <c r="G3873">
        <f t="shared" si="242"/>
        <v>0</v>
      </c>
      <c r="H3873">
        <f t="shared" si="243"/>
        <v>0</v>
      </c>
      <c r="I3873">
        <f t="shared" si="244"/>
        <v>0</v>
      </c>
    </row>
    <row r="3874" spans="2:9" x14ac:dyDescent="0.25">
      <c r="B3874" s="21">
        <v>42335</v>
      </c>
      <c r="F3874">
        <f t="shared" si="241"/>
        <v>0</v>
      </c>
      <c r="G3874">
        <f t="shared" si="242"/>
        <v>0</v>
      </c>
      <c r="H3874">
        <f t="shared" si="243"/>
        <v>0</v>
      </c>
      <c r="I3874">
        <f t="shared" si="244"/>
        <v>0</v>
      </c>
    </row>
    <row r="3875" spans="2:9" x14ac:dyDescent="0.25">
      <c r="B3875" s="21">
        <v>42336</v>
      </c>
      <c r="F3875">
        <f t="shared" si="241"/>
        <v>0</v>
      </c>
      <c r="G3875">
        <f t="shared" si="242"/>
        <v>0</v>
      </c>
      <c r="H3875">
        <f t="shared" si="243"/>
        <v>0</v>
      </c>
      <c r="I3875">
        <f t="shared" si="244"/>
        <v>0</v>
      </c>
    </row>
    <row r="3876" spans="2:9" x14ac:dyDescent="0.25">
      <c r="B3876" s="21">
        <v>42337</v>
      </c>
      <c r="F3876">
        <f t="shared" si="241"/>
        <v>0</v>
      </c>
      <c r="G3876">
        <f t="shared" si="242"/>
        <v>0</v>
      </c>
      <c r="H3876">
        <f t="shared" si="243"/>
        <v>0</v>
      </c>
      <c r="I3876">
        <f t="shared" si="244"/>
        <v>0</v>
      </c>
    </row>
    <row r="3877" spans="2:9" x14ac:dyDescent="0.25">
      <c r="B3877" s="21">
        <v>42338</v>
      </c>
      <c r="F3877">
        <f t="shared" si="241"/>
        <v>0</v>
      </c>
      <c r="G3877">
        <f t="shared" si="242"/>
        <v>0</v>
      </c>
      <c r="H3877">
        <f t="shared" si="243"/>
        <v>0</v>
      </c>
      <c r="I3877">
        <f t="shared" si="244"/>
        <v>0</v>
      </c>
    </row>
    <row r="3878" spans="2:9" x14ac:dyDescent="0.25">
      <c r="B3878" s="21">
        <v>42339</v>
      </c>
      <c r="F3878">
        <f t="shared" si="241"/>
        <v>0</v>
      </c>
      <c r="G3878">
        <f t="shared" si="242"/>
        <v>0</v>
      </c>
      <c r="H3878">
        <f t="shared" si="243"/>
        <v>0</v>
      </c>
      <c r="I3878">
        <f t="shared" si="244"/>
        <v>0</v>
      </c>
    </row>
    <row r="3879" spans="2:9" x14ac:dyDescent="0.25">
      <c r="B3879" s="21">
        <v>42340</v>
      </c>
      <c r="F3879">
        <f t="shared" si="241"/>
        <v>0</v>
      </c>
      <c r="G3879">
        <f t="shared" si="242"/>
        <v>0</v>
      </c>
      <c r="H3879">
        <f t="shared" si="243"/>
        <v>0</v>
      </c>
      <c r="I3879">
        <f t="shared" si="244"/>
        <v>0</v>
      </c>
    </row>
    <row r="3880" spans="2:9" x14ac:dyDescent="0.25">
      <c r="B3880" s="21">
        <v>42341</v>
      </c>
      <c r="C3880">
        <v>347.90100000000001</v>
      </c>
      <c r="D3880">
        <v>103.46925</v>
      </c>
      <c r="E3880">
        <v>185.35149999999999</v>
      </c>
      <c r="F3880">
        <f t="shared" si="241"/>
        <v>244.43175000000002</v>
      </c>
      <c r="G3880">
        <f t="shared" si="242"/>
        <v>347.90100000000001</v>
      </c>
      <c r="H3880">
        <f t="shared" si="243"/>
        <v>103.46925</v>
      </c>
      <c r="I3880">
        <f t="shared" si="244"/>
        <v>185.35149999999999</v>
      </c>
    </row>
    <row r="3881" spans="2:9" x14ac:dyDescent="0.25">
      <c r="B3881" s="21">
        <v>42342</v>
      </c>
      <c r="F3881">
        <f t="shared" si="241"/>
        <v>0</v>
      </c>
      <c r="G3881">
        <f t="shared" si="242"/>
        <v>0</v>
      </c>
      <c r="H3881">
        <f t="shared" si="243"/>
        <v>0</v>
      </c>
      <c r="I3881">
        <f t="shared" si="244"/>
        <v>0</v>
      </c>
    </row>
    <row r="3882" spans="2:9" x14ac:dyDescent="0.25">
      <c r="B3882" s="21">
        <v>42343</v>
      </c>
      <c r="F3882">
        <f t="shared" si="241"/>
        <v>0</v>
      </c>
      <c r="G3882">
        <f t="shared" si="242"/>
        <v>0</v>
      </c>
      <c r="H3882">
        <f t="shared" si="243"/>
        <v>0</v>
      </c>
      <c r="I3882">
        <f t="shared" si="244"/>
        <v>0</v>
      </c>
    </row>
    <row r="3883" spans="2:9" x14ac:dyDescent="0.25">
      <c r="B3883" s="21">
        <v>42344</v>
      </c>
      <c r="F3883">
        <f t="shared" si="241"/>
        <v>0</v>
      </c>
      <c r="G3883">
        <f t="shared" si="242"/>
        <v>0</v>
      </c>
      <c r="H3883">
        <f t="shared" si="243"/>
        <v>0</v>
      </c>
      <c r="I3883">
        <f t="shared" si="244"/>
        <v>0</v>
      </c>
    </row>
    <row r="3884" spans="2:9" x14ac:dyDescent="0.25">
      <c r="B3884" s="21">
        <v>42345</v>
      </c>
      <c r="F3884">
        <f t="shared" si="241"/>
        <v>0</v>
      </c>
      <c r="G3884">
        <f t="shared" si="242"/>
        <v>0</v>
      </c>
      <c r="H3884">
        <f t="shared" si="243"/>
        <v>0</v>
      </c>
      <c r="I3884">
        <f t="shared" si="244"/>
        <v>0</v>
      </c>
    </row>
    <row r="3885" spans="2:9" x14ac:dyDescent="0.25">
      <c r="B3885" s="21">
        <v>42346</v>
      </c>
      <c r="F3885">
        <f t="shared" si="241"/>
        <v>0</v>
      </c>
      <c r="G3885">
        <f t="shared" si="242"/>
        <v>0</v>
      </c>
      <c r="H3885">
        <f t="shared" si="243"/>
        <v>0</v>
      </c>
      <c r="I3885">
        <f t="shared" si="244"/>
        <v>0</v>
      </c>
    </row>
    <row r="3886" spans="2:9" x14ac:dyDescent="0.25">
      <c r="B3886" s="21">
        <v>42347</v>
      </c>
      <c r="F3886">
        <f t="shared" si="241"/>
        <v>0</v>
      </c>
      <c r="G3886">
        <f t="shared" si="242"/>
        <v>0</v>
      </c>
      <c r="H3886">
        <f t="shared" si="243"/>
        <v>0</v>
      </c>
      <c r="I3886">
        <f t="shared" si="244"/>
        <v>0</v>
      </c>
    </row>
    <row r="3887" spans="2:9" x14ac:dyDescent="0.25">
      <c r="B3887" s="21">
        <v>42348</v>
      </c>
      <c r="F3887">
        <f t="shared" si="241"/>
        <v>0</v>
      </c>
      <c r="G3887">
        <f t="shared" si="242"/>
        <v>0</v>
      </c>
      <c r="H3887">
        <f t="shared" si="243"/>
        <v>0</v>
      </c>
      <c r="I3887">
        <f t="shared" si="244"/>
        <v>0</v>
      </c>
    </row>
    <row r="3888" spans="2:9" x14ac:dyDescent="0.25">
      <c r="B3888" s="21">
        <v>42349</v>
      </c>
      <c r="F3888">
        <f t="shared" si="241"/>
        <v>0</v>
      </c>
      <c r="G3888">
        <f t="shared" si="242"/>
        <v>0</v>
      </c>
      <c r="H3888">
        <f t="shared" si="243"/>
        <v>0</v>
      </c>
      <c r="I3888">
        <f t="shared" si="244"/>
        <v>0</v>
      </c>
    </row>
    <row r="3889" spans="2:9" x14ac:dyDescent="0.25">
      <c r="B3889" s="21">
        <v>42350</v>
      </c>
      <c r="F3889">
        <f t="shared" si="241"/>
        <v>0</v>
      </c>
      <c r="G3889">
        <f t="shared" si="242"/>
        <v>0</v>
      </c>
      <c r="H3889">
        <f t="shared" si="243"/>
        <v>0</v>
      </c>
      <c r="I3889">
        <f t="shared" si="244"/>
        <v>0</v>
      </c>
    </row>
    <row r="3890" spans="2:9" x14ac:dyDescent="0.25">
      <c r="B3890" s="21">
        <v>42351</v>
      </c>
      <c r="F3890">
        <f t="shared" si="241"/>
        <v>0</v>
      </c>
      <c r="G3890">
        <f t="shared" si="242"/>
        <v>0</v>
      </c>
      <c r="H3890">
        <f t="shared" si="243"/>
        <v>0</v>
      </c>
      <c r="I3890">
        <f t="shared" si="244"/>
        <v>0</v>
      </c>
    </row>
    <row r="3891" spans="2:9" x14ac:dyDescent="0.25">
      <c r="B3891" s="21">
        <v>42352</v>
      </c>
      <c r="F3891">
        <f t="shared" si="241"/>
        <v>0</v>
      </c>
      <c r="G3891">
        <f t="shared" si="242"/>
        <v>0</v>
      </c>
      <c r="H3891">
        <f t="shared" si="243"/>
        <v>0</v>
      </c>
      <c r="I3891">
        <f t="shared" si="244"/>
        <v>0</v>
      </c>
    </row>
    <row r="3892" spans="2:9" x14ac:dyDescent="0.25">
      <c r="B3892" s="21">
        <v>42353</v>
      </c>
      <c r="C3892">
        <v>463.69774999999998</v>
      </c>
      <c r="D3892">
        <v>181.36199999999999</v>
      </c>
      <c r="E3892">
        <v>228.893</v>
      </c>
      <c r="F3892">
        <f t="shared" si="241"/>
        <v>282.33574999999996</v>
      </c>
      <c r="G3892">
        <f t="shared" si="242"/>
        <v>463.69774999999998</v>
      </c>
      <c r="H3892">
        <f t="shared" si="243"/>
        <v>181.36199999999999</v>
      </c>
      <c r="I3892">
        <f t="shared" si="244"/>
        <v>228.893</v>
      </c>
    </row>
    <row r="3893" spans="2:9" x14ac:dyDescent="0.25">
      <c r="B3893" s="21">
        <v>42354</v>
      </c>
      <c r="F3893">
        <f t="shared" si="241"/>
        <v>0</v>
      </c>
      <c r="G3893">
        <f t="shared" si="242"/>
        <v>0</v>
      </c>
      <c r="H3893">
        <f t="shared" si="243"/>
        <v>0</v>
      </c>
      <c r="I3893">
        <f t="shared" si="244"/>
        <v>0</v>
      </c>
    </row>
    <row r="3894" spans="2:9" x14ac:dyDescent="0.25">
      <c r="B3894" s="21">
        <v>42355</v>
      </c>
      <c r="F3894">
        <f t="shared" si="241"/>
        <v>0</v>
      </c>
      <c r="G3894">
        <f t="shared" si="242"/>
        <v>0</v>
      </c>
      <c r="H3894">
        <f t="shared" si="243"/>
        <v>0</v>
      </c>
      <c r="I3894">
        <f t="shared" si="244"/>
        <v>0</v>
      </c>
    </row>
    <row r="3895" spans="2:9" x14ac:dyDescent="0.25">
      <c r="B3895" s="21">
        <v>42356</v>
      </c>
      <c r="F3895">
        <f t="shared" si="241"/>
        <v>0</v>
      </c>
      <c r="G3895">
        <f t="shared" si="242"/>
        <v>0</v>
      </c>
      <c r="H3895">
        <f t="shared" si="243"/>
        <v>0</v>
      </c>
      <c r="I3895">
        <f t="shared" si="244"/>
        <v>0</v>
      </c>
    </row>
    <row r="3896" spans="2:9" x14ac:dyDescent="0.25">
      <c r="B3896" s="21">
        <v>42357</v>
      </c>
      <c r="F3896">
        <f t="shared" si="241"/>
        <v>0</v>
      </c>
      <c r="G3896">
        <f t="shared" si="242"/>
        <v>0</v>
      </c>
      <c r="H3896">
        <f t="shared" si="243"/>
        <v>0</v>
      </c>
      <c r="I3896">
        <f t="shared" si="244"/>
        <v>0</v>
      </c>
    </row>
    <row r="3897" spans="2:9" x14ac:dyDescent="0.25">
      <c r="B3897" s="21">
        <v>42358</v>
      </c>
      <c r="F3897">
        <f t="shared" si="241"/>
        <v>0</v>
      </c>
      <c r="G3897">
        <f t="shared" si="242"/>
        <v>0</v>
      </c>
      <c r="H3897">
        <f t="shared" si="243"/>
        <v>0</v>
      </c>
      <c r="I3897">
        <f t="shared" si="244"/>
        <v>0</v>
      </c>
    </row>
    <row r="3898" spans="2:9" x14ac:dyDescent="0.25">
      <c r="B3898" s="21">
        <v>42359</v>
      </c>
      <c r="F3898">
        <f t="shared" si="241"/>
        <v>0</v>
      </c>
      <c r="G3898">
        <f t="shared" si="242"/>
        <v>0</v>
      </c>
      <c r="H3898">
        <f t="shared" si="243"/>
        <v>0</v>
      </c>
      <c r="I3898">
        <f t="shared" si="244"/>
        <v>0</v>
      </c>
    </row>
    <row r="3899" spans="2:9" x14ac:dyDescent="0.25">
      <c r="B3899" s="21">
        <v>42360</v>
      </c>
      <c r="F3899">
        <f t="shared" si="241"/>
        <v>0</v>
      </c>
      <c r="G3899">
        <f t="shared" si="242"/>
        <v>0</v>
      </c>
      <c r="H3899">
        <f t="shared" si="243"/>
        <v>0</v>
      </c>
      <c r="I3899">
        <f t="shared" si="244"/>
        <v>0</v>
      </c>
    </row>
    <row r="3900" spans="2:9" x14ac:dyDescent="0.25">
      <c r="B3900" s="21">
        <v>42361</v>
      </c>
      <c r="F3900">
        <f t="shared" si="241"/>
        <v>0</v>
      </c>
      <c r="G3900">
        <f t="shared" si="242"/>
        <v>0</v>
      </c>
      <c r="H3900">
        <f t="shared" si="243"/>
        <v>0</v>
      </c>
      <c r="I3900">
        <f t="shared" si="244"/>
        <v>0</v>
      </c>
    </row>
    <row r="3901" spans="2:9" x14ac:dyDescent="0.25">
      <c r="B3901" s="21">
        <v>42362</v>
      </c>
      <c r="F3901">
        <f t="shared" si="241"/>
        <v>0</v>
      </c>
      <c r="G3901">
        <f t="shared" si="242"/>
        <v>0</v>
      </c>
      <c r="H3901">
        <f t="shared" si="243"/>
        <v>0</v>
      </c>
      <c r="I3901">
        <f t="shared" si="244"/>
        <v>0</v>
      </c>
    </row>
    <row r="3902" spans="2:9" x14ac:dyDescent="0.25">
      <c r="B3902" s="21">
        <v>42363</v>
      </c>
      <c r="F3902">
        <f t="shared" si="241"/>
        <v>0</v>
      </c>
      <c r="G3902">
        <f t="shared" si="242"/>
        <v>0</v>
      </c>
      <c r="H3902">
        <f t="shared" si="243"/>
        <v>0</v>
      </c>
      <c r="I3902">
        <f t="shared" si="244"/>
        <v>0</v>
      </c>
    </row>
    <row r="3903" spans="2:9" x14ac:dyDescent="0.25">
      <c r="B3903" s="21">
        <v>42364</v>
      </c>
      <c r="F3903">
        <f t="shared" si="241"/>
        <v>0</v>
      </c>
      <c r="G3903">
        <f t="shared" si="242"/>
        <v>0</v>
      </c>
      <c r="H3903">
        <f t="shared" si="243"/>
        <v>0</v>
      </c>
      <c r="I3903">
        <f t="shared" si="244"/>
        <v>0</v>
      </c>
    </row>
    <row r="3904" spans="2:9" x14ac:dyDescent="0.25">
      <c r="B3904" s="21">
        <v>42365</v>
      </c>
      <c r="F3904">
        <f t="shared" si="241"/>
        <v>0</v>
      </c>
      <c r="G3904">
        <f t="shared" si="242"/>
        <v>0</v>
      </c>
      <c r="H3904">
        <f t="shared" si="243"/>
        <v>0</v>
      </c>
      <c r="I3904">
        <f t="shared" si="244"/>
        <v>0</v>
      </c>
    </row>
    <row r="3905" spans="2:9" x14ac:dyDescent="0.25">
      <c r="B3905" s="21">
        <v>42366</v>
      </c>
      <c r="F3905">
        <f t="shared" si="241"/>
        <v>0</v>
      </c>
      <c r="G3905">
        <f t="shared" si="242"/>
        <v>0</v>
      </c>
      <c r="H3905">
        <f t="shared" si="243"/>
        <v>0</v>
      </c>
      <c r="I3905">
        <f t="shared" si="244"/>
        <v>0</v>
      </c>
    </row>
    <row r="3906" spans="2:9" x14ac:dyDescent="0.25">
      <c r="B3906" s="21">
        <v>42367</v>
      </c>
      <c r="F3906">
        <f t="shared" si="241"/>
        <v>0</v>
      </c>
      <c r="G3906">
        <f t="shared" si="242"/>
        <v>0</v>
      </c>
      <c r="H3906">
        <f t="shared" si="243"/>
        <v>0</v>
      </c>
      <c r="I3906">
        <f t="shared" si="244"/>
        <v>0</v>
      </c>
    </row>
    <row r="3907" spans="2:9" x14ac:dyDescent="0.25">
      <c r="B3907" s="21">
        <v>42368</v>
      </c>
      <c r="F3907">
        <f t="shared" si="241"/>
        <v>0</v>
      </c>
      <c r="G3907">
        <f t="shared" si="242"/>
        <v>0</v>
      </c>
      <c r="H3907">
        <f t="shared" si="243"/>
        <v>0</v>
      </c>
      <c r="I3907">
        <f t="shared" si="244"/>
        <v>0</v>
      </c>
    </row>
    <row r="3908" spans="2:9" x14ac:dyDescent="0.25">
      <c r="B3908" s="21">
        <v>42369</v>
      </c>
      <c r="F3908">
        <f t="shared" si="241"/>
        <v>0</v>
      </c>
      <c r="G3908">
        <f t="shared" si="242"/>
        <v>0</v>
      </c>
      <c r="H3908">
        <f t="shared" si="243"/>
        <v>0</v>
      </c>
      <c r="I3908">
        <f t="shared" si="244"/>
        <v>0</v>
      </c>
    </row>
    <row r="3909" spans="2:9" x14ac:dyDescent="0.25">
      <c r="B3909" s="21">
        <v>42370</v>
      </c>
      <c r="F3909">
        <f t="shared" si="241"/>
        <v>0</v>
      </c>
      <c r="G3909">
        <f t="shared" si="242"/>
        <v>0</v>
      </c>
      <c r="H3909">
        <f t="shared" si="243"/>
        <v>0</v>
      </c>
      <c r="I3909">
        <f t="shared" si="244"/>
        <v>0</v>
      </c>
    </row>
    <row r="3910" spans="2:9" x14ac:dyDescent="0.25">
      <c r="B3910" s="21">
        <v>42371</v>
      </c>
      <c r="F3910">
        <f t="shared" ref="F3910:F3973" si="245">G3910-H3910</f>
        <v>0</v>
      </c>
      <c r="G3910">
        <f t="shared" ref="G3910:G3973" si="246">IF(C3910="",0,C3910)</f>
        <v>0</v>
      </c>
      <c r="H3910">
        <f t="shared" ref="H3910:H3973" si="247">IF(D3910="",0,D3910)</f>
        <v>0</v>
      </c>
      <c r="I3910">
        <f t="shared" ref="I3910:I3973" si="248">IF(E3910="",0,E3910)</f>
        <v>0</v>
      </c>
    </row>
    <row r="3911" spans="2:9" x14ac:dyDescent="0.25">
      <c r="B3911" s="21">
        <v>42372</v>
      </c>
      <c r="F3911">
        <f t="shared" si="245"/>
        <v>0</v>
      </c>
      <c r="G3911">
        <f t="shared" si="246"/>
        <v>0</v>
      </c>
      <c r="H3911">
        <f t="shared" si="247"/>
        <v>0</v>
      </c>
      <c r="I3911">
        <f t="shared" si="248"/>
        <v>0</v>
      </c>
    </row>
    <row r="3912" spans="2:9" x14ac:dyDescent="0.25">
      <c r="B3912" s="21">
        <v>42373</v>
      </c>
      <c r="F3912">
        <f t="shared" si="245"/>
        <v>0</v>
      </c>
      <c r="G3912">
        <f t="shared" si="246"/>
        <v>0</v>
      </c>
      <c r="H3912">
        <f t="shared" si="247"/>
        <v>0</v>
      </c>
      <c r="I3912">
        <f t="shared" si="248"/>
        <v>0</v>
      </c>
    </row>
    <row r="3913" spans="2:9" x14ac:dyDescent="0.25">
      <c r="B3913" s="21">
        <v>42374</v>
      </c>
      <c r="F3913">
        <f t="shared" si="245"/>
        <v>0</v>
      </c>
      <c r="G3913">
        <f t="shared" si="246"/>
        <v>0</v>
      </c>
      <c r="H3913">
        <f t="shared" si="247"/>
        <v>0</v>
      </c>
      <c r="I3913">
        <f t="shared" si="248"/>
        <v>0</v>
      </c>
    </row>
    <row r="3914" spans="2:9" x14ac:dyDescent="0.25">
      <c r="B3914" s="21">
        <v>42375</v>
      </c>
      <c r="C3914">
        <v>624.91025000000002</v>
      </c>
      <c r="D3914">
        <v>101.99525</v>
      </c>
      <c r="E3914">
        <v>150.52000000000001</v>
      </c>
      <c r="F3914">
        <f t="shared" si="245"/>
        <v>522.91499999999996</v>
      </c>
      <c r="G3914">
        <f t="shared" si="246"/>
        <v>624.91025000000002</v>
      </c>
      <c r="H3914">
        <f t="shared" si="247"/>
        <v>101.99525</v>
      </c>
      <c r="I3914">
        <f t="shared" si="248"/>
        <v>150.52000000000001</v>
      </c>
    </row>
    <row r="3915" spans="2:9" x14ac:dyDescent="0.25">
      <c r="B3915" s="21">
        <v>42376</v>
      </c>
      <c r="F3915">
        <f t="shared" si="245"/>
        <v>0</v>
      </c>
      <c r="G3915">
        <f t="shared" si="246"/>
        <v>0</v>
      </c>
      <c r="H3915">
        <f t="shared" si="247"/>
        <v>0</v>
      </c>
      <c r="I3915">
        <f t="shared" si="248"/>
        <v>0</v>
      </c>
    </row>
    <row r="3916" spans="2:9" x14ac:dyDescent="0.25">
      <c r="B3916" s="21">
        <v>42377</v>
      </c>
      <c r="F3916">
        <f t="shared" si="245"/>
        <v>0</v>
      </c>
      <c r="G3916">
        <f t="shared" si="246"/>
        <v>0</v>
      </c>
      <c r="H3916">
        <f t="shared" si="247"/>
        <v>0</v>
      </c>
      <c r="I3916">
        <f t="shared" si="248"/>
        <v>0</v>
      </c>
    </row>
    <row r="3917" spans="2:9" x14ac:dyDescent="0.25">
      <c r="B3917" s="21">
        <v>42378</v>
      </c>
      <c r="F3917">
        <f t="shared" si="245"/>
        <v>0</v>
      </c>
      <c r="G3917">
        <f t="shared" si="246"/>
        <v>0</v>
      </c>
      <c r="H3917">
        <f t="shared" si="247"/>
        <v>0</v>
      </c>
      <c r="I3917">
        <f t="shared" si="248"/>
        <v>0</v>
      </c>
    </row>
    <row r="3918" spans="2:9" x14ac:dyDescent="0.25">
      <c r="B3918" s="21">
        <v>42379</v>
      </c>
      <c r="F3918">
        <f t="shared" si="245"/>
        <v>0</v>
      </c>
      <c r="G3918">
        <f t="shared" si="246"/>
        <v>0</v>
      </c>
      <c r="H3918">
        <f t="shared" si="247"/>
        <v>0</v>
      </c>
      <c r="I3918">
        <f t="shared" si="248"/>
        <v>0</v>
      </c>
    </row>
    <row r="3919" spans="2:9" x14ac:dyDescent="0.25">
      <c r="B3919" s="21">
        <v>42380</v>
      </c>
      <c r="F3919">
        <f t="shared" si="245"/>
        <v>0</v>
      </c>
      <c r="G3919">
        <f t="shared" si="246"/>
        <v>0</v>
      </c>
      <c r="H3919">
        <f t="shared" si="247"/>
        <v>0</v>
      </c>
      <c r="I3919">
        <f t="shared" si="248"/>
        <v>0</v>
      </c>
    </row>
    <row r="3920" spans="2:9" x14ac:dyDescent="0.25">
      <c r="B3920" s="21">
        <v>42381</v>
      </c>
      <c r="F3920">
        <f t="shared" si="245"/>
        <v>0</v>
      </c>
      <c r="G3920">
        <f t="shared" si="246"/>
        <v>0</v>
      </c>
      <c r="H3920">
        <f t="shared" si="247"/>
        <v>0</v>
      </c>
      <c r="I3920">
        <f t="shared" si="248"/>
        <v>0</v>
      </c>
    </row>
    <row r="3921" spans="2:9" x14ac:dyDescent="0.25">
      <c r="B3921" s="21">
        <v>42382</v>
      </c>
      <c r="F3921">
        <f t="shared" si="245"/>
        <v>0</v>
      </c>
      <c r="G3921">
        <f t="shared" si="246"/>
        <v>0</v>
      </c>
      <c r="H3921">
        <f t="shared" si="247"/>
        <v>0</v>
      </c>
      <c r="I3921">
        <f t="shared" si="248"/>
        <v>0</v>
      </c>
    </row>
    <row r="3922" spans="2:9" x14ac:dyDescent="0.25">
      <c r="B3922" s="21">
        <v>42383</v>
      </c>
      <c r="F3922">
        <f t="shared" si="245"/>
        <v>0</v>
      </c>
      <c r="G3922">
        <f t="shared" si="246"/>
        <v>0</v>
      </c>
      <c r="H3922">
        <f t="shared" si="247"/>
        <v>0</v>
      </c>
      <c r="I3922">
        <f t="shared" si="248"/>
        <v>0</v>
      </c>
    </row>
    <row r="3923" spans="2:9" x14ac:dyDescent="0.25">
      <c r="B3923" s="21">
        <v>42384</v>
      </c>
      <c r="F3923">
        <f t="shared" si="245"/>
        <v>0</v>
      </c>
      <c r="G3923">
        <f t="shared" si="246"/>
        <v>0</v>
      </c>
      <c r="H3923">
        <f t="shared" si="247"/>
        <v>0</v>
      </c>
      <c r="I3923">
        <f t="shared" si="248"/>
        <v>0</v>
      </c>
    </row>
    <row r="3924" spans="2:9" x14ac:dyDescent="0.25">
      <c r="B3924" s="21">
        <v>42385</v>
      </c>
      <c r="F3924">
        <f t="shared" si="245"/>
        <v>0</v>
      </c>
      <c r="G3924">
        <f t="shared" si="246"/>
        <v>0</v>
      </c>
      <c r="H3924">
        <f t="shared" si="247"/>
        <v>0</v>
      </c>
      <c r="I3924">
        <f t="shared" si="248"/>
        <v>0</v>
      </c>
    </row>
    <row r="3925" spans="2:9" x14ac:dyDescent="0.25">
      <c r="B3925" s="21">
        <v>42386</v>
      </c>
      <c r="F3925">
        <f t="shared" si="245"/>
        <v>0</v>
      </c>
      <c r="G3925">
        <f t="shared" si="246"/>
        <v>0</v>
      </c>
      <c r="H3925">
        <f t="shared" si="247"/>
        <v>0</v>
      </c>
      <c r="I3925">
        <f t="shared" si="248"/>
        <v>0</v>
      </c>
    </row>
    <row r="3926" spans="2:9" x14ac:dyDescent="0.25">
      <c r="B3926" s="21">
        <v>42387</v>
      </c>
      <c r="F3926">
        <f t="shared" si="245"/>
        <v>0</v>
      </c>
      <c r="G3926">
        <f t="shared" si="246"/>
        <v>0</v>
      </c>
      <c r="H3926">
        <f t="shared" si="247"/>
        <v>0</v>
      </c>
      <c r="I3926">
        <f t="shared" si="248"/>
        <v>0</v>
      </c>
    </row>
    <row r="3927" spans="2:9" x14ac:dyDescent="0.25">
      <c r="B3927" s="21">
        <v>42388</v>
      </c>
      <c r="F3927">
        <f t="shared" si="245"/>
        <v>0</v>
      </c>
      <c r="G3927">
        <f t="shared" si="246"/>
        <v>0</v>
      </c>
      <c r="H3927">
        <f t="shared" si="247"/>
        <v>0</v>
      </c>
      <c r="I3927">
        <f t="shared" si="248"/>
        <v>0</v>
      </c>
    </row>
    <row r="3928" spans="2:9" x14ac:dyDescent="0.25">
      <c r="B3928" s="21">
        <v>42389</v>
      </c>
      <c r="F3928">
        <f t="shared" si="245"/>
        <v>0</v>
      </c>
      <c r="G3928">
        <f t="shared" si="246"/>
        <v>0</v>
      </c>
      <c r="H3928">
        <f t="shared" si="247"/>
        <v>0</v>
      </c>
      <c r="I3928">
        <f t="shared" si="248"/>
        <v>0</v>
      </c>
    </row>
    <row r="3929" spans="2:9" x14ac:dyDescent="0.25">
      <c r="B3929" s="21">
        <v>42390</v>
      </c>
      <c r="F3929">
        <f t="shared" si="245"/>
        <v>0</v>
      </c>
      <c r="G3929">
        <f t="shared" si="246"/>
        <v>0</v>
      </c>
      <c r="H3929">
        <f t="shared" si="247"/>
        <v>0</v>
      </c>
      <c r="I3929">
        <f t="shared" si="248"/>
        <v>0</v>
      </c>
    </row>
    <row r="3930" spans="2:9" x14ac:dyDescent="0.25">
      <c r="B3930" s="21">
        <v>42391</v>
      </c>
      <c r="F3930">
        <f t="shared" si="245"/>
        <v>0</v>
      </c>
      <c r="G3930">
        <f t="shared" si="246"/>
        <v>0</v>
      </c>
      <c r="H3930">
        <f t="shared" si="247"/>
        <v>0</v>
      </c>
      <c r="I3930">
        <f t="shared" si="248"/>
        <v>0</v>
      </c>
    </row>
    <row r="3931" spans="2:9" x14ac:dyDescent="0.25">
      <c r="B3931" s="21">
        <v>42392</v>
      </c>
      <c r="F3931">
        <f t="shared" si="245"/>
        <v>0</v>
      </c>
      <c r="G3931">
        <f t="shared" si="246"/>
        <v>0</v>
      </c>
      <c r="H3931">
        <f t="shared" si="247"/>
        <v>0</v>
      </c>
      <c r="I3931">
        <f t="shared" si="248"/>
        <v>0</v>
      </c>
    </row>
    <row r="3932" spans="2:9" x14ac:dyDescent="0.25">
      <c r="B3932" s="21">
        <v>42393</v>
      </c>
      <c r="F3932">
        <f t="shared" si="245"/>
        <v>0</v>
      </c>
      <c r="G3932">
        <f t="shared" si="246"/>
        <v>0</v>
      </c>
      <c r="H3932">
        <f t="shared" si="247"/>
        <v>0</v>
      </c>
      <c r="I3932">
        <f t="shared" si="248"/>
        <v>0</v>
      </c>
    </row>
    <row r="3933" spans="2:9" x14ac:dyDescent="0.25">
      <c r="B3933" s="21">
        <v>42394</v>
      </c>
      <c r="F3933">
        <f t="shared" si="245"/>
        <v>0</v>
      </c>
      <c r="G3933">
        <f t="shared" si="246"/>
        <v>0</v>
      </c>
      <c r="H3933">
        <f t="shared" si="247"/>
        <v>0</v>
      </c>
      <c r="I3933">
        <f t="shared" si="248"/>
        <v>0</v>
      </c>
    </row>
    <row r="3934" spans="2:9" x14ac:dyDescent="0.25">
      <c r="B3934" s="21">
        <v>42395</v>
      </c>
      <c r="F3934">
        <f t="shared" si="245"/>
        <v>0</v>
      </c>
      <c r="G3934">
        <f t="shared" si="246"/>
        <v>0</v>
      </c>
      <c r="H3934">
        <f t="shared" si="247"/>
        <v>0</v>
      </c>
      <c r="I3934">
        <f t="shared" si="248"/>
        <v>0</v>
      </c>
    </row>
    <row r="3935" spans="2:9" x14ac:dyDescent="0.25">
      <c r="B3935" s="21">
        <v>42396</v>
      </c>
      <c r="F3935">
        <f t="shared" si="245"/>
        <v>0</v>
      </c>
      <c r="G3935">
        <f t="shared" si="246"/>
        <v>0</v>
      </c>
      <c r="H3935">
        <f t="shared" si="247"/>
        <v>0</v>
      </c>
      <c r="I3935">
        <f t="shared" si="248"/>
        <v>0</v>
      </c>
    </row>
    <row r="3936" spans="2:9" x14ac:dyDescent="0.25">
      <c r="B3936" s="21">
        <v>42397</v>
      </c>
      <c r="F3936">
        <f t="shared" si="245"/>
        <v>0</v>
      </c>
      <c r="G3936">
        <f t="shared" si="246"/>
        <v>0</v>
      </c>
      <c r="H3936">
        <f t="shared" si="247"/>
        <v>0</v>
      </c>
      <c r="I3936">
        <f t="shared" si="248"/>
        <v>0</v>
      </c>
    </row>
    <row r="3937" spans="2:9" x14ac:dyDescent="0.25">
      <c r="B3937" s="21">
        <v>42398</v>
      </c>
      <c r="F3937">
        <f t="shared" si="245"/>
        <v>0</v>
      </c>
      <c r="G3937">
        <f t="shared" si="246"/>
        <v>0</v>
      </c>
      <c r="H3937">
        <f t="shared" si="247"/>
        <v>0</v>
      </c>
      <c r="I3937">
        <f t="shared" si="248"/>
        <v>0</v>
      </c>
    </row>
    <row r="3938" spans="2:9" x14ac:dyDescent="0.25">
      <c r="B3938" s="21">
        <v>42399</v>
      </c>
      <c r="F3938">
        <f t="shared" si="245"/>
        <v>0</v>
      </c>
      <c r="G3938">
        <f t="shared" si="246"/>
        <v>0</v>
      </c>
      <c r="H3938">
        <f t="shared" si="247"/>
        <v>0</v>
      </c>
      <c r="I3938">
        <f t="shared" si="248"/>
        <v>0</v>
      </c>
    </row>
    <row r="3939" spans="2:9" x14ac:dyDescent="0.25">
      <c r="B3939" s="21">
        <v>42400</v>
      </c>
      <c r="F3939">
        <f t="shared" si="245"/>
        <v>0</v>
      </c>
      <c r="G3939">
        <f t="shared" si="246"/>
        <v>0</v>
      </c>
      <c r="H3939">
        <f t="shared" si="247"/>
        <v>0</v>
      </c>
      <c r="I3939">
        <f t="shared" si="248"/>
        <v>0</v>
      </c>
    </row>
    <row r="3940" spans="2:9" x14ac:dyDescent="0.25">
      <c r="B3940" s="21">
        <v>42401</v>
      </c>
      <c r="C3940">
        <v>649.61524999999995</v>
      </c>
      <c r="D3940">
        <v>101.13549999999999</v>
      </c>
      <c r="E3940">
        <v>128.76849999999999</v>
      </c>
      <c r="F3940">
        <f t="shared" si="245"/>
        <v>548.47974999999997</v>
      </c>
      <c r="G3940">
        <f t="shared" si="246"/>
        <v>649.61524999999995</v>
      </c>
      <c r="H3940">
        <f t="shared" si="247"/>
        <v>101.13549999999999</v>
      </c>
      <c r="I3940">
        <f t="shared" si="248"/>
        <v>128.76849999999999</v>
      </c>
    </row>
    <row r="3941" spans="2:9" x14ac:dyDescent="0.25">
      <c r="B3941" s="21">
        <v>42402</v>
      </c>
      <c r="F3941">
        <f t="shared" si="245"/>
        <v>0</v>
      </c>
      <c r="G3941">
        <f t="shared" si="246"/>
        <v>0</v>
      </c>
      <c r="H3941">
        <f t="shared" si="247"/>
        <v>0</v>
      </c>
      <c r="I3941">
        <f t="shared" si="248"/>
        <v>0</v>
      </c>
    </row>
    <row r="3942" spans="2:9" x14ac:dyDescent="0.25">
      <c r="B3942" s="21">
        <v>42403</v>
      </c>
      <c r="F3942">
        <f t="shared" si="245"/>
        <v>0</v>
      </c>
      <c r="G3942">
        <f t="shared" si="246"/>
        <v>0</v>
      </c>
      <c r="H3942">
        <f t="shared" si="247"/>
        <v>0</v>
      </c>
      <c r="I3942">
        <f t="shared" si="248"/>
        <v>0</v>
      </c>
    </row>
    <row r="3943" spans="2:9" x14ac:dyDescent="0.25">
      <c r="B3943" s="21">
        <v>42404</v>
      </c>
      <c r="F3943">
        <f t="shared" si="245"/>
        <v>0</v>
      </c>
      <c r="G3943">
        <f t="shared" si="246"/>
        <v>0</v>
      </c>
      <c r="H3943">
        <f t="shared" si="247"/>
        <v>0</v>
      </c>
      <c r="I3943">
        <f t="shared" si="248"/>
        <v>0</v>
      </c>
    </row>
    <row r="3944" spans="2:9" x14ac:dyDescent="0.25">
      <c r="B3944" s="21">
        <v>42405</v>
      </c>
      <c r="F3944">
        <f t="shared" si="245"/>
        <v>0</v>
      </c>
      <c r="G3944">
        <f t="shared" si="246"/>
        <v>0</v>
      </c>
      <c r="H3944">
        <f t="shared" si="247"/>
        <v>0</v>
      </c>
      <c r="I3944">
        <f t="shared" si="248"/>
        <v>0</v>
      </c>
    </row>
    <row r="3945" spans="2:9" x14ac:dyDescent="0.25">
      <c r="B3945" s="21">
        <v>42406</v>
      </c>
      <c r="F3945">
        <f t="shared" si="245"/>
        <v>0</v>
      </c>
      <c r="G3945">
        <f t="shared" si="246"/>
        <v>0</v>
      </c>
      <c r="H3945">
        <f t="shared" si="247"/>
        <v>0</v>
      </c>
      <c r="I3945">
        <f t="shared" si="248"/>
        <v>0</v>
      </c>
    </row>
    <row r="3946" spans="2:9" x14ac:dyDescent="0.25">
      <c r="B3946" s="21">
        <v>42407</v>
      </c>
      <c r="F3946">
        <f t="shared" si="245"/>
        <v>0</v>
      </c>
      <c r="G3946">
        <f t="shared" si="246"/>
        <v>0</v>
      </c>
      <c r="H3946">
        <f t="shared" si="247"/>
        <v>0</v>
      </c>
      <c r="I3946">
        <f t="shared" si="248"/>
        <v>0</v>
      </c>
    </row>
    <row r="3947" spans="2:9" x14ac:dyDescent="0.25">
      <c r="B3947" s="21">
        <v>42408</v>
      </c>
      <c r="F3947">
        <f t="shared" si="245"/>
        <v>0</v>
      </c>
      <c r="G3947">
        <f t="shared" si="246"/>
        <v>0</v>
      </c>
      <c r="H3947">
        <f t="shared" si="247"/>
        <v>0</v>
      </c>
      <c r="I3947">
        <f t="shared" si="248"/>
        <v>0</v>
      </c>
    </row>
    <row r="3948" spans="2:9" x14ac:dyDescent="0.25">
      <c r="B3948" s="21">
        <v>42409</v>
      </c>
      <c r="F3948">
        <f t="shared" si="245"/>
        <v>0</v>
      </c>
      <c r="G3948">
        <f t="shared" si="246"/>
        <v>0</v>
      </c>
      <c r="H3948">
        <f t="shared" si="247"/>
        <v>0</v>
      </c>
      <c r="I3948">
        <f t="shared" si="248"/>
        <v>0</v>
      </c>
    </row>
    <row r="3949" spans="2:9" x14ac:dyDescent="0.25">
      <c r="B3949" s="21">
        <v>42410</v>
      </c>
      <c r="F3949">
        <f t="shared" si="245"/>
        <v>0</v>
      </c>
      <c r="G3949">
        <f t="shared" si="246"/>
        <v>0</v>
      </c>
      <c r="H3949">
        <f t="shared" si="247"/>
        <v>0</v>
      </c>
      <c r="I3949">
        <f t="shared" si="248"/>
        <v>0</v>
      </c>
    </row>
    <row r="3950" spans="2:9" x14ac:dyDescent="0.25">
      <c r="B3950" s="21">
        <v>42411</v>
      </c>
      <c r="F3950">
        <f t="shared" si="245"/>
        <v>0</v>
      </c>
      <c r="G3950">
        <f t="shared" si="246"/>
        <v>0</v>
      </c>
      <c r="H3950">
        <f t="shared" si="247"/>
        <v>0</v>
      </c>
      <c r="I3950">
        <f t="shared" si="248"/>
        <v>0</v>
      </c>
    </row>
    <row r="3951" spans="2:9" x14ac:dyDescent="0.25">
      <c r="B3951" s="21">
        <v>42412</v>
      </c>
      <c r="F3951">
        <f t="shared" si="245"/>
        <v>0</v>
      </c>
      <c r="G3951">
        <f t="shared" si="246"/>
        <v>0</v>
      </c>
      <c r="H3951">
        <f t="shared" si="247"/>
        <v>0</v>
      </c>
      <c r="I3951">
        <f t="shared" si="248"/>
        <v>0</v>
      </c>
    </row>
    <row r="3952" spans="2:9" x14ac:dyDescent="0.25">
      <c r="B3952" s="21">
        <v>42413</v>
      </c>
      <c r="F3952">
        <f t="shared" si="245"/>
        <v>0</v>
      </c>
      <c r="G3952">
        <f t="shared" si="246"/>
        <v>0</v>
      </c>
      <c r="H3952">
        <f t="shared" si="247"/>
        <v>0</v>
      </c>
      <c r="I3952">
        <f t="shared" si="248"/>
        <v>0</v>
      </c>
    </row>
    <row r="3953" spans="1:9" x14ac:dyDescent="0.25">
      <c r="B3953" s="21">
        <v>42414</v>
      </c>
      <c r="F3953">
        <f t="shared" si="245"/>
        <v>0</v>
      </c>
      <c r="G3953">
        <f t="shared" si="246"/>
        <v>0</v>
      </c>
      <c r="H3953">
        <f t="shared" si="247"/>
        <v>0</v>
      </c>
      <c r="I3953">
        <f t="shared" si="248"/>
        <v>0</v>
      </c>
    </row>
    <row r="3954" spans="1:9" x14ac:dyDescent="0.25">
      <c r="B3954" s="21">
        <v>42415</v>
      </c>
      <c r="F3954">
        <f t="shared" si="245"/>
        <v>0</v>
      </c>
      <c r="G3954">
        <f t="shared" si="246"/>
        <v>0</v>
      </c>
      <c r="H3954">
        <f t="shared" si="247"/>
        <v>0</v>
      </c>
      <c r="I3954">
        <f t="shared" si="248"/>
        <v>0</v>
      </c>
    </row>
    <row r="3955" spans="1:9" x14ac:dyDescent="0.25">
      <c r="B3955" s="21">
        <v>42416</v>
      </c>
      <c r="F3955">
        <f t="shared" si="245"/>
        <v>0</v>
      </c>
      <c r="G3955">
        <f t="shared" si="246"/>
        <v>0</v>
      </c>
      <c r="H3955">
        <f t="shared" si="247"/>
        <v>0</v>
      </c>
      <c r="I3955">
        <f t="shared" si="248"/>
        <v>0</v>
      </c>
    </row>
    <row r="3956" spans="1:9" x14ac:dyDescent="0.25">
      <c r="A3956" t="s">
        <v>300</v>
      </c>
      <c r="B3956" s="21">
        <v>33483</v>
      </c>
      <c r="F3956">
        <f t="shared" si="245"/>
        <v>0</v>
      </c>
      <c r="G3956">
        <f t="shared" si="246"/>
        <v>0</v>
      </c>
      <c r="H3956">
        <f t="shared" si="247"/>
        <v>0</v>
      </c>
      <c r="I3956">
        <f t="shared" si="248"/>
        <v>0</v>
      </c>
    </row>
    <row r="3957" spans="1:9" x14ac:dyDescent="0.25">
      <c r="B3957" s="21">
        <v>33491</v>
      </c>
      <c r="F3957">
        <f t="shared" si="245"/>
        <v>0</v>
      </c>
      <c r="G3957">
        <f t="shared" si="246"/>
        <v>0</v>
      </c>
      <c r="H3957">
        <f t="shared" si="247"/>
        <v>0</v>
      </c>
      <c r="I3957">
        <f t="shared" si="248"/>
        <v>0</v>
      </c>
    </row>
    <row r="3958" spans="1:9" x14ac:dyDescent="0.25">
      <c r="B3958" s="21">
        <v>33497</v>
      </c>
      <c r="F3958">
        <f t="shared" si="245"/>
        <v>0</v>
      </c>
      <c r="G3958">
        <f t="shared" si="246"/>
        <v>0</v>
      </c>
      <c r="H3958">
        <f t="shared" si="247"/>
        <v>0</v>
      </c>
      <c r="I3958">
        <f t="shared" si="248"/>
        <v>0</v>
      </c>
    </row>
    <row r="3959" spans="1:9" x14ac:dyDescent="0.25">
      <c r="B3959" s="21">
        <v>33504</v>
      </c>
      <c r="F3959">
        <f t="shared" si="245"/>
        <v>0</v>
      </c>
      <c r="G3959">
        <f t="shared" si="246"/>
        <v>0</v>
      </c>
      <c r="H3959">
        <f t="shared" si="247"/>
        <v>0</v>
      </c>
      <c r="I3959">
        <f t="shared" si="248"/>
        <v>0</v>
      </c>
    </row>
    <row r="3960" spans="1:9" x14ac:dyDescent="0.25">
      <c r="B3960" s="21">
        <v>33505</v>
      </c>
      <c r="C3960">
        <v>176.9</v>
      </c>
      <c r="E3960">
        <v>68.924757031048401</v>
      </c>
      <c r="F3960">
        <f t="shared" si="245"/>
        <v>176.9</v>
      </c>
      <c r="G3960">
        <f t="shared" si="246"/>
        <v>176.9</v>
      </c>
      <c r="H3960">
        <f t="shared" si="247"/>
        <v>0</v>
      </c>
      <c r="I3960">
        <f t="shared" si="248"/>
        <v>68.924757031048401</v>
      </c>
    </row>
    <row r="3961" spans="1:9" x14ac:dyDescent="0.25">
      <c r="B3961" s="21">
        <v>33512</v>
      </c>
      <c r="F3961">
        <f t="shared" si="245"/>
        <v>0</v>
      </c>
      <c r="G3961">
        <f t="shared" si="246"/>
        <v>0</v>
      </c>
      <c r="H3961">
        <f t="shared" si="247"/>
        <v>0</v>
      </c>
      <c r="I3961">
        <f t="shared" si="248"/>
        <v>0</v>
      </c>
    </row>
    <row r="3962" spans="1:9" x14ac:dyDescent="0.25">
      <c r="B3962" s="21">
        <v>33519</v>
      </c>
      <c r="F3962">
        <f t="shared" si="245"/>
        <v>0</v>
      </c>
      <c r="G3962">
        <f t="shared" si="246"/>
        <v>0</v>
      </c>
      <c r="H3962">
        <f t="shared" si="247"/>
        <v>0</v>
      </c>
      <c r="I3962">
        <f t="shared" si="248"/>
        <v>0</v>
      </c>
    </row>
    <row r="3963" spans="1:9" x14ac:dyDescent="0.25">
      <c r="B3963" s="21">
        <v>33521</v>
      </c>
      <c r="C3963">
        <v>419.2</v>
      </c>
      <c r="E3963">
        <v>185.597781385281</v>
      </c>
      <c r="F3963">
        <f t="shared" si="245"/>
        <v>419.2</v>
      </c>
      <c r="G3963">
        <f t="shared" si="246"/>
        <v>419.2</v>
      </c>
      <c r="H3963">
        <f t="shared" si="247"/>
        <v>0</v>
      </c>
      <c r="I3963">
        <f t="shared" si="248"/>
        <v>185.597781385281</v>
      </c>
    </row>
    <row r="3964" spans="1:9" x14ac:dyDescent="0.25">
      <c r="B3964" s="21">
        <v>33525</v>
      </c>
      <c r="F3964">
        <f t="shared" si="245"/>
        <v>0</v>
      </c>
      <c r="G3964">
        <f t="shared" si="246"/>
        <v>0</v>
      </c>
      <c r="H3964">
        <f t="shared" si="247"/>
        <v>0</v>
      </c>
      <c r="I3964">
        <f t="shared" si="248"/>
        <v>0</v>
      </c>
    </row>
    <row r="3965" spans="1:9" x14ac:dyDescent="0.25">
      <c r="B3965" s="21">
        <v>33532</v>
      </c>
      <c r="F3965">
        <f t="shared" si="245"/>
        <v>0</v>
      </c>
      <c r="G3965">
        <f t="shared" si="246"/>
        <v>0</v>
      </c>
      <c r="H3965">
        <f t="shared" si="247"/>
        <v>0</v>
      </c>
      <c r="I3965">
        <f t="shared" si="248"/>
        <v>0</v>
      </c>
    </row>
    <row r="3966" spans="1:9" x14ac:dyDescent="0.25">
      <c r="B3966" s="21">
        <v>33533</v>
      </c>
      <c r="C3966">
        <v>589.625</v>
      </c>
      <c r="E3966">
        <v>302.02374857466799</v>
      </c>
      <c r="F3966">
        <f t="shared" si="245"/>
        <v>589.625</v>
      </c>
      <c r="G3966">
        <f t="shared" si="246"/>
        <v>589.625</v>
      </c>
      <c r="H3966">
        <f t="shared" si="247"/>
        <v>0</v>
      </c>
      <c r="I3966">
        <f t="shared" si="248"/>
        <v>302.02374857466799</v>
      </c>
    </row>
    <row r="3967" spans="1:9" x14ac:dyDescent="0.25">
      <c r="B3967" s="21">
        <v>33540</v>
      </c>
      <c r="F3967">
        <f t="shared" si="245"/>
        <v>0</v>
      </c>
      <c r="G3967">
        <f t="shared" si="246"/>
        <v>0</v>
      </c>
      <c r="H3967">
        <f t="shared" si="247"/>
        <v>0</v>
      </c>
      <c r="I3967">
        <f t="shared" si="248"/>
        <v>0</v>
      </c>
    </row>
    <row r="3968" spans="1:9" x14ac:dyDescent="0.25">
      <c r="B3968" s="21">
        <v>33546</v>
      </c>
      <c r="F3968">
        <f t="shared" si="245"/>
        <v>0</v>
      </c>
      <c r="G3968">
        <f t="shared" si="246"/>
        <v>0</v>
      </c>
      <c r="H3968">
        <f t="shared" si="247"/>
        <v>0</v>
      </c>
      <c r="I3968">
        <f t="shared" si="248"/>
        <v>0</v>
      </c>
    </row>
    <row r="3969" spans="2:9" x14ac:dyDescent="0.25">
      <c r="B3969" s="21">
        <v>33547</v>
      </c>
      <c r="C3969">
        <v>963.05</v>
      </c>
      <c r="E3969">
        <v>596.71267685494001</v>
      </c>
      <c r="F3969">
        <f t="shared" si="245"/>
        <v>963.05</v>
      </c>
      <c r="G3969">
        <f t="shared" si="246"/>
        <v>963.05</v>
      </c>
      <c r="H3969">
        <f t="shared" si="247"/>
        <v>0</v>
      </c>
      <c r="I3969">
        <f t="shared" si="248"/>
        <v>596.71267685494001</v>
      </c>
    </row>
    <row r="3970" spans="2:9" x14ac:dyDescent="0.25">
      <c r="B3970" s="21">
        <v>33553</v>
      </c>
      <c r="F3970">
        <f t="shared" si="245"/>
        <v>0</v>
      </c>
      <c r="G3970">
        <f t="shared" si="246"/>
        <v>0</v>
      </c>
      <c r="H3970">
        <f t="shared" si="247"/>
        <v>0</v>
      </c>
      <c r="I3970">
        <f t="shared" si="248"/>
        <v>0</v>
      </c>
    </row>
    <row r="3971" spans="2:9" x14ac:dyDescent="0.25">
      <c r="B3971" s="21">
        <v>33560</v>
      </c>
      <c r="F3971">
        <f t="shared" si="245"/>
        <v>0</v>
      </c>
      <c r="G3971">
        <f t="shared" si="246"/>
        <v>0</v>
      </c>
      <c r="H3971">
        <f t="shared" si="247"/>
        <v>0</v>
      </c>
      <c r="I3971">
        <f t="shared" si="248"/>
        <v>0</v>
      </c>
    </row>
    <row r="3972" spans="2:9" x14ac:dyDescent="0.25">
      <c r="B3972" s="21">
        <v>33561</v>
      </c>
      <c r="C3972">
        <v>1307.075</v>
      </c>
      <c r="D3972">
        <v>254.630401133769</v>
      </c>
      <c r="E3972">
        <v>797.23812200254201</v>
      </c>
      <c r="F3972">
        <f t="shared" si="245"/>
        <v>1052.444598866231</v>
      </c>
      <c r="G3972">
        <f t="shared" si="246"/>
        <v>1307.075</v>
      </c>
      <c r="H3972">
        <f t="shared" si="247"/>
        <v>254.630401133769</v>
      </c>
      <c r="I3972">
        <f t="shared" si="248"/>
        <v>797.23812200254201</v>
      </c>
    </row>
    <row r="3973" spans="2:9" x14ac:dyDescent="0.25">
      <c r="B3973" s="21">
        <v>33568</v>
      </c>
      <c r="C3973">
        <v>1501.2750000000001</v>
      </c>
      <c r="D3973">
        <v>254.630401133769</v>
      </c>
      <c r="E3973">
        <v>1024.0432372810101</v>
      </c>
      <c r="F3973">
        <f t="shared" si="245"/>
        <v>1246.644598866231</v>
      </c>
      <c r="G3973">
        <f t="shared" si="246"/>
        <v>1501.2750000000001</v>
      </c>
      <c r="H3973">
        <f t="shared" si="247"/>
        <v>254.630401133769</v>
      </c>
      <c r="I3973">
        <f t="shared" si="248"/>
        <v>1024.0432372810101</v>
      </c>
    </row>
    <row r="3974" spans="2:9" x14ac:dyDescent="0.25">
      <c r="B3974" s="21">
        <v>33574</v>
      </c>
      <c r="C3974">
        <v>1751.7750000000001</v>
      </c>
      <c r="D3974">
        <v>254.630401133769</v>
      </c>
      <c r="E3974">
        <v>1166.9222783983901</v>
      </c>
      <c r="F3974">
        <f t="shared" ref="F3974:F4037" si="249">G3974-H3974</f>
        <v>1497.144598866231</v>
      </c>
      <c r="G3974">
        <f t="shared" ref="G3974:G4037" si="250">IF(C3974="",0,C3974)</f>
        <v>1751.7750000000001</v>
      </c>
      <c r="H3974">
        <f t="shared" ref="H3974:H4037" si="251">IF(D3974="",0,D3974)</f>
        <v>254.630401133769</v>
      </c>
      <c r="I3974">
        <f t="shared" ref="I3974:I4037" si="252">IF(E3974="",0,E3974)</f>
        <v>1166.9222783983901</v>
      </c>
    </row>
    <row r="3975" spans="2:9" x14ac:dyDescent="0.25">
      <c r="B3975" s="21">
        <v>33581</v>
      </c>
      <c r="C3975">
        <v>2299.75</v>
      </c>
      <c r="D3975">
        <v>254.630401133769</v>
      </c>
      <c r="E3975">
        <v>1496.7334737503199</v>
      </c>
      <c r="F3975">
        <f t="shared" si="249"/>
        <v>2045.1195988662309</v>
      </c>
      <c r="G3975">
        <f t="shared" si="250"/>
        <v>2299.75</v>
      </c>
      <c r="H3975">
        <f t="shared" si="251"/>
        <v>254.630401133769</v>
      </c>
      <c r="I3975">
        <f t="shared" si="252"/>
        <v>1496.7334737503199</v>
      </c>
    </row>
    <row r="3976" spans="2:9" x14ac:dyDescent="0.25">
      <c r="B3976" s="21">
        <v>33585</v>
      </c>
      <c r="C3976">
        <v>2326.25</v>
      </c>
      <c r="D3976">
        <v>254.630401133769</v>
      </c>
      <c r="E3976">
        <v>1497.04167134307</v>
      </c>
      <c r="F3976">
        <f t="shared" si="249"/>
        <v>2071.6195988662312</v>
      </c>
      <c r="G3976">
        <f t="shared" si="250"/>
        <v>2326.25</v>
      </c>
      <c r="H3976">
        <f t="shared" si="251"/>
        <v>254.630401133769</v>
      </c>
      <c r="I3976">
        <f t="shared" si="252"/>
        <v>1497.04167134307</v>
      </c>
    </row>
    <row r="3977" spans="2:9" x14ac:dyDescent="0.25">
      <c r="B3977" s="21">
        <v>33588</v>
      </c>
      <c r="F3977">
        <f t="shared" si="249"/>
        <v>0</v>
      </c>
      <c r="G3977">
        <f t="shared" si="250"/>
        <v>0</v>
      </c>
      <c r="H3977">
        <f t="shared" si="251"/>
        <v>0</v>
      </c>
      <c r="I3977">
        <f t="shared" si="252"/>
        <v>0</v>
      </c>
    </row>
    <row r="3978" spans="2:9" x14ac:dyDescent="0.25">
      <c r="B3978" s="21">
        <v>33590</v>
      </c>
      <c r="C3978">
        <v>2224.7750000000001</v>
      </c>
      <c r="D3978">
        <v>254.630401133769</v>
      </c>
      <c r="E3978">
        <v>1366.5921874564201</v>
      </c>
      <c r="F3978">
        <f t="shared" si="249"/>
        <v>1970.144598866231</v>
      </c>
      <c r="G3978">
        <f t="shared" si="250"/>
        <v>2224.7750000000001</v>
      </c>
      <c r="H3978">
        <f t="shared" si="251"/>
        <v>254.630401133769</v>
      </c>
      <c r="I3978">
        <f t="shared" si="252"/>
        <v>1366.5921874564201</v>
      </c>
    </row>
    <row r="3979" spans="2:9" x14ac:dyDescent="0.25">
      <c r="B3979" s="21">
        <v>33595</v>
      </c>
      <c r="C3979">
        <v>2313.6999999999998</v>
      </c>
      <c r="D3979">
        <v>254.630401133769</v>
      </c>
      <c r="E3979">
        <v>1344.8832956687099</v>
      </c>
      <c r="F3979">
        <f t="shared" si="249"/>
        <v>2059.069598866231</v>
      </c>
      <c r="G3979">
        <f t="shared" si="250"/>
        <v>2313.6999999999998</v>
      </c>
      <c r="H3979">
        <f t="shared" si="251"/>
        <v>254.630401133769</v>
      </c>
      <c r="I3979">
        <f t="shared" si="252"/>
        <v>1344.8832956687099</v>
      </c>
    </row>
    <row r="3980" spans="2:9" x14ac:dyDescent="0.25">
      <c r="B3980" s="21">
        <v>33602</v>
      </c>
      <c r="C3980">
        <v>2315.5500000000002</v>
      </c>
      <c r="D3980">
        <v>254.630401133769</v>
      </c>
      <c r="E3980">
        <v>1260.47053324018</v>
      </c>
      <c r="F3980">
        <f t="shared" si="249"/>
        <v>2060.9195988662314</v>
      </c>
      <c r="G3980">
        <f t="shared" si="250"/>
        <v>2315.5500000000002</v>
      </c>
      <c r="H3980">
        <f t="shared" si="251"/>
        <v>254.630401133769</v>
      </c>
      <c r="I3980">
        <f t="shared" si="252"/>
        <v>1260.47053324018</v>
      </c>
    </row>
    <row r="3981" spans="2:9" x14ac:dyDescent="0.25">
      <c r="B3981" s="21">
        <v>33609</v>
      </c>
      <c r="C3981">
        <v>2595.6999999999998</v>
      </c>
      <c r="D3981">
        <v>254.630401133769</v>
      </c>
      <c r="E3981">
        <v>1257.9380588241499</v>
      </c>
      <c r="F3981">
        <f t="shared" si="249"/>
        <v>2341.069598866231</v>
      </c>
      <c r="G3981">
        <f t="shared" si="250"/>
        <v>2595.6999999999998</v>
      </c>
      <c r="H3981">
        <f t="shared" si="251"/>
        <v>254.630401133769</v>
      </c>
      <c r="I3981">
        <f t="shared" si="252"/>
        <v>1257.9380588241499</v>
      </c>
    </row>
    <row r="3982" spans="2:9" x14ac:dyDescent="0.25">
      <c r="B3982" s="21">
        <v>33613</v>
      </c>
      <c r="C3982">
        <v>2551.75</v>
      </c>
      <c r="D3982">
        <v>254.630401133769</v>
      </c>
      <c r="F3982">
        <f t="shared" si="249"/>
        <v>2297.1195988662312</v>
      </c>
      <c r="G3982">
        <f t="shared" si="250"/>
        <v>2551.75</v>
      </c>
      <c r="H3982">
        <f t="shared" si="251"/>
        <v>254.630401133769</v>
      </c>
      <c r="I3982">
        <f t="shared" si="252"/>
        <v>0</v>
      </c>
    </row>
    <row r="3983" spans="2:9" x14ac:dyDescent="0.25">
      <c r="B3983" s="21">
        <v>33616</v>
      </c>
      <c r="F3983">
        <f t="shared" si="249"/>
        <v>0</v>
      </c>
      <c r="G3983">
        <f t="shared" si="250"/>
        <v>0</v>
      </c>
      <c r="H3983">
        <f t="shared" si="251"/>
        <v>0</v>
      </c>
      <c r="I3983">
        <f t="shared" si="252"/>
        <v>0</v>
      </c>
    </row>
    <row r="3984" spans="2:9" x14ac:dyDescent="0.25">
      <c r="B3984" s="21">
        <v>33618</v>
      </c>
      <c r="C3984">
        <v>2369.5</v>
      </c>
      <c r="D3984">
        <v>254.630401133769</v>
      </c>
      <c r="F3984">
        <f t="shared" si="249"/>
        <v>2114.8695988662312</v>
      </c>
      <c r="G3984">
        <f t="shared" si="250"/>
        <v>2369.5</v>
      </c>
      <c r="H3984">
        <f t="shared" si="251"/>
        <v>254.630401133769</v>
      </c>
      <c r="I3984">
        <f t="shared" si="252"/>
        <v>0</v>
      </c>
    </row>
    <row r="3985" spans="1:9" x14ac:dyDescent="0.25">
      <c r="B3985" s="21">
        <v>33623</v>
      </c>
      <c r="C3985">
        <v>2164.5073807548602</v>
      </c>
      <c r="F3985">
        <f t="shared" si="249"/>
        <v>2164.5073807548602</v>
      </c>
      <c r="G3985">
        <f t="shared" si="250"/>
        <v>2164.5073807548602</v>
      </c>
      <c r="H3985">
        <f t="shared" si="251"/>
        <v>0</v>
      </c>
      <c r="I3985">
        <f t="shared" si="252"/>
        <v>0</v>
      </c>
    </row>
    <row r="3986" spans="1:9" x14ac:dyDescent="0.25">
      <c r="A3986" t="s">
        <v>301</v>
      </c>
      <c r="B3986" s="21">
        <v>33483</v>
      </c>
      <c r="C3986">
        <v>2266.29021420966</v>
      </c>
      <c r="F3986">
        <f t="shared" si="249"/>
        <v>2266.29021420966</v>
      </c>
      <c r="G3986">
        <f t="shared" si="250"/>
        <v>2266.29021420966</v>
      </c>
      <c r="H3986">
        <f t="shared" si="251"/>
        <v>0</v>
      </c>
      <c r="I3986">
        <f t="shared" si="252"/>
        <v>0</v>
      </c>
    </row>
    <row r="3987" spans="1:9" x14ac:dyDescent="0.25">
      <c r="B3987" s="21">
        <v>33491</v>
      </c>
      <c r="C3987">
        <v>2145.84171279161</v>
      </c>
      <c r="F3987">
        <f t="shared" si="249"/>
        <v>2145.84171279161</v>
      </c>
      <c r="G3987">
        <f t="shared" si="250"/>
        <v>2145.84171279161</v>
      </c>
      <c r="H3987">
        <f t="shared" si="251"/>
        <v>0</v>
      </c>
      <c r="I3987">
        <f t="shared" si="252"/>
        <v>0</v>
      </c>
    </row>
    <row r="3988" spans="1:9" x14ac:dyDescent="0.25">
      <c r="B3988" s="21">
        <v>33497</v>
      </c>
      <c r="C3988">
        <v>1620.1078994237</v>
      </c>
      <c r="F3988">
        <f t="shared" si="249"/>
        <v>1620.1078994237</v>
      </c>
      <c r="G3988">
        <f t="shared" si="250"/>
        <v>1620.1078994237</v>
      </c>
      <c r="H3988">
        <f t="shared" si="251"/>
        <v>0</v>
      </c>
      <c r="I3988">
        <f t="shared" si="252"/>
        <v>0</v>
      </c>
    </row>
    <row r="3989" spans="1:9" x14ac:dyDescent="0.25">
      <c r="B3989" s="21">
        <v>33504</v>
      </c>
      <c r="C3989">
        <v>1243.8978697201401</v>
      </c>
      <c r="F3989">
        <f t="shared" si="249"/>
        <v>1243.8978697201401</v>
      </c>
      <c r="G3989">
        <f t="shared" si="250"/>
        <v>1243.8978697201401</v>
      </c>
      <c r="H3989">
        <f t="shared" si="251"/>
        <v>0</v>
      </c>
      <c r="I3989">
        <f t="shared" si="252"/>
        <v>0</v>
      </c>
    </row>
    <row r="3990" spans="1:9" x14ac:dyDescent="0.25">
      <c r="B3990" s="21">
        <v>33505</v>
      </c>
      <c r="C3990">
        <v>1338.90722831635</v>
      </c>
      <c r="E3990">
        <v>72.189225486196094</v>
      </c>
      <c r="F3990">
        <f t="shared" si="249"/>
        <v>1338.90722831635</v>
      </c>
      <c r="G3990">
        <f t="shared" si="250"/>
        <v>1338.90722831635</v>
      </c>
      <c r="H3990">
        <f t="shared" si="251"/>
        <v>0</v>
      </c>
      <c r="I3990">
        <f t="shared" si="252"/>
        <v>72.189225486196094</v>
      </c>
    </row>
    <row r="3991" spans="1:9" x14ac:dyDescent="0.25">
      <c r="B3991" s="21">
        <v>33512</v>
      </c>
      <c r="C3991">
        <v>1569.55312990828</v>
      </c>
      <c r="F3991">
        <f t="shared" si="249"/>
        <v>1569.55312990828</v>
      </c>
      <c r="G3991">
        <f t="shared" si="250"/>
        <v>1569.55312990828</v>
      </c>
      <c r="H3991">
        <f t="shared" si="251"/>
        <v>0</v>
      </c>
      <c r="I3991">
        <f t="shared" si="252"/>
        <v>0</v>
      </c>
    </row>
    <row r="3992" spans="1:9" x14ac:dyDescent="0.25">
      <c r="B3992" s="21">
        <v>33519</v>
      </c>
      <c r="C3992">
        <v>1952.1901740426199</v>
      </c>
      <c r="F3992">
        <f t="shared" si="249"/>
        <v>1952.1901740426199</v>
      </c>
      <c r="G3992">
        <f t="shared" si="250"/>
        <v>1952.1901740426199</v>
      </c>
      <c r="H3992">
        <f t="shared" si="251"/>
        <v>0</v>
      </c>
      <c r="I3992">
        <f t="shared" si="252"/>
        <v>0</v>
      </c>
    </row>
    <row r="3993" spans="1:9" x14ac:dyDescent="0.25">
      <c r="B3993" s="21">
        <v>33521</v>
      </c>
      <c r="C3993">
        <v>2179.6248573955399</v>
      </c>
      <c r="E3993">
        <v>182.167100694444</v>
      </c>
      <c r="F3993">
        <f t="shared" si="249"/>
        <v>2179.6248573955399</v>
      </c>
      <c r="G3993">
        <f t="shared" si="250"/>
        <v>2179.6248573955399</v>
      </c>
      <c r="H3993">
        <f t="shared" si="251"/>
        <v>0</v>
      </c>
      <c r="I3993">
        <f t="shared" si="252"/>
        <v>182.167100694444</v>
      </c>
    </row>
    <row r="3994" spans="1:9" x14ac:dyDescent="0.25">
      <c r="B3994" s="21">
        <v>33525</v>
      </c>
      <c r="C3994">
        <v>2117.05108928149</v>
      </c>
      <c r="F3994">
        <f t="shared" si="249"/>
        <v>2117.05108928149</v>
      </c>
      <c r="G3994">
        <f t="shared" si="250"/>
        <v>2117.05108928149</v>
      </c>
      <c r="H3994">
        <f t="shared" si="251"/>
        <v>0</v>
      </c>
      <c r="I3994">
        <f t="shared" si="252"/>
        <v>0</v>
      </c>
    </row>
    <row r="3995" spans="1:9" x14ac:dyDescent="0.25">
      <c r="B3995" s="21">
        <v>33532</v>
      </c>
      <c r="C3995">
        <v>969.87855784618205</v>
      </c>
      <c r="F3995">
        <f t="shared" si="249"/>
        <v>969.87855784618205</v>
      </c>
      <c r="G3995">
        <f t="shared" si="250"/>
        <v>969.87855784618205</v>
      </c>
      <c r="H3995">
        <f t="shared" si="251"/>
        <v>0</v>
      </c>
      <c r="I3995">
        <f t="shared" si="252"/>
        <v>0</v>
      </c>
    </row>
    <row r="3996" spans="1:9" x14ac:dyDescent="0.25">
      <c r="B3996" s="21">
        <v>33533</v>
      </c>
      <c r="C3996">
        <v>1962.8623815778601</v>
      </c>
      <c r="E3996">
        <v>360.02139739622999</v>
      </c>
      <c r="F3996">
        <f t="shared" si="249"/>
        <v>1962.8623815778601</v>
      </c>
      <c r="G3996">
        <f t="shared" si="250"/>
        <v>1962.8623815778601</v>
      </c>
      <c r="H3996">
        <f t="shared" si="251"/>
        <v>0</v>
      </c>
      <c r="I3996">
        <f t="shared" si="252"/>
        <v>360.02139739622999</v>
      </c>
    </row>
    <row r="3997" spans="1:9" x14ac:dyDescent="0.25">
      <c r="B3997" s="21">
        <v>33540</v>
      </c>
      <c r="F3997">
        <f t="shared" si="249"/>
        <v>0</v>
      </c>
      <c r="G3997">
        <f t="shared" si="250"/>
        <v>0</v>
      </c>
      <c r="H3997">
        <f t="shared" si="251"/>
        <v>0</v>
      </c>
      <c r="I3997">
        <f t="shared" si="252"/>
        <v>0</v>
      </c>
    </row>
    <row r="3998" spans="1:9" x14ac:dyDescent="0.25">
      <c r="B3998" s="21">
        <v>33546</v>
      </c>
      <c r="F3998">
        <f t="shared" si="249"/>
        <v>0</v>
      </c>
      <c r="G3998">
        <f t="shared" si="250"/>
        <v>0</v>
      </c>
      <c r="H3998">
        <f t="shared" si="251"/>
        <v>0</v>
      </c>
      <c r="I3998">
        <f t="shared" si="252"/>
        <v>0</v>
      </c>
    </row>
    <row r="3999" spans="1:9" x14ac:dyDescent="0.25">
      <c r="B3999" s="21">
        <v>33547</v>
      </c>
      <c r="C3999">
        <v>862.875</v>
      </c>
      <c r="E3999">
        <v>614.85697004266899</v>
      </c>
      <c r="F3999">
        <f t="shared" si="249"/>
        <v>862.875</v>
      </c>
      <c r="G3999">
        <f t="shared" si="250"/>
        <v>862.875</v>
      </c>
      <c r="H3999">
        <f t="shared" si="251"/>
        <v>0</v>
      </c>
      <c r="I3999">
        <f t="shared" si="252"/>
        <v>614.85697004266899</v>
      </c>
    </row>
    <row r="4000" spans="1:9" x14ac:dyDescent="0.25">
      <c r="B4000" s="21">
        <v>33553</v>
      </c>
      <c r="F4000">
        <f t="shared" si="249"/>
        <v>0</v>
      </c>
      <c r="G4000">
        <f t="shared" si="250"/>
        <v>0</v>
      </c>
      <c r="H4000">
        <f t="shared" si="251"/>
        <v>0</v>
      </c>
      <c r="I4000">
        <f t="shared" si="252"/>
        <v>0</v>
      </c>
    </row>
    <row r="4001" spans="1:9" x14ac:dyDescent="0.25">
      <c r="B4001" s="21">
        <v>33560</v>
      </c>
      <c r="F4001">
        <f t="shared" si="249"/>
        <v>0</v>
      </c>
      <c r="G4001">
        <f t="shared" si="250"/>
        <v>0</v>
      </c>
      <c r="H4001">
        <f t="shared" si="251"/>
        <v>0</v>
      </c>
      <c r="I4001">
        <f t="shared" si="252"/>
        <v>0</v>
      </c>
    </row>
    <row r="4002" spans="1:9" x14ac:dyDescent="0.25">
      <c r="B4002" s="21">
        <v>33561</v>
      </c>
      <c r="C4002">
        <v>1501.1</v>
      </c>
      <c r="D4002">
        <v>264.11945836444198</v>
      </c>
      <c r="E4002">
        <v>987.77211987293595</v>
      </c>
      <c r="F4002">
        <f t="shared" si="249"/>
        <v>1236.980541635558</v>
      </c>
      <c r="G4002">
        <f t="shared" si="250"/>
        <v>1501.1</v>
      </c>
      <c r="H4002">
        <f t="shared" si="251"/>
        <v>264.11945836444198</v>
      </c>
      <c r="I4002">
        <f t="shared" si="252"/>
        <v>987.77211987293595</v>
      </c>
    </row>
    <row r="4003" spans="1:9" x14ac:dyDescent="0.25">
      <c r="B4003" s="21">
        <v>33568</v>
      </c>
      <c r="C4003">
        <v>1662.8</v>
      </c>
      <c r="D4003">
        <v>264.11945836444198</v>
      </c>
      <c r="E4003">
        <v>1137.4411916321401</v>
      </c>
      <c r="F4003">
        <f t="shared" si="249"/>
        <v>1398.680541635558</v>
      </c>
      <c r="G4003">
        <f t="shared" si="250"/>
        <v>1662.8</v>
      </c>
      <c r="H4003">
        <f t="shared" si="251"/>
        <v>264.11945836444198</v>
      </c>
      <c r="I4003">
        <f t="shared" si="252"/>
        <v>1137.4411916321401</v>
      </c>
    </row>
    <row r="4004" spans="1:9" x14ac:dyDescent="0.25">
      <c r="B4004" s="21">
        <v>33574</v>
      </c>
      <c r="C4004">
        <v>1647.375</v>
      </c>
      <c r="D4004">
        <v>264.11945836444198</v>
      </c>
      <c r="E4004">
        <v>1109.3768049067401</v>
      </c>
      <c r="F4004">
        <f t="shared" si="249"/>
        <v>1383.2555416355581</v>
      </c>
      <c r="G4004">
        <f t="shared" si="250"/>
        <v>1647.375</v>
      </c>
      <c r="H4004">
        <f t="shared" si="251"/>
        <v>264.11945836444198</v>
      </c>
      <c r="I4004">
        <f t="shared" si="252"/>
        <v>1109.3768049067401</v>
      </c>
    </row>
    <row r="4005" spans="1:9" x14ac:dyDescent="0.25">
      <c r="B4005" s="21">
        <v>33581</v>
      </c>
      <c r="C4005">
        <v>2025.9749999999999</v>
      </c>
      <c r="D4005">
        <v>264.11945836444198</v>
      </c>
      <c r="E4005">
        <v>1315.2837108844501</v>
      </c>
      <c r="F4005">
        <f t="shared" si="249"/>
        <v>1761.855541635558</v>
      </c>
      <c r="G4005">
        <f t="shared" si="250"/>
        <v>2025.9749999999999</v>
      </c>
      <c r="H4005">
        <f t="shared" si="251"/>
        <v>264.11945836444198</v>
      </c>
      <c r="I4005">
        <f t="shared" si="252"/>
        <v>1315.2837108844501</v>
      </c>
    </row>
    <row r="4006" spans="1:9" x14ac:dyDescent="0.25">
      <c r="B4006" s="21">
        <v>33585</v>
      </c>
      <c r="C4006">
        <v>1656.9749999999999</v>
      </c>
      <c r="D4006">
        <v>264.11945836444198</v>
      </c>
      <c r="E4006">
        <v>1045.4651927467</v>
      </c>
      <c r="F4006">
        <f t="shared" si="249"/>
        <v>1392.855541635558</v>
      </c>
      <c r="G4006">
        <f t="shared" si="250"/>
        <v>1656.9749999999999</v>
      </c>
      <c r="H4006">
        <f t="shared" si="251"/>
        <v>264.11945836444198</v>
      </c>
      <c r="I4006">
        <f t="shared" si="252"/>
        <v>1045.4651927467</v>
      </c>
    </row>
    <row r="4007" spans="1:9" x14ac:dyDescent="0.25">
      <c r="B4007" s="21">
        <v>33588</v>
      </c>
      <c r="F4007">
        <f t="shared" si="249"/>
        <v>0</v>
      </c>
      <c r="G4007">
        <f t="shared" si="250"/>
        <v>0</v>
      </c>
      <c r="H4007">
        <f t="shared" si="251"/>
        <v>0</v>
      </c>
      <c r="I4007">
        <f t="shared" si="252"/>
        <v>0</v>
      </c>
    </row>
    <row r="4008" spans="1:9" x14ac:dyDescent="0.25">
      <c r="B4008" s="21">
        <v>33590</v>
      </c>
      <c r="C4008">
        <v>2054.35</v>
      </c>
      <c r="D4008">
        <v>264.11945836444198</v>
      </c>
      <c r="E4008">
        <v>1213.93426065636</v>
      </c>
      <c r="F4008">
        <f t="shared" si="249"/>
        <v>1790.230541635558</v>
      </c>
      <c r="G4008">
        <f t="shared" si="250"/>
        <v>2054.35</v>
      </c>
      <c r="H4008">
        <f t="shared" si="251"/>
        <v>264.11945836444198</v>
      </c>
      <c r="I4008">
        <f t="shared" si="252"/>
        <v>1213.93426065636</v>
      </c>
    </row>
    <row r="4009" spans="1:9" x14ac:dyDescent="0.25">
      <c r="B4009" s="21">
        <v>33595</v>
      </c>
      <c r="C4009">
        <v>2337.1999999999998</v>
      </c>
      <c r="D4009">
        <v>264.11945836444198</v>
      </c>
      <c r="E4009">
        <v>1336.1328506369</v>
      </c>
      <c r="F4009">
        <f t="shared" si="249"/>
        <v>2073.0805416355579</v>
      </c>
      <c r="G4009">
        <f t="shared" si="250"/>
        <v>2337.1999999999998</v>
      </c>
      <c r="H4009">
        <f t="shared" si="251"/>
        <v>264.11945836444198</v>
      </c>
      <c r="I4009">
        <f t="shared" si="252"/>
        <v>1336.1328506369</v>
      </c>
    </row>
    <row r="4010" spans="1:9" x14ac:dyDescent="0.25">
      <c r="B4010" s="21">
        <v>33602</v>
      </c>
      <c r="C4010">
        <v>2457.375</v>
      </c>
      <c r="D4010">
        <v>264.11945836444198</v>
      </c>
      <c r="E4010">
        <v>1224.18026785086</v>
      </c>
      <c r="F4010">
        <f t="shared" si="249"/>
        <v>2193.2555416355581</v>
      </c>
      <c r="G4010">
        <f t="shared" si="250"/>
        <v>2457.375</v>
      </c>
      <c r="H4010">
        <f t="shared" si="251"/>
        <v>264.11945836444198</v>
      </c>
      <c r="I4010">
        <f t="shared" si="252"/>
        <v>1224.18026785086</v>
      </c>
    </row>
    <row r="4011" spans="1:9" x14ac:dyDescent="0.25">
      <c r="B4011" s="21">
        <v>33609</v>
      </c>
      <c r="C4011">
        <v>2505.4499999999998</v>
      </c>
      <c r="D4011">
        <v>264.11945836444198</v>
      </c>
      <c r="E4011">
        <v>1207.63415159345</v>
      </c>
      <c r="F4011">
        <f t="shared" si="249"/>
        <v>2241.3305416355579</v>
      </c>
      <c r="G4011">
        <f t="shared" si="250"/>
        <v>2505.4499999999998</v>
      </c>
      <c r="H4011">
        <f t="shared" si="251"/>
        <v>264.11945836444198</v>
      </c>
      <c r="I4011">
        <f t="shared" si="252"/>
        <v>1207.63415159345</v>
      </c>
    </row>
    <row r="4012" spans="1:9" x14ac:dyDescent="0.25">
      <c r="B4012" s="21">
        <v>33613</v>
      </c>
      <c r="C4012">
        <v>2200.0749999999998</v>
      </c>
      <c r="D4012">
        <v>264.11945836444198</v>
      </c>
      <c r="E4012">
        <v>982.25799187853704</v>
      </c>
      <c r="F4012">
        <f t="shared" si="249"/>
        <v>1935.9555416355579</v>
      </c>
      <c r="G4012">
        <f t="shared" si="250"/>
        <v>2200.0749999999998</v>
      </c>
      <c r="H4012">
        <f t="shared" si="251"/>
        <v>264.11945836444198</v>
      </c>
      <c r="I4012">
        <f t="shared" si="252"/>
        <v>982.25799187853704</v>
      </c>
    </row>
    <row r="4013" spans="1:9" x14ac:dyDescent="0.25">
      <c r="B4013" s="21">
        <v>33616</v>
      </c>
      <c r="F4013">
        <f t="shared" si="249"/>
        <v>0</v>
      </c>
      <c r="G4013">
        <f t="shared" si="250"/>
        <v>0</v>
      </c>
      <c r="H4013">
        <f t="shared" si="251"/>
        <v>0</v>
      </c>
      <c r="I4013">
        <f t="shared" si="252"/>
        <v>0</v>
      </c>
    </row>
    <row r="4014" spans="1:9" x14ac:dyDescent="0.25">
      <c r="B4014" s="21">
        <v>33618</v>
      </c>
      <c r="C4014">
        <v>2680.25</v>
      </c>
      <c r="D4014">
        <v>264.11945836444198</v>
      </c>
      <c r="F4014">
        <f t="shared" si="249"/>
        <v>2416.1305416355581</v>
      </c>
      <c r="G4014">
        <f t="shared" si="250"/>
        <v>2680.25</v>
      </c>
      <c r="H4014">
        <f t="shared" si="251"/>
        <v>264.11945836444198</v>
      </c>
      <c r="I4014">
        <f t="shared" si="252"/>
        <v>0</v>
      </c>
    </row>
    <row r="4015" spans="1:9" x14ac:dyDescent="0.25">
      <c r="B4015" s="21">
        <v>33623</v>
      </c>
      <c r="C4015">
        <v>2266.29021420966</v>
      </c>
      <c r="F4015">
        <f t="shared" si="249"/>
        <v>2266.29021420966</v>
      </c>
      <c r="G4015">
        <f t="shared" si="250"/>
        <v>2266.29021420966</v>
      </c>
      <c r="H4015">
        <f t="shared" si="251"/>
        <v>0</v>
      </c>
      <c r="I4015">
        <f t="shared" si="252"/>
        <v>0</v>
      </c>
    </row>
    <row r="4016" spans="1:9" x14ac:dyDescent="0.25">
      <c r="A4016" t="s">
        <v>302</v>
      </c>
      <c r="B4016" s="21">
        <v>33483</v>
      </c>
      <c r="F4016">
        <f t="shared" si="249"/>
        <v>0</v>
      </c>
      <c r="G4016">
        <f t="shared" si="250"/>
        <v>0</v>
      </c>
      <c r="H4016">
        <f t="shared" si="251"/>
        <v>0</v>
      </c>
      <c r="I4016">
        <f t="shared" si="252"/>
        <v>0</v>
      </c>
    </row>
    <row r="4017" spans="2:9" x14ac:dyDescent="0.25">
      <c r="B4017" s="21">
        <v>33491</v>
      </c>
      <c r="F4017">
        <f t="shared" si="249"/>
        <v>0</v>
      </c>
      <c r="G4017">
        <f t="shared" si="250"/>
        <v>0</v>
      </c>
      <c r="H4017">
        <f t="shared" si="251"/>
        <v>0</v>
      </c>
      <c r="I4017">
        <f t="shared" si="252"/>
        <v>0</v>
      </c>
    </row>
    <row r="4018" spans="2:9" x14ac:dyDescent="0.25">
      <c r="B4018" s="21">
        <v>33497</v>
      </c>
      <c r="F4018">
        <f t="shared" si="249"/>
        <v>0</v>
      </c>
      <c r="G4018">
        <f t="shared" si="250"/>
        <v>0</v>
      </c>
      <c r="H4018">
        <f t="shared" si="251"/>
        <v>0</v>
      </c>
      <c r="I4018">
        <f t="shared" si="252"/>
        <v>0</v>
      </c>
    </row>
    <row r="4019" spans="2:9" x14ac:dyDescent="0.25">
      <c r="B4019" s="21">
        <v>33504</v>
      </c>
      <c r="F4019">
        <f t="shared" si="249"/>
        <v>0</v>
      </c>
      <c r="G4019">
        <f t="shared" si="250"/>
        <v>0</v>
      </c>
      <c r="H4019">
        <f t="shared" si="251"/>
        <v>0</v>
      </c>
      <c r="I4019">
        <f t="shared" si="252"/>
        <v>0</v>
      </c>
    </row>
    <row r="4020" spans="2:9" x14ac:dyDescent="0.25">
      <c r="B4020" s="21">
        <v>33505</v>
      </c>
      <c r="C4020">
        <v>216.97499999999999</v>
      </c>
      <c r="E4020">
        <v>84.154870129870105</v>
      </c>
      <c r="F4020">
        <f t="shared" si="249"/>
        <v>216.97499999999999</v>
      </c>
      <c r="G4020">
        <f t="shared" si="250"/>
        <v>216.97499999999999</v>
      </c>
      <c r="H4020">
        <f t="shared" si="251"/>
        <v>0</v>
      </c>
      <c r="I4020">
        <f t="shared" si="252"/>
        <v>84.154870129870105</v>
      </c>
    </row>
    <row r="4021" spans="2:9" x14ac:dyDescent="0.25">
      <c r="B4021" s="21">
        <v>33512</v>
      </c>
      <c r="F4021">
        <f t="shared" si="249"/>
        <v>0</v>
      </c>
      <c r="G4021">
        <f t="shared" si="250"/>
        <v>0</v>
      </c>
      <c r="H4021">
        <f t="shared" si="251"/>
        <v>0</v>
      </c>
      <c r="I4021">
        <f t="shared" si="252"/>
        <v>0</v>
      </c>
    </row>
    <row r="4022" spans="2:9" x14ac:dyDescent="0.25">
      <c r="B4022" s="21">
        <v>33519</v>
      </c>
      <c r="F4022">
        <f t="shared" si="249"/>
        <v>0</v>
      </c>
      <c r="G4022">
        <f t="shared" si="250"/>
        <v>0</v>
      </c>
      <c r="H4022">
        <f t="shared" si="251"/>
        <v>0</v>
      </c>
      <c r="I4022">
        <f t="shared" si="252"/>
        <v>0</v>
      </c>
    </row>
    <row r="4023" spans="2:9" x14ac:dyDescent="0.25">
      <c r="B4023" s="21">
        <v>33521</v>
      </c>
      <c r="C4023">
        <v>497.47500000000002</v>
      </c>
      <c r="E4023">
        <v>246.88831932773101</v>
      </c>
      <c r="F4023">
        <f t="shared" si="249"/>
        <v>497.47500000000002</v>
      </c>
      <c r="G4023">
        <f t="shared" si="250"/>
        <v>497.47500000000002</v>
      </c>
      <c r="H4023">
        <f t="shared" si="251"/>
        <v>0</v>
      </c>
      <c r="I4023">
        <f t="shared" si="252"/>
        <v>246.88831932773101</v>
      </c>
    </row>
    <row r="4024" spans="2:9" x14ac:dyDescent="0.25">
      <c r="B4024" s="21">
        <v>33525</v>
      </c>
      <c r="F4024">
        <f t="shared" si="249"/>
        <v>0</v>
      </c>
      <c r="G4024">
        <f t="shared" si="250"/>
        <v>0</v>
      </c>
      <c r="H4024">
        <f t="shared" si="251"/>
        <v>0</v>
      </c>
      <c r="I4024">
        <f t="shared" si="252"/>
        <v>0</v>
      </c>
    </row>
    <row r="4025" spans="2:9" x14ac:dyDescent="0.25">
      <c r="B4025" s="21">
        <v>33532</v>
      </c>
      <c r="F4025">
        <f t="shared" si="249"/>
        <v>0</v>
      </c>
      <c r="G4025">
        <f t="shared" si="250"/>
        <v>0</v>
      </c>
      <c r="H4025">
        <f t="shared" si="251"/>
        <v>0</v>
      </c>
      <c r="I4025">
        <f t="shared" si="252"/>
        <v>0</v>
      </c>
    </row>
    <row r="4026" spans="2:9" x14ac:dyDescent="0.25">
      <c r="B4026" s="21">
        <v>33533</v>
      </c>
      <c r="C4026">
        <v>781.45</v>
      </c>
      <c r="E4026">
        <v>476.66660066325397</v>
      </c>
      <c r="F4026">
        <f t="shared" si="249"/>
        <v>781.45</v>
      </c>
      <c r="G4026">
        <f t="shared" si="250"/>
        <v>781.45</v>
      </c>
      <c r="H4026">
        <f t="shared" si="251"/>
        <v>0</v>
      </c>
      <c r="I4026">
        <f t="shared" si="252"/>
        <v>476.66660066325397</v>
      </c>
    </row>
    <row r="4027" spans="2:9" x14ac:dyDescent="0.25">
      <c r="B4027" s="21">
        <v>33540</v>
      </c>
      <c r="F4027">
        <f t="shared" si="249"/>
        <v>0</v>
      </c>
      <c r="G4027">
        <f t="shared" si="250"/>
        <v>0</v>
      </c>
      <c r="H4027">
        <f t="shared" si="251"/>
        <v>0</v>
      </c>
      <c r="I4027">
        <f t="shared" si="252"/>
        <v>0</v>
      </c>
    </row>
    <row r="4028" spans="2:9" x14ac:dyDescent="0.25">
      <c r="B4028" s="21">
        <v>33546</v>
      </c>
      <c r="F4028">
        <f t="shared" si="249"/>
        <v>0</v>
      </c>
      <c r="G4028">
        <f t="shared" si="250"/>
        <v>0</v>
      </c>
      <c r="H4028">
        <f t="shared" si="251"/>
        <v>0</v>
      </c>
      <c r="I4028">
        <f t="shared" si="252"/>
        <v>0</v>
      </c>
    </row>
    <row r="4029" spans="2:9" x14ac:dyDescent="0.25">
      <c r="B4029" s="21">
        <v>33547</v>
      </c>
      <c r="C4029">
        <v>845.6</v>
      </c>
      <c r="E4029">
        <v>584.21821010668805</v>
      </c>
      <c r="F4029">
        <f t="shared" si="249"/>
        <v>845.6</v>
      </c>
      <c r="G4029">
        <f t="shared" si="250"/>
        <v>845.6</v>
      </c>
      <c r="H4029">
        <f t="shared" si="251"/>
        <v>0</v>
      </c>
      <c r="I4029">
        <f t="shared" si="252"/>
        <v>584.21821010668805</v>
      </c>
    </row>
    <row r="4030" spans="2:9" x14ac:dyDescent="0.25">
      <c r="B4030" s="21">
        <v>33553</v>
      </c>
      <c r="F4030">
        <f t="shared" si="249"/>
        <v>0</v>
      </c>
      <c r="G4030">
        <f t="shared" si="250"/>
        <v>0</v>
      </c>
      <c r="H4030">
        <f t="shared" si="251"/>
        <v>0</v>
      </c>
      <c r="I4030">
        <f t="shared" si="252"/>
        <v>0</v>
      </c>
    </row>
    <row r="4031" spans="2:9" x14ac:dyDescent="0.25">
      <c r="B4031" s="21">
        <v>33560</v>
      </c>
      <c r="F4031">
        <f t="shared" si="249"/>
        <v>0</v>
      </c>
      <c r="G4031">
        <f t="shared" si="250"/>
        <v>0</v>
      </c>
      <c r="H4031">
        <f t="shared" si="251"/>
        <v>0</v>
      </c>
      <c r="I4031">
        <f t="shared" si="252"/>
        <v>0</v>
      </c>
    </row>
    <row r="4032" spans="2:9" x14ac:dyDescent="0.25">
      <c r="B4032" s="21">
        <v>33561</v>
      </c>
      <c r="C4032">
        <v>1520.2</v>
      </c>
      <c r="D4032">
        <v>264.16992677617702</v>
      </c>
      <c r="E4032">
        <v>1016.11001414345</v>
      </c>
      <c r="F4032">
        <f t="shared" si="249"/>
        <v>1256.0300732238229</v>
      </c>
      <c r="G4032">
        <f t="shared" si="250"/>
        <v>1520.2</v>
      </c>
      <c r="H4032">
        <f t="shared" si="251"/>
        <v>264.16992677617702</v>
      </c>
      <c r="I4032">
        <f t="shared" si="252"/>
        <v>1016.11001414345</v>
      </c>
    </row>
    <row r="4033" spans="1:9" x14ac:dyDescent="0.25">
      <c r="B4033" s="21">
        <v>33568</v>
      </c>
      <c r="C4033">
        <v>1418.4</v>
      </c>
      <c r="D4033">
        <v>264.16992677617702</v>
      </c>
      <c r="E4033">
        <v>943.58560640420899</v>
      </c>
      <c r="F4033">
        <f t="shared" si="249"/>
        <v>1154.2300732238232</v>
      </c>
      <c r="G4033">
        <f t="shared" si="250"/>
        <v>1418.4</v>
      </c>
      <c r="H4033">
        <f t="shared" si="251"/>
        <v>264.16992677617702</v>
      </c>
      <c r="I4033">
        <f t="shared" si="252"/>
        <v>943.58560640420899</v>
      </c>
    </row>
    <row r="4034" spans="1:9" x14ac:dyDescent="0.25">
      <c r="B4034" s="21">
        <v>33574</v>
      </c>
      <c r="C4034">
        <v>2095.0250000000001</v>
      </c>
      <c r="D4034">
        <v>264.16992677617702</v>
      </c>
      <c r="E4034">
        <v>1397.0619267198399</v>
      </c>
      <c r="F4034">
        <f t="shared" si="249"/>
        <v>1830.8550732238232</v>
      </c>
      <c r="G4034">
        <f t="shared" si="250"/>
        <v>2095.0250000000001</v>
      </c>
      <c r="H4034">
        <f t="shared" si="251"/>
        <v>264.16992677617702</v>
      </c>
      <c r="I4034">
        <f t="shared" si="252"/>
        <v>1397.0619267198399</v>
      </c>
    </row>
    <row r="4035" spans="1:9" x14ac:dyDescent="0.25">
      <c r="B4035" s="21">
        <v>33581</v>
      </c>
      <c r="C4035">
        <v>1881.5</v>
      </c>
      <c r="D4035">
        <v>264.16992677617702</v>
      </c>
      <c r="E4035">
        <v>1222.2352008456701</v>
      </c>
      <c r="F4035">
        <f t="shared" si="249"/>
        <v>1617.3300732238231</v>
      </c>
      <c r="G4035">
        <f t="shared" si="250"/>
        <v>1881.5</v>
      </c>
      <c r="H4035">
        <f t="shared" si="251"/>
        <v>264.16992677617702</v>
      </c>
      <c r="I4035">
        <f t="shared" si="252"/>
        <v>1222.2352008456701</v>
      </c>
    </row>
    <row r="4036" spans="1:9" x14ac:dyDescent="0.25">
      <c r="B4036" s="21">
        <v>33585</v>
      </c>
      <c r="C4036">
        <v>2187.5500000000002</v>
      </c>
      <c r="D4036">
        <v>264.16992677617702</v>
      </c>
      <c r="E4036">
        <v>1388.40505310558</v>
      </c>
      <c r="F4036">
        <f t="shared" si="249"/>
        <v>1923.3800732238233</v>
      </c>
      <c r="G4036">
        <f t="shared" si="250"/>
        <v>2187.5500000000002</v>
      </c>
      <c r="H4036">
        <f t="shared" si="251"/>
        <v>264.16992677617702</v>
      </c>
      <c r="I4036">
        <f t="shared" si="252"/>
        <v>1388.40505310558</v>
      </c>
    </row>
    <row r="4037" spans="1:9" x14ac:dyDescent="0.25">
      <c r="B4037" s="21">
        <v>33588</v>
      </c>
      <c r="F4037">
        <f t="shared" si="249"/>
        <v>0</v>
      </c>
      <c r="G4037">
        <f t="shared" si="250"/>
        <v>0</v>
      </c>
      <c r="H4037">
        <f t="shared" si="251"/>
        <v>0</v>
      </c>
      <c r="I4037">
        <f t="shared" si="252"/>
        <v>0</v>
      </c>
    </row>
    <row r="4038" spans="1:9" x14ac:dyDescent="0.25">
      <c r="B4038" s="21">
        <v>33590</v>
      </c>
      <c r="C4038">
        <v>2122.0500000000002</v>
      </c>
      <c r="D4038">
        <v>264.16992677617702</v>
      </c>
      <c r="E4038">
        <v>1288.1296015530099</v>
      </c>
      <c r="F4038">
        <f t="shared" ref="F4038:F4101" si="253">G4038-H4038</f>
        <v>1857.8800732238233</v>
      </c>
      <c r="G4038">
        <f t="shared" ref="G4038:G4101" si="254">IF(C4038="",0,C4038)</f>
        <v>2122.0500000000002</v>
      </c>
      <c r="H4038">
        <f t="shared" ref="H4038:H4101" si="255">IF(D4038="",0,D4038)</f>
        <v>264.16992677617702</v>
      </c>
      <c r="I4038">
        <f t="shared" ref="I4038:I4101" si="256">IF(E4038="",0,E4038)</f>
        <v>1288.1296015530099</v>
      </c>
    </row>
    <row r="4039" spans="1:9" x14ac:dyDescent="0.25">
      <c r="B4039" s="21">
        <v>33595</v>
      </c>
      <c r="C4039">
        <v>2228</v>
      </c>
      <c r="D4039">
        <v>264.16992677617702</v>
      </c>
      <c r="E4039">
        <v>1263.07203550394</v>
      </c>
      <c r="F4039">
        <f t="shared" si="253"/>
        <v>1963.8300732238231</v>
      </c>
      <c r="G4039">
        <f t="shared" si="254"/>
        <v>2228</v>
      </c>
      <c r="H4039">
        <f t="shared" si="255"/>
        <v>264.16992677617702</v>
      </c>
      <c r="I4039">
        <f t="shared" si="256"/>
        <v>1263.07203550394</v>
      </c>
    </row>
    <row r="4040" spans="1:9" x14ac:dyDescent="0.25">
      <c r="B4040" s="21">
        <v>33602</v>
      </c>
      <c r="C4040">
        <v>1634.625</v>
      </c>
      <c r="D4040">
        <v>264.16992677617702</v>
      </c>
      <c r="E4040">
        <v>856.38852370309803</v>
      </c>
      <c r="F4040">
        <f t="shared" si="253"/>
        <v>1370.4550732238231</v>
      </c>
      <c r="G4040">
        <f t="shared" si="254"/>
        <v>1634.625</v>
      </c>
      <c r="H4040">
        <f t="shared" si="255"/>
        <v>264.16992677617702</v>
      </c>
      <c r="I4040">
        <f t="shared" si="256"/>
        <v>856.38852370309803</v>
      </c>
    </row>
    <row r="4041" spans="1:9" x14ac:dyDescent="0.25">
      <c r="B4041" s="21">
        <v>33609</v>
      </c>
      <c r="C4041">
        <v>1955.8</v>
      </c>
      <c r="D4041">
        <v>264.16992677617702</v>
      </c>
      <c r="E4041">
        <v>966.80010080019895</v>
      </c>
      <c r="F4041">
        <f t="shared" si="253"/>
        <v>1691.6300732238228</v>
      </c>
      <c r="G4041">
        <f t="shared" si="254"/>
        <v>1955.8</v>
      </c>
      <c r="H4041">
        <f t="shared" si="255"/>
        <v>264.16992677617702</v>
      </c>
      <c r="I4041">
        <f t="shared" si="256"/>
        <v>966.80010080019895</v>
      </c>
    </row>
    <row r="4042" spans="1:9" x14ac:dyDescent="0.25">
      <c r="B4042" s="21">
        <v>33613</v>
      </c>
      <c r="C4042">
        <v>2316.5749999999998</v>
      </c>
      <c r="D4042">
        <v>264.16992677617702</v>
      </c>
      <c r="E4042">
        <v>1079.52040598291</v>
      </c>
      <c r="F4042">
        <f t="shared" si="253"/>
        <v>2052.4050732238229</v>
      </c>
      <c r="G4042">
        <f t="shared" si="254"/>
        <v>2316.5749999999998</v>
      </c>
      <c r="H4042">
        <f t="shared" si="255"/>
        <v>264.16992677617702</v>
      </c>
      <c r="I4042">
        <f t="shared" si="256"/>
        <v>1079.52040598291</v>
      </c>
    </row>
    <row r="4043" spans="1:9" x14ac:dyDescent="0.25">
      <c r="B4043" s="21">
        <v>33616</v>
      </c>
      <c r="F4043">
        <f t="shared" si="253"/>
        <v>0</v>
      </c>
      <c r="G4043">
        <f t="shared" si="254"/>
        <v>0</v>
      </c>
      <c r="H4043">
        <f t="shared" si="255"/>
        <v>0</v>
      </c>
      <c r="I4043">
        <f t="shared" si="256"/>
        <v>0</v>
      </c>
    </row>
    <row r="4044" spans="1:9" x14ac:dyDescent="0.25">
      <c r="B4044" s="21">
        <v>33618</v>
      </c>
      <c r="C4044">
        <v>2708.25</v>
      </c>
      <c r="D4044">
        <v>264.16992677617702</v>
      </c>
      <c r="F4044">
        <f t="shared" si="253"/>
        <v>2444.0800732238231</v>
      </c>
      <c r="G4044">
        <f t="shared" si="254"/>
        <v>2708.25</v>
      </c>
      <c r="H4044">
        <f t="shared" si="255"/>
        <v>264.16992677617702</v>
      </c>
      <c r="I4044">
        <f t="shared" si="256"/>
        <v>0</v>
      </c>
    </row>
    <row r="4045" spans="1:9" x14ac:dyDescent="0.25">
      <c r="B4045" s="21">
        <v>33623</v>
      </c>
      <c r="C4045">
        <v>2145.84171279161</v>
      </c>
      <c r="F4045">
        <f t="shared" si="253"/>
        <v>2145.84171279161</v>
      </c>
      <c r="G4045">
        <f t="shared" si="254"/>
        <v>2145.84171279161</v>
      </c>
      <c r="H4045">
        <f t="shared" si="255"/>
        <v>0</v>
      </c>
      <c r="I4045">
        <f t="shared" si="256"/>
        <v>0</v>
      </c>
    </row>
    <row r="4046" spans="1:9" x14ac:dyDescent="0.25">
      <c r="A4046" t="s">
        <v>303</v>
      </c>
      <c r="B4046" s="21">
        <v>33483</v>
      </c>
      <c r="F4046">
        <f t="shared" si="253"/>
        <v>0</v>
      </c>
      <c r="G4046">
        <f t="shared" si="254"/>
        <v>0</v>
      </c>
      <c r="H4046">
        <f t="shared" si="255"/>
        <v>0</v>
      </c>
      <c r="I4046">
        <f t="shared" si="256"/>
        <v>0</v>
      </c>
    </row>
    <row r="4047" spans="1:9" x14ac:dyDescent="0.25">
      <c r="B4047" s="21">
        <v>33491</v>
      </c>
      <c r="F4047">
        <f t="shared" si="253"/>
        <v>0</v>
      </c>
      <c r="G4047">
        <f t="shared" si="254"/>
        <v>0</v>
      </c>
      <c r="H4047">
        <f t="shared" si="255"/>
        <v>0</v>
      </c>
      <c r="I4047">
        <f t="shared" si="256"/>
        <v>0</v>
      </c>
    </row>
    <row r="4048" spans="1:9" x14ac:dyDescent="0.25">
      <c r="B4048" s="21">
        <v>33497</v>
      </c>
      <c r="F4048">
        <f t="shared" si="253"/>
        <v>0</v>
      </c>
      <c r="G4048">
        <f t="shared" si="254"/>
        <v>0</v>
      </c>
      <c r="H4048">
        <f t="shared" si="255"/>
        <v>0</v>
      </c>
      <c r="I4048">
        <f t="shared" si="256"/>
        <v>0</v>
      </c>
    </row>
    <row r="4049" spans="2:9" x14ac:dyDescent="0.25">
      <c r="B4049" s="21">
        <v>33504</v>
      </c>
      <c r="F4049">
        <f t="shared" si="253"/>
        <v>0</v>
      </c>
      <c r="G4049">
        <f t="shared" si="254"/>
        <v>0</v>
      </c>
      <c r="H4049">
        <f t="shared" si="255"/>
        <v>0</v>
      </c>
      <c r="I4049">
        <f t="shared" si="256"/>
        <v>0</v>
      </c>
    </row>
    <row r="4050" spans="2:9" x14ac:dyDescent="0.25">
      <c r="B4050" s="21">
        <v>33505</v>
      </c>
      <c r="C4050">
        <v>231.05</v>
      </c>
      <c r="E4050">
        <v>96.666535411978998</v>
      </c>
      <c r="F4050">
        <f t="shared" si="253"/>
        <v>231.05</v>
      </c>
      <c r="G4050">
        <f t="shared" si="254"/>
        <v>231.05</v>
      </c>
      <c r="H4050">
        <f t="shared" si="255"/>
        <v>0</v>
      </c>
      <c r="I4050">
        <f t="shared" si="256"/>
        <v>96.666535411978998</v>
      </c>
    </row>
    <row r="4051" spans="2:9" x14ac:dyDescent="0.25">
      <c r="B4051" s="21">
        <v>33512</v>
      </c>
      <c r="F4051">
        <f t="shared" si="253"/>
        <v>0</v>
      </c>
      <c r="G4051">
        <f t="shared" si="254"/>
        <v>0</v>
      </c>
      <c r="H4051">
        <f t="shared" si="255"/>
        <v>0</v>
      </c>
      <c r="I4051">
        <f t="shared" si="256"/>
        <v>0</v>
      </c>
    </row>
    <row r="4052" spans="2:9" x14ac:dyDescent="0.25">
      <c r="B4052" s="21">
        <v>33519</v>
      </c>
      <c r="F4052">
        <f t="shared" si="253"/>
        <v>0</v>
      </c>
      <c r="G4052">
        <f t="shared" si="254"/>
        <v>0</v>
      </c>
      <c r="H4052">
        <f t="shared" si="255"/>
        <v>0</v>
      </c>
      <c r="I4052">
        <f t="shared" si="256"/>
        <v>0</v>
      </c>
    </row>
    <row r="4053" spans="2:9" x14ac:dyDescent="0.25">
      <c r="B4053" s="21">
        <v>33521</v>
      </c>
      <c r="C4053">
        <v>516.85</v>
      </c>
      <c r="E4053">
        <v>265.09245917387102</v>
      </c>
      <c r="F4053">
        <f t="shared" si="253"/>
        <v>516.85</v>
      </c>
      <c r="G4053">
        <f t="shared" si="254"/>
        <v>516.85</v>
      </c>
      <c r="H4053">
        <f t="shared" si="255"/>
        <v>0</v>
      </c>
      <c r="I4053">
        <f t="shared" si="256"/>
        <v>265.09245917387102</v>
      </c>
    </row>
    <row r="4054" spans="2:9" x14ac:dyDescent="0.25">
      <c r="B4054" s="21">
        <v>33525</v>
      </c>
      <c r="F4054">
        <f t="shared" si="253"/>
        <v>0</v>
      </c>
      <c r="G4054">
        <f t="shared" si="254"/>
        <v>0</v>
      </c>
      <c r="H4054">
        <f t="shared" si="255"/>
        <v>0</v>
      </c>
      <c r="I4054">
        <f t="shared" si="256"/>
        <v>0</v>
      </c>
    </row>
    <row r="4055" spans="2:9" x14ac:dyDescent="0.25">
      <c r="B4055" s="21">
        <v>33532</v>
      </c>
      <c r="F4055">
        <f t="shared" si="253"/>
        <v>0</v>
      </c>
      <c r="G4055">
        <f t="shared" si="254"/>
        <v>0</v>
      </c>
      <c r="H4055">
        <f t="shared" si="255"/>
        <v>0</v>
      </c>
      <c r="I4055">
        <f t="shared" si="256"/>
        <v>0</v>
      </c>
    </row>
    <row r="4056" spans="2:9" x14ac:dyDescent="0.25">
      <c r="B4056" s="21">
        <v>33533</v>
      </c>
      <c r="C4056">
        <v>814.3</v>
      </c>
      <c r="E4056">
        <v>496.67635939333098</v>
      </c>
      <c r="F4056">
        <f t="shared" si="253"/>
        <v>814.3</v>
      </c>
      <c r="G4056">
        <f t="shared" si="254"/>
        <v>814.3</v>
      </c>
      <c r="H4056">
        <f t="shared" si="255"/>
        <v>0</v>
      </c>
      <c r="I4056">
        <f t="shared" si="256"/>
        <v>496.67635939333098</v>
      </c>
    </row>
    <row r="4057" spans="2:9" x14ac:dyDescent="0.25">
      <c r="B4057" s="21">
        <v>33540</v>
      </c>
      <c r="F4057">
        <f t="shared" si="253"/>
        <v>0</v>
      </c>
      <c r="G4057">
        <f t="shared" si="254"/>
        <v>0</v>
      </c>
      <c r="H4057">
        <f t="shared" si="255"/>
        <v>0</v>
      </c>
      <c r="I4057">
        <f t="shared" si="256"/>
        <v>0</v>
      </c>
    </row>
    <row r="4058" spans="2:9" x14ac:dyDescent="0.25">
      <c r="B4058" s="21">
        <v>33546</v>
      </c>
      <c r="F4058">
        <f t="shared" si="253"/>
        <v>0</v>
      </c>
      <c r="G4058">
        <f t="shared" si="254"/>
        <v>0</v>
      </c>
      <c r="H4058">
        <f t="shared" si="255"/>
        <v>0</v>
      </c>
      <c r="I4058">
        <f t="shared" si="256"/>
        <v>0</v>
      </c>
    </row>
    <row r="4059" spans="2:9" x14ac:dyDescent="0.25">
      <c r="B4059" s="21">
        <v>33547</v>
      </c>
      <c r="C4059">
        <v>1106.95</v>
      </c>
      <c r="E4059">
        <v>805.61213570712403</v>
      </c>
      <c r="F4059">
        <f t="shared" si="253"/>
        <v>1106.95</v>
      </c>
      <c r="G4059">
        <f t="shared" si="254"/>
        <v>1106.95</v>
      </c>
      <c r="H4059">
        <f t="shared" si="255"/>
        <v>0</v>
      </c>
      <c r="I4059">
        <f t="shared" si="256"/>
        <v>805.61213570712403</v>
      </c>
    </row>
    <row r="4060" spans="2:9" x14ac:dyDescent="0.25">
      <c r="B4060" s="21">
        <v>33553</v>
      </c>
      <c r="F4060">
        <f t="shared" si="253"/>
        <v>0</v>
      </c>
      <c r="G4060">
        <f t="shared" si="254"/>
        <v>0</v>
      </c>
      <c r="H4060">
        <f t="shared" si="255"/>
        <v>0</v>
      </c>
      <c r="I4060">
        <f t="shared" si="256"/>
        <v>0</v>
      </c>
    </row>
    <row r="4061" spans="2:9" x14ac:dyDescent="0.25">
      <c r="B4061" s="21">
        <v>33560</v>
      </c>
      <c r="F4061">
        <f t="shared" si="253"/>
        <v>0</v>
      </c>
      <c r="G4061">
        <f t="shared" si="254"/>
        <v>0</v>
      </c>
      <c r="H4061">
        <f t="shared" si="255"/>
        <v>0</v>
      </c>
      <c r="I4061">
        <f t="shared" si="256"/>
        <v>0</v>
      </c>
    </row>
    <row r="4062" spans="2:9" x14ac:dyDescent="0.25">
      <c r="B4062" s="21">
        <v>33561</v>
      </c>
      <c r="C4062">
        <v>1228.05</v>
      </c>
      <c r="D4062">
        <v>232.389364482378</v>
      </c>
      <c r="E4062">
        <v>811.08533821478397</v>
      </c>
      <c r="F4062">
        <f t="shared" si="253"/>
        <v>995.66063551762193</v>
      </c>
      <c r="G4062">
        <f t="shared" si="254"/>
        <v>1228.05</v>
      </c>
      <c r="H4062">
        <f t="shared" si="255"/>
        <v>232.389364482378</v>
      </c>
      <c r="I4062">
        <f t="shared" si="256"/>
        <v>811.08533821478397</v>
      </c>
    </row>
    <row r="4063" spans="2:9" x14ac:dyDescent="0.25">
      <c r="B4063" s="21">
        <v>33568</v>
      </c>
      <c r="C4063">
        <v>1706.625</v>
      </c>
      <c r="D4063">
        <v>232.389364482378</v>
      </c>
      <c r="E4063">
        <v>1129.93435130895</v>
      </c>
      <c r="F4063">
        <f t="shared" si="253"/>
        <v>1474.2356355176221</v>
      </c>
      <c r="G4063">
        <f t="shared" si="254"/>
        <v>1706.625</v>
      </c>
      <c r="H4063">
        <f t="shared" si="255"/>
        <v>232.389364482378</v>
      </c>
      <c r="I4063">
        <f t="shared" si="256"/>
        <v>1129.93435130895</v>
      </c>
    </row>
    <row r="4064" spans="2:9" x14ac:dyDescent="0.25">
      <c r="B4064" s="21">
        <v>33574</v>
      </c>
      <c r="C4064">
        <v>1282.25</v>
      </c>
      <c r="D4064">
        <v>232.389364482378</v>
      </c>
      <c r="E4064">
        <v>858.86293163889798</v>
      </c>
      <c r="F4064">
        <f t="shared" si="253"/>
        <v>1049.8606355176221</v>
      </c>
      <c r="G4064">
        <f t="shared" si="254"/>
        <v>1282.25</v>
      </c>
      <c r="H4064">
        <f t="shared" si="255"/>
        <v>232.389364482378</v>
      </c>
      <c r="I4064">
        <f t="shared" si="256"/>
        <v>858.86293163889798</v>
      </c>
    </row>
    <row r="4065" spans="1:9" x14ac:dyDescent="0.25">
      <c r="B4065" s="21">
        <v>33581</v>
      </c>
      <c r="C4065">
        <v>1769.4749999999999</v>
      </c>
      <c r="D4065">
        <v>232.389364482378</v>
      </c>
      <c r="E4065">
        <v>1176.21563084391</v>
      </c>
      <c r="F4065">
        <f t="shared" si="253"/>
        <v>1537.085635517622</v>
      </c>
      <c r="G4065">
        <f t="shared" si="254"/>
        <v>1769.4749999999999</v>
      </c>
      <c r="H4065">
        <f t="shared" si="255"/>
        <v>232.389364482378</v>
      </c>
      <c r="I4065">
        <f t="shared" si="256"/>
        <v>1176.21563084391</v>
      </c>
    </row>
    <row r="4066" spans="1:9" x14ac:dyDescent="0.25">
      <c r="B4066" s="21">
        <v>33585</v>
      </c>
      <c r="C4066">
        <v>1650.3</v>
      </c>
      <c r="D4066">
        <v>232.389364482378</v>
      </c>
      <c r="E4066">
        <v>1027.8902916586801</v>
      </c>
      <c r="F4066">
        <f t="shared" si="253"/>
        <v>1417.910635517622</v>
      </c>
      <c r="G4066">
        <f t="shared" si="254"/>
        <v>1650.3</v>
      </c>
      <c r="H4066">
        <f t="shared" si="255"/>
        <v>232.389364482378</v>
      </c>
      <c r="I4066">
        <f t="shared" si="256"/>
        <v>1027.8902916586801</v>
      </c>
    </row>
    <row r="4067" spans="1:9" x14ac:dyDescent="0.25">
      <c r="B4067" s="21">
        <v>33588</v>
      </c>
      <c r="F4067">
        <f t="shared" si="253"/>
        <v>0</v>
      </c>
      <c r="G4067">
        <f t="shared" si="254"/>
        <v>0</v>
      </c>
      <c r="H4067">
        <f t="shared" si="255"/>
        <v>0</v>
      </c>
      <c r="I4067">
        <f t="shared" si="256"/>
        <v>0</v>
      </c>
    </row>
    <row r="4068" spans="1:9" x14ac:dyDescent="0.25">
      <c r="B4068" s="21">
        <v>33590</v>
      </c>
      <c r="C4068">
        <v>1663.3</v>
      </c>
      <c r="D4068">
        <v>232.389364482378</v>
      </c>
      <c r="E4068">
        <v>1002.01246703893</v>
      </c>
      <c r="F4068">
        <f t="shared" si="253"/>
        <v>1430.910635517622</v>
      </c>
      <c r="G4068">
        <f t="shared" si="254"/>
        <v>1663.3</v>
      </c>
      <c r="H4068">
        <f t="shared" si="255"/>
        <v>232.389364482378</v>
      </c>
      <c r="I4068">
        <f t="shared" si="256"/>
        <v>1002.01246703893</v>
      </c>
    </row>
    <row r="4069" spans="1:9" x14ac:dyDescent="0.25">
      <c r="B4069" s="21">
        <v>33595</v>
      </c>
      <c r="C4069">
        <v>1784</v>
      </c>
      <c r="D4069">
        <v>232.389364482378</v>
      </c>
      <c r="E4069">
        <v>1020.42921881916</v>
      </c>
      <c r="F4069">
        <f t="shared" si="253"/>
        <v>1551.6106355176221</v>
      </c>
      <c r="G4069">
        <f t="shared" si="254"/>
        <v>1784</v>
      </c>
      <c r="H4069">
        <f t="shared" si="255"/>
        <v>232.389364482378</v>
      </c>
      <c r="I4069">
        <f t="shared" si="256"/>
        <v>1020.42921881916</v>
      </c>
    </row>
    <row r="4070" spans="1:9" x14ac:dyDescent="0.25">
      <c r="B4070" s="21">
        <v>33602</v>
      </c>
      <c r="C4070">
        <v>1668</v>
      </c>
      <c r="D4070">
        <v>232.389364482378</v>
      </c>
      <c r="E4070">
        <v>897.39826486380002</v>
      </c>
      <c r="F4070">
        <f t="shared" si="253"/>
        <v>1435.6106355176221</v>
      </c>
      <c r="G4070">
        <f t="shared" si="254"/>
        <v>1668</v>
      </c>
      <c r="H4070">
        <f t="shared" si="255"/>
        <v>232.389364482378</v>
      </c>
      <c r="I4070">
        <f t="shared" si="256"/>
        <v>897.39826486380002</v>
      </c>
    </row>
    <row r="4071" spans="1:9" x14ac:dyDescent="0.25">
      <c r="B4071" s="21">
        <v>33609</v>
      </c>
      <c r="C4071">
        <v>1854.05</v>
      </c>
      <c r="D4071">
        <v>232.389364482378</v>
      </c>
      <c r="E4071">
        <v>949.96679236362002</v>
      </c>
      <c r="F4071">
        <f t="shared" si="253"/>
        <v>1621.660635517622</v>
      </c>
      <c r="G4071">
        <f t="shared" si="254"/>
        <v>1854.05</v>
      </c>
      <c r="H4071">
        <f t="shared" si="255"/>
        <v>232.389364482378</v>
      </c>
      <c r="I4071">
        <f t="shared" si="256"/>
        <v>949.96679236362002</v>
      </c>
    </row>
    <row r="4072" spans="1:9" x14ac:dyDescent="0.25">
      <c r="B4072" s="21">
        <v>33613</v>
      </c>
      <c r="C4072">
        <v>1700.2750000000001</v>
      </c>
      <c r="D4072">
        <v>232.389364482378</v>
      </c>
      <c r="E4072">
        <v>1002.80850138543</v>
      </c>
      <c r="F4072">
        <f t="shared" si="253"/>
        <v>1467.8856355176222</v>
      </c>
      <c r="G4072">
        <f t="shared" si="254"/>
        <v>1700.2750000000001</v>
      </c>
      <c r="H4072">
        <f t="shared" si="255"/>
        <v>232.389364482378</v>
      </c>
      <c r="I4072">
        <f t="shared" si="256"/>
        <v>1002.80850138543</v>
      </c>
    </row>
    <row r="4073" spans="1:9" x14ac:dyDescent="0.25">
      <c r="B4073" s="21">
        <v>33616</v>
      </c>
      <c r="F4073">
        <f t="shared" si="253"/>
        <v>0</v>
      </c>
      <c r="G4073">
        <f t="shared" si="254"/>
        <v>0</v>
      </c>
      <c r="H4073">
        <f t="shared" si="255"/>
        <v>0</v>
      </c>
      <c r="I4073">
        <f t="shared" si="256"/>
        <v>0</v>
      </c>
    </row>
    <row r="4074" spans="1:9" x14ac:dyDescent="0.25">
      <c r="B4074" s="21">
        <v>33618</v>
      </c>
      <c r="C4074">
        <v>1603</v>
      </c>
      <c r="D4074">
        <v>232.389364482378</v>
      </c>
      <c r="F4074">
        <f t="shared" si="253"/>
        <v>1370.6106355176221</v>
      </c>
      <c r="G4074">
        <f t="shared" si="254"/>
        <v>1603</v>
      </c>
      <c r="H4074">
        <f t="shared" si="255"/>
        <v>232.389364482378</v>
      </c>
      <c r="I4074">
        <f t="shared" si="256"/>
        <v>0</v>
      </c>
    </row>
    <row r="4075" spans="1:9" x14ac:dyDescent="0.25">
      <c r="B4075" s="21">
        <v>33623</v>
      </c>
      <c r="C4075">
        <v>1620.1078994237</v>
      </c>
      <c r="F4075">
        <f t="shared" si="253"/>
        <v>1620.1078994237</v>
      </c>
      <c r="G4075">
        <f t="shared" si="254"/>
        <v>1620.1078994237</v>
      </c>
      <c r="H4075">
        <f t="shared" si="255"/>
        <v>0</v>
      </c>
      <c r="I4075">
        <f t="shared" si="256"/>
        <v>0</v>
      </c>
    </row>
    <row r="4076" spans="1:9" x14ac:dyDescent="0.25">
      <c r="A4076" t="s">
        <v>304</v>
      </c>
      <c r="B4076" s="21">
        <v>33483</v>
      </c>
      <c r="F4076">
        <f t="shared" si="253"/>
        <v>0</v>
      </c>
      <c r="G4076">
        <f t="shared" si="254"/>
        <v>0</v>
      </c>
      <c r="H4076">
        <f t="shared" si="255"/>
        <v>0</v>
      </c>
      <c r="I4076">
        <f t="shared" si="256"/>
        <v>0</v>
      </c>
    </row>
    <row r="4077" spans="1:9" x14ac:dyDescent="0.25">
      <c r="B4077" s="21">
        <v>33491</v>
      </c>
      <c r="F4077">
        <f t="shared" si="253"/>
        <v>0</v>
      </c>
      <c r="G4077">
        <f t="shared" si="254"/>
        <v>0</v>
      </c>
      <c r="H4077">
        <f t="shared" si="255"/>
        <v>0</v>
      </c>
      <c r="I4077">
        <f t="shared" si="256"/>
        <v>0</v>
      </c>
    </row>
    <row r="4078" spans="1:9" x14ac:dyDescent="0.25">
      <c r="B4078" s="21">
        <v>33497</v>
      </c>
      <c r="F4078">
        <f t="shared" si="253"/>
        <v>0</v>
      </c>
      <c r="G4078">
        <f t="shared" si="254"/>
        <v>0</v>
      </c>
      <c r="H4078">
        <f t="shared" si="255"/>
        <v>0</v>
      </c>
      <c r="I4078">
        <f t="shared" si="256"/>
        <v>0</v>
      </c>
    </row>
    <row r="4079" spans="1:9" x14ac:dyDescent="0.25">
      <c r="B4079" s="21">
        <v>33504</v>
      </c>
      <c r="F4079">
        <f t="shared" si="253"/>
        <v>0</v>
      </c>
      <c r="G4079">
        <f t="shared" si="254"/>
        <v>0</v>
      </c>
      <c r="H4079">
        <f t="shared" si="255"/>
        <v>0</v>
      </c>
      <c r="I4079">
        <f t="shared" si="256"/>
        <v>0</v>
      </c>
    </row>
    <row r="4080" spans="1:9" x14ac:dyDescent="0.25">
      <c r="B4080" s="21">
        <v>33505</v>
      </c>
      <c r="C4080">
        <v>249.6</v>
      </c>
      <c r="E4080">
        <v>100.00476190476201</v>
      </c>
      <c r="F4080">
        <f t="shared" si="253"/>
        <v>249.6</v>
      </c>
      <c r="G4080">
        <f t="shared" si="254"/>
        <v>249.6</v>
      </c>
      <c r="H4080">
        <f t="shared" si="255"/>
        <v>0</v>
      </c>
      <c r="I4080">
        <f t="shared" si="256"/>
        <v>100.00476190476201</v>
      </c>
    </row>
    <row r="4081" spans="2:9" x14ac:dyDescent="0.25">
      <c r="B4081" s="21">
        <v>33512</v>
      </c>
      <c r="F4081">
        <f t="shared" si="253"/>
        <v>0</v>
      </c>
      <c r="G4081">
        <f t="shared" si="254"/>
        <v>0</v>
      </c>
      <c r="H4081">
        <f t="shared" si="255"/>
        <v>0</v>
      </c>
      <c r="I4081">
        <f t="shared" si="256"/>
        <v>0</v>
      </c>
    </row>
    <row r="4082" spans="2:9" x14ac:dyDescent="0.25">
      <c r="B4082" s="21">
        <v>33519</v>
      </c>
      <c r="F4082">
        <f t="shared" si="253"/>
        <v>0</v>
      </c>
      <c r="G4082">
        <f t="shared" si="254"/>
        <v>0</v>
      </c>
      <c r="H4082">
        <f t="shared" si="255"/>
        <v>0</v>
      </c>
      <c r="I4082">
        <f t="shared" si="256"/>
        <v>0</v>
      </c>
    </row>
    <row r="4083" spans="2:9" x14ac:dyDescent="0.25">
      <c r="B4083" s="21">
        <v>33521</v>
      </c>
      <c r="C4083">
        <v>467.07499999999999</v>
      </c>
      <c r="E4083">
        <v>239.58691931540301</v>
      </c>
      <c r="F4083">
        <f t="shared" si="253"/>
        <v>467.07499999999999</v>
      </c>
      <c r="G4083">
        <f t="shared" si="254"/>
        <v>467.07499999999999</v>
      </c>
      <c r="H4083">
        <f t="shared" si="255"/>
        <v>0</v>
      </c>
      <c r="I4083">
        <f t="shared" si="256"/>
        <v>239.58691931540301</v>
      </c>
    </row>
    <row r="4084" spans="2:9" x14ac:dyDescent="0.25">
      <c r="B4084" s="21">
        <v>33525</v>
      </c>
      <c r="F4084">
        <f t="shared" si="253"/>
        <v>0</v>
      </c>
      <c r="G4084">
        <f t="shared" si="254"/>
        <v>0</v>
      </c>
      <c r="H4084">
        <f t="shared" si="255"/>
        <v>0</v>
      </c>
      <c r="I4084">
        <f t="shared" si="256"/>
        <v>0</v>
      </c>
    </row>
    <row r="4085" spans="2:9" x14ac:dyDescent="0.25">
      <c r="B4085" s="21">
        <v>33532</v>
      </c>
      <c r="F4085">
        <f t="shared" si="253"/>
        <v>0</v>
      </c>
      <c r="G4085">
        <f t="shared" si="254"/>
        <v>0</v>
      </c>
      <c r="H4085">
        <f t="shared" si="255"/>
        <v>0</v>
      </c>
      <c r="I4085">
        <f t="shared" si="256"/>
        <v>0</v>
      </c>
    </row>
    <row r="4086" spans="2:9" x14ac:dyDescent="0.25">
      <c r="B4086" s="21">
        <v>33533</v>
      </c>
      <c r="C4086">
        <v>679.57500000000005</v>
      </c>
      <c r="E4086">
        <v>403.95192127805501</v>
      </c>
      <c r="F4086">
        <f t="shared" si="253"/>
        <v>679.57500000000005</v>
      </c>
      <c r="G4086">
        <f t="shared" si="254"/>
        <v>679.57500000000005</v>
      </c>
      <c r="H4086">
        <f t="shared" si="255"/>
        <v>0</v>
      </c>
      <c r="I4086">
        <f t="shared" si="256"/>
        <v>403.95192127805501</v>
      </c>
    </row>
    <row r="4087" spans="2:9" x14ac:dyDescent="0.25">
      <c r="B4087" s="21">
        <v>33540</v>
      </c>
      <c r="F4087">
        <f t="shared" si="253"/>
        <v>0</v>
      </c>
      <c r="G4087">
        <f t="shared" si="254"/>
        <v>0</v>
      </c>
      <c r="H4087">
        <f t="shared" si="255"/>
        <v>0</v>
      </c>
      <c r="I4087">
        <f t="shared" si="256"/>
        <v>0</v>
      </c>
    </row>
    <row r="4088" spans="2:9" x14ac:dyDescent="0.25">
      <c r="B4088" s="21">
        <v>33546</v>
      </c>
      <c r="F4088">
        <f t="shared" si="253"/>
        <v>0</v>
      </c>
      <c r="G4088">
        <f t="shared" si="254"/>
        <v>0</v>
      </c>
      <c r="H4088">
        <f t="shared" si="255"/>
        <v>0</v>
      </c>
      <c r="I4088">
        <f t="shared" si="256"/>
        <v>0</v>
      </c>
    </row>
    <row r="4089" spans="2:9" x14ac:dyDescent="0.25">
      <c r="B4089" s="21">
        <v>33547</v>
      </c>
      <c r="C4089">
        <v>887.9</v>
      </c>
      <c r="E4089">
        <v>627.135751406493</v>
      </c>
      <c r="F4089">
        <f t="shared" si="253"/>
        <v>887.9</v>
      </c>
      <c r="G4089">
        <f t="shared" si="254"/>
        <v>887.9</v>
      </c>
      <c r="H4089">
        <f t="shared" si="255"/>
        <v>0</v>
      </c>
      <c r="I4089">
        <f t="shared" si="256"/>
        <v>627.135751406493</v>
      </c>
    </row>
    <row r="4090" spans="2:9" x14ac:dyDescent="0.25">
      <c r="B4090" s="21">
        <v>33553</v>
      </c>
      <c r="F4090">
        <f t="shared" si="253"/>
        <v>0</v>
      </c>
      <c r="G4090">
        <f t="shared" si="254"/>
        <v>0</v>
      </c>
      <c r="H4090">
        <f t="shared" si="255"/>
        <v>0</v>
      </c>
      <c r="I4090">
        <f t="shared" si="256"/>
        <v>0</v>
      </c>
    </row>
    <row r="4091" spans="2:9" x14ac:dyDescent="0.25">
      <c r="B4091" s="21">
        <v>33560</v>
      </c>
      <c r="F4091">
        <f t="shared" si="253"/>
        <v>0</v>
      </c>
      <c r="G4091">
        <f t="shared" si="254"/>
        <v>0</v>
      </c>
      <c r="H4091">
        <f t="shared" si="255"/>
        <v>0</v>
      </c>
      <c r="I4091">
        <f t="shared" si="256"/>
        <v>0</v>
      </c>
    </row>
    <row r="4092" spans="2:9" x14ac:dyDescent="0.25">
      <c r="B4092" s="21">
        <v>33561</v>
      </c>
      <c r="C4092">
        <v>1151.825</v>
      </c>
      <c r="D4092">
        <v>207.260552270842</v>
      </c>
      <c r="E4092">
        <v>764.84517571682295</v>
      </c>
      <c r="F4092">
        <f t="shared" si="253"/>
        <v>944.56444772915802</v>
      </c>
      <c r="G4092">
        <f t="shared" si="254"/>
        <v>1151.825</v>
      </c>
      <c r="H4092">
        <f t="shared" si="255"/>
        <v>207.260552270842</v>
      </c>
      <c r="I4092">
        <f t="shared" si="256"/>
        <v>764.84517571682295</v>
      </c>
    </row>
    <row r="4093" spans="2:9" x14ac:dyDescent="0.25">
      <c r="B4093" s="21">
        <v>33568</v>
      </c>
      <c r="C4093">
        <v>1281.5999999999999</v>
      </c>
      <c r="D4093">
        <v>207.260552270842</v>
      </c>
      <c r="E4093">
        <v>861.54201043148396</v>
      </c>
      <c r="F4093">
        <f t="shared" si="253"/>
        <v>1074.3394477291579</v>
      </c>
      <c r="G4093">
        <f t="shared" si="254"/>
        <v>1281.5999999999999</v>
      </c>
      <c r="H4093">
        <f t="shared" si="255"/>
        <v>207.260552270842</v>
      </c>
      <c r="I4093">
        <f t="shared" si="256"/>
        <v>861.54201043148396</v>
      </c>
    </row>
    <row r="4094" spans="2:9" x14ac:dyDescent="0.25">
      <c r="B4094" s="21">
        <v>33574</v>
      </c>
      <c r="C4094">
        <v>1377.55</v>
      </c>
      <c r="D4094">
        <v>207.260552270842</v>
      </c>
      <c r="E4094">
        <v>962.45957702688304</v>
      </c>
      <c r="F4094">
        <f t="shared" si="253"/>
        <v>1170.2894477291579</v>
      </c>
      <c r="G4094">
        <f t="shared" si="254"/>
        <v>1377.55</v>
      </c>
      <c r="H4094">
        <f t="shared" si="255"/>
        <v>207.260552270842</v>
      </c>
      <c r="I4094">
        <f t="shared" si="256"/>
        <v>962.45957702688304</v>
      </c>
    </row>
    <row r="4095" spans="2:9" x14ac:dyDescent="0.25">
      <c r="B4095" s="21">
        <v>33581</v>
      </c>
      <c r="C4095">
        <v>1525.7750000000001</v>
      </c>
      <c r="D4095">
        <v>207.260552270842</v>
      </c>
      <c r="E4095">
        <v>1018.2668978017</v>
      </c>
      <c r="F4095">
        <f t="shared" si="253"/>
        <v>1318.5144477291581</v>
      </c>
      <c r="G4095">
        <f t="shared" si="254"/>
        <v>1525.7750000000001</v>
      </c>
      <c r="H4095">
        <f t="shared" si="255"/>
        <v>207.260552270842</v>
      </c>
      <c r="I4095">
        <f t="shared" si="256"/>
        <v>1018.2668978017</v>
      </c>
    </row>
    <row r="4096" spans="2:9" x14ac:dyDescent="0.25">
      <c r="B4096" s="21">
        <v>33585</v>
      </c>
      <c r="C4096">
        <v>1350.4749999999999</v>
      </c>
      <c r="D4096">
        <v>207.260552270842</v>
      </c>
      <c r="E4096">
        <v>873.860191080356</v>
      </c>
      <c r="F4096">
        <f t="shared" si="253"/>
        <v>1143.2144477291579</v>
      </c>
      <c r="G4096">
        <f t="shared" si="254"/>
        <v>1350.4749999999999</v>
      </c>
      <c r="H4096">
        <f t="shared" si="255"/>
        <v>207.260552270842</v>
      </c>
      <c r="I4096">
        <f t="shared" si="256"/>
        <v>873.860191080356</v>
      </c>
    </row>
    <row r="4097" spans="1:9" x14ac:dyDescent="0.25">
      <c r="B4097" s="21">
        <v>33588</v>
      </c>
      <c r="F4097">
        <f t="shared" si="253"/>
        <v>0</v>
      </c>
      <c r="G4097">
        <f t="shared" si="254"/>
        <v>0</v>
      </c>
      <c r="H4097">
        <f t="shared" si="255"/>
        <v>0</v>
      </c>
      <c r="I4097">
        <f t="shared" si="256"/>
        <v>0</v>
      </c>
    </row>
    <row r="4098" spans="1:9" x14ac:dyDescent="0.25">
      <c r="B4098" s="21">
        <v>33590</v>
      </c>
      <c r="C4098">
        <v>1502.85</v>
      </c>
      <c r="D4098">
        <v>207.260552270842</v>
      </c>
      <c r="E4098">
        <v>938.31186792967105</v>
      </c>
      <c r="F4098">
        <f t="shared" si="253"/>
        <v>1295.5894477291579</v>
      </c>
      <c r="G4098">
        <f t="shared" si="254"/>
        <v>1502.85</v>
      </c>
      <c r="H4098">
        <f t="shared" si="255"/>
        <v>207.260552270842</v>
      </c>
      <c r="I4098">
        <f t="shared" si="256"/>
        <v>938.31186792967105</v>
      </c>
    </row>
    <row r="4099" spans="1:9" x14ac:dyDescent="0.25">
      <c r="B4099" s="21">
        <v>33595</v>
      </c>
      <c r="C4099">
        <v>1362.0250000000001</v>
      </c>
      <c r="D4099">
        <v>207.260552270842</v>
      </c>
      <c r="E4099">
        <v>835.99930912392801</v>
      </c>
      <c r="F4099">
        <f t="shared" si="253"/>
        <v>1154.7644477291581</v>
      </c>
      <c r="G4099">
        <f t="shared" si="254"/>
        <v>1362.0250000000001</v>
      </c>
      <c r="H4099">
        <f t="shared" si="255"/>
        <v>207.260552270842</v>
      </c>
      <c r="I4099">
        <f t="shared" si="256"/>
        <v>835.99930912392801</v>
      </c>
    </row>
    <row r="4100" spans="1:9" x14ac:dyDescent="0.25">
      <c r="B4100" s="21">
        <v>33602</v>
      </c>
      <c r="C4100">
        <v>1835.2750000000001</v>
      </c>
      <c r="D4100">
        <v>207.260552270842</v>
      </c>
      <c r="E4100">
        <v>980.02657894736797</v>
      </c>
      <c r="F4100">
        <f t="shared" si="253"/>
        <v>1628.0144477291581</v>
      </c>
      <c r="G4100">
        <f t="shared" si="254"/>
        <v>1835.2750000000001</v>
      </c>
      <c r="H4100">
        <f t="shared" si="255"/>
        <v>207.260552270842</v>
      </c>
      <c r="I4100">
        <f t="shared" si="256"/>
        <v>980.02657894736797</v>
      </c>
    </row>
    <row r="4101" spans="1:9" x14ac:dyDescent="0.25">
      <c r="B4101" s="21">
        <v>33609</v>
      </c>
      <c r="C4101">
        <v>1669.8</v>
      </c>
      <c r="D4101">
        <v>207.260552270842</v>
      </c>
      <c r="F4101">
        <f t="shared" si="253"/>
        <v>1462.5394477291579</v>
      </c>
      <c r="G4101">
        <f t="shared" si="254"/>
        <v>1669.8</v>
      </c>
      <c r="H4101">
        <f t="shared" si="255"/>
        <v>207.260552270842</v>
      </c>
      <c r="I4101">
        <f t="shared" si="256"/>
        <v>0</v>
      </c>
    </row>
    <row r="4102" spans="1:9" x14ac:dyDescent="0.25">
      <c r="B4102" s="21">
        <v>33613</v>
      </c>
      <c r="D4102">
        <v>207.260552270842</v>
      </c>
      <c r="F4102">
        <f t="shared" ref="F4102:F4165" si="257">G4102-H4102</f>
        <v>-207.260552270842</v>
      </c>
      <c r="G4102">
        <f t="shared" ref="G4102:G4165" si="258">IF(C4102="",0,C4102)</f>
        <v>0</v>
      </c>
      <c r="H4102">
        <f t="shared" ref="H4102:H4165" si="259">IF(D4102="",0,D4102)</f>
        <v>207.260552270842</v>
      </c>
      <c r="I4102">
        <f t="shared" ref="I4102:I4165" si="260">IF(E4102="",0,E4102)</f>
        <v>0</v>
      </c>
    </row>
    <row r="4103" spans="1:9" x14ac:dyDescent="0.25">
      <c r="B4103" s="21">
        <v>33616</v>
      </c>
      <c r="F4103">
        <f t="shared" si="257"/>
        <v>0</v>
      </c>
      <c r="G4103">
        <f t="shared" si="258"/>
        <v>0</v>
      </c>
      <c r="H4103">
        <f t="shared" si="259"/>
        <v>0</v>
      </c>
      <c r="I4103">
        <f t="shared" si="260"/>
        <v>0</v>
      </c>
    </row>
    <row r="4104" spans="1:9" x14ac:dyDescent="0.25">
      <c r="B4104" s="21">
        <v>33618</v>
      </c>
      <c r="D4104">
        <v>207.260552270842</v>
      </c>
      <c r="F4104">
        <f t="shared" si="257"/>
        <v>-207.260552270842</v>
      </c>
      <c r="G4104">
        <f t="shared" si="258"/>
        <v>0</v>
      </c>
      <c r="H4104">
        <f t="shared" si="259"/>
        <v>207.260552270842</v>
      </c>
      <c r="I4104">
        <f t="shared" si="260"/>
        <v>0</v>
      </c>
    </row>
    <row r="4105" spans="1:9" x14ac:dyDescent="0.25">
      <c r="B4105" s="21">
        <v>33623</v>
      </c>
      <c r="C4105">
        <v>1243.8978697201401</v>
      </c>
      <c r="F4105">
        <f t="shared" si="257"/>
        <v>1243.8978697201401</v>
      </c>
      <c r="G4105">
        <f t="shared" si="258"/>
        <v>1243.8978697201401</v>
      </c>
      <c r="H4105">
        <f t="shared" si="259"/>
        <v>0</v>
      </c>
      <c r="I4105">
        <f t="shared" si="260"/>
        <v>0</v>
      </c>
    </row>
    <row r="4106" spans="1:9" x14ac:dyDescent="0.25">
      <c r="A4106" t="s">
        <v>305</v>
      </c>
      <c r="B4106" s="21">
        <v>33483</v>
      </c>
      <c r="F4106">
        <f t="shared" si="257"/>
        <v>0</v>
      </c>
      <c r="G4106">
        <f t="shared" si="258"/>
        <v>0</v>
      </c>
      <c r="H4106">
        <f t="shared" si="259"/>
        <v>0</v>
      </c>
      <c r="I4106">
        <f t="shared" si="260"/>
        <v>0</v>
      </c>
    </row>
    <row r="4107" spans="1:9" x14ac:dyDescent="0.25">
      <c r="B4107" s="21">
        <v>33491</v>
      </c>
      <c r="F4107">
        <f t="shared" si="257"/>
        <v>0</v>
      </c>
      <c r="G4107">
        <f t="shared" si="258"/>
        <v>0</v>
      </c>
      <c r="H4107">
        <f t="shared" si="259"/>
        <v>0</v>
      </c>
      <c r="I4107">
        <f t="shared" si="260"/>
        <v>0</v>
      </c>
    </row>
    <row r="4108" spans="1:9" x14ac:dyDescent="0.25">
      <c r="B4108" s="21">
        <v>33497</v>
      </c>
      <c r="F4108">
        <f t="shared" si="257"/>
        <v>0</v>
      </c>
      <c r="G4108">
        <f t="shared" si="258"/>
        <v>0</v>
      </c>
      <c r="H4108">
        <f t="shared" si="259"/>
        <v>0</v>
      </c>
      <c r="I4108">
        <f t="shared" si="260"/>
        <v>0</v>
      </c>
    </row>
    <row r="4109" spans="1:9" x14ac:dyDescent="0.25">
      <c r="B4109" s="21">
        <v>33504</v>
      </c>
      <c r="F4109">
        <f t="shared" si="257"/>
        <v>0</v>
      </c>
      <c r="G4109">
        <f t="shared" si="258"/>
        <v>0</v>
      </c>
      <c r="H4109">
        <f t="shared" si="259"/>
        <v>0</v>
      </c>
      <c r="I4109">
        <f t="shared" si="260"/>
        <v>0</v>
      </c>
    </row>
    <row r="4110" spans="1:9" x14ac:dyDescent="0.25">
      <c r="B4110" s="21">
        <v>33505</v>
      </c>
      <c r="C4110">
        <v>230.42500000000001</v>
      </c>
      <c r="E4110">
        <v>86.208283230747199</v>
      </c>
      <c r="F4110">
        <f t="shared" si="257"/>
        <v>230.42500000000001</v>
      </c>
      <c r="G4110">
        <f t="shared" si="258"/>
        <v>230.42500000000001</v>
      </c>
      <c r="H4110">
        <f t="shared" si="259"/>
        <v>0</v>
      </c>
      <c r="I4110">
        <f t="shared" si="260"/>
        <v>86.208283230747199</v>
      </c>
    </row>
    <row r="4111" spans="1:9" x14ac:dyDescent="0.25">
      <c r="B4111" s="21">
        <v>33512</v>
      </c>
      <c r="F4111">
        <f t="shared" si="257"/>
        <v>0</v>
      </c>
      <c r="G4111">
        <f t="shared" si="258"/>
        <v>0</v>
      </c>
      <c r="H4111">
        <f t="shared" si="259"/>
        <v>0</v>
      </c>
      <c r="I4111">
        <f t="shared" si="260"/>
        <v>0</v>
      </c>
    </row>
    <row r="4112" spans="1:9" x14ac:dyDescent="0.25">
      <c r="B4112" s="21">
        <v>33519</v>
      </c>
      <c r="F4112">
        <f t="shared" si="257"/>
        <v>0</v>
      </c>
      <c r="G4112">
        <f t="shared" si="258"/>
        <v>0</v>
      </c>
      <c r="H4112">
        <f t="shared" si="259"/>
        <v>0</v>
      </c>
      <c r="I4112">
        <f t="shared" si="260"/>
        <v>0</v>
      </c>
    </row>
    <row r="4113" spans="2:9" x14ac:dyDescent="0.25">
      <c r="B4113" s="21">
        <v>33521</v>
      </c>
      <c r="C4113">
        <v>457.67500000000001</v>
      </c>
      <c r="E4113">
        <v>215.83789242672199</v>
      </c>
      <c r="F4113">
        <f t="shared" si="257"/>
        <v>457.67500000000001</v>
      </c>
      <c r="G4113">
        <f t="shared" si="258"/>
        <v>457.67500000000001</v>
      </c>
      <c r="H4113">
        <f t="shared" si="259"/>
        <v>0</v>
      </c>
      <c r="I4113">
        <f t="shared" si="260"/>
        <v>215.83789242672199</v>
      </c>
    </row>
    <row r="4114" spans="2:9" x14ac:dyDescent="0.25">
      <c r="B4114" s="21">
        <v>33525</v>
      </c>
      <c r="F4114">
        <f t="shared" si="257"/>
        <v>0</v>
      </c>
      <c r="G4114">
        <f t="shared" si="258"/>
        <v>0</v>
      </c>
      <c r="H4114">
        <f t="shared" si="259"/>
        <v>0</v>
      </c>
      <c r="I4114">
        <f t="shared" si="260"/>
        <v>0</v>
      </c>
    </row>
    <row r="4115" spans="2:9" x14ac:dyDescent="0.25">
      <c r="B4115" s="21">
        <v>33532</v>
      </c>
      <c r="F4115">
        <f t="shared" si="257"/>
        <v>0</v>
      </c>
      <c r="G4115">
        <f t="shared" si="258"/>
        <v>0</v>
      </c>
      <c r="H4115">
        <f t="shared" si="259"/>
        <v>0</v>
      </c>
      <c r="I4115">
        <f t="shared" si="260"/>
        <v>0</v>
      </c>
    </row>
    <row r="4116" spans="2:9" x14ac:dyDescent="0.25">
      <c r="B4116" s="21">
        <v>33533</v>
      </c>
      <c r="C4116">
        <v>623.20000000000005</v>
      </c>
      <c r="E4116">
        <v>354.70431647674002</v>
      </c>
      <c r="F4116">
        <f t="shared" si="257"/>
        <v>623.20000000000005</v>
      </c>
      <c r="G4116">
        <f t="shared" si="258"/>
        <v>623.20000000000005</v>
      </c>
      <c r="H4116">
        <f t="shared" si="259"/>
        <v>0</v>
      </c>
      <c r="I4116">
        <f t="shared" si="260"/>
        <v>354.70431647674002</v>
      </c>
    </row>
    <row r="4117" spans="2:9" x14ac:dyDescent="0.25">
      <c r="B4117" s="21">
        <v>33540</v>
      </c>
      <c r="F4117">
        <f t="shared" si="257"/>
        <v>0</v>
      </c>
      <c r="G4117">
        <f t="shared" si="258"/>
        <v>0</v>
      </c>
      <c r="H4117">
        <f t="shared" si="259"/>
        <v>0</v>
      </c>
      <c r="I4117">
        <f t="shared" si="260"/>
        <v>0</v>
      </c>
    </row>
    <row r="4118" spans="2:9" x14ac:dyDescent="0.25">
      <c r="B4118" s="21">
        <v>33546</v>
      </c>
      <c r="F4118">
        <f t="shared" si="257"/>
        <v>0</v>
      </c>
      <c r="G4118">
        <f t="shared" si="258"/>
        <v>0</v>
      </c>
      <c r="H4118">
        <f t="shared" si="259"/>
        <v>0</v>
      </c>
      <c r="I4118">
        <f t="shared" si="260"/>
        <v>0</v>
      </c>
    </row>
    <row r="4119" spans="2:9" x14ac:dyDescent="0.25">
      <c r="B4119" s="21">
        <v>33547</v>
      </c>
      <c r="C4119">
        <v>750.125</v>
      </c>
      <c r="E4119">
        <v>504.19051901145002</v>
      </c>
      <c r="F4119">
        <f t="shared" si="257"/>
        <v>750.125</v>
      </c>
      <c r="G4119">
        <f t="shared" si="258"/>
        <v>750.125</v>
      </c>
      <c r="H4119">
        <f t="shared" si="259"/>
        <v>0</v>
      </c>
      <c r="I4119">
        <f t="shared" si="260"/>
        <v>504.19051901145002</v>
      </c>
    </row>
    <row r="4120" spans="2:9" x14ac:dyDescent="0.25">
      <c r="B4120" s="21">
        <v>33553</v>
      </c>
      <c r="F4120">
        <f t="shared" si="257"/>
        <v>0</v>
      </c>
      <c r="G4120">
        <f t="shared" si="258"/>
        <v>0</v>
      </c>
      <c r="H4120">
        <f t="shared" si="259"/>
        <v>0</v>
      </c>
      <c r="I4120">
        <f t="shared" si="260"/>
        <v>0</v>
      </c>
    </row>
    <row r="4121" spans="2:9" x14ac:dyDescent="0.25">
      <c r="B4121" s="21">
        <v>33560</v>
      </c>
      <c r="F4121">
        <f t="shared" si="257"/>
        <v>0</v>
      </c>
      <c r="G4121">
        <f t="shared" si="258"/>
        <v>0</v>
      </c>
      <c r="H4121">
        <f t="shared" si="259"/>
        <v>0</v>
      </c>
      <c r="I4121">
        <f t="shared" si="260"/>
        <v>0</v>
      </c>
    </row>
    <row r="4122" spans="2:9" x14ac:dyDescent="0.25">
      <c r="B4122" s="21">
        <v>33561</v>
      </c>
      <c r="C4122">
        <v>1325</v>
      </c>
      <c r="D4122">
        <v>204.62309393568901</v>
      </c>
      <c r="E4122">
        <v>852.22262352207701</v>
      </c>
      <c r="F4122">
        <f t="shared" si="257"/>
        <v>1120.376906064311</v>
      </c>
      <c r="G4122">
        <f t="shared" si="258"/>
        <v>1325</v>
      </c>
      <c r="H4122">
        <f t="shared" si="259"/>
        <v>204.62309393568901</v>
      </c>
      <c r="I4122">
        <f t="shared" si="260"/>
        <v>852.22262352207701</v>
      </c>
    </row>
    <row r="4123" spans="2:9" x14ac:dyDescent="0.25">
      <c r="B4123" s="21">
        <v>33568</v>
      </c>
      <c r="C4123">
        <v>1341.55</v>
      </c>
      <c r="D4123">
        <v>204.62309393568901</v>
      </c>
      <c r="E4123">
        <v>894.06958973993198</v>
      </c>
      <c r="F4123">
        <f t="shared" si="257"/>
        <v>1136.926906064311</v>
      </c>
      <c r="G4123">
        <f t="shared" si="258"/>
        <v>1341.55</v>
      </c>
      <c r="H4123">
        <f t="shared" si="259"/>
        <v>204.62309393568901</v>
      </c>
      <c r="I4123">
        <f t="shared" si="260"/>
        <v>894.06958973993198</v>
      </c>
    </row>
    <row r="4124" spans="2:9" x14ac:dyDescent="0.25">
      <c r="B4124" s="21">
        <v>33574</v>
      </c>
      <c r="C4124">
        <v>1476.575</v>
      </c>
      <c r="D4124">
        <v>204.62309393568901</v>
      </c>
      <c r="E4124">
        <v>977.26238355773705</v>
      </c>
      <c r="F4124">
        <f t="shared" si="257"/>
        <v>1271.9519060643111</v>
      </c>
      <c r="G4124">
        <f t="shared" si="258"/>
        <v>1476.575</v>
      </c>
      <c r="H4124">
        <f t="shared" si="259"/>
        <v>204.62309393568901</v>
      </c>
      <c r="I4124">
        <f t="shared" si="260"/>
        <v>977.26238355773705</v>
      </c>
    </row>
    <row r="4125" spans="2:9" x14ac:dyDescent="0.25">
      <c r="B4125" s="21">
        <v>33581</v>
      </c>
      <c r="C4125">
        <v>1651.0250000000001</v>
      </c>
      <c r="D4125">
        <v>204.62309393568901</v>
      </c>
      <c r="E4125">
        <v>1068.9332167832199</v>
      </c>
      <c r="F4125">
        <f t="shared" si="257"/>
        <v>1446.4019060643111</v>
      </c>
      <c r="G4125">
        <f t="shared" si="258"/>
        <v>1651.0250000000001</v>
      </c>
      <c r="H4125">
        <f t="shared" si="259"/>
        <v>204.62309393568901</v>
      </c>
      <c r="I4125">
        <f t="shared" si="260"/>
        <v>1068.9332167832199</v>
      </c>
    </row>
    <row r="4126" spans="2:9" x14ac:dyDescent="0.25">
      <c r="B4126" s="21">
        <v>33585</v>
      </c>
      <c r="C4126">
        <v>1632.25</v>
      </c>
      <c r="D4126">
        <v>204.62309393568901</v>
      </c>
      <c r="E4126">
        <v>1032.0630958123299</v>
      </c>
      <c r="F4126">
        <f t="shared" si="257"/>
        <v>1427.626906064311</v>
      </c>
      <c r="G4126">
        <f t="shared" si="258"/>
        <v>1632.25</v>
      </c>
      <c r="H4126">
        <f t="shared" si="259"/>
        <v>204.62309393568901</v>
      </c>
      <c r="I4126">
        <f t="shared" si="260"/>
        <v>1032.0630958123299</v>
      </c>
    </row>
    <row r="4127" spans="2:9" x14ac:dyDescent="0.25">
      <c r="B4127" s="21">
        <v>33588</v>
      </c>
      <c r="F4127">
        <f t="shared" si="257"/>
        <v>0</v>
      </c>
      <c r="G4127">
        <f t="shared" si="258"/>
        <v>0</v>
      </c>
      <c r="H4127">
        <f t="shared" si="259"/>
        <v>0</v>
      </c>
      <c r="I4127">
        <f t="shared" si="260"/>
        <v>0</v>
      </c>
    </row>
    <row r="4128" spans="2:9" x14ac:dyDescent="0.25">
      <c r="B4128" s="21">
        <v>33590</v>
      </c>
      <c r="C4128">
        <v>1452.425</v>
      </c>
      <c r="D4128">
        <v>204.62309393568901</v>
      </c>
      <c r="E4128">
        <v>898.72654266107804</v>
      </c>
      <c r="F4128">
        <f t="shared" si="257"/>
        <v>1247.801906064311</v>
      </c>
      <c r="G4128">
        <f t="shared" si="258"/>
        <v>1452.425</v>
      </c>
      <c r="H4128">
        <f t="shared" si="259"/>
        <v>204.62309393568901</v>
      </c>
      <c r="I4128">
        <f t="shared" si="260"/>
        <v>898.72654266107804</v>
      </c>
    </row>
    <row r="4129" spans="1:9" x14ac:dyDescent="0.25">
      <c r="B4129" s="21">
        <v>33595</v>
      </c>
      <c r="C4129">
        <v>1699.325</v>
      </c>
      <c r="D4129">
        <v>204.62309393568901</v>
      </c>
      <c r="F4129">
        <f t="shared" si="257"/>
        <v>1494.7019060643111</v>
      </c>
      <c r="G4129">
        <f t="shared" si="258"/>
        <v>1699.325</v>
      </c>
      <c r="H4129">
        <f t="shared" si="259"/>
        <v>204.62309393568901</v>
      </c>
      <c r="I4129">
        <f t="shared" si="260"/>
        <v>0</v>
      </c>
    </row>
    <row r="4130" spans="1:9" x14ac:dyDescent="0.25">
      <c r="B4130" s="21">
        <v>33602</v>
      </c>
      <c r="C4130">
        <v>1772.25</v>
      </c>
      <c r="D4130">
        <v>204.62309393568901</v>
      </c>
      <c r="F4130">
        <f t="shared" si="257"/>
        <v>1567.626906064311</v>
      </c>
      <c r="G4130">
        <f t="shared" si="258"/>
        <v>1772.25</v>
      </c>
      <c r="H4130">
        <f t="shared" si="259"/>
        <v>204.62309393568901</v>
      </c>
      <c r="I4130">
        <f t="shared" si="260"/>
        <v>0</v>
      </c>
    </row>
    <row r="4131" spans="1:9" x14ac:dyDescent="0.25">
      <c r="B4131" s="21">
        <v>33609</v>
      </c>
      <c r="C4131">
        <v>2016.5</v>
      </c>
      <c r="D4131">
        <v>204.62309393568901</v>
      </c>
      <c r="F4131">
        <f t="shared" si="257"/>
        <v>1811.876906064311</v>
      </c>
      <c r="G4131">
        <f t="shared" si="258"/>
        <v>2016.5</v>
      </c>
      <c r="H4131">
        <f t="shared" si="259"/>
        <v>204.62309393568901</v>
      </c>
      <c r="I4131">
        <f t="shared" si="260"/>
        <v>0</v>
      </c>
    </row>
    <row r="4132" spans="1:9" x14ac:dyDescent="0.25">
      <c r="B4132" s="21">
        <v>33613</v>
      </c>
      <c r="D4132">
        <v>204.62309393568901</v>
      </c>
      <c r="F4132">
        <f t="shared" si="257"/>
        <v>-204.62309393568901</v>
      </c>
      <c r="G4132">
        <f t="shared" si="258"/>
        <v>0</v>
      </c>
      <c r="H4132">
        <f t="shared" si="259"/>
        <v>204.62309393568901</v>
      </c>
      <c r="I4132">
        <f t="shared" si="260"/>
        <v>0</v>
      </c>
    </row>
    <row r="4133" spans="1:9" x14ac:dyDescent="0.25">
      <c r="B4133" s="21">
        <v>33616</v>
      </c>
      <c r="F4133">
        <f t="shared" si="257"/>
        <v>0</v>
      </c>
      <c r="G4133">
        <f t="shared" si="258"/>
        <v>0</v>
      </c>
      <c r="H4133">
        <f t="shared" si="259"/>
        <v>0</v>
      </c>
      <c r="I4133">
        <f t="shared" si="260"/>
        <v>0</v>
      </c>
    </row>
    <row r="4134" spans="1:9" x14ac:dyDescent="0.25">
      <c r="B4134" s="21">
        <v>33618</v>
      </c>
      <c r="D4134">
        <v>204.62309393568901</v>
      </c>
      <c r="F4134">
        <f t="shared" si="257"/>
        <v>-204.62309393568901</v>
      </c>
      <c r="G4134">
        <f t="shared" si="258"/>
        <v>0</v>
      </c>
      <c r="H4134">
        <f t="shared" si="259"/>
        <v>204.62309393568901</v>
      </c>
      <c r="I4134">
        <f t="shared" si="260"/>
        <v>0</v>
      </c>
    </row>
    <row r="4135" spans="1:9" x14ac:dyDescent="0.25">
      <c r="B4135" s="21">
        <v>33623</v>
      </c>
      <c r="C4135">
        <v>1338.90722831635</v>
      </c>
      <c r="F4135">
        <f t="shared" si="257"/>
        <v>1338.90722831635</v>
      </c>
      <c r="G4135">
        <f t="shared" si="258"/>
        <v>1338.90722831635</v>
      </c>
      <c r="H4135">
        <f t="shared" si="259"/>
        <v>0</v>
      </c>
      <c r="I4135">
        <f t="shared" si="260"/>
        <v>0</v>
      </c>
    </row>
    <row r="4136" spans="1:9" x14ac:dyDescent="0.25">
      <c r="A4136" t="s">
        <v>306</v>
      </c>
      <c r="B4136" s="21">
        <v>33483</v>
      </c>
      <c r="F4136">
        <f t="shared" si="257"/>
        <v>0</v>
      </c>
      <c r="G4136">
        <f t="shared" si="258"/>
        <v>0</v>
      </c>
      <c r="H4136">
        <f t="shared" si="259"/>
        <v>0</v>
      </c>
      <c r="I4136">
        <f t="shared" si="260"/>
        <v>0</v>
      </c>
    </row>
    <row r="4137" spans="1:9" x14ac:dyDescent="0.25">
      <c r="B4137" s="21">
        <v>33491</v>
      </c>
      <c r="F4137">
        <f t="shared" si="257"/>
        <v>0</v>
      </c>
      <c r="G4137">
        <f t="shared" si="258"/>
        <v>0</v>
      </c>
      <c r="H4137">
        <f t="shared" si="259"/>
        <v>0</v>
      </c>
      <c r="I4137">
        <f t="shared" si="260"/>
        <v>0</v>
      </c>
    </row>
    <row r="4138" spans="1:9" x14ac:dyDescent="0.25">
      <c r="B4138" s="21">
        <v>33497</v>
      </c>
      <c r="F4138">
        <f t="shared" si="257"/>
        <v>0</v>
      </c>
      <c r="G4138">
        <f t="shared" si="258"/>
        <v>0</v>
      </c>
      <c r="H4138">
        <f t="shared" si="259"/>
        <v>0</v>
      </c>
      <c r="I4138">
        <f t="shared" si="260"/>
        <v>0</v>
      </c>
    </row>
    <row r="4139" spans="1:9" x14ac:dyDescent="0.25">
      <c r="B4139" s="21">
        <v>33504</v>
      </c>
      <c r="F4139">
        <f t="shared" si="257"/>
        <v>0</v>
      </c>
      <c r="G4139">
        <f t="shared" si="258"/>
        <v>0</v>
      </c>
      <c r="H4139">
        <f t="shared" si="259"/>
        <v>0</v>
      </c>
      <c r="I4139">
        <f t="shared" si="260"/>
        <v>0</v>
      </c>
    </row>
    <row r="4140" spans="1:9" x14ac:dyDescent="0.25">
      <c r="B4140" s="21">
        <v>33505</v>
      </c>
      <c r="C4140">
        <v>202.2</v>
      </c>
      <c r="E4140">
        <v>79.209179474665206</v>
      </c>
      <c r="F4140">
        <f t="shared" si="257"/>
        <v>202.2</v>
      </c>
      <c r="G4140">
        <f t="shared" si="258"/>
        <v>202.2</v>
      </c>
      <c r="H4140">
        <f t="shared" si="259"/>
        <v>0</v>
      </c>
      <c r="I4140">
        <f t="shared" si="260"/>
        <v>79.209179474665206</v>
      </c>
    </row>
    <row r="4141" spans="1:9" x14ac:dyDescent="0.25">
      <c r="B4141" s="21">
        <v>33512</v>
      </c>
      <c r="F4141">
        <f t="shared" si="257"/>
        <v>0</v>
      </c>
      <c r="G4141">
        <f t="shared" si="258"/>
        <v>0</v>
      </c>
      <c r="H4141">
        <f t="shared" si="259"/>
        <v>0</v>
      </c>
      <c r="I4141">
        <f t="shared" si="260"/>
        <v>0</v>
      </c>
    </row>
    <row r="4142" spans="1:9" x14ac:dyDescent="0.25">
      <c r="B4142" s="21">
        <v>33519</v>
      </c>
      <c r="F4142">
        <f t="shared" si="257"/>
        <v>0</v>
      </c>
      <c r="G4142">
        <f t="shared" si="258"/>
        <v>0</v>
      </c>
      <c r="H4142">
        <f t="shared" si="259"/>
        <v>0</v>
      </c>
      <c r="I4142">
        <f t="shared" si="260"/>
        <v>0</v>
      </c>
    </row>
    <row r="4143" spans="1:9" x14ac:dyDescent="0.25">
      <c r="B4143" s="21">
        <v>33521</v>
      </c>
      <c r="C4143">
        <v>401.82499999999999</v>
      </c>
      <c r="E4143">
        <v>184.13995260355799</v>
      </c>
      <c r="F4143">
        <f t="shared" si="257"/>
        <v>401.82499999999999</v>
      </c>
      <c r="G4143">
        <f t="shared" si="258"/>
        <v>401.82499999999999</v>
      </c>
      <c r="H4143">
        <f t="shared" si="259"/>
        <v>0</v>
      </c>
      <c r="I4143">
        <f t="shared" si="260"/>
        <v>184.13995260355799</v>
      </c>
    </row>
    <row r="4144" spans="1:9" x14ac:dyDescent="0.25">
      <c r="B4144" s="21">
        <v>33525</v>
      </c>
      <c r="F4144">
        <f t="shared" si="257"/>
        <v>0</v>
      </c>
      <c r="G4144">
        <f t="shared" si="258"/>
        <v>0</v>
      </c>
      <c r="H4144">
        <f t="shared" si="259"/>
        <v>0</v>
      </c>
      <c r="I4144">
        <f t="shared" si="260"/>
        <v>0</v>
      </c>
    </row>
    <row r="4145" spans="2:9" x14ac:dyDescent="0.25">
      <c r="B4145" s="21">
        <v>33532</v>
      </c>
      <c r="F4145">
        <f t="shared" si="257"/>
        <v>0</v>
      </c>
      <c r="G4145">
        <f t="shared" si="258"/>
        <v>0</v>
      </c>
      <c r="H4145">
        <f t="shared" si="259"/>
        <v>0</v>
      </c>
      <c r="I4145">
        <f t="shared" si="260"/>
        <v>0</v>
      </c>
    </row>
    <row r="4146" spans="2:9" x14ac:dyDescent="0.25">
      <c r="B4146" s="21">
        <v>33533</v>
      </c>
      <c r="C4146">
        <v>771.52499999999998</v>
      </c>
      <c r="E4146">
        <v>401.79712725546102</v>
      </c>
      <c r="F4146">
        <f t="shared" si="257"/>
        <v>771.52499999999998</v>
      </c>
      <c r="G4146">
        <f t="shared" si="258"/>
        <v>771.52499999999998</v>
      </c>
      <c r="H4146">
        <f t="shared" si="259"/>
        <v>0</v>
      </c>
      <c r="I4146">
        <f t="shared" si="260"/>
        <v>401.79712725546102</v>
      </c>
    </row>
    <row r="4147" spans="2:9" x14ac:dyDescent="0.25">
      <c r="B4147" s="21">
        <v>33540</v>
      </c>
      <c r="F4147">
        <f t="shared" si="257"/>
        <v>0</v>
      </c>
      <c r="G4147">
        <f t="shared" si="258"/>
        <v>0</v>
      </c>
      <c r="H4147">
        <f t="shared" si="259"/>
        <v>0</v>
      </c>
      <c r="I4147">
        <f t="shared" si="260"/>
        <v>0</v>
      </c>
    </row>
    <row r="4148" spans="2:9" x14ac:dyDescent="0.25">
      <c r="B4148" s="21">
        <v>33546</v>
      </c>
      <c r="F4148">
        <f t="shared" si="257"/>
        <v>0</v>
      </c>
      <c r="G4148">
        <f t="shared" si="258"/>
        <v>0</v>
      </c>
      <c r="H4148">
        <f t="shared" si="259"/>
        <v>0</v>
      </c>
      <c r="I4148">
        <f t="shared" si="260"/>
        <v>0</v>
      </c>
    </row>
    <row r="4149" spans="2:9" x14ac:dyDescent="0.25">
      <c r="B4149" s="21">
        <v>33547</v>
      </c>
      <c r="C4149">
        <v>1092.8</v>
      </c>
      <c r="E4149">
        <v>691.85643252766101</v>
      </c>
      <c r="F4149">
        <f t="shared" si="257"/>
        <v>1092.8</v>
      </c>
      <c r="G4149">
        <f t="shared" si="258"/>
        <v>1092.8</v>
      </c>
      <c r="H4149">
        <f t="shared" si="259"/>
        <v>0</v>
      </c>
      <c r="I4149">
        <f t="shared" si="260"/>
        <v>691.85643252766101</v>
      </c>
    </row>
    <row r="4150" spans="2:9" x14ac:dyDescent="0.25">
      <c r="B4150" s="21">
        <v>33553</v>
      </c>
      <c r="F4150">
        <f t="shared" si="257"/>
        <v>0</v>
      </c>
      <c r="G4150">
        <f t="shared" si="258"/>
        <v>0</v>
      </c>
      <c r="H4150">
        <f t="shared" si="259"/>
        <v>0</v>
      </c>
      <c r="I4150">
        <f t="shared" si="260"/>
        <v>0</v>
      </c>
    </row>
    <row r="4151" spans="2:9" x14ac:dyDescent="0.25">
      <c r="B4151" s="21">
        <v>33560</v>
      </c>
      <c r="F4151">
        <f t="shared" si="257"/>
        <v>0</v>
      </c>
      <c r="G4151">
        <f t="shared" si="258"/>
        <v>0</v>
      </c>
      <c r="H4151">
        <f t="shared" si="259"/>
        <v>0</v>
      </c>
      <c r="I4151">
        <f t="shared" si="260"/>
        <v>0</v>
      </c>
    </row>
    <row r="4152" spans="2:9" x14ac:dyDescent="0.25">
      <c r="B4152" s="21">
        <v>33561</v>
      </c>
      <c r="C4152">
        <v>1508.825</v>
      </c>
      <c r="D4152">
        <v>228.85203149268099</v>
      </c>
      <c r="E4152">
        <v>959.14583037342595</v>
      </c>
      <c r="F4152">
        <f t="shared" si="257"/>
        <v>1279.9729685073191</v>
      </c>
      <c r="G4152">
        <f t="shared" si="258"/>
        <v>1508.825</v>
      </c>
      <c r="H4152">
        <f t="shared" si="259"/>
        <v>228.85203149268099</v>
      </c>
      <c r="I4152">
        <f t="shared" si="260"/>
        <v>959.14583037342595</v>
      </c>
    </row>
    <row r="4153" spans="2:9" x14ac:dyDescent="0.25">
      <c r="B4153" s="21">
        <v>33568</v>
      </c>
      <c r="C4153">
        <v>1483.85</v>
      </c>
      <c r="D4153">
        <v>228.85203149268099</v>
      </c>
      <c r="E4153">
        <v>977.30962627406598</v>
      </c>
      <c r="F4153">
        <f t="shared" si="257"/>
        <v>1254.997968507319</v>
      </c>
      <c r="G4153">
        <f t="shared" si="258"/>
        <v>1483.85</v>
      </c>
      <c r="H4153">
        <f t="shared" si="259"/>
        <v>228.85203149268099</v>
      </c>
      <c r="I4153">
        <f t="shared" si="260"/>
        <v>977.30962627406598</v>
      </c>
    </row>
    <row r="4154" spans="2:9" x14ac:dyDescent="0.25">
      <c r="B4154" s="21">
        <v>33574</v>
      </c>
      <c r="C4154">
        <v>1662.7750000000001</v>
      </c>
      <c r="D4154">
        <v>228.85203149268099</v>
      </c>
      <c r="E4154">
        <v>1109.9428980937901</v>
      </c>
      <c r="F4154">
        <f t="shared" si="257"/>
        <v>1433.9229685073192</v>
      </c>
      <c r="G4154">
        <f t="shared" si="258"/>
        <v>1662.7750000000001</v>
      </c>
      <c r="H4154">
        <f t="shared" si="259"/>
        <v>228.85203149268099</v>
      </c>
      <c r="I4154">
        <f t="shared" si="260"/>
        <v>1109.9428980937901</v>
      </c>
    </row>
    <row r="4155" spans="2:9" x14ac:dyDescent="0.25">
      <c r="B4155" s="21">
        <v>33581</v>
      </c>
      <c r="C4155">
        <v>2105.9</v>
      </c>
      <c r="D4155">
        <v>228.85203149268099</v>
      </c>
      <c r="E4155">
        <v>1398.32378923584</v>
      </c>
      <c r="F4155">
        <f t="shared" si="257"/>
        <v>1877.0479685073192</v>
      </c>
      <c r="G4155">
        <f t="shared" si="258"/>
        <v>2105.9</v>
      </c>
      <c r="H4155">
        <f t="shared" si="259"/>
        <v>228.85203149268099</v>
      </c>
      <c r="I4155">
        <f t="shared" si="260"/>
        <v>1398.32378923584</v>
      </c>
    </row>
    <row r="4156" spans="2:9" x14ac:dyDescent="0.25">
      <c r="B4156" s="21">
        <v>33585</v>
      </c>
      <c r="C4156">
        <v>2091.7249999999999</v>
      </c>
      <c r="D4156">
        <v>228.85203149268099</v>
      </c>
      <c r="E4156">
        <v>1351.4467854213599</v>
      </c>
      <c r="F4156">
        <f t="shared" si="257"/>
        <v>1862.872968507319</v>
      </c>
      <c r="G4156">
        <f t="shared" si="258"/>
        <v>2091.7249999999999</v>
      </c>
      <c r="H4156">
        <f t="shared" si="259"/>
        <v>228.85203149268099</v>
      </c>
      <c r="I4156">
        <f t="shared" si="260"/>
        <v>1351.4467854213599</v>
      </c>
    </row>
    <row r="4157" spans="2:9" x14ac:dyDescent="0.25">
      <c r="B4157" s="21">
        <v>33588</v>
      </c>
      <c r="F4157">
        <f t="shared" si="257"/>
        <v>0</v>
      </c>
      <c r="G4157">
        <f t="shared" si="258"/>
        <v>0</v>
      </c>
      <c r="H4157">
        <f t="shared" si="259"/>
        <v>0</v>
      </c>
      <c r="I4157">
        <f t="shared" si="260"/>
        <v>0</v>
      </c>
    </row>
    <row r="4158" spans="2:9" x14ac:dyDescent="0.25">
      <c r="B4158" s="21">
        <v>33590</v>
      </c>
      <c r="C4158">
        <v>1681.9749999999999</v>
      </c>
      <c r="D4158">
        <v>228.85203149268099</v>
      </c>
      <c r="E4158">
        <v>1057.59091175189</v>
      </c>
      <c r="F4158">
        <f t="shared" si="257"/>
        <v>1453.122968507319</v>
      </c>
      <c r="G4158">
        <f t="shared" si="258"/>
        <v>1681.9749999999999</v>
      </c>
      <c r="H4158">
        <f t="shared" si="259"/>
        <v>228.85203149268099</v>
      </c>
      <c r="I4158">
        <f t="shared" si="260"/>
        <v>1057.59091175189</v>
      </c>
    </row>
    <row r="4159" spans="2:9" x14ac:dyDescent="0.25">
      <c r="B4159" s="21">
        <v>33595</v>
      </c>
      <c r="C4159">
        <v>2075.2249999999999</v>
      </c>
      <c r="D4159">
        <v>228.85203149268099</v>
      </c>
      <c r="E4159">
        <v>1285.82385258571</v>
      </c>
      <c r="F4159">
        <f t="shared" si="257"/>
        <v>1846.372968507319</v>
      </c>
      <c r="G4159">
        <f t="shared" si="258"/>
        <v>2075.2249999999999</v>
      </c>
      <c r="H4159">
        <f t="shared" si="259"/>
        <v>228.85203149268099</v>
      </c>
      <c r="I4159">
        <f t="shared" si="260"/>
        <v>1285.82385258571</v>
      </c>
    </row>
    <row r="4160" spans="2:9" x14ac:dyDescent="0.25">
      <c r="B4160" s="21">
        <v>33602</v>
      </c>
      <c r="C4160">
        <v>1831.075</v>
      </c>
      <c r="D4160">
        <v>228.85203149268099</v>
      </c>
      <c r="E4160">
        <v>1014.01801688889</v>
      </c>
      <c r="F4160">
        <f t="shared" si="257"/>
        <v>1602.2229685073191</v>
      </c>
      <c r="G4160">
        <f t="shared" si="258"/>
        <v>1831.075</v>
      </c>
      <c r="H4160">
        <f t="shared" si="259"/>
        <v>228.85203149268099</v>
      </c>
      <c r="I4160">
        <f t="shared" si="260"/>
        <v>1014.01801688889</v>
      </c>
    </row>
    <row r="4161" spans="1:9" x14ac:dyDescent="0.25">
      <c r="B4161" s="21">
        <v>33609</v>
      </c>
      <c r="C4161">
        <v>1638</v>
      </c>
      <c r="D4161">
        <v>228.85203149268099</v>
      </c>
      <c r="F4161">
        <f t="shared" si="257"/>
        <v>1409.1479685073191</v>
      </c>
      <c r="G4161">
        <f t="shared" si="258"/>
        <v>1638</v>
      </c>
      <c r="H4161">
        <f t="shared" si="259"/>
        <v>228.85203149268099</v>
      </c>
      <c r="I4161">
        <f t="shared" si="260"/>
        <v>0</v>
      </c>
    </row>
    <row r="4162" spans="1:9" x14ac:dyDescent="0.25">
      <c r="B4162" s="21">
        <v>33613</v>
      </c>
      <c r="C4162">
        <v>2084.25</v>
      </c>
      <c r="D4162">
        <v>228.85203149268099</v>
      </c>
      <c r="F4162">
        <f t="shared" si="257"/>
        <v>1855.3979685073191</v>
      </c>
      <c r="G4162">
        <f t="shared" si="258"/>
        <v>2084.25</v>
      </c>
      <c r="H4162">
        <f t="shared" si="259"/>
        <v>228.85203149268099</v>
      </c>
      <c r="I4162">
        <f t="shared" si="260"/>
        <v>0</v>
      </c>
    </row>
    <row r="4163" spans="1:9" x14ac:dyDescent="0.25">
      <c r="B4163" s="21">
        <v>33616</v>
      </c>
      <c r="F4163">
        <f t="shared" si="257"/>
        <v>0</v>
      </c>
      <c r="G4163">
        <f t="shared" si="258"/>
        <v>0</v>
      </c>
      <c r="H4163">
        <f t="shared" si="259"/>
        <v>0</v>
      </c>
      <c r="I4163">
        <f t="shared" si="260"/>
        <v>0</v>
      </c>
    </row>
    <row r="4164" spans="1:9" x14ac:dyDescent="0.25">
      <c r="B4164" s="21">
        <v>33618</v>
      </c>
      <c r="D4164">
        <v>228.85203149268099</v>
      </c>
      <c r="F4164">
        <f t="shared" si="257"/>
        <v>-228.85203149268099</v>
      </c>
      <c r="G4164">
        <f t="shared" si="258"/>
        <v>0</v>
      </c>
      <c r="H4164">
        <f t="shared" si="259"/>
        <v>228.85203149268099</v>
      </c>
      <c r="I4164">
        <f t="shared" si="260"/>
        <v>0</v>
      </c>
    </row>
    <row r="4165" spans="1:9" x14ac:dyDescent="0.25">
      <c r="B4165" s="21">
        <v>33623</v>
      </c>
      <c r="C4165">
        <v>1569.55312990828</v>
      </c>
      <c r="F4165">
        <f t="shared" si="257"/>
        <v>1569.55312990828</v>
      </c>
      <c r="G4165">
        <f t="shared" si="258"/>
        <v>1569.55312990828</v>
      </c>
      <c r="H4165">
        <f t="shared" si="259"/>
        <v>0</v>
      </c>
      <c r="I4165">
        <f t="shared" si="260"/>
        <v>0</v>
      </c>
    </row>
    <row r="4166" spans="1:9" x14ac:dyDescent="0.25">
      <c r="A4166" t="s">
        <v>307</v>
      </c>
      <c r="B4166" s="21">
        <v>33483</v>
      </c>
      <c r="F4166">
        <f t="shared" ref="F4166:F4229" si="261">G4166-H4166</f>
        <v>0</v>
      </c>
      <c r="G4166">
        <f t="shared" ref="G4166:G4229" si="262">IF(C4166="",0,C4166)</f>
        <v>0</v>
      </c>
      <c r="H4166">
        <f t="shared" ref="H4166:H4229" si="263">IF(D4166="",0,D4166)</f>
        <v>0</v>
      </c>
      <c r="I4166">
        <f t="shared" ref="I4166:I4229" si="264">IF(E4166="",0,E4166)</f>
        <v>0</v>
      </c>
    </row>
    <row r="4167" spans="1:9" x14ac:dyDescent="0.25">
      <c r="B4167" s="21">
        <v>33491</v>
      </c>
      <c r="F4167">
        <f t="shared" si="261"/>
        <v>0</v>
      </c>
      <c r="G4167">
        <f t="shared" si="262"/>
        <v>0</v>
      </c>
      <c r="H4167">
        <f t="shared" si="263"/>
        <v>0</v>
      </c>
      <c r="I4167">
        <f t="shared" si="264"/>
        <v>0</v>
      </c>
    </row>
    <row r="4168" spans="1:9" x14ac:dyDescent="0.25">
      <c r="B4168" s="21">
        <v>33497</v>
      </c>
      <c r="F4168">
        <f t="shared" si="261"/>
        <v>0</v>
      </c>
      <c r="G4168">
        <f t="shared" si="262"/>
        <v>0</v>
      </c>
      <c r="H4168">
        <f t="shared" si="263"/>
        <v>0</v>
      </c>
      <c r="I4168">
        <f t="shared" si="264"/>
        <v>0</v>
      </c>
    </row>
    <row r="4169" spans="1:9" x14ac:dyDescent="0.25">
      <c r="B4169" s="21">
        <v>33504</v>
      </c>
      <c r="F4169">
        <f t="shared" si="261"/>
        <v>0</v>
      </c>
      <c r="G4169">
        <f t="shared" si="262"/>
        <v>0</v>
      </c>
      <c r="H4169">
        <f t="shared" si="263"/>
        <v>0</v>
      </c>
      <c r="I4169">
        <f t="shared" si="264"/>
        <v>0</v>
      </c>
    </row>
    <row r="4170" spans="1:9" x14ac:dyDescent="0.25">
      <c r="B4170" s="21">
        <v>33505</v>
      </c>
      <c r="C4170">
        <v>182.97499999999999</v>
      </c>
      <c r="E4170">
        <v>68.859546330355599</v>
      </c>
      <c r="F4170">
        <f t="shared" si="261"/>
        <v>182.97499999999999</v>
      </c>
      <c r="G4170">
        <f t="shared" si="262"/>
        <v>182.97499999999999</v>
      </c>
      <c r="H4170">
        <f t="shared" si="263"/>
        <v>0</v>
      </c>
      <c r="I4170">
        <f t="shared" si="264"/>
        <v>68.859546330355599</v>
      </c>
    </row>
    <row r="4171" spans="1:9" x14ac:dyDescent="0.25">
      <c r="B4171" s="21">
        <v>33512</v>
      </c>
      <c r="F4171">
        <f t="shared" si="261"/>
        <v>0</v>
      </c>
      <c r="G4171">
        <f t="shared" si="262"/>
        <v>0</v>
      </c>
      <c r="H4171">
        <f t="shared" si="263"/>
        <v>0</v>
      </c>
      <c r="I4171">
        <f t="shared" si="264"/>
        <v>0</v>
      </c>
    </row>
    <row r="4172" spans="1:9" x14ac:dyDescent="0.25">
      <c r="B4172" s="21">
        <v>33519</v>
      </c>
      <c r="F4172">
        <f t="shared" si="261"/>
        <v>0</v>
      </c>
      <c r="G4172">
        <f t="shared" si="262"/>
        <v>0</v>
      </c>
      <c r="H4172">
        <f t="shared" si="263"/>
        <v>0</v>
      </c>
      <c r="I4172">
        <f t="shared" si="264"/>
        <v>0</v>
      </c>
    </row>
    <row r="4173" spans="1:9" x14ac:dyDescent="0.25">
      <c r="B4173" s="21">
        <v>33521</v>
      </c>
      <c r="C4173">
        <v>414.42500000000001</v>
      </c>
      <c r="E4173">
        <v>181.24907223326699</v>
      </c>
      <c r="F4173">
        <f t="shared" si="261"/>
        <v>414.42500000000001</v>
      </c>
      <c r="G4173">
        <f t="shared" si="262"/>
        <v>414.42500000000001</v>
      </c>
      <c r="H4173">
        <f t="shared" si="263"/>
        <v>0</v>
      </c>
      <c r="I4173">
        <f t="shared" si="264"/>
        <v>181.24907223326699</v>
      </c>
    </row>
    <row r="4174" spans="1:9" x14ac:dyDescent="0.25">
      <c r="B4174" s="21">
        <v>33525</v>
      </c>
      <c r="F4174">
        <f t="shared" si="261"/>
        <v>0</v>
      </c>
      <c r="G4174">
        <f t="shared" si="262"/>
        <v>0</v>
      </c>
      <c r="H4174">
        <f t="shared" si="263"/>
        <v>0</v>
      </c>
      <c r="I4174">
        <f t="shared" si="264"/>
        <v>0</v>
      </c>
    </row>
    <row r="4175" spans="1:9" x14ac:dyDescent="0.25">
      <c r="B4175" s="21">
        <v>33532</v>
      </c>
      <c r="F4175">
        <f t="shared" si="261"/>
        <v>0</v>
      </c>
      <c r="G4175">
        <f t="shared" si="262"/>
        <v>0</v>
      </c>
      <c r="H4175">
        <f t="shared" si="263"/>
        <v>0</v>
      </c>
      <c r="I4175">
        <f t="shared" si="264"/>
        <v>0</v>
      </c>
    </row>
    <row r="4176" spans="1:9" x14ac:dyDescent="0.25">
      <c r="B4176" s="21">
        <v>33533</v>
      </c>
      <c r="C4176">
        <v>682.15</v>
      </c>
      <c r="E4176">
        <v>363.386316912788</v>
      </c>
      <c r="F4176">
        <f t="shared" si="261"/>
        <v>682.15</v>
      </c>
      <c r="G4176">
        <f t="shared" si="262"/>
        <v>682.15</v>
      </c>
      <c r="H4176">
        <f t="shared" si="263"/>
        <v>0</v>
      </c>
      <c r="I4176">
        <f t="shared" si="264"/>
        <v>363.386316912788</v>
      </c>
    </row>
    <row r="4177" spans="2:9" x14ac:dyDescent="0.25">
      <c r="B4177" s="21">
        <v>33540</v>
      </c>
      <c r="F4177">
        <f t="shared" si="261"/>
        <v>0</v>
      </c>
      <c r="G4177">
        <f t="shared" si="262"/>
        <v>0</v>
      </c>
      <c r="H4177">
        <f t="shared" si="263"/>
        <v>0</v>
      </c>
      <c r="I4177">
        <f t="shared" si="264"/>
        <v>0</v>
      </c>
    </row>
    <row r="4178" spans="2:9" x14ac:dyDescent="0.25">
      <c r="B4178" s="21">
        <v>33546</v>
      </c>
      <c r="F4178">
        <f t="shared" si="261"/>
        <v>0</v>
      </c>
      <c r="G4178">
        <f t="shared" si="262"/>
        <v>0</v>
      </c>
      <c r="H4178">
        <f t="shared" si="263"/>
        <v>0</v>
      </c>
      <c r="I4178">
        <f t="shared" si="264"/>
        <v>0</v>
      </c>
    </row>
    <row r="4179" spans="2:9" x14ac:dyDescent="0.25">
      <c r="B4179" s="21">
        <v>33547</v>
      </c>
      <c r="C4179">
        <v>824.57500000000005</v>
      </c>
      <c r="E4179">
        <v>518.45517931416202</v>
      </c>
      <c r="F4179">
        <f t="shared" si="261"/>
        <v>824.57500000000005</v>
      </c>
      <c r="G4179">
        <f t="shared" si="262"/>
        <v>824.57500000000005</v>
      </c>
      <c r="H4179">
        <f t="shared" si="263"/>
        <v>0</v>
      </c>
      <c r="I4179">
        <f t="shared" si="264"/>
        <v>518.45517931416202</v>
      </c>
    </row>
    <row r="4180" spans="2:9" x14ac:dyDescent="0.25">
      <c r="B4180" s="21">
        <v>33553</v>
      </c>
      <c r="F4180">
        <f t="shared" si="261"/>
        <v>0</v>
      </c>
      <c r="G4180">
        <f t="shared" si="262"/>
        <v>0</v>
      </c>
      <c r="H4180">
        <f t="shared" si="263"/>
        <v>0</v>
      </c>
      <c r="I4180">
        <f t="shared" si="264"/>
        <v>0</v>
      </c>
    </row>
    <row r="4181" spans="2:9" x14ac:dyDescent="0.25">
      <c r="B4181" s="21">
        <v>33560</v>
      </c>
      <c r="F4181">
        <f t="shared" si="261"/>
        <v>0</v>
      </c>
      <c r="G4181">
        <f t="shared" si="262"/>
        <v>0</v>
      </c>
      <c r="H4181">
        <f t="shared" si="263"/>
        <v>0</v>
      </c>
      <c r="I4181">
        <f t="shared" si="264"/>
        <v>0</v>
      </c>
    </row>
    <row r="4182" spans="2:9" x14ac:dyDescent="0.25">
      <c r="B4182" s="21">
        <v>33561</v>
      </c>
      <c r="C4182">
        <v>1647.4749999999999</v>
      </c>
      <c r="D4182">
        <v>237.517623666421</v>
      </c>
      <c r="E4182">
        <v>1069.51327436371</v>
      </c>
      <c r="F4182">
        <f t="shared" si="261"/>
        <v>1409.9573763335788</v>
      </c>
      <c r="G4182">
        <f t="shared" si="262"/>
        <v>1647.4749999999999</v>
      </c>
      <c r="H4182">
        <f t="shared" si="263"/>
        <v>237.517623666421</v>
      </c>
      <c r="I4182">
        <f t="shared" si="264"/>
        <v>1069.51327436371</v>
      </c>
    </row>
    <row r="4183" spans="2:9" x14ac:dyDescent="0.25">
      <c r="B4183" s="21">
        <v>33568</v>
      </c>
      <c r="C4183">
        <v>1689.175</v>
      </c>
      <c r="D4183">
        <v>237.517623666421</v>
      </c>
      <c r="E4183">
        <v>1129.96171787768</v>
      </c>
      <c r="F4183">
        <f t="shared" si="261"/>
        <v>1451.6573763335789</v>
      </c>
      <c r="G4183">
        <f t="shared" si="262"/>
        <v>1689.175</v>
      </c>
      <c r="H4183">
        <f t="shared" si="263"/>
        <v>237.517623666421</v>
      </c>
      <c r="I4183">
        <f t="shared" si="264"/>
        <v>1129.96171787768</v>
      </c>
    </row>
    <row r="4184" spans="2:9" x14ac:dyDescent="0.25">
      <c r="B4184" s="21">
        <v>33574</v>
      </c>
      <c r="C4184">
        <v>1701.4749999999999</v>
      </c>
      <c r="D4184">
        <v>237.517623666421</v>
      </c>
      <c r="E4184">
        <v>1135.56943414684</v>
      </c>
      <c r="F4184">
        <f t="shared" si="261"/>
        <v>1463.9573763335788</v>
      </c>
      <c r="G4184">
        <f t="shared" si="262"/>
        <v>1701.4749999999999</v>
      </c>
      <c r="H4184">
        <f t="shared" si="263"/>
        <v>237.517623666421</v>
      </c>
      <c r="I4184">
        <f t="shared" si="264"/>
        <v>1135.56943414684</v>
      </c>
    </row>
    <row r="4185" spans="2:9" x14ac:dyDescent="0.25">
      <c r="B4185" s="21">
        <v>33581</v>
      </c>
      <c r="C4185">
        <v>2266.4250000000002</v>
      </c>
      <c r="D4185">
        <v>237.517623666421</v>
      </c>
      <c r="E4185">
        <v>1567.6986102133201</v>
      </c>
      <c r="F4185">
        <f t="shared" si="261"/>
        <v>2028.9073763335791</v>
      </c>
      <c r="G4185">
        <f t="shared" si="262"/>
        <v>2266.4250000000002</v>
      </c>
      <c r="H4185">
        <f t="shared" si="263"/>
        <v>237.517623666421</v>
      </c>
      <c r="I4185">
        <f t="shared" si="264"/>
        <v>1567.6986102133201</v>
      </c>
    </row>
    <row r="4186" spans="2:9" x14ac:dyDescent="0.25">
      <c r="B4186" s="21">
        <v>33585</v>
      </c>
      <c r="C4186">
        <v>2056</v>
      </c>
      <c r="D4186">
        <v>237.517623666421</v>
      </c>
      <c r="E4186">
        <v>1365.4862593924399</v>
      </c>
      <c r="F4186">
        <f t="shared" si="261"/>
        <v>1818.4823763335789</v>
      </c>
      <c r="G4186">
        <f t="shared" si="262"/>
        <v>2056</v>
      </c>
      <c r="H4186">
        <f t="shared" si="263"/>
        <v>237.517623666421</v>
      </c>
      <c r="I4186">
        <f t="shared" si="264"/>
        <v>1365.4862593924399</v>
      </c>
    </row>
    <row r="4187" spans="2:9" x14ac:dyDescent="0.25">
      <c r="B4187" s="21">
        <v>33588</v>
      </c>
      <c r="F4187">
        <f t="shared" si="261"/>
        <v>0</v>
      </c>
      <c r="G4187">
        <f t="shared" si="262"/>
        <v>0</v>
      </c>
      <c r="H4187">
        <f t="shared" si="263"/>
        <v>0</v>
      </c>
      <c r="I4187">
        <f t="shared" si="264"/>
        <v>0</v>
      </c>
    </row>
    <row r="4188" spans="2:9" x14ac:dyDescent="0.25">
      <c r="B4188" s="21">
        <v>33590</v>
      </c>
      <c r="C4188">
        <v>1863.675</v>
      </c>
      <c r="D4188">
        <v>237.517623666421</v>
      </c>
      <c r="E4188">
        <v>1177.7692162343001</v>
      </c>
      <c r="F4188">
        <f t="shared" si="261"/>
        <v>1626.1573763335789</v>
      </c>
      <c r="G4188">
        <f t="shared" si="262"/>
        <v>1863.675</v>
      </c>
      <c r="H4188">
        <f t="shared" si="263"/>
        <v>237.517623666421</v>
      </c>
      <c r="I4188">
        <f t="shared" si="264"/>
        <v>1177.7692162343001</v>
      </c>
    </row>
    <row r="4189" spans="2:9" x14ac:dyDescent="0.25">
      <c r="B4189" s="21">
        <v>33595</v>
      </c>
      <c r="C4189">
        <v>1831.4</v>
      </c>
      <c r="D4189">
        <v>237.517623666421</v>
      </c>
      <c r="E4189">
        <v>1097.60564480991</v>
      </c>
      <c r="F4189">
        <f t="shared" si="261"/>
        <v>1593.882376333579</v>
      </c>
      <c r="G4189">
        <f t="shared" si="262"/>
        <v>1831.4</v>
      </c>
      <c r="H4189">
        <f t="shared" si="263"/>
        <v>237.517623666421</v>
      </c>
      <c r="I4189">
        <f t="shared" si="264"/>
        <v>1097.60564480991</v>
      </c>
    </row>
    <row r="4190" spans="2:9" x14ac:dyDescent="0.25">
      <c r="B4190" s="21">
        <v>33602</v>
      </c>
      <c r="C4190">
        <v>2186.3000000000002</v>
      </c>
      <c r="D4190">
        <v>237.517623666421</v>
      </c>
      <c r="E4190">
        <v>1233.9385294684</v>
      </c>
      <c r="F4190">
        <f t="shared" si="261"/>
        <v>1948.7823763335791</v>
      </c>
      <c r="G4190">
        <f t="shared" si="262"/>
        <v>2186.3000000000002</v>
      </c>
      <c r="H4190">
        <f t="shared" si="263"/>
        <v>237.517623666421</v>
      </c>
      <c r="I4190">
        <f t="shared" si="264"/>
        <v>1233.9385294684</v>
      </c>
    </row>
    <row r="4191" spans="2:9" x14ac:dyDescent="0.25">
      <c r="B4191" s="21">
        <v>33609</v>
      </c>
      <c r="C4191">
        <v>2068.9</v>
      </c>
      <c r="D4191">
        <v>237.517623666421</v>
      </c>
      <c r="E4191">
        <v>1068.2085153922501</v>
      </c>
      <c r="F4191">
        <f t="shared" si="261"/>
        <v>1831.382376333579</v>
      </c>
      <c r="G4191">
        <f t="shared" si="262"/>
        <v>2068.9</v>
      </c>
      <c r="H4191">
        <f t="shared" si="263"/>
        <v>237.517623666421</v>
      </c>
      <c r="I4191">
        <f t="shared" si="264"/>
        <v>1068.2085153922501</v>
      </c>
    </row>
    <row r="4192" spans="2:9" x14ac:dyDescent="0.25">
      <c r="B4192" s="21">
        <v>33613</v>
      </c>
      <c r="C4192">
        <v>2813</v>
      </c>
      <c r="D4192">
        <v>237.517623666421</v>
      </c>
      <c r="F4192">
        <f t="shared" si="261"/>
        <v>2575.4823763335789</v>
      </c>
      <c r="G4192">
        <f t="shared" si="262"/>
        <v>2813</v>
      </c>
      <c r="H4192">
        <f t="shared" si="263"/>
        <v>237.517623666421</v>
      </c>
      <c r="I4192">
        <f t="shared" si="264"/>
        <v>0</v>
      </c>
    </row>
    <row r="4193" spans="1:9" x14ac:dyDescent="0.25">
      <c r="B4193" s="21">
        <v>33616</v>
      </c>
      <c r="F4193">
        <f t="shared" si="261"/>
        <v>0</v>
      </c>
      <c r="G4193">
        <f t="shared" si="262"/>
        <v>0</v>
      </c>
      <c r="H4193">
        <f t="shared" si="263"/>
        <v>0</v>
      </c>
      <c r="I4193">
        <f t="shared" si="264"/>
        <v>0</v>
      </c>
    </row>
    <row r="4194" spans="1:9" x14ac:dyDescent="0.25">
      <c r="B4194" s="21">
        <v>33618</v>
      </c>
      <c r="D4194">
        <v>237.517623666421</v>
      </c>
      <c r="F4194">
        <f t="shared" si="261"/>
        <v>-237.517623666421</v>
      </c>
      <c r="G4194">
        <f t="shared" si="262"/>
        <v>0</v>
      </c>
      <c r="H4194">
        <f t="shared" si="263"/>
        <v>237.517623666421</v>
      </c>
      <c r="I4194">
        <f t="shared" si="264"/>
        <v>0</v>
      </c>
    </row>
    <row r="4195" spans="1:9" x14ac:dyDescent="0.25">
      <c r="B4195" s="21">
        <v>33623</v>
      </c>
      <c r="C4195">
        <v>1952.1901740426199</v>
      </c>
      <c r="F4195">
        <f t="shared" si="261"/>
        <v>1952.1901740426199</v>
      </c>
      <c r="G4195">
        <f t="shared" si="262"/>
        <v>1952.1901740426199</v>
      </c>
      <c r="H4195">
        <f t="shared" si="263"/>
        <v>0</v>
      </c>
      <c r="I4195">
        <f t="shared" si="264"/>
        <v>0</v>
      </c>
    </row>
    <row r="4196" spans="1:9" x14ac:dyDescent="0.25">
      <c r="A4196" t="s">
        <v>308</v>
      </c>
      <c r="B4196" s="21">
        <v>33483</v>
      </c>
      <c r="F4196">
        <f t="shared" si="261"/>
        <v>0</v>
      </c>
      <c r="G4196">
        <f t="shared" si="262"/>
        <v>0</v>
      </c>
      <c r="H4196">
        <f t="shared" si="263"/>
        <v>0</v>
      </c>
      <c r="I4196">
        <f t="shared" si="264"/>
        <v>0</v>
      </c>
    </row>
    <row r="4197" spans="1:9" x14ac:dyDescent="0.25">
      <c r="B4197" s="21">
        <v>33491</v>
      </c>
      <c r="F4197">
        <f t="shared" si="261"/>
        <v>0</v>
      </c>
      <c r="G4197">
        <f t="shared" si="262"/>
        <v>0</v>
      </c>
      <c r="H4197">
        <f t="shared" si="263"/>
        <v>0</v>
      </c>
      <c r="I4197">
        <f t="shared" si="264"/>
        <v>0</v>
      </c>
    </row>
    <row r="4198" spans="1:9" x14ac:dyDescent="0.25">
      <c r="B4198" s="21">
        <v>33497</v>
      </c>
      <c r="F4198">
        <f t="shared" si="261"/>
        <v>0</v>
      </c>
      <c r="G4198">
        <f t="shared" si="262"/>
        <v>0</v>
      </c>
      <c r="H4198">
        <f t="shared" si="263"/>
        <v>0</v>
      </c>
      <c r="I4198">
        <f t="shared" si="264"/>
        <v>0</v>
      </c>
    </row>
    <row r="4199" spans="1:9" x14ac:dyDescent="0.25">
      <c r="B4199" s="21">
        <v>33504</v>
      </c>
      <c r="F4199">
        <f t="shared" si="261"/>
        <v>0</v>
      </c>
      <c r="G4199">
        <f t="shared" si="262"/>
        <v>0</v>
      </c>
      <c r="H4199">
        <f t="shared" si="263"/>
        <v>0</v>
      </c>
      <c r="I4199">
        <f t="shared" si="264"/>
        <v>0</v>
      </c>
    </row>
    <row r="4200" spans="1:9" x14ac:dyDescent="0.25">
      <c r="B4200" s="21">
        <v>33505</v>
      </c>
      <c r="C4200">
        <v>250.8</v>
      </c>
      <c r="E4200">
        <v>94.576718142146206</v>
      </c>
      <c r="F4200">
        <f t="shared" si="261"/>
        <v>250.8</v>
      </c>
      <c r="G4200">
        <f t="shared" si="262"/>
        <v>250.8</v>
      </c>
      <c r="H4200">
        <f t="shared" si="263"/>
        <v>0</v>
      </c>
      <c r="I4200">
        <f t="shared" si="264"/>
        <v>94.576718142146206</v>
      </c>
    </row>
    <row r="4201" spans="1:9" x14ac:dyDescent="0.25">
      <c r="B4201" s="21">
        <v>33512</v>
      </c>
      <c r="F4201">
        <f t="shared" si="261"/>
        <v>0</v>
      </c>
      <c r="G4201">
        <f t="shared" si="262"/>
        <v>0</v>
      </c>
      <c r="H4201">
        <f t="shared" si="263"/>
        <v>0</v>
      </c>
      <c r="I4201">
        <f t="shared" si="264"/>
        <v>0</v>
      </c>
    </row>
    <row r="4202" spans="1:9" x14ac:dyDescent="0.25">
      <c r="B4202" s="21">
        <v>33519</v>
      </c>
      <c r="F4202">
        <f t="shared" si="261"/>
        <v>0</v>
      </c>
      <c r="G4202">
        <f t="shared" si="262"/>
        <v>0</v>
      </c>
      <c r="H4202">
        <f t="shared" si="263"/>
        <v>0</v>
      </c>
      <c r="I4202">
        <f t="shared" si="264"/>
        <v>0</v>
      </c>
    </row>
    <row r="4203" spans="1:9" x14ac:dyDescent="0.25">
      <c r="B4203" s="21">
        <v>33521</v>
      </c>
      <c r="C4203">
        <v>438.07499999999999</v>
      </c>
      <c r="E4203">
        <v>193.49277465354501</v>
      </c>
      <c r="F4203">
        <f t="shared" si="261"/>
        <v>438.07499999999999</v>
      </c>
      <c r="G4203">
        <f t="shared" si="262"/>
        <v>438.07499999999999</v>
      </c>
      <c r="H4203">
        <f t="shared" si="263"/>
        <v>0</v>
      </c>
      <c r="I4203">
        <f t="shared" si="264"/>
        <v>193.49277465354501</v>
      </c>
    </row>
    <row r="4204" spans="1:9" x14ac:dyDescent="0.25">
      <c r="B4204" s="21">
        <v>33525</v>
      </c>
      <c r="F4204">
        <f t="shared" si="261"/>
        <v>0</v>
      </c>
      <c r="G4204">
        <f t="shared" si="262"/>
        <v>0</v>
      </c>
      <c r="H4204">
        <f t="shared" si="263"/>
        <v>0</v>
      </c>
      <c r="I4204">
        <f t="shared" si="264"/>
        <v>0</v>
      </c>
    </row>
    <row r="4205" spans="1:9" x14ac:dyDescent="0.25">
      <c r="B4205" s="21">
        <v>33532</v>
      </c>
      <c r="F4205">
        <f t="shared" si="261"/>
        <v>0</v>
      </c>
      <c r="G4205">
        <f t="shared" si="262"/>
        <v>0</v>
      </c>
      <c r="H4205">
        <f t="shared" si="263"/>
        <v>0</v>
      </c>
      <c r="I4205">
        <f t="shared" si="264"/>
        <v>0</v>
      </c>
    </row>
    <row r="4206" spans="1:9" x14ac:dyDescent="0.25">
      <c r="B4206" s="21">
        <v>33533</v>
      </c>
      <c r="C4206">
        <v>573.20000000000005</v>
      </c>
      <c r="E4206">
        <v>284.20155967450302</v>
      </c>
      <c r="F4206">
        <f t="shared" si="261"/>
        <v>573.20000000000005</v>
      </c>
      <c r="G4206">
        <f t="shared" si="262"/>
        <v>573.20000000000005</v>
      </c>
      <c r="H4206">
        <f t="shared" si="263"/>
        <v>0</v>
      </c>
      <c r="I4206">
        <f t="shared" si="264"/>
        <v>284.20155967450302</v>
      </c>
    </row>
    <row r="4207" spans="1:9" x14ac:dyDescent="0.25">
      <c r="B4207" s="21">
        <v>33540</v>
      </c>
      <c r="F4207">
        <f t="shared" si="261"/>
        <v>0</v>
      </c>
      <c r="G4207">
        <f t="shared" si="262"/>
        <v>0</v>
      </c>
      <c r="H4207">
        <f t="shared" si="263"/>
        <v>0</v>
      </c>
      <c r="I4207">
        <f t="shared" si="264"/>
        <v>0</v>
      </c>
    </row>
    <row r="4208" spans="1:9" x14ac:dyDescent="0.25">
      <c r="B4208" s="21">
        <v>33546</v>
      </c>
      <c r="F4208">
        <f t="shared" si="261"/>
        <v>0</v>
      </c>
      <c r="G4208">
        <f t="shared" si="262"/>
        <v>0</v>
      </c>
      <c r="H4208">
        <f t="shared" si="263"/>
        <v>0</v>
      </c>
      <c r="I4208">
        <f t="shared" si="264"/>
        <v>0</v>
      </c>
    </row>
    <row r="4209" spans="2:9" x14ac:dyDescent="0.25">
      <c r="B4209" s="21">
        <v>33547</v>
      </c>
      <c r="C4209">
        <v>874.25</v>
      </c>
      <c r="E4209">
        <v>568.32247200437803</v>
      </c>
      <c r="F4209">
        <f t="shared" si="261"/>
        <v>874.25</v>
      </c>
      <c r="G4209">
        <f t="shared" si="262"/>
        <v>874.25</v>
      </c>
      <c r="H4209">
        <f t="shared" si="263"/>
        <v>0</v>
      </c>
      <c r="I4209">
        <f t="shared" si="264"/>
        <v>568.32247200437803</v>
      </c>
    </row>
    <row r="4210" spans="2:9" x14ac:dyDescent="0.25">
      <c r="B4210" s="21">
        <v>33553</v>
      </c>
      <c r="F4210">
        <f t="shared" si="261"/>
        <v>0</v>
      </c>
      <c r="G4210">
        <f t="shared" si="262"/>
        <v>0</v>
      </c>
      <c r="H4210">
        <f t="shared" si="263"/>
        <v>0</v>
      </c>
      <c r="I4210">
        <f t="shared" si="264"/>
        <v>0</v>
      </c>
    </row>
    <row r="4211" spans="2:9" x14ac:dyDescent="0.25">
      <c r="B4211" s="21">
        <v>33560</v>
      </c>
      <c r="F4211">
        <f t="shared" si="261"/>
        <v>0</v>
      </c>
      <c r="G4211">
        <f t="shared" si="262"/>
        <v>0</v>
      </c>
      <c r="H4211">
        <f t="shared" si="263"/>
        <v>0</v>
      </c>
      <c r="I4211">
        <f t="shared" si="264"/>
        <v>0</v>
      </c>
    </row>
    <row r="4212" spans="2:9" x14ac:dyDescent="0.25">
      <c r="B4212" s="21">
        <v>33561</v>
      </c>
      <c r="C4212">
        <v>1575.0250000000001</v>
      </c>
      <c r="D4212">
        <v>264.46511976123497</v>
      </c>
      <c r="E4212">
        <v>1008.58639890573</v>
      </c>
      <c r="F4212">
        <f t="shared" si="261"/>
        <v>1310.5598802387651</v>
      </c>
      <c r="G4212">
        <f t="shared" si="262"/>
        <v>1575.0250000000001</v>
      </c>
      <c r="H4212">
        <f t="shared" si="263"/>
        <v>264.46511976123497</v>
      </c>
      <c r="I4212">
        <f t="shared" si="264"/>
        <v>1008.58639890573</v>
      </c>
    </row>
    <row r="4213" spans="2:9" x14ac:dyDescent="0.25">
      <c r="B4213" s="21">
        <v>33568</v>
      </c>
      <c r="C4213">
        <v>1622.85</v>
      </c>
      <c r="D4213">
        <v>264.46511976123497</v>
      </c>
      <c r="E4213">
        <v>1090.6992951761299</v>
      </c>
      <c r="F4213">
        <f t="shared" si="261"/>
        <v>1358.3848802387649</v>
      </c>
      <c r="G4213">
        <f t="shared" si="262"/>
        <v>1622.85</v>
      </c>
      <c r="H4213">
        <f t="shared" si="263"/>
        <v>264.46511976123497</v>
      </c>
      <c r="I4213">
        <f t="shared" si="264"/>
        <v>1090.6992951761299</v>
      </c>
    </row>
    <row r="4214" spans="2:9" x14ac:dyDescent="0.25">
      <c r="B4214" s="21">
        <v>33574</v>
      </c>
      <c r="C4214">
        <v>2028.4749999999999</v>
      </c>
      <c r="D4214">
        <v>264.46511976123497</v>
      </c>
      <c r="E4214">
        <v>1436.1802705414</v>
      </c>
      <c r="F4214">
        <f t="shared" si="261"/>
        <v>1764.0098802387649</v>
      </c>
      <c r="G4214">
        <f t="shared" si="262"/>
        <v>2028.4749999999999</v>
      </c>
      <c r="H4214">
        <f t="shared" si="263"/>
        <v>264.46511976123497</v>
      </c>
      <c r="I4214">
        <f t="shared" si="264"/>
        <v>1436.1802705414</v>
      </c>
    </row>
    <row r="4215" spans="2:9" x14ac:dyDescent="0.25">
      <c r="B4215" s="21">
        <v>33581</v>
      </c>
      <c r="C4215">
        <v>2044.325</v>
      </c>
      <c r="D4215">
        <v>264.46511976123497</v>
      </c>
      <c r="E4215">
        <v>1356.6674289484799</v>
      </c>
      <c r="F4215">
        <f t="shared" si="261"/>
        <v>1779.8598802387651</v>
      </c>
      <c r="G4215">
        <f t="shared" si="262"/>
        <v>2044.325</v>
      </c>
      <c r="H4215">
        <f t="shared" si="263"/>
        <v>264.46511976123497</v>
      </c>
      <c r="I4215">
        <f t="shared" si="264"/>
        <v>1356.6674289484799</v>
      </c>
    </row>
    <row r="4216" spans="2:9" x14ac:dyDescent="0.25">
      <c r="B4216" s="21">
        <v>33585</v>
      </c>
      <c r="C4216">
        <v>1968.425</v>
      </c>
      <c r="D4216">
        <v>264.46511976123497</v>
      </c>
      <c r="E4216">
        <v>1302.7957039652499</v>
      </c>
      <c r="F4216">
        <f t="shared" si="261"/>
        <v>1703.959880238765</v>
      </c>
      <c r="G4216">
        <f t="shared" si="262"/>
        <v>1968.425</v>
      </c>
      <c r="H4216">
        <f t="shared" si="263"/>
        <v>264.46511976123497</v>
      </c>
      <c r="I4216">
        <f t="shared" si="264"/>
        <v>1302.7957039652499</v>
      </c>
    </row>
    <row r="4217" spans="2:9" x14ac:dyDescent="0.25">
      <c r="B4217" s="21">
        <v>33588</v>
      </c>
      <c r="F4217">
        <f t="shared" si="261"/>
        <v>0</v>
      </c>
      <c r="G4217">
        <f t="shared" si="262"/>
        <v>0</v>
      </c>
      <c r="H4217">
        <f t="shared" si="263"/>
        <v>0</v>
      </c>
      <c r="I4217">
        <f t="shared" si="264"/>
        <v>0</v>
      </c>
    </row>
    <row r="4218" spans="2:9" x14ac:dyDescent="0.25">
      <c r="B4218" s="21">
        <v>33590</v>
      </c>
      <c r="C4218">
        <v>2257.625</v>
      </c>
      <c r="D4218">
        <v>264.46511976123497</v>
      </c>
      <c r="E4218">
        <v>1407.78382920685</v>
      </c>
      <c r="F4218">
        <f t="shared" si="261"/>
        <v>1993.159880238765</v>
      </c>
      <c r="G4218">
        <f t="shared" si="262"/>
        <v>2257.625</v>
      </c>
      <c r="H4218">
        <f t="shared" si="263"/>
        <v>264.46511976123497</v>
      </c>
      <c r="I4218">
        <f t="shared" si="264"/>
        <v>1407.78382920685</v>
      </c>
    </row>
    <row r="4219" spans="2:9" x14ac:dyDescent="0.25">
      <c r="B4219" s="21">
        <v>33595</v>
      </c>
      <c r="C4219">
        <v>1932.675</v>
      </c>
      <c r="D4219">
        <v>264.46511976123497</v>
      </c>
      <c r="E4219">
        <v>1185.91220389916</v>
      </c>
      <c r="F4219">
        <f t="shared" si="261"/>
        <v>1668.209880238765</v>
      </c>
      <c r="G4219">
        <f t="shared" si="262"/>
        <v>1932.675</v>
      </c>
      <c r="H4219">
        <f t="shared" si="263"/>
        <v>264.46511976123497</v>
      </c>
      <c r="I4219">
        <f t="shared" si="264"/>
        <v>1185.91220389916</v>
      </c>
    </row>
    <row r="4220" spans="2:9" x14ac:dyDescent="0.25">
      <c r="B4220" s="21">
        <v>33602</v>
      </c>
      <c r="C4220">
        <v>2030.425</v>
      </c>
      <c r="D4220">
        <v>264.46511976123497</v>
      </c>
      <c r="E4220">
        <v>1203.57576476291</v>
      </c>
      <c r="F4220">
        <f t="shared" si="261"/>
        <v>1765.959880238765</v>
      </c>
      <c r="G4220">
        <f t="shared" si="262"/>
        <v>2030.425</v>
      </c>
      <c r="H4220">
        <f t="shared" si="263"/>
        <v>264.46511976123497</v>
      </c>
      <c r="I4220">
        <f t="shared" si="264"/>
        <v>1203.57576476291</v>
      </c>
    </row>
    <row r="4221" spans="2:9" x14ac:dyDescent="0.25">
      <c r="B4221" s="21">
        <v>33609</v>
      </c>
      <c r="C4221">
        <v>1944.2750000000001</v>
      </c>
      <c r="D4221">
        <v>264.46511976123497</v>
      </c>
      <c r="E4221">
        <v>1055.71097962668</v>
      </c>
      <c r="F4221">
        <f t="shared" si="261"/>
        <v>1679.8098802387651</v>
      </c>
      <c r="G4221">
        <f t="shared" si="262"/>
        <v>1944.2750000000001</v>
      </c>
      <c r="H4221">
        <f t="shared" si="263"/>
        <v>264.46511976123497</v>
      </c>
      <c r="I4221">
        <f t="shared" si="264"/>
        <v>1055.71097962668</v>
      </c>
    </row>
    <row r="4222" spans="2:9" x14ac:dyDescent="0.25">
      <c r="B4222" s="21">
        <v>33613</v>
      </c>
      <c r="C4222">
        <v>2470.65</v>
      </c>
      <c r="D4222">
        <v>264.46511976123497</v>
      </c>
      <c r="F4222">
        <f t="shared" si="261"/>
        <v>2206.1848802387649</v>
      </c>
      <c r="G4222">
        <f t="shared" si="262"/>
        <v>2470.65</v>
      </c>
      <c r="H4222">
        <f t="shared" si="263"/>
        <v>264.46511976123497</v>
      </c>
      <c r="I4222">
        <f t="shared" si="264"/>
        <v>0</v>
      </c>
    </row>
    <row r="4223" spans="2:9" x14ac:dyDescent="0.25">
      <c r="B4223" s="21">
        <v>33616</v>
      </c>
      <c r="F4223">
        <f t="shared" si="261"/>
        <v>0</v>
      </c>
      <c r="G4223">
        <f t="shared" si="262"/>
        <v>0</v>
      </c>
      <c r="H4223">
        <f t="shared" si="263"/>
        <v>0</v>
      </c>
      <c r="I4223">
        <f t="shared" si="264"/>
        <v>0</v>
      </c>
    </row>
    <row r="4224" spans="2:9" x14ac:dyDescent="0.25">
      <c r="B4224" s="21">
        <v>33618</v>
      </c>
      <c r="C4224">
        <v>2184</v>
      </c>
      <c r="D4224">
        <v>264.46511976123497</v>
      </c>
      <c r="F4224">
        <f t="shared" si="261"/>
        <v>1919.534880238765</v>
      </c>
      <c r="G4224">
        <f t="shared" si="262"/>
        <v>2184</v>
      </c>
      <c r="H4224">
        <f t="shared" si="263"/>
        <v>264.46511976123497</v>
      </c>
      <c r="I4224">
        <f t="shared" si="264"/>
        <v>0</v>
      </c>
    </row>
    <row r="4225" spans="1:9" x14ac:dyDescent="0.25">
      <c r="B4225" s="21">
        <v>33623</v>
      </c>
      <c r="C4225">
        <v>2179.6248573955399</v>
      </c>
      <c r="F4225">
        <f t="shared" si="261"/>
        <v>2179.6248573955399</v>
      </c>
      <c r="G4225">
        <f t="shared" si="262"/>
        <v>2179.6248573955399</v>
      </c>
      <c r="H4225">
        <f t="shared" si="263"/>
        <v>0</v>
      </c>
      <c r="I4225">
        <f t="shared" si="264"/>
        <v>0</v>
      </c>
    </row>
    <row r="4226" spans="1:9" x14ac:dyDescent="0.25">
      <c r="A4226" t="s">
        <v>309</v>
      </c>
      <c r="B4226" s="21">
        <v>33483</v>
      </c>
      <c r="F4226">
        <f t="shared" si="261"/>
        <v>0</v>
      </c>
      <c r="G4226">
        <f t="shared" si="262"/>
        <v>0</v>
      </c>
      <c r="H4226">
        <f t="shared" si="263"/>
        <v>0</v>
      </c>
      <c r="I4226">
        <f t="shared" si="264"/>
        <v>0</v>
      </c>
    </row>
    <row r="4227" spans="1:9" x14ac:dyDescent="0.25">
      <c r="B4227" s="21">
        <v>33491</v>
      </c>
      <c r="F4227">
        <f t="shared" si="261"/>
        <v>0</v>
      </c>
      <c r="G4227">
        <f t="shared" si="262"/>
        <v>0</v>
      </c>
      <c r="H4227">
        <f t="shared" si="263"/>
        <v>0</v>
      </c>
      <c r="I4227">
        <f t="shared" si="264"/>
        <v>0</v>
      </c>
    </row>
    <row r="4228" spans="1:9" x14ac:dyDescent="0.25">
      <c r="B4228" s="21">
        <v>33497</v>
      </c>
      <c r="F4228">
        <f t="shared" si="261"/>
        <v>0</v>
      </c>
      <c r="G4228">
        <f t="shared" si="262"/>
        <v>0</v>
      </c>
      <c r="H4228">
        <f t="shared" si="263"/>
        <v>0</v>
      </c>
      <c r="I4228">
        <f t="shared" si="264"/>
        <v>0</v>
      </c>
    </row>
    <row r="4229" spans="1:9" x14ac:dyDescent="0.25">
      <c r="B4229" s="21">
        <v>33504</v>
      </c>
      <c r="F4229">
        <f t="shared" si="261"/>
        <v>0</v>
      </c>
      <c r="G4229">
        <f t="shared" si="262"/>
        <v>0</v>
      </c>
      <c r="H4229">
        <f t="shared" si="263"/>
        <v>0</v>
      </c>
      <c r="I4229">
        <f t="shared" si="264"/>
        <v>0</v>
      </c>
    </row>
    <row r="4230" spans="1:9" x14ac:dyDescent="0.25">
      <c r="B4230" s="21">
        <v>33505</v>
      </c>
      <c r="C4230">
        <v>187.52500000000001</v>
      </c>
      <c r="E4230">
        <v>70.137681595262293</v>
      </c>
      <c r="F4230">
        <f t="shared" ref="F4230:F4293" si="265">G4230-H4230</f>
        <v>187.52500000000001</v>
      </c>
      <c r="G4230">
        <f t="shared" ref="G4230:G4293" si="266">IF(C4230="",0,C4230)</f>
        <v>187.52500000000001</v>
      </c>
      <c r="H4230">
        <f t="shared" ref="H4230:H4293" si="267">IF(D4230="",0,D4230)</f>
        <v>0</v>
      </c>
      <c r="I4230">
        <f t="shared" ref="I4230:I4293" si="268">IF(E4230="",0,E4230)</f>
        <v>70.137681595262293</v>
      </c>
    </row>
    <row r="4231" spans="1:9" x14ac:dyDescent="0.25">
      <c r="B4231" s="21">
        <v>33512</v>
      </c>
      <c r="F4231">
        <f t="shared" si="265"/>
        <v>0</v>
      </c>
      <c r="G4231">
        <f t="shared" si="266"/>
        <v>0</v>
      </c>
      <c r="H4231">
        <f t="shared" si="267"/>
        <v>0</v>
      </c>
      <c r="I4231">
        <f t="shared" si="268"/>
        <v>0</v>
      </c>
    </row>
    <row r="4232" spans="1:9" x14ac:dyDescent="0.25">
      <c r="B4232" s="21">
        <v>33519</v>
      </c>
      <c r="F4232">
        <f t="shared" si="265"/>
        <v>0</v>
      </c>
      <c r="G4232">
        <f t="shared" si="266"/>
        <v>0</v>
      </c>
      <c r="H4232">
        <f t="shared" si="267"/>
        <v>0</v>
      </c>
      <c r="I4232">
        <f t="shared" si="268"/>
        <v>0</v>
      </c>
    </row>
    <row r="4233" spans="1:9" x14ac:dyDescent="0.25">
      <c r="B4233" s="21">
        <v>33521</v>
      </c>
      <c r="C4233">
        <v>399</v>
      </c>
      <c r="E4233">
        <v>168.938881519398</v>
      </c>
      <c r="F4233">
        <f t="shared" si="265"/>
        <v>399</v>
      </c>
      <c r="G4233">
        <f t="shared" si="266"/>
        <v>399</v>
      </c>
      <c r="H4233">
        <f t="shared" si="267"/>
        <v>0</v>
      </c>
      <c r="I4233">
        <f t="shared" si="268"/>
        <v>168.938881519398</v>
      </c>
    </row>
    <row r="4234" spans="1:9" x14ac:dyDescent="0.25">
      <c r="B4234" s="21">
        <v>33525</v>
      </c>
      <c r="F4234">
        <f t="shared" si="265"/>
        <v>0</v>
      </c>
      <c r="G4234">
        <f t="shared" si="266"/>
        <v>0</v>
      </c>
      <c r="H4234">
        <f t="shared" si="267"/>
        <v>0</v>
      </c>
      <c r="I4234">
        <f t="shared" si="268"/>
        <v>0</v>
      </c>
    </row>
    <row r="4235" spans="1:9" x14ac:dyDescent="0.25">
      <c r="B4235" s="21">
        <v>33532</v>
      </c>
      <c r="F4235">
        <f t="shared" si="265"/>
        <v>0</v>
      </c>
      <c r="G4235">
        <f t="shared" si="266"/>
        <v>0</v>
      </c>
      <c r="H4235">
        <f t="shared" si="267"/>
        <v>0</v>
      </c>
      <c r="I4235">
        <f t="shared" si="268"/>
        <v>0</v>
      </c>
    </row>
    <row r="4236" spans="1:9" x14ac:dyDescent="0.25">
      <c r="B4236" s="21">
        <v>33533</v>
      </c>
      <c r="C4236">
        <v>676.3</v>
      </c>
      <c r="E4236">
        <v>350.059781257439</v>
      </c>
      <c r="F4236">
        <f t="shared" si="265"/>
        <v>676.3</v>
      </c>
      <c r="G4236">
        <f t="shared" si="266"/>
        <v>676.3</v>
      </c>
      <c r="H4236">
        <f t="shared" si="267"/>
        <v>0</v>
      </c>
      <c r="I4236">
        <f t="shared" si="268"/>
        <v>350.059781257439</v>
      </c>
    </row>
    <row r="4237" spans="1:9" x14ac:dyDescent="0.25">
      <c r="B4237" s="21">
        <v>33540</v>
      </c>
      <c r="F4237">
        <f t="shared" si="265"/>
        <v>0</v>
      </c>
      <c r="G4237">
        <f t="shared" si="266"/>
        <v>0</v>
      </c>
      <c r="H4237">
        <f t="shared" si="267"/>
        <v>0</v>
      </c>
      <c r="I4237">
        <f t="shared" si="268"/>
        <v>0</v>
      </c>
    </row>
    <row r="4238" spans="1:9" x14ac:dyDescent="0.25">
      <c r="B4238" s="21">
        <v>33546</v>
      </c>
      <c r="F4238">
        <f t="shared" si="265"/>
        <v>0</v>
      </c>
      <c r="G4238">
        <f t="shared" si="266"/>
        <v>0</v>
      </c>
      <c r="H4238">
        <f t="shared" si="267"/>
        <v>0</v>
      </c>
      <c r="I4238">
        <f t="shared" si="268"/>
        <v>0</v>
      </c>
    </row>
    <row r="4239" spans="1:9" x14ac:dyDescent="0.25">
      <c r="B4239" s="21">
        <v>33547</v>
      </c>
      <c r="C4239">
        <v>1088.4000000000001</v>
      </c>
      <c r="E4239">
        <v>699.07442238889598</v>
      </c>
      <c r="F4239">
        <f t="shared" si="265"/>
        <v>1088.4000000000001</v>
      </c>
      <c r="G4239">
        <f t="shared" si="266"/>
        <v>1088.4000000000001</v>
      </c>
      <c r="H4239">
        <f t="shared" si="267"/>
        <v>0</v>
      </c>
      <c r="I4239">
        <f t="shared" si="268"/>
        <v>699.07442238889598</v>
      </c>
    </row>
    <row r="4240" spans="1:9" x14ac:dyDescent="0.25">
      <c r="B4240" s="21">
        <v>33553</v>
      </c>
      <c r="F4240">
        <f t="shared" si="265"/>
        <v>0</v>
      </c>
      <c r="G4240">
        <f t="shared" si="266"/>
        <v>0</v>
      </c>
      <c r="H4240">
        <f t="shared" si="267"/>
        <v>0</v>
      </c>
      <c r="I4240">
        <f t="shared" si="268"/>
        <v>0</v>
      </c>
    </row>
    <row r="4241" spans="1:9" x14ac:dyDescent="0.25">
      <c r="B4241" s="21">
        <v>33560</v>
      </c>
      <c r="F4241">
        <f t="shared" si="265"/>
        <v>0</v>
      </c>
      <c r="G4241">
        <f t="shared" si="266"/>
        <v>0</v>
      </c>
      <c r="H4241">
        <f t="shared" si="267"/>
        <v>0</v>
      </c>
      <c r="I4241">
        <f t="shared" si="268"/>
        <v>0</v>
      </c>
    </row>
    <row r="4242" spans="1:9" x14ac:dyDescent="0.25">
      <c r="B4242" s="21">
        <v>33561</v>
      </c>
      <c r="C4242">
        <v>1266.175</v>
      </c>
      <c r="D4242">
        <v>250.882114069718</v>
      </c>
      <c r="E4242">
        <v>807.97899848599798</v>
      </c>
      <c r="F4242">
        <f t="shared" si="265"/>
        <v>1015.292885930282</v>
      </c>
      <c r="G4242">
        <f t="shared" si="266"/>
        <v>1266.175</v>
      </c>
      <c r="H4242">
        <f t="shared" si="267"/>
        <v>250.882114069718</v>
      </c>
      <c r="I4242">
        <f t="shared" si="268"/>
        <v>807.97899848599798</v>
      </c>
    </row>
    <row r="4243" spans="1:9" x14ac:dyDescent="0.25">
      <c r="B4243" s="21">
        <v>33568</v>
      </c>
      <c r="C4243">
        <v>1751.7750000000001</v>
      </c>
      <c r="D4243">
        <v>250.882114069718</v>
      </c>
      <c r="E4243">
        <v>1124.5975907070101</v>
      </c>
      <c r="F4243">
        <f t="shared" si="265"/>
        <v>1500.8928859302821</v>
      </c>
      <c r="G4243">
        <f t="shared" si="266"/>
        <v>1751.7750000000001</v>
      </c>
      <c r="H4243">
        <f t="shared" si="267"/>
        <v>250.882114069718</v>
      </c>
      <c r="I4243">
        <f t="shared" si="268"/>
        <v>1124.5975907070101</v>
      </c>
    </row>
    <row r="4244" spans="1:9" x14ac:dyDescent="0.25">
      <c r="B4244" s="21">
        <v>33574</v>
      </c>
      <c r="C4244">
        <v>1984.3</v>
      </c>
      <c r="D4244">
        <v>250.882114069718</v>
      </c>
      <c r="E4244">
        <v>1359.63186555737</v>
      </c>
      <c r="F4244">
        <f t="shared" si="265"/>
        <v>1733.417885930282</v>
      </c>
      <c r="G4244">
        <f t="shared" si="266"/>
        <v>1984.3</v>
      </c>
      <c r="H4244">
        <f t="shared" si="267"/>
        <v>250.882114069718</v>
      </c>
      <c r="I4244">
        <f t="shared" si="268"/>
        <v>1359.63186555737</v>
      </c>
    </row>
    <row r="4245" spans="1:9" x14ac:dyDescent="0.25">
      <c r="B4245" s="21">
        <v>33581</v>
      </c>
      <c r="C4245">
        <v>2140</v>
      </c>
      <c r="D4245">
        <v>250.882114069718</v>
      </c>
      <c r="E4245">
        <v>1465.0252335656</v>
      </c>
      <c r="F4245">
        <f t="shared" si="265"/>
        <v>1889.117885930282</v>
      </c>
      <c r="G4245">
        <f t="shared" si="266"/>
        <v>2140</v>
      </c>
      <c r="H4245">
        <f t="shared" si="267"/>
        <v>250.882114069718</v>
      </c>
      <c r="I4245">
        <f t="shared" si="268"/>
        <v>1465.0252335656</v>
      </c>
    </row>
    <row r="4246" spans="1:9" x14ac:dyDescent="0.25">
      <c r="B4246" s="21">
        <v>33585</v>
      </c>
      <c r="C4246">
        <v>2301.6750000000002</v>
      </c>
      <c r="D4246">
        <v>250.882114069718</v>
      </c>
      <c r="E4246">
        <v>1497.6373487406599</v>
      </c>
      <c r="F4246">
        <f t="shared" si="265"/>
        <v>2050.792885930282</v>
      </c>
      <c r="G4246">
        <f t="shared" si="266"/>
        <v>2301.6750000000002</v>
      </c>
      <c r="H4246">
        <f t="shared" si="267"/>
        <v>250.882114069718</v>
      </c>
      <c r="I4246">
        <f t="shared" si="268"/>
        <v>1497.6373487406599</v>
      </c>
    </row>
    <row r="4247" spans="1:9" x14ac:dyDescent="0.25">
      <c r="B4247" s="21">
        <v>33588</v>
      </c>
      <c r="F4247">
        <f t="shared" si="265"/>
        <v>0</v>
      </c>
      <c r="G4247">
        <f t="shared" si="266"/>
        <v>0</v>
      </c>
      <c r="H4247">
        <f t="shared" si="267"/>
        <v>0</v>
      </c>
      <c r="I4247">
        <f t="shared" si="268"/>
        <v>0</v>
      </c>
    </row>
    <row r="4248" spans="1:9" x14ac:dyDescent="0.25">
      <c r="B4248" s="21">
        <v>33590</v>
      </c>
      <c r="C4248">
        <v>2140.4499999999998</v>
      </c>
      <c r="D4248">
        <v>250.882114069718</v>
      </c>
      <c r="E4248">
        <v>1385.35343945048</v>
      </c>
      <c r="F4248">
        <f t="shared" si="265"/>
        <v>1889.5678859302818</v>
      </c>
      <c r="G4248">
        <f t="shared" si="266"/>
        <v>2140.4499999999998</v>
      </c>
      <c r="H4248">
        <f t="shared" si="267"/>
        <v>250.882114069718</v>
      </c>
      <c r="I4248">
        <f t="shared" si="268"/>
        <v>1385.35343945048</v>
      </c>
    </row>
    <row r="4249" spans="1:9" x14ac:dyDescent="0.25">
      <c r="B4249" s="21">
        <v>33595</v>
      </c>
      <c r="C4249">
        <v>2174.8249999999998</v>
      </c>
      <c r="D4249">
        <v>250.882114069718</v>
      </c>
      <c r="E4249">
        <v>1306.7289254432001</v>
      </c>
      <c r="F4249">
        <f t="shared" si="265"/>
        <v>1923.9428859302818</v>
      </c>
      <c r="G4249">
        <f t="shared" si="266"/>
        <v>2174.8249999999998</v>
      </c>
      <c r="H4249">
        <f t="shared" si="267"/>
        <v>250.882114069718</v>
      </c>
      <c r="I4249">
        <f t="shared" si="268"/>
        <v>1306.7289254432001</v>
      </c>
    </row>
    <row r="4250" spans="1:9" x14ac:dyDescent="0.25">
      <c r="B4250" s="21">
        <v>33602</v>
      </c>
      <c r="C4250">
        <v>2112</v>
      </c>
      <c r="D4250">
        <v>250.882114069718</v>
      </c>
      <c r="E4250">
        <v>1191.36156488908</v>
      </c>
      <c r="F4250">
        <f t="shared" si="265"/>
        <v>1861.117885930282</v>
      </c>
      <c r="G4250">
        <f t="shared" si="266"/>
        <v>2112</v>
      </c>
      <c r="H4250">
        <f t="shared" si="267"/>
        <v>250.882114069718</v>
      </c>
      <c r="I4250">
        <f t="shared" si="268"/>
        <v>1191.36156488908</v>
      </c>
    </row>
    <row r="4251" spans="1:9" x14ac:dyDescent="0.25">
      <c r="B4251" s="21">
        <v>33609</v>
      </c>
      <c r="C4251">
        <v>2391.8249999999998</v>
      </c>
      <c r="D4251">
        <v>250.882114069718</v>
      </c>
      <c r="E4251">
        <v>1224.8170037871701</v>
      </c>
      <c r="F4251">
        <f t="shared" si="265"/>
        <v>2140.9428859302816</v>
      </c>
      <c r="G4251">
        <f t="shared" si="266"/>
        <v>2391.8249999999998</v>
      </c>
      <c r="H4251">
        <f t="shared" si="267"/>
        <v>250.882114069718</v>
      </c>
      <c r="I4251">
        <f t="shared" si="268"/>
        <v>1224.8170037871701</v>
      </c>
    </row>
    <row r="4252" spans="1:9" x14ac:dyDescent="0.25">
      <c r="B4252" s="21">
        <v>33613</v>
      </c>
      <c r="C4252">
        <v>2747.95</v>
      </c>
      <c r="D4252">
        <v>250.882114069718</v>
      </c>
      <c r="E4252">
        <v>1347.2377451397299</v>
      </c>
      <c r="F4252">
        <f t="shared" si="265"/>
        <v>2497.0678859302816</v>
      </c>
      <c r="G4252">
        <f t="shared" si="266"/>
        <v>2747.95</v>
      </c>
      <c r="H4252">
        <f t="shared" si="267"/>
        <v>250.882114069718</v>
      </c>
      <c r="I4252">
        <f t="shared" si="268"/>
        <v>1347.2377451397299</v>
      </c>
    </row>
    <row r="4253" spans="1:9" x14ac:dyDescent="0.25">
      <c r="B4253" s="21">
        <v>33616</v>
      </c>
      <c r="F4253">
        <f t="shared" si="265"/>
        <v>0</v>
      </c>
      <c r="G4253">
        <f t="shared" si="266"/>
        <v>0</v>
      </c>
      <c r="H4253">
        <f t="shared" si="267"/>
        <v>0</v>
      </c>
      <c r="I4253">
        <f t="shared" si="268"/>
        <v>0</v>
      </c>
    </row>
    <row r="4254" spans="1:9" x14ac:dyDescent="0.25">
      <c r="B4254" s="21">
        <v>33618</v>
      </c>
      <c r="C4254">
        <v>2511.25</v>
      </c>
      <c r="D4254">
        <v>250.882114069718</v>
      </c>
      <c r="F4254">
        <f t="shared" si="265"/>
        <v>2260.3678859302818</v>
      </c>
      <c r="G4254">
        <f t="shared" si="266"/>
        <v>2511.25</v>
      </c>
      <c r="H4254">
        <f t="shared" si="267"/>
        <v>250.882114069718</v>
      </c>
      <c r="I4254">
        <f t="shared" si="268"/>
        <v>0</v>
      </c>
    </row>
    <row r="4255" spans="1:9" x14ac:dyDescent="0.25">
      <c r="B4255" s="21">
        <v>33623</v>
      </c>
      <c r="C4255">
        <v>2117.05108928149</v>
      </c>
      <c r="F4255">
        <f t="shared" si="265"/>
        <v>2117.05108928149</v>
      </c>
      <c r="G4255">
        <f t="shared" si="266"/>
        <v>2117.05108928149</v>
      </c>
      <c r="H4255">
        <f t="shared" si="267"/>
        <v>0</v>
      </c>
      <c r="I4255">
        <f t="shared" si="268"/>
        <v>0</v>
      </c>
    </row>
    <row r="4256" spans="1:9" x14ac:dyDescent="0.25">
      <c r="A4256" t="s">
        <v>310</v>
      </c>
      <c r="B4256" s="21">
        <v>33483</v>
      </c>
      <c r="F4256">
        <f t="shared" si="265"/>
        <v>0</v>
      </c>
      <c r="G4256">
        <f t="shared" si="266"/>
        <v>0</v>
      </c>
      <c r="H4256">
        <f t="shared" si="267"/>
        <v>0</v>
      </c>
      <c r="I4256">
        <f t="shared" si="268"/>
        <v>0</v>
      </c>
    </row>
    <row r="4257" spans="2:9" x14ac:dyDescent="0.25">
      <c r="B4257" s="21">
        <v>33491</v>
      </c>
      <c r="F4257">
        <f t="shared" si="265"/>
        <v>0</v>
      </c>
      <c r="G4257">
        <f t="shared" si="266"/>
        <v>0</v>
      </c>
      <c r="H4257">
        <f t="shared" si="267"/>
        <v>0</v>
      </c>
      <c r="I4257">
        <f t="shared" si="268"/>
        <v>0</v>
      </c>
    </row>
    <row r="4258" spans="2:9" x14ac:dyDescent="0.25">
      <c r="B4258" s="21">
        <v>33497</v>
      </c>
      <c r="F4258">
        <f t="shared" si="265"/>
        <v>0</v>
      </c>
      <c r="G4258">
        <f t="shared" si="266"/>
        <v>0</v>
      </c>
      <c r="H4258">
        <f t="shared" si="267"/>
        <v>0</v>
      </c>
      <c r="I4258">
        <f t="shared" si="268"/>
        <v>0</v>
      </c>
    </row>
    <row r="4259" spans="2:9" x14ac:dyDescent="0.25">
      <c r="B4259" s="21">
        <v>33504</v>
      </c>
      <c r="F4259">
        <f t="shared" si="265"/>
        <v>0</v>
      </c>
      <c r="G4259">
        <f t="shared" si="266"/>
        <v>0</v>
      </c>
      <c r="H4259">
        <f t="shared" si="267"/>
        <v>0</v>
      </c>
      <c r="I4259">
        <f t="shared" si="268"/>
        <v>0</v>
      </c>
    </row>
    <row r="4260" spans="2:9" x14ac:dyDescent="0.25">
      <c r="B4260" s="21">
        <v>33505</v>
      </c>
      <c r="C4260">
        <v>164.82499999999999</v>
      </c>
      <c r="E4260">
        <v>67.339176754699196</v>
      </c>
      <c r="F4260">
        <f t="shared" si="265"/>
        <v>164.82499999999999</v>
      </c>
      <c r="G4260">
        <f t="shared" si="266"/>
        <v>164.82499999999999</v>
      </c>
      <c r="H4260">
        <f t="shared" si="267"/>
        <v>0</v>
      </c>
      <c r="I4260">
        <f t="shared" si="268"/>
        <v>67.339176754699196</v>
      </c>
    </row>
    <row r="4261" spans="2:9" x14ac:dyDescent="0.25">
      <c r="B4261" s="21">
        <v>33512</v>
      </c>
      <c r="F4261">
        <f t="shared" si="265"/>
        <v>0</v>
      </c>
      <c r="G4261">
        <f t="shared" si="266"/>
        <v>0</v>
      </c>
      <c r="H4261">
        <f t="shared" si="267"/>
        <v>0</v>
      </c>
      <c r="I4261">
        <f t="shared" si="268"/>
        <v>0</v>
      </c>
    </row>
    <row r="4262" spans="2:9" x14ac:dyDescent="0.25">
      <c r="B4262" s="21">
        <v>33519</v>
      </c>
      <c r="F4262">
        <f t="shared" si="265"/>
        <v>0</v>
      </c>
      <c r="G4262">
        <f t="shared" si="266"/>
        <v>0</v>
      </c>
      <c r="H4262">
        <f t="shared" si="267"/>
        <v>0</v>
      </c>
      <c r="I4262">
        <f t="shared" si="268"/>
        <v>0</v>
      </c>
    </row>
    <row r="4263" spans="2:9" x14ac:dyDescent="0.25">
      <c r="B4263" s="21">
        <v>33521</v>
      </c>
      <c r="C4263">
        <v>395.75</v>
      </c>
      <c r="E4263">
        <v>210.43603673482099</v>
      </c>
      <c r="F4263">
        <f t="shared" si="265"/>
        <v>395.75</v>
      </c>
      <c r="G4263">
        <f t="shared" si="266"/>
        <v>395.75</v>
      </c>
      <c r="H4263">
        <f t="shared" si="267"/>
        <v>0</v>
      </c>
      <c r="I4263">
        <f t="shared" si="268"/>
        <v>210.43603673482099</v>
      </c>
    </row>
    <row r="4264" spans="2:9" x14ac:dyDescent="0.25">
      <c r="B4264" s="21">
        <v>33525</v>
      </c>
      <c r="F4264">
        <f t="shared" si="265"/>
        <v>0</v>
      </c>
      <c r="G4264">
        <f t="shared" si="266"/>
        <v>0</v>
      </c>
      <c r="H4264">
        <f t="shared" si="267"/>
        <v>0</v>
      </c>
      <c r="I4264">
        <f t="shared" si="268"/>
        <v>0</v>
      </c>
    </row>
    <row r="4265" spans="2:9" x14ac:dyDescent="0.25">
      <c r="B4265" s="21">
        <v>33532</v>
      </c>
      <c r="F4265">
        <f t="shared" si="265"/>
        <v>0</v>
      </c>
      <c r="G4265">
        <f t="shared" si="266"/>
        <v>0</v>
      </c>
      <c r="H4265">
        <f t="shared" si="267"/>
        <v>0</v>
      </c>
      <c r="I4265">
        <f t="shared" si="268"/>
        <v>0</v>
      </c>
    </row>
    <row r="4266" spans="2:9" x14ac:dyDescent="0.25">
      <c r="B4266" s="21">
        <v>33533</v>
      </c>
      <c r="C4266">
        <v>569.77499999999998</v>
      </c>
      <c r="E4266">
        <v>325.13525963669503</v>
      </c>
      <c r="F4266">
        <f t="shared" si="265"/>
        <v>569.77499999999998</v>
      </c>
      <c r="G4266">
        <f t="shared" si="266"/>
        <v>569.77499999999998</v>
      </c>
      <c r="H4266">
        <f t="shared" si="267"/>
        <v>0</v>
      </c>
      <c r="I4266">
        <f t="shared" si="268"/>
        <v>325.13525963669503</v>
      </c>
    </row>
    <row r="4267" spans="2:9" x14ac:dyDescent="0.25">
      <c r="B4267" s="21">
        <v>33540</v>
      </c>
      <c r="F4267">
        <f t="shared" si="265"/>
        <v>0</v>
      </c>
      <c r="G4267">
        <f t="shared" si="266"/>
        <v>0</v>
      </c>
      <c r="H4267">
        <f t="shared" si="267"/>
        <v>0</v>
      </c>
      <c r="I4267">
        <f t="shared" si="268"/>
        <v>0</v>
      </c>
    </row>
    <row r="4268" spans="2:9" x14ac:dyDescent="0.25">
      <c r="B4268" s="21">
        <v>33546</v>
      </c>
      <c r="F4268">
        <f t="shared" si="265"/>
        <v>0</v>
      </c>
      <c r="G4268">
        <f t="shared" si="266"/>
        <v>0</v>
      </c>
      <c r="H4268">
        <f t="shared" si="267"/>
        <v>0</v>
      </c>
      <c r="I4268">
        <f t="shared" si="268"/>
        <v>0</v>
      </c>
    </row>
    <row r="4269" spans="2:9" x14ac:dyDescent="0.25">
      <c r="B4269" s="21">
        <v>33547</v>
      </c>
      <c r="C4269">
        <v>818.52499999999998</v>
      </c>
      <c r="E4269">
        <v>592.2798766528</v>
      </c>
      <c r="F4269">
        <f t="shared" si="265"/>
        <v>818.52499999999998</v>
      </c>
      <c r="G4269">
        <f t="shared" si="266"/>
        <v>818.52499999999998</v>
      </c>
      <c r="H4269">
        <f t="shared" si="267"/>
        <v>0</v>
      </c>
      <c r="I4269">
        <f t="shared" si="268"/>
        <v>592.2798766528</v>
      </c>
    </row>
    <row r="4270" spans="2:9" x14ac:dyDescent="0.25">
      <c r="B4270" s="21">
        <v>33553</v>
      </c>
      <c r="F4270">
        <f t="shared" si="265"/>
        <v>0</v>
      </c>
      <c r="G4270">
        <f t="shared" si="266"/>
        <v>0</v>
      </c>
      <c r="H4270">
        <f t="shared" si="267"/>
        <v>0</v>
      </c>
      <c r="I4270">
        <f t="shared" si="268"/>
        <v>0</v>
      </c>
    </row>
    <row r="4271" spans="2:9" x14ac:dyDescent="0.25">
      <c r="B4271" s="21">
        <v>33560</v>
      </c>
      <c r="F4271">
        <f t="shared" si="265"/>
        <v>0</v>
      </c>
      <c r="G4271">
        <f t="shared" si="266"/>
        <v>0</v>
      </c>
      <c r="H4271">
        <f t="shared" si="267"/>
        <v>0</v>
      </c>
      <c r="I4271">
        <f t="shared" si="268"/>
        <v>0</v>
      </c>
    </row>
    <row r="4272" spans="2:9" x14ac:dyDescent="0.25">
      <c r="B4272" s="21">
        <v>33561</v>
      </c>
      <c r="C4272">
        <v>1024.25</v>
      </c>
      <c r="D4272">
        <v>153.72270587207601</v>
      </c>
      <c r="E4272">
        <v>657.65378405157696</v>
      </c>
      <c r="F4272">
        <f t="shared" si="265"/>
        <v>870.52729412792405</v>
      </c>
      <c r="G4272">
        <f t="shared" si="266"/>
        <v>1024.25</v>
      </c>
      <c r="H4272">
        <f t="shared" si="267"/>
        <v>153.72270587207601</v>
      </c>
      <c r="I4272">
        <f t="shared" si="268"/>
        <v>657.65378405157696</v>
      </c>
    </row>
    <row r="4273" spans="1:9" x14ac:dyDescent="0.25">
      <c r="B4273" s="21">
        <v>33568</v>
      </c>
      <c r="C4273">
        <v>1055.425</v>
      </c>
      <c r="D4273">
        <v>153.72270587207601</v>
      </c>
      <c r="E4273">
        <v>708.871809830394</v>
      </c>
      <c r="F4273">
        <f t="shared" si="265"/>
        <v>901.70229412792401</v>
      </c>
      <c r="G4273">
        <f t="shared" si="266"/>
        <v>1055.425</v>
      </c>
      <c r="H4273">
        <f t="shared" si="267"/>
        <v>153.72270587207601</v>
      </c>
      <c r="I4273">
        <f t="shared" si="268"/>
        <v>708.871809830394</v>
      </c>
    </row>
    <row r="4274" spans="1:9" x14ac:dyDescent="0.25">
      <c r="B4274" s="21">
        <v>33574</v>
      </c>
      <c r="C4274">
        <v>1266.675</v>
      </c>
      <c r="D4274">
        <v>153.72270587207601</v>
      </c>
      <c r="E4274">
        <v>848.49556701279903</v>
      </c>
      <c r="F4274">
        <f t="shared" si="265"/>
        <v>1112.952294127924</v>
      </c>
      <c r="G4274">
        <f t="shared" si="266"/>
        <v>1266.675</v>
      </c>
      <c r="H4274">
        <f t="shared" si="267"/>
        <v>153.72270587207601</v>
      </c>
      <c r="I4274">
        <f t="shared" si="268"/>
        <v>848.49556701279903</v>
      </c>
    </row>
    <row r="4275" spans="1:9" x14ac:dyDescent="0.25">
      <c r="B4275" s="21">
        <v>33581</v>
      </c>
      <c r="C4275">
        <v>1387.15</v>
      </c>
      <c r="D4275">
        <v>153.72270587207601</v>
      </c>
      <c r="E4275">
        <v>936.46397812009695</v>
      </c>
      <c r="F4275">
        <f t="shared" si="265"/>
        <v>1233.4272941279241</v>
      </c>
      <c r="G4275">
        <f t="shared" si="266"/>
        <v>1387.15</v>
      </c>
      <c r="H4275">
        <f t="shared" si="267"/>
        <v>153.72270587207601</v>
      </c>
      <c r="I4275">
        <f t="shared" si="268"/>
        <v>936.46397812009695</v>
      </c>
    </row>
    <row r="4276" spans="1:9" x14ac:dyDescent="0.25">
      <c r="B4276" s="21">
        <v>33585</v>
      </c>
      <c r="C4276">
        <v>1231.425</v>
      </c>
      <c r="D4276">
        <v>153.72270587207601</v>
      </c>
      <c r="E4276">
        <v>818.96118695693303</v>
      </c>
      <c r="F4276">
        <f t="shared" si="265"/>
        <v>1077.702294127924</v>
      </c>
      <c r="G4276">
        <f t="shared" si="266"/>
        <v>1231.425</v>
      </c>
      <c r="H4276">
        <f t="shared" si="267"/>
        <v>153.72270587207601</v>
      </c>
      <c r="I4276">
        <f t="shared" si="268"/>
        <v>818.96118695693303</v>
      </c>
    </row>
    <row r="4277" spans="1:9" x14ac:dyDescent="0.25">
      <c r="B4277" s="21">
        <v>33588</v>
      </c>
      <c r="F4277">
        <f t="shared" si="265"/>
        <v>0</v>
      </c>
      <c r="G4277">
        <f t="shared" si="266"/>
        <v>0</v>
      </c>
      <c r="H4277">
        <f t="shared" si="267"/>
        <v>0</v>
      </c>
      <c r="I4277">
        <f t="shared" si="268"/>
        <v>0</v>
      </c>
    </row>
    <row r="4278" spans="1:9" x14ac:dyDescent="0.25">
      <c r="B4278" s="21">
        <v>33590</v>
      </c>
      <c r="C4278">
        <v>1455.9749999999999</v>
      </c>
      <c r="D4278">
        <v>153.72270587207601</v>
      </c>
      <c r="E4278">
        <v>943.98578135479499</v>
      </c>
      <c r="F4278">
        <f t="shared" si="265"/>
        <v>1302.252294127924</v>
      </c>
      <c r="G4278">
        <f t="shared" si="266"/>
        <v>1455.9749999999999</v>
      </c>
      <c r="H4278">
        <f t="shared" si="267"/>
        <v>153.72270587207601</v>
      </c>
      <c r="I4278">
        <f t="shared" si="268"/>
        <v>943.98578135479499</v>
      </c>
    </row>
    <row r="4279" spans="1:9" x14ac:dyDescent="0.25">
      <c r="B4279" s="21">
        <v>33595</v>
      </c>
      <c r="C4279">
        <v>1439.9</v>
      </c>
      <c r="D4279">
        <v>153.72270587207601</v>
      </c>
      <c r="E4279">
        <v>860.78976360337094</v>
      </c>
      <c r="F4279">
        <f t="shared" si="265"/>
        <v>1286.1772941279241</v>
      </c>
      <c r="G4279">
        <f t="shared" si="266"/>
        <v>1439.9</v>
      </c>
      <c r="H4279">
        <f t="shared" si="267"/>
        <v>153.72270587207601</v>
      </c>
      <c r="I4279">
        <f t="shared" si="268"/>
        <v>860.78976360337094</v>
      </c>
    </row>
    <row r="4280" spans="1:9" x14ac:dyDescent="0.25">
      <c r="B4280" s="21">
        <v>33602</v>
      </c>
      <c r="C4280">
        <v>1572.5</v>
      </c>
      <c r="D4280">
        <v>153.72270587207601</v>
      </c>
      <c r="F4280">
        <f t="shared" si="265"/>
        <v>1418.7772941279241</v>
      </c>
      <c r="G4280">
        <f t="shared" si="266"/>
        <v>1572.5</v>
      </c>
      <c r="H4280">
        <f t="shared" si="267"/>
        <v>153.72270587207601</v>
      </c>
      <c r="I4280">
        <f t="shared" si="268"/>
        <v>0</v>
      </c>
    </row>
    <row r="4281" spans="1:9" x14ac:dyDescent="0.25">
      <c r="B4281" s="21">
        <v>33609</v>
      </c>
      <c r="D4281">
        <v>153.72270587207601</v>
      </c>
      <c r="F4281">
        <f t="shared" si="265"/>
        <v>-153.72270587207601</v>
      </c>
      <c r="G4281">
        <f t="shared" si="266"/>
        <v>0</v>
      </c>
      <c r="H4281">
        <f t="shared" si="267"/>
        <v>153.72270587207601</v>
      </c>
      <c r="I4281">
        <f t="shared" si="268"/>
        <v>0</v>
      </c>
    </row>
    <row r="4282" spans="1:9" x14ac:dyDescent="0.25">
      <c r="B4282" s="21">
        <v>33613</v>
      </c>
      <c r="D4282">
        <v>153.72270587207601</v>
      </c>
      <c r="F4282">
        <f t="shared" si="265"/>
        <v>-153.72270587207601</v>
      </c>
      <c r="G4282">
        <f t="shared" si="266"/>
        <v>0</v>
      </c>
      <c r="H4282">
        <f t="shared" si="267"/>
        <v>153.72270587207601</v>
      </c>
      <c r="I4282">
        <f t="shared" si="268"/>
        <v>0</v>
      </c>
    </row>
    <row r="4283" spans="1:9" x14ac:dyDescent="0.25">
      <c r="B4283" s="21">
        <v>33616</v>
      </c>
      <c r="F4283">
        <f t="shared" si="265"/>
        <v>0</v>
      </c>
      <c r="G4283">
        <f t="shared" si="266"/>
        <v>0</v>
      </c>
      <c r="H4283">
        <f t="shared" si="267"/>
        <v>0</v>
      </c>
      <c r="I4283">
        <f t="shared" si="268"/>
        <v>0</v>
      </c>
    </row>
    <row r="4284" spans="1:9" x14ac:dyDescent="0.25">
      <c r="B4284" s="21">
        <v>33618</v>
      </c>
      <c r="D4284">
        <v>153.72270587207601</v>
      </c>
      <c r="F4284">
        <f t="shared" si="265"/>
        <v>-153.72270587207601</v>
      </c>
      <c r="G4284">
        <f t="shared" si="266"/>
        <v>0</v>
      </c>
      <c r="H4284">
        <f t="shared" si="267"/>
        <v>153.72270587207601</v>
      </c>
      <c r="I4284">
        <f t="shared" si="268"/>
        <v>0</v>
      </c>
    </row>
    <row r="4285" spans="1:9" x14ac:dyDescent="0.25">
      <c r="B4285" s="21">
        <v>33623</v>
      </c>
      <c r="C4285">
        <v>969.87855784618205</v>
      </c>
      <c r="F4285">
        <f t="shared" si="265"/>
        <v>969.87855784618205</v>
      </c>
      <c r="G4285">
        <f t="shared" si="266"/>
        <v>969.87855784618205</v>
      </c>
      <c r="H4285">
        <f t="shared" si="267"/>
        <v>0</v>
      </c>
      <c r="I4285">
        <f t="shared" si="268"/>
        <v>0</v>
      </c>
    </row>
    <row r="4286" spans="1:9" x14ac:dyDescent="0.25">
      <c r="A4286" t="s">
        <v>311</v>
      </c>
      <c r="B4286" s="21">
        <v>33483</v>
      </c>
      <c r="F4286">
        <f t="shared" si="265"/>
        <v>0</v>
      </c>
      <c r="G4286">
        <f t="shared" si="266"/>
        <v>0</v>
      </c>
      <c r="H4286">
        <f t="shared" si="267"/>
        <v>0</v>
      </c>
      <c r="I4286">
        <f t="shared" si="268"/>
        <v>0</v>
      </c>
    </row>
    <row r="4287" spans="1:9" x14ac:dyDescent="0.25">
      <c r="B4287" s="21">
        <v>33491</v>
      </c>
      <c r="F4287">
        <f t="shared" si="265"/>
        <v>0</v>
      </c>
      <c r="G4287">
        <f t="shared" si="266"/>
        <v>0</v>
      </c>
      <c r="H4287">
        <f t="shared" si="267"/>
        <v>0</v>
      </c>
      <c r="I4287">
        <f t="shared" si="268"/>
        <v>0</v>
      </c>
    </row>
    <row r="4288" spans="1:9" x14ac:dyDescent="0.25">
      <c r="B4288" s="21">
        <v>33497</v>
      </c>
      <c r="F4288">
        <f t="shared" si="265"/>
        <v>0</v>
      </c>
      <c r="G4288">
        <f t="shared" si="266"/>
        <v>0</v>
      </c>
      <c r="H4288">
        <f t="shared" si="267"/>
        <v>0</v>
      </c>
      <c r="I4288">
        <f t="shared" si="268"/>
        <v>0</v>
      </c>
    </row>
    <row r="4289" spans="2:9" x14ac:dyDescent="0.25">
      <c r="B4289" s="21">
        <v>33504</v>
      </c>
      <c r="F4289">
        <f t="shared" si="265"/>
        <v>0</v>
      </c>
      <c r="G4289">
        <f t="shared" si="266"/>
        <v>0</v>
      </c>
      <c r="H4289">
        <f t="shared" si="267"/>
        <v>0</v>
      </c>
      <c r="I4289">
        <f t="shared" si="268"/>
        <v>0</v>
      </c>
    </row>
    <row r="4290" spans="2:9" x14ac:dyDescent="0.25">
      <c r="B4290" s="21">
        <v>33505</v>
      </c>
      <c r="C4290">
        <v>263.75</v>
      </c>
      <c r="E4290">
        <v>109.13227708179799</v>
      </c>
      <c r="F4290">
        <f t="shared" si="265"/>
        <v>263.75</v>
      </c>
      <c r="G4290">
        <f t="shared" si="266"/>
        <v>263.75</v>
      </c>
      <c r="H4290">
        <f t="shared" si="267"/>
        <v>0</v>
      </c>
      <c r="I4290">
        <f t="shared" si="268"/>
        <v>109.13227708179799</v>
      </c>
    </row>
    <row r="4291" spans="2:9" x14ac:dyDescent="0.25">
      <c r="B4291" s="21">
        <v>33512</v>
      </c>
      <c r="F4291">
        <f t="shared" si="265"/>
        <v>0</v>
      </c>
      <c r="G4291">
        <f t="shared" si="266"/>
        <v>0</v>
      </c>
      <c r="H4291">
        <f t="shared" si="267"/>
        <v>0</v>
      </c>
      <c r="I4291">
        <f t="shared" si="268"/>
        <v>0</v>
      </c>
    </row>
    <row r="4292" spans="2:9" x14ac:dyDescent="0.25">
      <c r="B4292" s="21">
        <v>33519</v>
      </c>
      <c r="F4292">
        <f t="shared" si="265"/>
        <v>0</v>
      </c>
      <c r="G4292">
        <f t="shared" si="266"/>
        <v>0</v>
      </c>
      <c r="H4292">
        <f t="shared" si="267"/>
        <v>0</v>
      </c>
      <c r="I4292">
        <f t="shared" si="268"/>
        <v>0</v>
      </c>
    </row>
    <row r="4293" spans="2:9" x14ac:dyDescent="0.25">
      <c r="B4293" s="21">
        <v>33521</v>
      </c>
      <c r="C4293">
        <v>450.5</v>
      </c>
      <c r="E4293">
        <v>221.232698272043</v>
      </c>
      <c r="F4293">
        <f t="shared" si="265"/>
        <v>450.5</v>
      </c>
      <c r="G4293">
        <f t="shared" si="266"/>
        <v>450.5</v>
      </c>
      <c r="H4293">
        <f t="shared" si="267"/>
        <v>0</v>
      </c>
      <c r="I4293">
        <f t="shared" si="268"/>
        <v>221.232698272043</v>
      </c>
    </row>
    <row r="4294" spans="2:9" x14ac:dyDescent="0.25">
      <c r="B4294" s="21">
        <v>33525</v>
      </c>
      <c r="F4294">
        <f t="shared" ref="F4294:F4357" si="269">G4294-H4294</f>
        <v>0</v>
      </c>
      <c r="G4294">
        <f t="shared" ref="G4294:G4357" si="270">IF(C4294="",0,C4294)</f>
        <v>0</v>
      </c>
      <c r="H4294">
        <f t="shared" ref="H4294:H4357" si="271">IF(D4294="",0,D4294)</f>
        <v>0</v>
      </c>
      <c r="I4294">
        <f t="shared" ref="I4294:I4357" si="272">IF(E4294="",0,E4294)</f>
        <v>0</v>
      </c>
    </row>
    <row r="4295" spans="2:9" x14ac:dyDescent="0.25">
      <c r="B4295" s="21">
        <v>33532</v>
      </c>
      <c r="F4295">
        <f t="shared" si="269"/>
        <v>0</v>
      </c>
      <c r="G4295">
        <f t="shared" si="270"/>
        <v>0</v>
      </c>
      <c r="H4295">
        <f t="shared" si="271"/>
        <v>0</v>
      </c>
      <c r="I4295">
        <f t="shared" si="272"/>
        <v>0</v>
      </c>
    </row>
    <row r="4296" spans="2:9" x14ac:dyDescent="0.25">
      <c r="B4296" s="21">
        <v>33533</v>
      </c>
      <c r="C4296">
        <v>735.55</v>
      </c>
      <c r="E4296">
        <v>417.53914293179997</v>
      </c>
      <c r="F4296">
        <f t="shared" si="269"/>
        <v>735.55</v>
      </c>
      <c r="G4296">
        <f t="shared" si="270"/>
        <v>735.55</v>
      </c>
      <c r="H4296">
        <f t="shared" si="271"/>
        <v>0</v>
      </c>
      <c r="I4296">
        <f t="shared" si="272"/>
        <v>417.53914293179997</v>
      </c>
    </row>
    <row r="4297" spans="2:9" x14ac:dyDescent="0.25">
      <c r="B4297" s="21">
        <v>33540</v>
      </c>
      <c r="F4297">
        <f t="shared" si="269"/>
        <v>0</v>
      </c>
      <c r="G4297">
        <f t="shared" si="270"/>
        <v>0</v>
      </c>
      <c r="H4297">
        <f t="shared" si="271"/>
        <v>0</v>
      </c>
      <c r="I4297">
        <f t="shared" si="272"/>
        <v>0</v>
      </c>
    </row>
    <row r="4298" spans="2:9" x14ac:dyDescent="0.25">
      <c r="B4298" s="21">
        <v>33546</v>
      </c>
      <c r="F4298">
        <f t="shared" si="269"/>
        <v>0</v>
      </c>
      <c r="G4298">
        <f t="shared" si="270"/>
        <v>0</v>
      </c>
      <c r="H4298">
        <f t="shared" si="271"/>
        <v>0</v>
      </c>
      <c r="I4298">
        <f t="shared" si="272"/>
        <v>0</v>
      </c>
    </row>
    <row r="4299" spans="2:9" x14ac:dyDescent="0.25">
      <c r="B4299" s="21">
        <v>33547</v>
      </c>
      <c r="C4299">
        <v>1057.875</v>
      </c>
      <c r="E4299">
        <v>746.03187827640397</v>
      </c>
      <c r="F4299">
        <f t="shared" si="269"/>
        <v>1057.875</v>
      </c>
      <c r="G4299">
        <f t="shared" si="270"/>
        <v>1057.875</v>
      </c>
      <c r="H4299">
        <f t="shared" si="271"/>
        <v>0</v>
      </c>
      <c r="I4299">
        <f t="shared" si="272"/>
        <v>746.03187827640397</v>
      </c>
    </row>
    <row r="4300" spans="2:9" x14ac:dyDescent="0.25">
      <c r="B4300" s="21">
        <v>33553</v>
      </c>
      <c r="F4300">
        <f t="shared" si="269"/>
        <v>0</v>
      </c>
      <c r="G4300">
        <f t="shared" si="270"/>
        <v>0</v>
      </c>
      <c r="H4300">
        <f t="shared" si="271"/>
        <v>0</v>
      </c>
      <c r="I4300">
        <f t="shared" si="272"/>
        <v>0</v>
      </c>
    </row>
    <row r="4301" spans="2:9" x14ac:dyDescent="0.25">
      <c r="B4301" s="21">
        <v>33560</v>
      </c>
      <c r="F4301">
        <f t="shared" si="269"/>
        <v>0</v>
      </c>
      <c r="G4301">
        <f t="shared" si="270"/>
        <v>0</v>
      </c>
      <c r="H4301">
        <f t="shared" si="271"/>
        <v>0</v>
      </c>
      <c r="I4301">
        <f t="shared" si="272"/>
        <v>0</v>
      </c>
    </row>
    <row r="4302" spans="2:9" x14ac:dyDescent="0.25">
      <c r="B4302" s="21">
        <v>33561</v>
      </c>
      <c r="C4302">
        <v>1591.55</v>
      </c>
      <c r="D4302">
        <v>251.860818251475</v>
      </c>
      <c r="E4302">
        <v>1040.40929188009</v>
      </c>
      <c r="F4302">
        <f t="shared" si="269"/>
        <v>1339.689181748525</v>
      </c>
      <c r="G4302">
        <f t="shared" si="270"/>
        <v>1591.55</v>
      </c>
      <c r="H4302">
        <f t="shared" si="271"/>
        <v>251.860818251475</v>
      </c>
      <c r="I4302">
        <f t="shared" si="272"/>
        <v>1040.40929188009</v>
      </c>
    </row>
    <row r="4303" spans="2:9" x14ac:dyDescent="0.25">
      <c r="B4303" s="21">
        <v>33568</v>
      </c>
      <c r="C4303">
        <v>1047.2249999999999</v>
      </c>
      <c r="D4303">
        <v>251.860818251475</v>
      </c>
      <c r="E4303">
        <v>701.72379420166203</v>
      </c>
      <c r="F4303">
        <f t="shared" si="269"/>
        <v>795.36418174852497</v>
      </c>
      <c r="G4303">
        <f t="shared" si="270"/>
        <v>1047.2249999999999</v>
      </c>
      <c r="H4303">
        <f t="shared" si="271"/>
        <v>251.860818251475</v>
      </c>
      <c r="I4303">
        <f t="shared" si="272"/>
        <v>701.72379420166203</v>
      </c>
    </row>
    <row r="4304" spans="2:9" x14ac:dyDescent="0.25">
      <c r="B4304" s="21">
        <v>33574</v>
      </c>
      <c r="C4304">
        <v>1591.6</v>
      </c>
      <c r="D4304">
        <v>251.860818251475</v>
      </c>
      <c r="E4304">
        <v>1053.27920352109</v>
      </c>
      <c r="F4304">
        <f t="shared" si="269"/>
        <v>1339.739181748525</v>
      </c>
      <c r="G4304">
        <f t="shared" si="270"/>
        <v>1591.6</v>
      </c>
      <c r="H4304">
        <f t="shared" si="271"/>
        <v>251.860818251475</v>
      </c>
      <c r="I4304">
        <f t="shared" si="272"/>
        <v>1053.27920352109</v>
      </c>
    </row>
    <row r="4305" spans="1:9" x14ac:dyDescent="0.25">
      <c r="B4305" s="21">
        <v>33581</v>
      </c>
      <c r="C4305">
        <v>2155.3000000000002</v>
      </c>
      <c r="D4305">
        <v>251.860818251475</v>
      </c>
      <c r="E4305">
        <v>1431.36596543049</v>
      </c>
      <c r="F4305">
        <f t="shared" si="269"/>
        <v>1903.4391817485252</v>
      </c>
      <c r="G4305">
        <f t="shared" si="270"/>
        <v>2155.3000000000002</v>
      </c>
      <c r="H4305">
        <f t="shared" si="271"/>
        <v>251.860818251475</v>
      </c>
      <c r="I4305">
        <f t="shared" si="272"/>
        <v>1431.36596543049</v>
      </c>
    </row>
    <row r="4306" spans="1:9" x14ac:dyDescent="0.25">
      <c r="B4306" s="21">
        <v>33585</v>
      </c>
      <c r="C4306">
        <v>2204.6999999999998</v>
      </c>
      <c r="D4306">
        <v>251.860818251475</v>
      </c>
      <c r="E4306">
        <v>1414.6273636777</v>
      </c>
      <c r="F4306">
        <f t="shared" si="269"/>
        <v>1952.8391817485249</v>
      </c>
      <c r="G4306">
        <f t="shared" si="270"/>
        <v>2204.6999999999998</v>
      </c>
      <c r="H4306">
        <f t="shared" si="271"/>
        <v>251.860818251475</v>
      </c>
      <c r="I4306">
        <f t="shared" si="272"/>
        <v>1414.6273636777</v>
      </c>
    </row>
    <row r="4307" spans="1:9" x14ac:dyDescent="0.25">
      <c r="B4307" s="21">
        <v>33588</v>
      </c>
      <c r="F4307">
        <f t="shared" si="269"/>
        <v>0</v>
      </c>
      <c r="G4307">
        <f t="shared" si="270"/>
        <v>0</v>
      </c>
      <c r="H4307">
        <f t="shared" si="271"/>
        <v>0</v>
      </c>
      <c r="I4307">
        <f t="shared" si="272"/>
        <v>0</v>
      </c>
    </row>
    <row r="4308" spans="1:9" x14ac:dyDescent="0.25">
      <c r="B4308" s="21">
        <v>33590</v>
      </c>
      <c r="C4308">
        <v>1912.625</v>
      </c>
      <c r="D4308">
        <v>251.860818251475</v>
      </c>
      <c r="E4308">
        <v>1195.09568090125</v>
      </c>
      <c r="F4308">
        <f t="shared" si="269"/>
        <v>1660.7641817485251</v>
      </c>
      <c r="G4308">
        <f t="shared" si="270"/>
        <v>1912.625</v>
      </c>
      <c r="H4308">
        <f t="shared" si="271"/>
        <v>251.860818251475</v>
      </c>
      <c r="I4308">
        <f t="shared" si="272"/>
        <v>1195.09568090125</v>
      </c>
    </row>
    <row r="4309" spans="1:9" x14ac:dyDescent="0.25">
      <c r="B4309" s="21">
        <v>33595</v>
      </c>
      <c r="C4309">
        <v>2238.625</v>
      </c>
      <c r="D4309">
        <v>251.860818251475</v>
      </c>
      <c r="E4309">
        <v>1329.2453847624499</v>
      </c>
      <c r="F4309">
        <f t="shared" si="269"/>
        <v>1986.7641817485251</v>
      </c>
      <c r="G4309">
        <f t="shared" si="270"/>
        <v>2238.625</v>
      </c>
      <c r="H4309">
        <f t="shared" si="271"/>
        <v>251.860818251475</v>
      </c>
      <c r="I4309">
        <f t="shared" si="272"/>
        <v>1329.2453847624499</v>
      </c>
    </row>
    <row r="4310" spans="1:9" x14ac:dyDescent="0.25">
      <c r="B4310" s="21">
        <v>33602</v>
      </c>
      <c r="C4310">
        <v>2452.4</v>
      </c>
      <c r="D4310">
        <v>251.860818251475</v>
      </c>
      <c r="E4310">
        <v>1324.2076620247999</v>
      </c>
      <c r="F4310">
        <f t="shared" si="269"/>
        <v>2200.5391817485252</v>
      </c>
      <c r="G4310">
        <f t="shared" si="270"/>
        <v>2452.4</v>
      </c>
      <c r="H4310">
        <f t="shared" si="271"/>
        <v>251.860818251475</v>
      </c>
      <c r="I4310">
        <f t="shared" si="272"/>
        <v>1324.2076620247999</v>
      </c>
    </row>
    <row r="4311" spans="1:9" x14ac:dyDescent="0.25">
      <c r="B4311" s="21">
        <v>33609</v>
      </c>
      <c r="C4311">
        <v>2308.2750000000001</v>
      </c>
      <c r="D4311">
        <v>251.860818251475</v>
      </c>
      <c r="E4311">
        <v>1202.7606674107999</v>
      </c>
      <c r="F4311">
        <f t="shared" si="269"/>
        <v>2056.4141817485252</v>
      </c>
      <c r="G4311">
        <f t="shared" si="270"/>
        <v>2308.2750000000001</v>
      </c>
      <c r="H4311">
        <f t="shared" si="271"/>
        <v>251.860818251475</v>
      </c>
      <c r="I4311">
        <f t="shared" si="272"/>
        <v>1202.7606674107999</v>
      </c>
    </row>
    <row r="4312" spans="1:9" x14ac:dyDescent="0.25">
      <c r="B4312" s="21">
        <v>33613</v>
      </c>
      <c r="C4312">
        <v>2427.6750000000002</v>
      </c>
      <c r="D4312">
        <v>251.860818251475</v>
      </c>
      <c r="E4312">
        <v>1177.9374063637199</v>
      </c>
      <c r="F4312">
        <f t="shared" si="269"/>
        <v>2175.8141817485252</v>
      </c>
      <c r="G4312">
        <f t="shared" si="270"/>
        <v>2427.6750000000002</v>
      </c>
      <c r="H4312">
        <f t="shared" si="271"/>
        <v>251.860818251475</v>
      </c>
      <c r="I4312">
        <f t="shared" si="272"/>
        <v>1177.9374063637199</v>
      </c>
    </row>
    <row r="4313" spans="1:9" x14ac:dyDescent="0.25">
      <c r="B4313" s="21">
        <v>33616</v>
      </c>
      <c r="F4313">
        <f t="shared" si="269"/>
        <v>0</v>
      </c>
      <c r="G4313">
        <f t="shared" si="270"/>
        <v>0</v>
      </c>
      <c r="H4313">
        <f t="shared" si="271"/>
        <v>0</v>
      </c>
      <c r="I4313">
        <f t="shared" si="272"/>
        <v>0</v>
      </c>
    </row>
    <row r="4314" spans="1:9" x14ac:dyDescent="0.25">
      <c r="B4314" s="21">
        <v>33618</v>
      </c>
      <c r="C4314">
        <v>2466</v>
      </c>
      <c r="D4314">
        <v>251.860818251475</v>
      </c>
      <c r="F4314">
        <f t="shared" si="269"/>
        <v>2214.1391817485251</v>
      </c>
      <c r="G4314">
        <f t="shared" si="270"/>
        <v>2466</v>
      </c>
      <c r="H4314">
        <f t="shared" si="271"/>
        <v>251.860818251475</v>
      </c>
      <c r="I4314">
        <f t="shared" si="272"/>
        <v>0</v>
      </c>
    </row>
    <row r="4315" spans="1:9" x14ac:dyDescent="0.25">
      <c r="B4315" s="21">
        <v>33623</v>
      </c>
      <c r="C4315">
        <v>1962.8623815778601</v>
      </c>
      <c r="F4315">
        <f t="shared" si="269"/>
        <v>1962.8623815778601</v>
      </c>
      <c r="G4315">
        <f t="shared" si="270"/>
        <v>1962.8623815778601</v>
      </c>
      <c r="H4315">
        <f t="shared" si="271"/>
        <v>0</v>
      </c>
      <c r="I4315">
        <f t="shared" si="272"/>
        <v>0</v>
      </c>
    </row>
    <row r="4316" spans="1:9" x14ac:dyDescent="0.25">
      <c r="A4316" t="s">
        <v>312</v>
      </c>
      <c r="B4316" s="21">
        <v>33483</v>
      </c>
      <c r="F4316">
        <f t="shared" si="269"/>
        <v>0</v>
      </c>
      <c r="G4316">
        <f t="shared" si="270"/>
        <v>0</v>
      </c>
      <c r="H4316">
        <f t="shared" si="271"/>
        <v>0</v>
      </c>
      <c r="I4316">
        <f t="shared" si="272"/>
        <v>0</v>
      </c>
    </row>
    <row r="4317" spans="1:9" x14ac:dyDescent="0.25">
      <c r="B4317" s="21">
        <v>33491</v>
      </c>
      <c r="F4317">
        <f t="shared" si="269"/>
        <v>0</v>
      </c>
      <c r="G4317">
        <f t="shared" si="270"/>
        <v>0</v>
      </c>
      <c r="H4317">
        <f t="shared" si="271"/>
        <v>0</v>
      </c>
      <c r="I4317">
        <f t="shared" si="272"/>
        <v>0</v>
      </c>
    </row>
    <row r="4318" spans="1:9" x14ac:dyDescent="0.25">
      <c r="B4318" s="21">
        <v>33497</v>
      </c>
      <c r="F4318">
        <f t="shared" si="269"/>
        <v>0</v>
      </c>
      <c r="G4318">
        <f t="shared" si="270"/>
        <v>0</v>
      </c>
      <c r="H4318">
        <f t="shared" si="271"/>
        <v>0</v>
      </c>
      <c r="I4318">
        <f t="shared" si="272"/>
        <v>0</v>
      </c>
    </row>
    <row r="4319" spans="1:9" x14ac:dyDescent="0.25">
      <c r="B4319" s="21">
        <v>33504</v>
      </c>
      <c r="F4319">
        <f t="shared" si="269"/>
        <v>0</v>
      </c>
      <c r="G4319">
        <f t="shared" si="270"/>
        <v>0</v>
      </c>
      <c r="H4319">
        <f t="shared" si="271"/>
        <v>0</v>
      </c>
      <c r="I4319">
        <f t="shared" si="272"/>
        <v>0</v>
      </c>
    </row>
    <row r="4320" spans="1:9" x14ac:dyDescent="0.25">
      <c r="B4320" s="21">
        <v>33512</v>
      </c>
      <c r="F4320">
        <f t="shared" si="269"/>
        <v>0</v>
      </c>
      <c r="G4320">
        <f t="shared" si="270"/>
        <v>0</v>
      </c>
      <c r="H4320">
        <f t="shared" si="271"/>
        <v>0</v>
      </c>
      <c r="I4320">
        <f t="shared" si="272"/>
        <v>0</v>
      </c>
    </row>
    <row r="4321" spans="1:9" x14ac:dyDescent="0.25">
      <c r="B4321" s="21">
        <v>33519</v>
      </c>
      <c r="F4321">
        <f t="shared" si="269"/>
        <v>0</v>
      </c>
      <c r="G4321">
        <f t="shared" si="270"/>
        <v>0</v>
      </c>
      <c r="H4321">
        <f t="shared" si="271"/>
        <v>0</v>
      </c>
      <c r="I4321">
        <f t="shared" si="272"/>
        <v>0</v>
      </c>
    </row>
    <row r="4322" spans="1:9" x14ac:dyDescent="0.25">
      <c r="B4322" s="21">
        <v>33525</v>
      </c>
      <c r="F4322">
        <f t="shared" si="269"/>
        <v>0</v>
      </c>
      <c r="G4322">
        <f t="shared" si="270"/>
        <v>0</v>
      </c>
      <c r="H4322">
        <f t="shared" si="271"/>
        <v>0</v>
      </c>
      <c r="I4322">
        <f t="shared" si="272"/>
        <v>0</v>
      </c>
    </row>
    <row r="4323" spans="1:9" x14ac:dyDescent="0.25">
      <c r="B4323" s="21">
        <v>33532</v>
      </c>
      <c r="F4323">
        <f t="shared" si="269"/>
        <v>0</v>
      </c>
      <c r="G4323">
        <f t="shared" si="270"/>
        <v>0</v>
      </c>
      <c r="H4323">
        <f t="shared" si="271"/>
        <v>0</v>
      </c>
      <c r="I4323">
        <f t="shared" si="272"/>
        <v>0</v>
      </c>
    </row>
    <row r="4324" spans="1:9" x14ac:dyDescent="0.25">
      <c r="B4324" s="21">
        <v>33540</v>
      </c>
      <c r="F4324">
        <f t="shared" si="269"/>
        <v>0</v>
      </c>
      <c r="G4324">
        <f t="shared" si="270"/>
        <v>0</v>
      </c>
      <c r="H4324">
        <f t="shared" si="271"/>
        <v>0</v>
      </c>
      <c r="I4324">
        <f t="shared" si="272"/>
        <v>0</v>
      </c>
    </row>
    <row r="4325" spans="1:9" x14ac:dyDescent="0.25">
      <c r="B4325" s="21">
        <v>33546</v>
      </c>
      <c r="F4325">
        <f t="shared" si="269"/>
        <v>0</v>
      </c>
      <c r="G4325">
        <f t="shared" si="270"/>
        <v>0</v>
      </c>
      <c r="H4325">
        <f t="shared" si="271"/>
        <v>0</v>
      </c>
      <c r="I4325">
        <f t="shared" si="272"/>
        <v>0</v>
      </c>
    </row>
    <row r="4326" spans="1:9" x14ac:dyDescent="0.25">
      <c r="B4326" s="21">
        <v>33553</v>
      </c>
      <c r="F4326">
        <f t="shared" si="269"/>
        <v>0</v>
      </c>
      <c r="G4326">
        <f t="shared" si="270"/>
        <v>0</v>
      </c>
      <c r="H4326">
        <f t="shared" si="271"/>
        <v>0</v>
      </c>
      <c r="I4326">
        <f t="shared" si="272"/>
        <v>0</v>
      </c>
    </row>
    <row r="4327" spans="1:9" x14ac:dyDescent="0.25">
      <c r="B4327" s="21">
        <v>33560</v>
      </c>
      <c r="F4327">
        <f t="shared" si="269"/>
        <v>0</v>
      </c>
      <c r="G4327">
        <f t="shared" si="270"/>
        <v>0</v>
      </c>
      <c r="H4327">
        <f t="shared" si="271"/>
        <v>0</v>
      </c>
      <c r="I4327">
        <f t="shared" si="272"/>
        <v>0</v>
      </c>
    </row>
    <row r="4328" spans="1:9" x14ac:dyDescent="0.25">
      <c r="B4328" s="21">
        <v>33574</v>
      </c>
      <c r="F4328">
        <f t="shared" si="269"/>
        <v>0</v>
      </c>
      <c r="G4328">
        <f t="shared" si="270"/>
        <v>0</v>
      </c>
      <c r="H4328">
        <f t="shared" si="271"/>
        <v>0</v>
      </c>
      <c r="I4328">
        <f t="shared" si="272"/>
        <v>0</v>
      </c>
    </row>
    <row r="4329" spans="1:9" x14ac:dyDescent="0.25">
      <c r="B4329" s="21">
        <v>33581</v>
      </c>
      <c r="F4329">
        <f t="shared" si="269"/>
        <v>0</v>
      </c>
      <c r="G4329">
        <f t="shared" si="270"/>
        <v>0</v>
      </c>
      <c r="H4329">
        <f t="shared" si="271"/>
        <v>0</v>
      </c>
      <c r="I4329">
        <f t="shared" si="272"/>
        <v>0</v>
      </c>
    </row>
    <row r="4330" spans="1:9" x14ac:dyDescent="0.25">
      <c r="B4330" s="21">
        <v>33588</v>
      </c>
      <c r="F4330">
        <f t="shared" si="269"/>
        <v>0</v>
      </c>
      <c r="G4330">
        <f t="shared" si="270"/>
        <v>0</v>
      </c>
      <c r="H4330">
        <f t="shared" si="271"/>
        <v>0</v>
      </c>
      <c r="I4330">
        <f t="shared" si="272"/>
        <v>0</v>
      </c>
    </row>
    <row r="4331" spans="1:9" x14ac:dyDescent="0.25">
      <c r="B4331" s="21">
        <v>33595</v>
      </c>
      <c r="F4331">
        <f t="shared" si="269"/>
        <v>0</v>
      </c>
      <c r="G4331">
        <f t="shared" si="270"/>
        <v>0</v>
      </c>
      <c r="H4331">
        <f t="shared" si="271"/>
        <v>0</v>
      </c>
      <c r="I4331">
        <f t="shared" si="272"/>
        <v>0</v>
      </c>
    </row>
    <row r="4332" spans="1:9" x14ac:dyDescent="0.25">
      <c r="B4332" s="21">
        <v>33602</v>
      </c>
      <c r="F4332">
        <f t="shared" si="269"/>
        <v>0</v>
      </c>
      <c r="G4332">
        <f t="shared" si="270"/>
        <v>0</v>
      </c>
      <c r="H4332">
        <f t="shared" si="271"/>
        <v>0</v>
      </c>
      <c r="I4332">
        <f t="shared" si="272"/>
        <v>0</v>
      </c>
    </row>
    <row r="4333" spans="1:9" x14ac:dyDescent="0.25">
      <c r="B4333" s="21">
        <v>33609</v>
      </c>
      <c r="F4333">
        <f t="shared" si="269"/>
        <v>0</v>
      </c>
      <c r="G4333">
        <f t="shared" si="270"/>
        <v>0</v>
      </c>
      <c r="H4333">
        <f t="shared" si="271"/>
        <v>0</v>
      </c>
      <c r="I4333">
        <f t="shared" si="272"/>
        <v>0</v>
      </c>
    </row>
    <row r="4334" spans="1:9" x14ac:dyDescent="0.25">
      <c r="B4334" s="21">
        <v>33616</v>
      </c>
      <c r="F4334">
        <f t="shared" si="269"/>
        <v>0</v>
      </c>
      <c r="G4334">
        <f t="shared" si="270"/>
        <v>0</v>
      </c>
      <c r="H4334">
        <f t="shared" si="271"/>
        <v>0</v>
      </c>
      <c r="I4334">
        <f t="shared" si="272"/>
        <v>0</v>
      </c>
    </row>
    <row r="4335" spans="1:9" x14ac:dyDescent="0.25">
      <c r="B4335" s="21">
        <v>33623</v>
      </c>
      <c r="F4335">
        <f t="shared" si="269"/>
        <v>0</v>
      </c>
      <c r="G4335">
        <f t="shared" si="270"/>
        <v>0</v>
      </c>
      <c r="H4335">
        <f t="shared" si="271"/>
        <v>0</v>
      </c>
      <c r="I4335">
        <f t="shared" si="272"/>
        <v>0</v>
      </c>
    </row>
    <row r="4336" spans="1:9" x14ac:dyDescent="0.25">
      <c r="A4336" t="s">
        <v>313</v>
      </c>
      <c r="B4336" s="21">
        <v>33483</v>
      </c>
      <c r="F4336">
        <f t="shared" si="269"/>
        <v>0</v>
      </c>
      <c r="G4336">
        <f t="shared" si="270"/>
        <v>0</v>
      </c>
      <c r="H4336">
        <f t="shared" si="271"/>
        <v>0</v>
      </c>
      <c r="I4336">
        <f t="shared" si="272"/>
        <v>0</v>
      </c>
    </row>
    <row r="4337" spans="2:9" x14ac:dyDescent="0.25">
      <c r="B4337" s="21">
        <v>33491</v>
      </c>
      <c r="F4337">
        <f t="shared" si="269"/>
        <v>0</v>
      </c>
      <c r="G4337">
        <f t="shared" si="270"/>
        <v>0</v>
      </c>
      <c r="H4337">
        <f t="shared" si="271"/>
        <v>0</v>
      </c>
      <c r="I4337">
        <f t="shared" si="272"/>
        <v>0</v>
      </c>
    </row>
    <row r="4338" spans="2:9" x14ac:dyDescent="0.25">
      <c r="B4338" s="21">
        <v>33497</v>
      </c>
      <c r="F4338">
        <f t="shared" si="269"/>
        <v>0</v>
      </c>
      <c r="G4338">
        <f t="shared" si="270"/>
        <v>0</v>
      </c>
      <c r="H4338">
        <f t="shared" si="271"/>
        <v>0</v>
      </c>
      <c r="I4338">
        <f t="shared" si="272"/>
        <v>0</v>
      </c>
    </row>
    <row r="4339" spans="2:9" x14ac:dyDescent="0.25">
      <c r="B4339" s="21">
        <v>33504</v>
      </c>
      <c r="F4339">
        <f t="shared" si="269"/>
        <v>0</v>
      </c>
      <c r="G4339">
        <f t="shared" si="270"/>
        <v>0</v>
      </c>
      <c r="H4339">
        <f t="shared" si="271"/>
        <v>0</v>
      </c>
      <c r="I4339">
        <f t="shared" si="272"/>
        <v>0</v>
      </c>
    </row>
    <row r="4340" spans="2:9" x14ac:dyDescent="0.25">
      <c r="B4340" s="21">
        <v>33512</v>
      </c>
      <c r="F4340">
        <f t="shared" si="269"/>
        <v>0</v>
      </c>
      <c r="G4340">
        <f t="shared" si="270"/>
        <v>0</v>
      </c>
      <c r="H4340">
        <f t="shared" si="271"/>
        <v>0</v>
      </c>
      <c r="I4340">
        <f t="shared" si="272"/>
        <v>0</v>
      </c>
    </row>
    <row r="4341" spans="2:9" x14ac:dyDescent="0.25">
      <c r="B4341" s="21">
        <v>33519</v>
      </c>
      <c r="F4341">
        <f t="shared" si="269"/>
        <v>0</v>
      </c>
      <c r="G4341">
        <f t="shared" si="270"/>
        <v>0</v>
      </c>
      <c r="H4341">
        <f t="shared" si="271"/>
        <v>0</v>
      </c>
      <c r="I4341">
        <f t="shared" si="272"/>
        <v>0</v>
      </c>
    </row>
    <row r="4342" spans="2:9" x14ac:dyDescent="0.25">
      <c r="B4342" s="21">
        <v>33525</v>
      </c>
      <c r="F4342">
        <f t="shared" si="269"/>
        <v>0</v>
      </c>
      <c r="G4342">
        <f t="shared" si="270"/>
        <v>0</v>
      </c>
      <c r="H4342">
        <f t="shared" si="271"/>
        <v>0</v>
      </c>
      <c r="I4342">
        <f t="shared" si="272"/>
        <v>0</v>
      </c>
    </row>
    <row r="4343" spans="2:9" x14ac:dyDescent="0.25">
      <c r="B4343" s="21">
        <v>33532</v>
      </c>
      <c r="F4343">
        <f t="shared" si="269"/>
        <v>0</v>
      </c>
      <c r="G4343">
        <f t="shared" si="270"/>
        <v>0</v>
      </c>
      <c r="H4343">
        <f t="shared" si="271"/>
        <v>0</v>
      </c>
      <c r="I4343">
        <f t="shared" si="272"/>
        <v>0</v>
      </c>
    </row>
    <row r="4344" spans="2:9" x14ac:dyDescent="0.25">
      <c r="B4344" s="21">
        <v>33540</v>
      </c>
      <c r="F4344">
        <f t="shared" si="269"/>
        <v>0</v>
      </c>
      <c r="G4344">
        <f t="shared" si="270"/>
        <v>0</v>
      </c>
      <c r="H4344">
        <f t="shared" si="271"/>
        <v>0</v>
      </c>
      <c r="I4344">
        <f t="shared" si="272"/>
        <v>0</v>
      </c>
    </row>
    <row r="4345" spans="2:9" x14ac:dyDescent="0.25">
      <c r="B4345" s="21">
        <v>33546</v>
      </c>
      <c r="F4345">
        <f t="shared" si="269"/>
        <v>0</v>
      </c>
      <c r="G4345">
        <f t="shared" si="270"/>
        <v>0</v>
      </c>
      <c r="H4345">
        <f t="shared" si="271"/>
        <v>0</v>
      </c>
      <c r="I4345">
        <f t="shared" si="272"/>
        <v>0</v>
      </c>
    </row>
    <row r="4346" spans="2:9" x14ac:dyDescent="0.25">
      <c r="B4346" s="21">
        <v>33553</v>
      </c>
      <c r="F4346">
        <f t="shared" si="269"/>
        <v>0</v>
      </c>
      <c r="G4346">
        <f t="shared" si="270"/>
        <v>0</v>
      </c>
      <c r="H4346">
        <f t="shared" si="271"/>
        <v>0</v>
      </c>
      <c r="I4346">
        <f t="shared" si="272"/>
        <v>0</v>
      </c>
    </row>
    <row r="4347" spans="2:9" x14ac:dyDescent="0.25">
      <c r="B4347" s="21">
        <v>33560</v>
      </c>
      <c r="F4347">
        <f t="shared" si="269"/>
        <v>0</v>
      </c>
      <c r="G4347">
        <f t="shared" si="270"/>
        <v>0</v>
      </c>
      <c r="H4347">
        <f t="shared" si="271"/>
        <v>0</v>
      </c>
      <c r="I4347">
        <f t="shared" si="272"/>
        <v>0</v>
      </c>
    </row>
    <row r="4348" spans="2:9" x14ac:dyDescent="0.25">
      <c r="B4348" s="21">
        <v>33574</v>
      </c>
      <c r="F4348">
        <f t="shared" si="269"/>
        <v>0</v>
      </c>
      <c r="G4348">
        <f t="shared" si="270"/>
        <v>0</v>
      </c>
      <c r="H4348">
        <f t="shared" si="271"/>
        <v>0</v>
      </c>
      <c r="I4348">
        <f t="shared" si="272"/>
        <v>0</v>
      </c>
    </row>
    <row r="4349" spans="2:9" x14ac:dyDescent="0.25">
      <c r="B4349" s="21">
        <v>33581</v>
      </c>
      <c r="F4349">
        <f t="shared" si="269"/>
        <v>0</v>
      </c>
      <c r="G4349">
        <f t="shared" si="270"/>
        <v>0</v>
      </c>
      <c r="H4349">
        <f t="shared" si="271"/>
        <v>0</v>
      </c>
      <c r="I4349">
        <f t="shared" si="272"/>
        <v>0</v>
      </c>
    </row>
    <row r="4350" spans="2:9" x14ac:dyDescent="0.25">
      <c r="B4350" s="21">
        <v>33588</v>
      </c>
      <c r="F4350">
        <f t="shared" si="269"/>
        <v>0</v>
      </c>
      <c r="G4350">
        <f t="shared" si="270"/>
        <v>0</v>
      </c>
      <c r="H4350">
        <f t="shared" si="271"/>
        <v>0</v>
      </c>
      <c r="I4350">
        <f t="shared" si="272"/>
        <v>0</v>
      </c>
    </row>
    <row r="4351" spans="2:9" x14ac:dyDescent="0.25">
      <c r="B4351" s="21">
        <v>33595</v>
      </c>
      <c r="F4351">
        <f t="shared" si="269"/>
        <v>0</v>
      </c>
      <c r="G4351">
        <f t="shared" si="270"/>
        <v>0</v>
      </c>
      <c r="H4351">
        <f t="shared" si="271"/>
        <v>0</v>
      </c>
      <c r="I4351">
        <f t="shared" si="272"/>
        <v>0</v>
      </c>
    </row>
    <row r="4352" spans="2:9" x14ac:dyDescent="0.25">
      <c r="B4352" s="21">
        <v>33602</v>
      </c>
      <c r="F4352">
        <f t="shared" si="269"/>
        <v>0</v>
      </c>
      <c r="G4352">
        <f t="shared" si="270"/>
        <v>0</v>
      </c>
      <c r="H4352">
        <f t="shared" si="271"/>
        <v>0</v>
      </c>
      <c r="I4352">
        <f t="shared" si="272"/>
        <v>0</v>
      </c>
    </row>
    <row r="4353" spans="1:9" x14ac:dyDescent="0.25">
      <c r="B4353" s="21">
        <v>33609</v>
      </c>
      <c r="F4353">
        <f t="shared" si="269"/>
        <v>0</v>
      </c>
      <c r="G4353">
        <f t="shared" si="270"/>
        <v>0</v>
      </c>
      <c r="H4353">
        <f t="shared" si="271"/>
        <v>0</v>
      </c>
      <c r="I4353">
        <f t="shared" si="272"/>
        <v>0</v>
      </c>
    </row>
    <row r="4354" spans="1:9" x14ac:dyDescent="0.25">
      <c r="B4354" s="21">
        <v>33616</v>
      </c>
      <c r="F4354">
        <f t="shared" si="269"/>
        <v>0</v>
      </c>
      <c r="G4354">
        <f t="shared" si="270"/>
        <v>0</v>
      </c>
      <c r="H4354">
        <f t="shared" si="271"/>
        <v>0</v>
      </c>
      <c r="I4354">
        <f t="shared" si="272"/>
        <v>0</v>
      </c>
    </row>
    <row r="4355" spans="1:9" x14ac:dyDescent="0.25">
      <c r="B4355" s="21">
        <v>33623</v>
      </c>
      <c r="F4355">
        <f t="shared" si="269"/>
        <v>0</v>
      </c>
      <c r="G4355">
        <f t="shared" si="270"/>
        <v>0</v>
      </c>
      <c r="H4355">
        <f t="shared" si="271"/>
        <v>0</v>
      </c>
      <c r="I4355">
        <f t="shared" si="272"/>
        <v>0</v>
      </c>
    </row>
    <row r="4356" spans="1:9" x14ac:dyDescent="0.25">
      <c r="A4356" t="s">
        <v>314</v>
      </c>
      <c r="B4356" s="21">
        <v>38274</v>
      </c>
      <c r="F4356">
        <f t="shared" si="269"/>
        <v>0</v>
      </c>
      <c r="G4356">
        <f t="shared" si="270"/>
        <v>0</v>
      </c>
      <c r="H4356">
        <f t="shared" si="271"/>
        <v>0</v>
      </c>
      <c r="I4356">
        <f t="shared" si="272"/>
        <v>0</v>
      </c>
    </row>
    <row r="4357" spans="1:9" x14ac:dyDescent="0.25">
      <c r="B4357" s="21">
        <v>38418</v>
      </c>
      <c r="F4357">
        <f t="shared" si="269"/>
        <v>0</v>
      </c>
      <c r="G4357">
        <f t="shared" si="270"/>
        <v>0</v>
      </c>
      <c r="H4357">
        <f t="shared" si="271"/>
        <v>0</v>
      </c>
      <c r="I4357">
        <f t="shared" si="272"/>
        <v>0</v>
      </c>
    </row>
    <row r="4358" spans="1:9" x14ac:dyDescent="0.25">
      <c r="B4358" s="21">
        <v>38425</v>
      </c>
      <c r="C4358">
        <v>41.257399999999997</v>
      </c>
      <c r="F4358">
        <f t="shared" ref="F4358:F4421" si="273">G4358-H4358</f>
        <v>41.257399999999997</v>
      </c>
      <c r="G4358">
        <f t="shared" ref="G4358:G4421" si="274">IF(C4358="",0,C4358)</f>
        <v>41.257399999999997</v>
      </c>
      <c r="H4358">
        <f t="shared" ref="H4358:H4421" si="275">IF(D4358="",0,D4358)</f>
        <v>0</v>
      </c>
      <c r="I4358">
        <f t="shared" ref="I4358:I4421" si="276">IF(E4358="",0,E4358)</f>
        <v>0</v>
      </c>
    </row>
    <row r="4359" spans="1:9" x14ac:dyDescent="0.25">
      <c r="B4359" s="21">
        <v>38438</v>
      </c>
      <c r="C4359">
        <v>100.196</v>
      </c>
      <c r="F4359">
        <f t="shared" si="273"/>
        <v>100.196</v>
      </c>
      <c r="G4359">
        <f t="shared" si="274"/>
        <v>100.196</v>
      </c>
      <c r="H4359">
        <f t="shared" si="275"/>
        <v>0</v>
      </c>
      <c r="I4359">
        <f t="shared" si="276"/>
        <v>0</v>
      </c>
    </row>
    <row r="4360" spans="1:9" x14ac:dyDescent="0.25">
      <c r="B4360" s="21">
        <v>38452</v>
      </c>
      <c r="C4360">
        <v>235.756</v>
      </c>
      <c r="E4360">
        <v>76.620800000000003</v>
      </c>
      <c r="F4360">
        <f t="shared" si="273"/>
        <v>235.756</v>
      </c>
      <c r="G4360">
        <f t="shared" si="274"/>
        <v>235.756</v>
      </c>
      <c r="H4360">
        <f t="shared" si="275"/>
        <v>0</v>
      </c>
      <c r="I4360">
        <f t="shared" si="276"/>
        <v>76.620800000000003</v>
      </c>
    </row>
    <row r="4361" spans="1:9" x14ac:dyDescent="0.25">
      <c r="B4361" s="21">
        <v>38454</v>
      </c>
      <c r="F4361">
        <f t="shared" si="273"/>
        <v>0</v>
      </c>
      <c r="G4361">
        <f t="shared" si="274"/>
        <v>0</v>
      </c>
      <c r="H4361">
        <f t="shared" si="275"/>
        <v>0</v>
      </c>
      <c r="I4361">
        <f t="shared" si="276"/>
        <v>0</v>
      </c>
    </row>
    <row r="4362" spans="1:9" x14ac:dyDescent="0.25">
      <c r="B4362" s="21">
        <v>38457</v>
      </c>
      <c r="F4362">
        <f t="shared" si="273"/>
        <v>0</v>
      </c>
      <c r="G4362">
        <f t="shared" si="274"/>
        <v>0</v>
      </c>
      <c r="H4362">
        <f t="shared" si="275"/>
        <v>0</v>
      </c>
      <c r="I4362">
        <f t="shared" si="276"/>
        <v>0</v>
      </c>
    </row>
    <row r="4363" spans="1:9" x14ac:dyDescent="0.25">
      <c r="B4363" s="21">
        <v>38459</v>
      </c>
      <c r="C4363">
        <v>259.33199999999999</v>
      </c>
      <c r="E4363">
        <v>141.45400000000001</v>
      </c>
      <c r="F4363">
        <f t="shared" si="273"/>
        <v>259.33199999999999</v>
      </c>
      <c r="G4363">
        <f t="shared" si="274"/>
        <v>259.33199999999999</v>
      </c>
      <c r="H4363">
        <f t="shared" si="275"/>
        <v>0</v>
      </c>
      <c r="I4363">
        <f t="shared" si="276"/>
        <v>141.45400000000001</v>
      </c>
    </row>
    <row r="4364" spans="1:9" x14ac:dyDescent="0.25">
      <c r="B4364" s="21">
        <v>38465</v>
      </c>
      <c r="C4364">
        <v>394.892</v>
      </c>
      <c r="E4364">
        <v>200.393</v>
      </c>
      <c r="F4364">
        <f t="shared" si="273"/>
        <v>394.892</v>
      </c>
      <c r="G4364">
        <f t="shared" si="274"/>
        <v>394.892</v>
      </c>
      <c r="H4364">
        <f t="shared" si="275"/>
        <v>0</v>
      </c>
      <c r="I4364">
        <f t="shared" si="276"/>
        <v>200.393</v>
      </c>
    </row>
    <row r="4365" spans="1:9" x14ac:dyDescent="0.25">
      <c r="B4365" s="21">
        <v>38472</v>
      </c>
      <c r="C4365">
        <v>506.87599999999998</v>
      </c>
      <c r="E4365">
        <v>300.589</v>
      </c>
      <c r="F4365">
        <f t="shared" si="273"/>
        <v>506.87599999999998</v>
      </c>
      <c r="G4365">
        <f t="shared" si="274"/>
        <v>506.87599999999998</v>
      </c>
      <c r="H4365">
        <f t="shared" si="275"/>
        <v>0</v>
      </c>
      <c r="I4365">
        <f t="shared" si="276"/>
        <v>300.589</v>
      </c>
    </row>
    <row r="4366" spans="1:9" x14ac:dyDescent="0.25">
      <c r="B4366" s="21">
        <v>38480</v>
      </c>
      <c r="C4366">
        <v>666.01199999999994</v>
      </c>
      <c r="E4366">
        <v>412.57400000000001</v>
      </c>
      <c r="F4366">
        <f t="shared" si="273"/>
        <v>666.01199999999994</v>
      </c>
      <c r="G4366">
        <f t="shared" si="274"/>
        <v>666.01199999999994</v>
      </c>
      <c r="H4366">
        <f t="shared" si="275"/>
        <v>0</v>
      </c>
      <c r="I4366">
        <f t="shared" si="276"/>
        <v>412.57400000000001</v>
      </c>
    </row>
    <row r="4367" spans="1:9" x14ac:dyDescent="0.25">
      <c r="B4367" s="21">
        <v>38486</v>
      </c>
      <c r="C4367">
        <v>854.61699999999996</v>
      </c>
      <c r="E4367">
        <v>618.86099999999999</v>
      </c>
      <c r="F4367">
        <f t="shared" si="273"/>
        <v>854.61699999999996</v>
      </c>
      <c r="G4367">
        <f t="shared" si="274"/>
        <v>854.61699999999996</v>
      </c>
      <c r="H4367">
        <f t="shared" si="275"/>
        <v>0</v>
      </c>
      <c r="I4367">
        <f t="shared" si="276"/>
        <v>618.86099999999999</v>
      </c>
    </row>
    <row r="4368" spans="1:9" x14ac:dyDescent="0.25">
      <c r="B4368" s="21">
        <v>38492</v>
      </c>
      <c r="C4368">
        <v>1113.95</v>
      </c>
      <c r="E4368">
        <v>548.13400000000001</v>
      </c>
      <c r="F4368">
        <f t="shared" si="273"/>
        <v>1113.95</v>
      </c>
      <c r="G4368">
        <f t="shared" si="274"/>
        <v>1113.95</v>
      </c>
      <c r="H4368">
        <f t="shared" si="275"/>
        <v>0</v>
      </c>
      <c r="I4368">
        <f t="shared" si="276"/>
        <v>548.13400000000001</v>
      </c>
    </row>
    <row r="4369" spans="1:9" x14ac:dyDescent="0.25">
      <c r="B4369" s="21">
        <v>38500</v>
      </c>
      <c r="C4369">
        <v>1119.8399999999999</v>
      </c>
      <c r="E4369">
        <v>719.05700000000002</v>
      </c>
      <c r="F4369">
        <f t="shared" si="273"/>
        <v>1119.8399999999999</v>
      </c>
      <c r="G4369">
        <f t="shared" si="274"/>
        <v>1119.8399999999999</v>
      </c>
      <c r="H4369">
        <f t="shared" si="275"/>
        <v>0</v>
      </c>
      <c r="I4369">
        <f t="shared" si="276"/>
        <v>719.05700000000002</v>
      </c>
    </row>
    <row r="4370" spans="1:9" x14ac:dyDescent="0.25">
      <c r="B4370" s="21">
        <v>38504</v>
      </c>
      <c r="F4370">
        <f t="shared" si="273"/>
        <v>0</v>
      </c>
      <c r="G4370">
        <f t="shared" si="274"/>
        <v>0</v>
      </c>
      <c r="H4370">
        <f t="shared" si="275"/>
        <v>0</v>
      </c>
      <c r="I4370">
        <f t="shared" si="276"/>
        <v>0</v>
      </c>
    </row>
    <row r="4371" spans="1:9" x14ac:dyDescent="0.25">
      <c r="B4371" s="21">
        <v>38506</v>
      </c>
      <c r="C4371">
        <v>1408.64</v>
      </c>
      <c r="E4371">
        <v>795.678</v>
      </c>
      <c r="F4371">
        <f t="shared" si="273"/>
        <v>1408.64</v>
      </c>
      <c r="G4371">
        <f t="shared" si="274"/>
        <v>1408.64</v>
      </c>
      <c r="H4371">
        <f t="shared" si="275"/>
        <v>0</v>
      </c>
      <c r="I4371">
        <f t="shared" si="276"/>
        <v>795.678</v>
      </c>
    </row>
    <row r="4372" spans="1:9" x14ac:dyDescent="0.25">
      <c r="B4372" s="21">
        <v>38513</v>
      </c>
      <c r="C4372">
        <v>1532.42</v>
      </c>
      <c r="E4372">
        <v>760.31399999999996</v>
      </c>
      <c r="F4372">
        <f t="shared" si="273"/>
        <v>1532.42</v>
      </c>
      <c r="G4372">
        <f t="shared" si="274"/>
        <v>1532.42</v>
      </c>
      <c r="H4372">
        <f t="shared" si="275"/>
        <v>0</v>
      </c>
      <c r="I4372">
        <f t="shared" si="276"/>
        <v>760.31399999999996</v>
      </c>
    </row>
    <row r="4373" spans="1:9" x14ac:dyDescent="0.25">
      <c r="B4373" s="21">
        <v>38517</v>
      </c>
      <c r="F4373">
        <f t="shared" si="273"/>
        <v>0</v>
      </c>
      <c r="G4373">
        <f t="shared" si="274"/>
        <v>0</v>
      </c>
      <c r="H4373">
        <f t="shared" si="275"/>
        <v>0</v>
      </c>
      <c r="I4373">
        <f t="shared" si="276"/>
        <v>0</v>
      </c>
    </row>
    <row r="4374" spans="1:9" x14ac:dyDescent="0.25">
      <c r="B4374" s="21">
        <v>38520</v>
      </c>
      <c r="C4374">
        <v>1732.81</v>
      </c>
      <c r="E4374">
        <v>736.73900000000003</v>
      </c>
      <c r="F4374">
        <f t="shared" si="273"/>
        <v>1732.81</v>
      </c>
      <c r="G4374">
        <f t="shared" si="274"/>
        <v>1732.81</v>
      </c>
      <c r="H4374">
        <f t="shared" si="275"/>
        <v>0</v>
      </c>
      <c r="I4374">
        <f t="shared" si="276"/>
        <v>736.73900000000003</v>
      </c>
    </row>
    <row r="4375" spans="1:9" x14ac:dyDescent="0.25">
      <c r="B4375" s="21">
        <v>38526</v>
      </c>
      <c r="C4375">
        <v>2056.9699999999998</v>
      </c>
      <c r="E4375">
        <v>583.49699999999996</v>
      </c>
      <c r="F4375">
        <f t="shared" si="273"/>
        <v>2056.9699999999998</v>
      </c>
      <c r="G4375">
        <f t="shared" si="274"/>
        <v>2056.9699999999998</v>
      </c>
      <c r="H4375">
        <f t="shared" si="275"/>
        <v>0</v>
      </c>
      <c r="I4375">
        <f t="shared" si="276"/>
        <v>583.49699999999996</v>
      </c>
    </row>
    <row r="4376" spans="1:9" x14ac:dyDescent="0.25">
      <c r="B4376" s="21">
        <v>38533</v>
      </c>
      <c r="C4376">
        <v>2068.7600000000002</v>
      </c>
      <c r="E4376">
        <v>559.92100000000005</v>
      </c>
      <c r="F4376">
        <f t="shared" si="273"/>
        <v>2068.7600000000002</v>
      </c>
      <c r="G4376">
        <f t="shared" si="274"/>
        <v>2068.7600000000002</v>
      </c>
      <c r="H4376">
        <f t="shared" si="275"/>
        <v>0</v>
      </c>
      <c r="I4376">
        <f t="shared" si="276"/>
        <v>559.92100000000005</v>
      </c>
    </row>
    <row r="4377" spans="1:9" x14ac:dyDescent="0.25">
      <c r="B4377" s="21">
        <v>38540</v>
      </c>
      <c r="C4377">
        <v>2068.7600000000002</v>
      </c>
      <c r="E4377">
        <v>506.87599999999998</v>
      </c>
      <c r="F4377">
        <f t="shared" si="273"/>
        <v>2068.7600000000002</v>
      </c>
      <c r="G4377">
        <f t="shared" si="274"/>
        <v>2068.7600000000002</v>
      </c>
      <c r="H4377">
        <f t="shared" si="275"/>
        <v>0</v>
      </c>
      <c r="I4377">
        <f t="shared" si="276"/>
        <v>506.87599999999998</v>
      </c>
    </row>
    <row r="4378" spans="1:9" x14ac:dyDescent="0.25">
      <c r="B4378" s="21">
        <v>38547</v>
      </c>
      <c r="C4378">
        <v>2186.64</v>
      </c>
      <c r="F4378">
        <f t="shared" si="273"/>
        <v>2186.64</v>
      </c>
      <c r="G4378">
        <f t="shared" si="274"/>
        <v>2186.64</v>
      </c>
      <c r="H4378">
        <f t="shared" si="275"/>
        <v>0</v>
      </c>
      <c r="I4378">
        <f t="shared" si="276"/>
        <v>0</v>
      </c>
    </row>
    <row r="4379" spans="1:9" x14ac:dyDescent="0.25">
      <c r="B4379" s="21">
        <v>38548</v>
      </c>
      <c r="F4379">
        <f t="shared" si="273"/>
        <v>0</v>
      </c>
      <c r="G4379">
        <f t="shared" si="274"/>
        <v>0</v>
      </c>
      <c r="H4379">
        <f t="shared" si="275"/>
        <v>0</v>
      </c>
      <c r="I4379">
        <f t="shared" si="276"/>
        <v>0</v>
      </c>
    </row>
    <row r="4380" spans="1:9" x14ac:dyDescent="0.25">
      <c r="B4380" s="21">
        <v>38553</v>
      </c>
      <c r="C4380">
        <v>1998.04</v>
      </c>
      <c r="F4380">
        <f t="shared" si="273"/>
        <v>1998.04</v>
      </c>
      <c r="G4380">
        <f t="shared" si="274"/>
        <v>1998.04</v>
      </c>
      <c r="H4380">
        <f t="shared" si="275"/>
        <v>0</v>
      </c>
      <c r="I4380">
        <f t="shared" si="276"/>
        <v>0</v>
      </c>
    </row>
    <row r="4381" spans="1:9" x14ac:dyDescent="0.25">
      <c r="B4381" s="21">
        <v>38563</v>
      </c>
      <c r="F4381">
        <f t="shared" si="273"/>
        <v>0</v>
      </c>
      <c r="G4381">
        <f t="shared" si="274"/>
        <v>0</v>
      </c>
      <c r="H4381">
        <f t="shared" si="275"/>
        <v>0</v>
      </c>
      <c r="I4381">
        <f t="shared" si="276"/>
        <v>0</v>
      </c>
    </row>
    <row r="4382" spans="1:9" x14ac:dyDescent="0.25">
      <c r="B4382" s="21">
        <v>38567</v>
      </c>
      <c r="C4382">
        <v>1962.67</v>
      </c>
      <c r="F4382">
        <f t="shared" si="273"/>
        <v>1962.67</v>
      </c>
      <c r="G4382">
        <f t="shared" si="274"/>
        <v>1962.67</v>
      </c>
      <c r="H4382">
        <f t="shared" si="275"/>
        <v>0</v>
      </c>
      <c r="I4382">
        <f t="shared" si="276"/>
        <v>0</v>
      </c>
    </row>
    <row r="4383" spans="1:9" x14ac:dyDescent="0.25">
      <c r="A4383" t="s">
        <v>315</v>
      </c>
      <c r="B4383" s="21">
        <v>39003</v>
      </c>
      <c r="F4383">
        <f t="shared" si="273"/>
        <v>0</v>
      </c>
      <c r="G4383">
        <f t="shared" si="274"/>
        <v>0</v>
      </c>
      <c r="H4383">
        <f t="shared" si="275"/>
        <v>0</v>
      </c>
      <c r="I4383">
        <f t="shared" si="276"/>
        <v>0</v>
      </c>
    </row>
    <row r="4384" spans="1:9" x14ac:dyDescent="0.25">
      <c r="B4384" s="21">
        <v>39089</v>
      </c>
      <c r="F4384">
        <f t="shared" si="273"/>
        <v>0</v>
      </c>
      <c r="G4384">
        <f t="shared" si="274"/>
        <v>0</v>
      </c>
      <c r="H4384">
        <f t="shared" si="275"/>
        <v>0</v>
      </c>
      <c r="I4384">
        <f t="shared" si="276"/>
        <v>0</v>
      </c>
    </row>
    <row r="4385" spans="1:9" x14ac:dyDescent="0.25">
      <c r="B4385" s="21">
        <v>39167</v>
      </c>
      <c r="F4385">
        <f t="shared" si="273"/>
        <v>0</v>
      </c>
      <c r="G4385">
        <f t="shared" si="274"/>
        <v>0</v>
      </c>
      <c r="H4385">
        <f t="shared" si="275"/>
        <v>0</v>
      </c>
      <c r="I4385">
        <f t="shared" si="276"/>
        <v>0</v>
      </c>
    </row>
    <row r="4386" spans="1:9" x14ac:dyDescent="0.25">
      <c r="B4386" s="21">
        <v>39179</v>
      </c>
      <c r="F4386">
        <f t="shared" si="273"/>
        <v>0</v>
      </c>
      <c r="G4386">
        <f t="shared" si="274"/>
        <v>0</v>
      </c>
      <c r="H4386">
        <f t="shared" si="275"/>
        <v>0</v>
      </c>
      <c r="I4386">
        <f t="shared" si="276"/>
        <v>0</v>
      </c>
    </row>
    <row r="4387" spans="1:9" x14ac:dyDescent="0.25">
      <c r="B4387" s="21">
        <v>39212</v>
      </c>
      <c r="F4387">
        <f t="shared" si="273"/>
        <v>0</v>
      </c>
      <c r="G4387">
        <f t="shared" si="274"/>
        <v>0</v>
      </c>
      <c r="H4387">
        <f t="shared" si="275"/>
        <v>0</v>
      </c>
      <c r="I4387">
        <f t="shared" si="276"/>
        <v>0</v>
      </c>
    </row>
    <row r="4388" spans="1:9" x14ac:dyDescent="0.25">
      <c r="B4388" s="21">
        <v>39224</v>
      </c>
      <c r="F4388">
        <f t="shared" si="273"/>
        <v>0</v>
      </c>
      <c r="G4388">
        <f t="shared" si="274"/>
        <v>0</v>
      </c>
      <c r="H4388">
        <f t="shared" si="275"/>
        <v>0</v>
      </c>
      <c r="I4388">
        <f t="shared" si="276"/>
        <v>0</v>
      </c>
    </row>
    <row r="4389" spans="1:9" x14ac:dyDescent="0.25">
      <c r="B4389" s="21">
        <v>39234</v>
      </c>
      <c r="F4389">
        <f t="shared" si="273"/>
        <v>0</v>
      </c>
      <c r="G4389">
        <f t="shared" si="274"/>
        <v>0</v>
      </c>
      <c r="H4389">
        <f t="shared" si="275"/>
        <v>0</v>
      </c>
      <c r="I4389">
        <f t="shared" si="276"/>
        <v>0</v>
      </c>
    </row>
    <row r="4390" spans="1:9" x14ac:dyDescent="0.25">
      <c r="B4390" s="21">
        <v>39252</v>
      </c>
      <c r="F4390">
        <f t="shared" si="273"/>
        <v>0</v>
      </c>
      <c r="G4390">
        <f t="shared" si="274"/>
        <v>0</v>
      </c>
      <c r="H4390">
        <f t="shared" si="275"/>
        <v>0</v>
      </c>
      <c r="I4390">
        <f t="shared" si="276"/>
        <v>0</v>
      </c>
    </row>
    <row r="4391" spans="1:9" x14ac:dyDescent="0.25">
      <c r="B4391" s="21">
        <v>39263</v>
      </c>
      <c r="F4391">
        <f t="shared" si="273"/>
        <v>0</v>
      </c>
      <c r="G4391">
        <f t="shared" si="274"/>
        <v>0</v>
      </c>
      <c r="H4391">
        <f t="shared" si="275"/>
        <v>0</v>
      </c>
      <c r="I4391">
        <f t="shared" si="276"/>
        <v>0</v>
      </c>
    </row>
    <row r="4392" spans="1:9" x14ac:dyDescent="0.25">
      <c r="B4392" s="21">
        <v>39299</v>
      </c>
      <c r="F4392">
        <f t="shared" si="273"/>
        <v>0</v>
      </c>
      <c r="G4392">
        <f t="shared" si="274"/>
        <v>0</v>
      </c>
      <c r="H4392">
        <f t="shared" si="275"/>
        <v>0</v>
      </c>
      <c r="I4392">
        <f t="shared" si="276"/>
        <v>0</v>
      </c>
    </row>
    <row r="4393" spans="1:9" x14ac:dyDescent="0.25">
      <c r="A4393" t="s">
        <v>316</v>
      </c>
      <c r="B4393" s="21">
        <v>39765</v>
      </c>
      <c r="F4393">
        <f t="shared" si="273"/>
        <v>0</v>
      </c>
      <c r="G4393">
        <f t="shared" si="274"/>
        <v>0</v>
      </c>
      <c r="H4393">
        <f t="shared" si="275"/>
        <v>0</v>
      </c>
      <c r="I4393">
        <f t="shared" si="276"/>
        <v>0</v>
      </c>
    </row>
    <row r="4394" spans="1:9" x14ac:dyDescent="0.25">
      <c r="B4394" s="21">
        <v>39798</v>
      </c>
      <c r="F4394">
        <f t="shared" si="273"/>
        <v>0</v>
      </c>
      <c r="G4394">
        <f t="shared" si="274"/>
        <v>0</v>
      </c>
      <c r="H4394">
        <f t="shared" si="275"/>
        <v>0</v>
      </c>
      <c r="I4394">
        <f t="shared" si="276"/>
        <v>0</v>
      </c>
    </row>
    <row r="4395" spans="1:9" x14ac:dyDescent="0.25">
      <c r="B4395" s="21">
        <v>39889</v>
      </c>
      <c r="F4395">
        <f t="shared" si="273"/>
        <v>0</v>
      </c>
      <c r="G4395">
        <f t="shared" si="274"/>
        <v>0</v>
      </c>
      <c r="H4395">
        <f t="shared" si="275"/>
        <v>0</v>
      </c>
      <c r="I4395">
        <f t="shared" si="276"/>
        <v>0</v>
      </c>
    </row>
    <row r="4396" spans="1:9" x14ac:dyDescent="0.25">
      <c r="B4396" s="21">
        <v>39927</v>
      </c>
      <c r="F4396">
        <f t="shared" si="273"/>
        <v>0</v>
      </c>
      <c r="G4396">
        <f t="shared" si="274"/>
        <v>0</v>
      </c>
      <c r="H4396">
        <f t="shared" si="275"/>
        <v>0</v>
      </c>
      <c r="I4396">
        <f t="shared" si="276"/>
        <v>0</v>
      </c>
    </row>
    <row r="4397" spans="1:9" x14ac:dyDescent="0.25">
      <c r="B4397" s="21">
        <v>39966</v>
      </c>
      <c r="F4397">
        <f t="shared" si="273"/>
        <v>0</v>
      </c>
      <c r="G4397">
        <f t="shared" si="274"/>
        <v>0</v>
      </c>
      <c r="H4397">
        <f t="shared" si="275"/>
        <v>0</v>
      </c>
      <c r="I4397">
        <f t="shared" si="276"/>
        <v>0</v>
      </c>
    </row>
    <row r="4398" spans="1:9" x14ac:dyDescent="0.25">
      <c r="B4398" s="21">
        <v>39975</v>
      </c>
      <c r="F4398">
        <f t="shared" si="273"/>
        <v>0</v>
      </c>
      <c r="G4398">
        <f t="shared" si="274"/>
        <v>0</v>
      </c>
      <c r="H4398">
        <f t="shared" si="275"/>
        <v>0</v>
      </c>
      <c r="I4398">
        <f t="shared" si="276"/>
        <v>0</v>
      </c>
    </row>
    <row r="4399" spans="1:9" x14ac:dyDescent="0.25">
      <c r="B4399" s="21">
        <v>39983</v>
      </c>
      <c r="F4399">
        <f t="shared" si="273"/>
        <v>0</v>
      </c>
      <c r="G4399">
        <f t="shared" si="274"/>
        <v>0</v>
      </c>
      <c r="H4399">
        <f t="shared" si="275"/>
        <v>0</v>
      </c>
      <c r="I4399">
        <f t="shared" si="276"/>
        <v>0</v>
      </c>
    </row>
    <row r="4400" spans="1:9" x14ac:dyDescent="0.25">
      <c r="B4400" s="21">
        <v>40001</v>
      </c>
      <c r="F4400">
        <f t="shared" si="273"/>
        <v>0</v>
      </c>
      <c r="G4400">
        <f t="shared" si="274"/>
        <v>0</v>
      </c>
      <c r="H4400">
        <f t="shared" si="275"/>
        <v>0</v>
      </c>
      <c r="I4400">
        <f t="shared" si="276"/>
        <v>0</v>
      </c>
    </row>
    <row r="4401" spans="1:9" x14ac:dyDescent="0.25">
      <c r="B4401" s="21">
        <v>40009</v>
      </c>
      <c r="F4401">
        <f t="shared" si="273"/>
        <v>0</v>
      </c>
      <c r="G4401">
        <f t="shared" si="274"/>
        <v>0</v>
      </c>
      <c r="H4401">
        <f t="shared" si="275"/>
        <v>0</v>
      </c>
      <c r="I4401">
        <f t="shared" si="276"/>
        <v>0</v>
      </c>
    </row>
    <row r="4402" spans="1:9" x14ac:dyDescent="0.25">
      <c r="B4402" s="21">
        <v>40032</v>
      </c>
      <c r="F4402">
        <f t="shared" si="273"/>
        <v>0</v>
      </c>
      <c r="G4402">
        <f t="shared" si="274"/>
        <v>0</v>
      </c>
      <c r="H4402">
        <f t="shared" si="275"/>
        <v>0</v>
      </c>
      <c r="I4402">
        <f t="shared" si="276"/>
        <v>0</v>
      </c>
    </row>
    <row r="4403" spans="1:9" x14ac:dyDescent="0.25">
      <c r="A4403" t="s">
        <v>317</v>
      </c>
      <c r="B4403" t="s">
        <v>1345</v>
      </c>
      <c r="F4403">
        <f t="shared" si="273"/>
        <v>0</v>
      </c>
      <c r="G4403">
        <f t="shared" si="274"/>
        <v>0</v>
      </c>
      <c r="H4403">
        <f t="shared" si="275"/>
        <v>0</v>
      </c>
      <c r="I4403">
        <f t="shared" si="276"/>
        <v>0</v>
      </c>
    </row>
    <row r="4404" spans="1:9" x14ac:dyDescent="0.25">
      <c r="A4404" t="s">
        <v>318</v>
      </c>
      <c r="B4404" t="s">
        <v>1345</v>
      </c>
      <c r="F4404">
        <f t="shared" si="273"/>
        <v>0</v>
      </c>
      <c r="G4404">
        <f t="shared" si="274"/>
        <v>0</v>
      </c>
      <c r="H4404">
        <f t="shared" si="275"/>
        <v>0</v>
      </c>
      <c r="I4404">
        <f t="shared" si="276"/>
        <v>0</v>
      </c>
    </row>
    <row r="4405" spans="1:9" x14ac:dyDescent="0.25">
      <c r="A4405" t="s">
        <v>319</v>
      </c>
      <c r="B4405" t="s">
        <v>1345</v>
      </c>
      <c r="F4405">
        <f t="shared" si="273"/>
        <v>0</v>
      </c>
      <c r="G4405">
        <f t="shared" si="274"/>
        <v>0</v>
      </c>
      <c r="H4405">
        <f t="shared" si="275"/>
        <v>0</v>
      </c>
      <c r="I4405">
        <f t="shared" si="276"/>
        <v>0</v>
      </c>
    </row>
    <row r="4406" spans="1:9" x14ac:dyDescent="0.25">
      <c r="A4406" t="s">
        <v>320</v>
      </c>
      <c r="B4406" t="s">
        <v>1345</v>
      </c>
      <c r="C4406">
        <v>715</v>
      </c>
      <c r="F4406">
        <f t="shared" si="273"/>
        <v>715</v>
      </c>
      <c r="G4406">
        <f t="shared" si="274"/>
        <v>715</v>
      </c>
      <c r="H4406">
        <f t="shared" si="275"/>
        <v>0</v>
      </c>
      <c r="I4406">
        <f t="shared" si="276"/>
        <v>0</v>
      </c>
    </row>
    <row r="4407" spans="1:9" x14ac:dyDescent="0.25">
      <c r="A4407" t="s">
        <v>321</v>
      </c>
      <c r="B4407" t="s">
        <v>1345</v>
      </c>
      <c r="C4407">
        <v>482</v>
      </c>
      <c r="F4407">
        <f t="shared" si="273"/>
        <v>482</v>
      </c>
      <c r="G4407">
        <f t="shared" si="274"/>
        <v>482</v>
      </c>
      <c r="H4407">
        <f t="shared" si="275"/>
        <v>0</v>
      </c>
      <c r="I4407">
        <f t="shared" si="276"/>
        <v>0</v>
      </c>
    </row>
    <row r="4408" spans="1:9" x14ac:dyDescent="0.25">
      <c r="A4408" t="s">
        <v>322</v>
      </c>
      <c r="B4408" t="s">
        <v>1345</v>
      </c>
      <c r="C4408">
        <v>502</v>
      </c>
      <c r="F4408">
        <f t="shared" si="273"/>
        <v>502</v>
      </c>
      <c r="G4408">
        <f t="shared" si="274"/>
        <v>502</v>
      </c>
      <c r="H4408">
        <f t="shared" si="275"/>
        <v>0</v>
      </c>
      <c r="I4408">
        <f t="shared" si="276"/>
        <v>0</v>
      </c>
    </row>
    <row r="4409" spans="1:9" x14ac:dyDescent="0.25">
      <c r="A4409" t="s">
        <v>323</v>
      </c>
      <c r="B4409" t="s">
        <v>1345</v>
      </c>
      <c r="C4409">
        <v>593</v>
      </c>
      <c r="F4409">
        <f t="shared" si="273"/>
        <v>593</v>
      </c>
      <c r="G4409">
        <f t="shared" si="274"/>
        <v>593</v>
      </c>
      <c r="H4409">
        <f t="shared" si="275"/>
        <v>0</v>
      </c>
      <c r="I4409">
        <f t="shared" si="276"/>
        <v>0</v>
      </c>
    </row>
    <row r="4410" spans="1:9" x14ac:dyDescent="0.25">
      <c r="A4410" t="s">
        <v>324</v>
      </c>
      <c r="B4410" t="s">
        <v>1345</v>
      </c>
      <c r="C4410">
        <v>735</v>
      </c>
      <c r="F4410">
        <f t="shared" si="273"/>
        <v>735</v>
      </c>
      <c r="G4410">
        <f t="shared" si="274"/>
        <v>735</v>
      </c>
      <c r="H4410">
        <f t="shared" si="275"/>
        <v>0</v>
      </c>
      <c r="I4410">
        <f t="shared" si="276"/>
        <v>0</v>
      </c>
    </row>
    <row r="4411" spans="1:9" x14ac:dyDescent="0.25">
      <c r="A4411" t="s">
        <v>592</v>
      </c>
      <c r="B4411" t="s">
        <v>1345</v>
      </c>
      <c r="F4411">
        <f t="shared" si="273"/>
        <v>0</v>
      </c>
      <c r="G4411">
        <f t="shared" si="274"/>
        <v>0</v>
      </c>
      <c r="H4411">
        <f t="shared" si="275"/>
        <v>0</v>
      </c>
      <c r="I4411">
        <f t="shared" si="276"/>
        <v>0</v>
      </c>
    </row>
    <row r="4412" spans="1:9" x14ac:dyDescent="0.25">
      <c r="A4412" t="s">
        <v>610</v>
      </c>
      <c r="B4412" t="s">
        <v>1345</v>
      </c>
      <c r="F4412">
        <f t="shared" si="273"/>
        <v>0</v>
      </c>
      <c r="G4412">
        <f t="shared" si="274"/>
        <v>0</v>
      </c>
      <c r="H4412">
        <f t="shared" si="275"/>
        <v>0</v>
      </c>
      <c r="I4412">
        <f t="shared" si="276"/>
        <v>0</v>
      </c>
    </row>
    <row r="4413" spans="1:9" x14ac:dyDescent="0.25">
      <c r="A4413" t="s">
        <v>586</v>
      </c>
      <c r="B4413" t="s">
        <v>1345</v>
      </c>
      <c r="F4413">
        <f t="shared" si="273"/>
        <v>0</v>
      </c>
      <c r="G4413">
        <f t="shared" si="274"/>
        <v>0</v>
      </c>
      <c r="H4413">
        <f t="shared" si="275"/>
        <v>0</v>
      </c>
      <c r="I4413">
        <f t="shared" si="276"/>
        <v>0</v>
      </c>
    </row>
    <row r="4414" spans="1:9" x14ac:dyDescent="0.25">
      <c r="A4414" t="s">
        <v>598</v>
      </c>
      <c r="B4414" t="s">
        <v>1345</v>
      </c>
      <c r="F4414">
        <f t="shared" si="273"/>
        <v>0</v>
      </c>
      <c r="G4414">
        <f t="shared" si="274"/>
        <v>0</v>
      </c>
      <c r="H4414">
        <f t="shared" si="275"/>
        <v>0</v>
      </c>
      <c r="I4414">
        <f t="shared" si="276"/>
        <v>0</v>
      </c>
    </row>
    <row r="4415" spans="1:9" x14ac:dyDescent="0.25">
      <c r="A4415" t="s">
        <v>604</v>
      </c>
      <c r="B4415" t="s">
        <v>1345</v>
      </c>
      <c r="F4415">
        <f t="shared" si="273"/>
        <v>0</v>
      </c>
      <c r="G4415">
        <f t="shared" si="274"/>
        <v>0</v>
      </c>
      <c r="H4415">
        <f t="shared" si="275"/>
        <v>0</v>
      </c>
      <c r="I4415">
        <f t="shared" si="276"/>
        <v>0</v>
      </c>
    </row>
    <row r="4416" spans="1:9" x14ac:dyDescent="0.25">
      <c r="A4416" t="s">
        <v>595</v>
      </c>
      <c r="B4416" t="s">
        <v>1345</v>
      </c>
      <c r="F4416">
        <f t="shared" si="273"/>
        <v>0</v>
      </c>
      <c r="G4416">
        <f t="shared" si="274"/>
        <v>0</v>
      </c>
      <c r="H4416">
        <f t="shared" si="275"/>
        <v>0</v>
      </c>
      <c r="I4416">
        <f t="shared" si="276"/>
        <v>0</v>
      </c>
    </row>
    <row r="4417" spans="1:9" x14ac:dyDescent="0.25">
      <c r="A4417" t="s">
        <v>613</v>
      </c>
      <c r="B4417" t="s">
        <v>1345</v>
      </c>
      <c r="F4417">
        <f t="shared" si="273"/>
        <v>0</v>
      </c>
      <c r="G4417">
        <f t="shared" si="274"/>
        <v>0</v>
      </c>
      <c r="H4417">
        <f t="shared" si="275"/>
        <v>0</v>
      </c>
      <c r="I4417">
        <f t="shared" si="276"/>
        <v>0</v>
      </c>
    </row>
    <row r="4418" spans="1:9" x14ac:dyDescent="0.25">
      <c r="A4418" t="s">
        <v>589</v>
      </c>
      <c r="B4418" t="s">
        <v>1345</v>
      </c>
      <c r="F4418">
        <f t="shared" si="273"/>
        <v>0</v>
      </c>
      <c r="G4418">
        <f t="shared" si="274"/>
        <v>0</v>
      </c>
      <c r="H4418">
        <f t="shared" si="275"/>
        <v>0</v>
      </c>
      <c r="I4418">
        <f t="shared" si="276"/>
        <v>0</v>
      </c>
    </row>
    <row r="4419" spans="1:9" x14ac:dyDescent="0.25">
      <c r="A4419" t="s">
        <v>601</v>
      </c>
      <c r="B4419" t="s">
        <v>1345</v>
      </c>
      <c r="F4419">
        <f t="shared" si="273"/>
        <v>0</v>
      </c>
      <c r="G4419">
        <f t="shared" si="274"/>
        <v>0</v>
      </c>
      <c r="H4419">
        <f t="shared" si="275"/>
        <v>0</v>
      </c>
      <c r="I4419">
        <f t="shared" si="276"/>
        <v>0</v>
      </c>
    </row>
    <row r="4420" spans="1:9" x14ac:dyDescent="0.25">
      <c r="A4420" t="s">
        <v>607</v>
      </c>
      <c r="B4420" t="s">
        <v>1345</v>
      </c>
      <c r="F4420">
        <f t="shared" si="273"/>
        <v>0</v>
      </c>
      <c r="G4420">
        <f t="shared" si="274"/>
        <v>0</v>
      </c>
      <c r="H4420">
        <f t="shared" si="275"/>
        <v>0</v>
      </c>
      <c r="I4420">
        <f t="shared" si="276"/>
        <v>0</v>
      </c>
    </row>
    <row r="4421" spans="1:9" x14ac:dyDescent="0.25">
      <c r="A4421" t="s">
        <v>591</v>
      </c>
      <c r="B4421" t="s">
        <v>1345</v>
      </c>
      <c r="F4421">
        <f t="shared" si="273"/>
        <v>0</v>
      </c>
      <c r="G4421">
        <f t="shared" si="274"/>
        <v>0</v>
      </c>
      <c r="H4421">
        <f t="shared" si="275"/>
        <v>0</v>
      </c>
      <c r="I4421">
        <f t="shared" si="276"/>
        <v>0</v>
      </c>
    </row>
    <row r="4422" spans="1:9" x14ac:dyDescent="0.25">
      <c r="A4422" t="s">
        <v>609</v>
      </c>
      <c r="B4422" t="s">
        <v>1345</v>
      </c>
      <c r="F4422">
        <f t="shared" ref="F4422:F4485" si="277">G4422-H4422</f>
        <v>0</v>
      </c>
      <c r="G4422">
        <f t="shared" ref="G4422:G4485" si="278">IF(C4422="",0,C4422)</f>
        <v>0</v>
      </c>
      <c r="H4422">
        <f t="shared" ref="H4422:H4485" si="279">IF(D4422="",0,D4422)</f>
        <v>0</v>
      </c>
      <c r="I4422">
        <f t="shared" ref="I4422:I4485" si="280">IF(E4422="",0,E4422)</f>
        <v>0</v>
      </c>
    </row>
    <row r="4423" spans="1:9" x14ac:dyDescent="0.25">
      <c r="A4423" t="s">
        <v>585</v>
      </c>
      <c r="B4423" t="s">
        <v>1345</v>
      </c>
      <c r="F4423">
        <f t="shared" si="277"/>
        <v>0</v>
      </c>
      <c r="G4423">
        <f t="shared" si="278"/>
        <v>0</v>
      </c>
      <c r="H4423">
        <f t="shared" si="279"/>
        <v>0</v>
      </c>
      <c r="I4423">
        <f t="shared" si="280"/>
        <v>0</v>
      </c>
    </row>
    <row r="4424" spans="1:9" x14ac:dyDescent="0.25">
      <c r="A4424" t="s">
        <v>597</v>
      </c>
      <c r="B4424" t="s">
        <v>1345</v>
      </c>
      <c r="F4424">
        <f t="shared" si="277"/>
        <v>0</v>
      </c>
      <c r="G4424">
        <f t="shared" si="278"/>
        <v>0</v>
      </c>
      <c r="H4424">
        <f t="shared" si="279"/>
        <v>0</v>
      </c>
      <c r="I4424">
        <f t="shared" si="280"/>
        <v>0</v>
      </c>
    </row>
    <row r="4425" spans="1:9" x14ac:dyDescent="0.25">
      <c r="A4425" t="s">
        <v>603</v>
      </c>
      <c r="B4425" t="s">
        <v>1345</v>
      </c>
      <c r="F4425">
        <f t="shared" si="277"/>
        <v>0</v>
      </c>
      <c r="G4425">
        <f t="shared" si="278"/>
        <v>0</v>
      </c>
      <c r="H4425">
        <f t="shared" si="279"/>
        <v>0</v>
      </c>
      <c r="I4425">
        <f t="shared" si="280"/>
        <v>0</v>
      </c>
    </row>
    <row r="4426" spans="1:9" x14ac:dyDescent="0.25">
      <c r="A4426" t="s">
        <v>596</v>
      </c>
      <c r="B4426" t="s">
        <v>1345</v>
      </c>
      <c r="F4426">
        <f t="shared" si="277"/>
        <v>0</v>
      </c>
      <c r="G4426">
        <f t="shared" si="278"/>
        <v>0</v>
      </c>
      <c r="H4426">
        <f t="shared" si="279"/>
        <v>0</v>
      </c>
      <c r="I4426">
        <f t="shared" si="280"/>
        <v>0</v>
      </c>
    </row>
    <row r="4427" spans="1:9" x14ac:dyDescent="0.25">
      <c r="A4427" t="s">
        <v>614</v>
      </c>
      <c r="B4427" t="s">
        <v>1345</v>
      </c>
      <c r="F4427">
        <f t="shared" si="277"/>
        <v>0</v>
      </c>
      <c r="G4427">
        <f t="shared" si="278"/>
        <v>0</v>
      </c>
      <c r="H4427">
        <f t="shared" si="279"/>
        <v>0</v>
      </c>
      <c r="I4427">
        <f t="shared" si="280"/>
        <v>0</v>
      </c>
    </row>
    <row r="4428" spans="1:9" x14ac:dyDescent="0.25">
      <c r="A4428" t="s">
        <v>590</v>
      </c>
      <c r="B4428" t="s">
        <v>1345</v>
      </c>
      <c r="F4428">
        <f t="shared" si="277"/>
        <v>0</v>
      </c>
      <c r="G4428">
        <f t="shared" si="278"/>
        <v>0</v>
      </c>
      <c r="H4428">
        <f t="shared" si="279"/>
        <v>0</v>
      </c>
      <c r="I4428">
        <f t="shared" si="280"/>
        <v>0</v>
      </c>
    </row>
    <row r="4429" spans="1:9" x14ac:dyDescent="0.25">
      <c r="A4429" t="s">
        <v>602</v>
      </c>
      <c r="B4429" t="s">
        <v>1345</v>
      </c>
      <c r="F4429">
        <f t="shared" si="277"/>
        <v>0</v>
      </c>
      <c r="G4429">
        <f t="shared" si="278"/>
        <v>0</v>
      </c>
      <c r="H4429">
        <f t="shared" si="279"/>
        <v>0</v>
      </c>
      <c r="I4429">
        <f t="shared" si="280"/>
        <v>0</v>
      </c>
    </row>
    <row r="4430" spans="1:9" x14ac:dyDescent="0.25">
      <c r="A4430" t="s">
        <v>608</v>
      </c>
      <c r="B4430" t="s">
        <v>1345</v>
      </c>
      <c r="F4430">
        <f t="shared" si="277"/>
        <v>0</v>
      </c>
      <c r="G4430">
        <f t="shared" si="278"/>
        <v>0</v>
      </c>
      <c r="H4430">
        <f t="shared" si="279"/>
        <v>0</v>
      </c>
      <c r="I4430">
        <f t="shared" si="280"/>
        <v>0</v>
      </c>
    </row>
    <row r="4431" spans="1:9" x14ac:dyDescent="0.25">
      <c r="A4431" t="s">
        <v>593</v>
      </c>
      <c r="B4431" t="s">
        <v>1345</v>
      </c>
      <c r="F4431">
        <f t="shared" si="277"/>
        <v>0</v>
      </c>
      <c r="G4431">
        <f t="shared" si="278"/>
        <v>0</v>
      </c>
      <c r="H4431">
        <f t="shared" si="279"/>
        <v>0</v>
      </c>
      <c r="I4431">
        <f t="shared" si="280"/>
        <v>0</v>
      </c>
    </row>
    <row r="4432" spans="1:9" x14ac:dyDescent="0.25">
      <c r="A4432" t="s">
        <v>611</v>
      </c>
      <c r="B4432" t="s">
        <v>1345</v>
      </c>
      <c r="F4432">
        <f t="shared" si="277"/>
        <v>0</v>
      </c>
      <c r="G4432">
        <f t="shared" si="278"/>
        <v>0</v>
      </c>
      <c r="H4432">
        <f t="shared" si="279"/>
        <v>0</v>
      </c>
      <c r="I4432">
        <f t="shared" si="280"/>
        <v>0</v>
      </c>
    </row>
    <row r="4433" spans="1:9" x14ac:dyDescent="0.25">
      <c r="A4433" t="s">
        <v>587</v>
      </c>
      <c r="B4433" t="s">
        <v>1345</v>
      </c>
      <c r="F4433">
        <f t="shared" si="277"/>
        <v>0</v>
      </c>
      <c r="G4433">
        <f t="shared" si="278"/>
        <v>0</v>
      </c>
      <c r="H4433">
        <f t="shared" si="279"/>
        <v>0</v>
      </c>
      <c r="I4433">
        <f t="shared" si="280"/>
        <v>0</v>
      </c>
    </row>
    <row r="4434" spans="1:9" x14ac:dyDescent="0.25">
      <c r="A4434" t="s">
        <v>599</v>
      </c>
      <c r="B4434" t="s">
        <v>1345</v>
      </c>
      <c r="F4434">
        <f t="shared" si="277"/>
        <v>0</v>
      </c>
      <c r="G4434">
        <f t="shared" si="278"/>
        <v>0</v>
      </c>
      <c r="H4434">
        <f t="shared" si="279"/>
        <v>0</v>
      </c>
      <c r="I4434">
        <f t="shared" si="280"/>
        <v>0</v>
      </c>
    </row>
    <row r="4435" spans="1:9" x14ac:dyDescent="0.25">
      <c r="A4435" t="s">
        <v>605</v>
      </c>
      <c r="B4435" t="s">
        <v>1345</v>
      </c>
      <c r="F4435">
        <f t="shared" si="277"/>
        <v>0</v>
      </c>
      <c r="G4435">
        <f t="shared" si="278"/>
        <v>0</v>
      </c>
      <c r="H4435">
        <f t="shared" si="279"/>
        <v>0</v>
      </c>
      <c r="I4435">
        <f t="shared" si="280"/>
        <v>0</v>
      </c>
    </row>
    <row r="4436" spans="1:9" x14ac:dyDescent="0.25">
      <c r="A4436" t="s">
        <v>594</v>
      </c>
      <c r="B4436" t="s">
        <v>1345</v>
      </c>
      <c r="F4436">
        <f t="shared" si="277"/>
        <v>0</v>
      </c>
      <c r="G4436">
        <f t="shared" si="278"/>
        <v>0</v>
      </c>
      <c r="H4436">
        <f t="shared" si="279"/>
        <v>0</v>
      </c>
      <c r="I4436">
        <f t="shared" si="280"/>
        <v>0</v>
      </c>
    </row>
    <row r="4437" spans="1:9" x14ac:dyDescent="0.25">
      <c r="A4437" t="s">
        <v>612</v>
      </c>
      <c r="B4437" t="s">
        <v>1345</v>
      </c>
      <c r="F4437">
        <f t="shared" si="277"/>
        <v>0</v>
      </c>
      <c r="G4437">
        <f t="shared" si="278"/>
        <v>0</v>
      </c>
      <c r="H4437">
        <f t="shared" si="279"/>
        <v>0</v>
      </c>
      <c r="I4437">
        <f t="shared" si="280"/>
        <v>0</v>
      </c>
    </row>
    <row r="4438" spans="1:9" x14ac:dyDescent="0.25">
      <c r="A4438" t="s">
        <v>588</v>
      </c>
      <c r="B4438" t="s">
        <v>1345</v>
      </c>
      <c r="F4438">
        <f t="shared" si="277"/>
        <v>0</v>
      </c>
      <c r="G4438">
        <f t="shared" si="278"/>
        <v>0</v>
      </c>
      <c r="H4438">
        <f t="shared" si="279"/>
        <v>0</v>
      </c>
      <c r="I4438">
        <f t="shared" si="280"/>
        <v>0</v>
      </c>
    </row>
    <row r="4439" spans="1:9" x14ac:dyDescent="0.25">
      <c r="A4439" t="s">
        <v>600</v>
      </c>
      <c r="B4439" t="s">
        <v>1345</v>
      </c>
      <c r="F4439">
        <f t="shared" si="277"/>
        <v>0</v>
      </c>
      <c r="G4439">
        <f t="shared" si="278"/>
        <v>0</v>
      </c>
      <c r="H4439">
        <f t="shared" si="279"/>
        <v>0</v>
      </c>
      <c r="I4439">
        <f t="shared" si="280"/>
        <v>0</v>
      </c>
    </row>
    <row r="4440" spans="1:9" x14ac:dyDescent="0.25">
      <c r="A4440" t="s">
        <v>606</v>
      </c>
      <c r="B4440" t="s">
        <v>1345</v>
      </c>
      <c r="F4440">
        <f t="shared" si="277"/>
        <v>0</v>
      </c>
      <c r="G4440">
        <f t="shared" si="278"/>
        <v>0</v>
      </c>
      <c r="H4440">
        <f t="shared" si="279"/>
        <v>0</v>
      </c>
      <c r="I4440">
        <f t="shared" si="280"/>
        <v>0</v>
      </c>
    </row>
    <row r="4441" spans="1:9" x14ac:dyDescent="0.25">
      <c r="A4441" t="s">
        <v>434</v>
      </c>
      <c r="B4441" t="s">
        <v>1345</v>
      </c>
      <c r="F4441">
        <f t="shared" si="277"/>
        <v>0</v>
      </c>
      <c r="G4441">
        <f t="shared" si="278"/>
        <v>0</v>
      </c>
      <c r="H4441">
        <f t="shared" si="279"/>
        <v>0</v>
      </c>
      <c r="I4441">
        <f t="shared" si="280"/>
        <v>0</v>
      </c>
    </row>
    <row r="4442" spans="1:9" x14ac:dyDescent="0.25">
      <c r="A4442" t="s">
        <v>428</v>
      </c>
      <c r="B4442" t="s">
        <v>1345</v>
      </c>
      <c r="F4442">
        <f t="shared" si="277"/>
        <v>0</v>
      </c>
      <c r="G4442">
        <f t="shared" si="278"/>
        <v>0</v>
      </c>
      <c r="H4442">
        <f t="shared" si="279"/>
        <v>0</v>
      </c>
      <c r="I4442">
        <f t="shared" si="280"/>
        <v>0</v>
      </c>
    </row>
    <row r="4443" spans="1:9" x14ac:dyDescent="0.25">
      <c r="A4443" t="s">
        <v>431</v>
      </c>
      <c r="B4443" t="s">
        <v>1345</v>
      </c>
      <c r="F4443">
        <f t="shared" si="277"/>
        <v>0</v>
      </c>
      <c r="G4443">
        <f t="shared" si="278"/>
        <v>0</v>
      </c>
      <c r="H4443">
        <f t="shared" si="279"/>
        <v>0</v>
      </c>
      <c r="I4443">
        <f t="shared" si="280"/>
        <v>0</v>
      </c>
    </row>
    <row r="4444" spans="1:9" x14ac:dyDescent="0.25">
      <c r="A4444" t="s">
        <v>435</v>
      </c>
      <c r="B4444" t="s">
        <v>1345</v>
      </c>
      <c r="F4444">
        <f t="shared" si="277"/>
        <v>0</v>
      </c>
      <c r="G4444">
        <f t="shared" si="278"/>
        <v>0</v>
      </c>
      <c r="H4444">
        <f t="shared" si="279"/>
        <v>0</v>
      </c>
      <c r="I4444">
        <f t="shared" si="280"/>
        <v>0</v>
      </c>
    </row>
    <row r="4445" spans="1:9" x14ac:dyDescent="0.25">
      <c r="A4445" t="s">
        <v>429</v>
      </c>
      <c r="B4445" t="s">
        <v>1345</v>
      </c>
      <c r="F4445">
        <f t="shared" si="277"/>
        <v>0</v>
      </c>
      <c r="G4445">
        <f t="shared" si="278"/>
        <v>0</v>
      </c>
      <c r="H4445">
        <f t="shared" si="279"/>
        <v>0</v>
      </c>
      <c r="I4445">
        <f t="shared" si="280"/>
        <v>0</v>
      </c>
    </row>
    <row r="4446" spans="1:9" x14ac:dyDescent="0.25">
      <c r="A4446" t="s">
        <v>432</v>
      </c>
      <c r="B4446" t="s">
        <v>1345</v>
      </c>
      <c r="F4446">
        <f t="shared" si="277"/>
        <v>0</v>
      </c>
      <c r="G4446">
        <f t="shared" si="278"/>
        <v>0</v>
      </c>
      <c r="H4446">
        <f t="shared" si="279"/>
        <v>0</v>
      </c>
      <c r="I4446">
        <f t="shared" si="280"/>
        <v>0</v>
      </c>
    </row>
    <row r="4447" spans="1:9" x14ac:dyDescent="0.25">
      <c r="A4447" t="s">
        <v>433</v>
      </c>
      <c r="B4447" s="21">
        <v>41116</v>
      </c>
      <c r="F4447">
        <f t="shared" si="277"/>
        <v>0</v>
      </c>
      <c r="G4447">
        <f t="shared" si="278"/>
        <v>0</v>
      </c>
      <c r="H4447">
        <f t="shared" si="279"/>
        <v>0</v>
      </c>
      <c r="I4447">
        <f t="shared" si="280"/>
        <v>0</v>
      </c>
    </row>
    <row r="4448" spans="1:9" x14ac:dyDescent="0.25">
      <c r="B4448" s="21">
        <v>41128</v>
      </c>
      <c r="F4448">
        <f t="shared" si="277"/>
        <v>0</v>
      </c>
      <c r="G4448">
        <f t="shared" si="278"/>
        <v>0</v>
      </c>
      <c r="H4448">
        <f t="shared" si="279"/>
        <v>0</v>
      </c>
      <c r="I4448">
        <f t="shared" si="280"/>
        <v>0</v>
      </c>
    </row>
    <row r="4449" spans="1:9" x14ac:dyDescent="0.25">
      <c r="B4449" s="21">
        <v>41136</v>
      </c>
      <c r="F4449">
        <f t="shared" si="277"/>
        <v>0</v>
      </c>
      <c r="G4449">
        <f t="shared" si="278"/>
        <v>0</v>
      </c>
      <c r="H4449">
        <f t="shared" si="279"/>
        <v>0</v>
      </c>
      <c r="I4449">
        <f t="shared" si="280"/>
        <v>0</v>
      </c>
    </row>
    <row r="4450" spans="1:9" x14ac:dyDescent="0.25">
      <c r="B4450" t="s">
        <v>1345</v>
      </c>
      <c r="F4450">
        <f t="shared" si="277"/>
        <v>0</v>
      </c>
      <c r="G4450">
        <f t="shared" si="278"/>
        <v>0</v>
      </c>
      <c r="H4450">
        <f t="shared" si="279"/>
        <v>0</v>
      </c>
      <c r="I4450">
        <f t="shared" si="280"/>
        <v>0</v>
      </c>
    </row>
    <row r="4451" spans="1:9" x14ac:dyDescent="0.25">
      <c r="A4451" t="s">
        <v>427</v>
      </c>
      <c r="B4451" s="21">
        <v>41103</v>
      </c>
      <c r="F4451">
        <f t="shared" si="277"/>
        <v>0</v>
      </c>
      <c r="G4451">
        <f t="shared" si="278"/>
        <v>0</v>
      </c>
      <c r="H4451">
        <f t="shared" si="279"/>
        <v>0</v>
      </c>
      <c r="I4451">
        <f t="shared" si="280"/>
        <v>0</v>
      </c>
    </row>
    <row r="4452" spans="1:9" x14ac:dyDescent="0.25">
      <c r="B4452" t="s">
        <v>1345</v>
      </c>
      <c r="F4452">
        <f t="shared" si="277"/>
        <v>0</v>
      </c>
      <c r="G4452">
        <f t="shared" si="278"/>
        <v>0</v>
      </c>
      <c r="H4452">
        <f t="shared" si="279"/>
        <v>0</v>
      </c>
      <c r="I4452">
        <f t="shared" si="280"/>
        <v>0</v>
      </c>
    </row>
    <row r="4453" spans="1:9" x14ac:dyDescent="0.25">
      <c r="A4453" t="s">
        <v>430</v>
      </c>
      <c r="B4453" s="21">
        <v>41103</v>
      </c>
      <c r="F4453">
        <f t="shared" si="277"/>
        <v>0</v>
      </c>
      <c r="G4453">
        <f t="shared" si="278"/>
        <v>0</v>
      </c>
      <c r="H4453">
        <f t="shared" si="279"/>
        <v>0</v>
      </c>
      <c r="I4453">
        <f t="shared" si="280"/>
        <v>0</v>
      </c>
    </row>
    <row r="4454" spans="1:9" x14ac:dyDescent="0.25">
      <c r="B4454" s="21">
        <v>41110</v>
      </c>
      <c r="F4454">
        <f t="shared" si="277"/>
        <v>0</v>
      </c>
      <c r="G4454">
        <f t="shared" si="278"/>
        <v>0</v>
      </c>
      <c r="H4454">
        <f t="shared" si="279"/>
        <v>0</v>
      </c>
      <c r="I4454">
        <f t="shared" si="280"/>
        <v>0</v>
      </c>
    </row>
    <row r="4455" spans="1:9" x14ac:dyDescent="0.25">
      <c r="B4455" s="21">
        <v>41116</v>
      </c>
      <c r="F4455">
        <f t="shared" si="277"/>
        <v>0</v>
      </c>
      <c r="G4455">
        <f t="shared" si="278"/>
        <v>0</v>
      </c>
      <c r="H4455">
        <f t="shared" si="279"/>
        <v>0</v>
      </c>
      <c r="I4455">
        <f t="shared" si="280"/>
        <v>0</v>
      </c>
    </row>
    <row r="4456" spans="1:9" x14ac:dyDescent="0.25">
      <c r="B4456" s="21">
        <v>41128</v>
      </c>
      <c r="F4456">
        <f t="shared" si="277"/>
        <v>0</v>
      </c>
      <c r="G4456">
        <f t="shared" si="278"/>
        <v>0</v>
      </c>
      <c r="H4456">
        <f t="shared" si="279"/>
        <v>0</v>
      </c>
      <c r="I4456">
        <f t="shared" si="280"/>
        <v>0</v>
      </c>
    </row>
    <row r="4457" spans="1:9" x14ac:dyDescent="0.25">
      <c r="B4457" t="s">
        <v>1345</v>
      </c>
      <c r="F4457">
        <f t="shared" si="277"/>
        <v>0</v>
      </c>
      <c r="G4457">
        <f t="shared" si="278"/>
        <v>0</v>
      </c>
      <c r="H4457">
        <f t="shared" si="279"/>
        <v>0</v>
      </c>
      <c r="I4457">
        <f t="shared" si="280"/>
        <v>0</v>
      </c>
    </row>
    <row r="4458" spans="1:9" x14ac:dyDescent="0.25">
      <c r="A4458" t="s">
        <v>652</v>
      </c>
      <c r="B4458" t="s">
        <v>1345</v>
      </c>
      <c r="F4458">
        <f t="shared" si="277"/>
        <v>0</v>
      </c>
      <c r="G4458">
        <f t="shared" si="278"/>
        <v>0</v>
      </c>
      <c r="H4458">
        <f t="shared" si="279"/>
        <v>0</v>
      </c>
      <c r="I4458">
        <f t="shared" si="280"/>
        <v>0</v>
      </c>
    </row>
    <row r="4459" spans="1:9" x14ac:dyDescent="0.25">
      <c r="A4459" t="s">
        <v>658</v>
      </c>
      <c r="B4459" t="s">
        <v>1345</v>
      </c>
      <c r="F4459">
        <f t="shared" si="277"/>
        <v>0</v>
      </c>
      <c r="G4459">
        <f t="shared" si="278"/>
        <v>0</v>
      </c>
      <c r="H4459">
        <f t="shared" si="279"/>
        <v>0</v>
      </c>
      <c r="I4459">
        <f t="shared" si="280"/>
        <v>0</v>
      </c>
    </row>
    <row r="4460" spans="1:9" x14ac:dyDescent="0.25">
      <c r="A4460" t="s">
        <v>646</v>
      </c>
      <c r="B4460" t="s">
        <v>1345</v>
      </c>
      <c r="F4460">
        <f t="shared" si="277"/>
        <v>0</v>
      </c>
      <c r="G4460">
        <f t="shared" si="278"/>
        <v>0</v>
      </c>
      <c r="H4460">
        <f t="shared" si="279"/>
        <v>0</v>
      </c>
      <c r="I4460">
        <f t="shared" si="280"/>
        <v>0</v>
      </c>
    </row>
    <row r="4461" spans="1:9" x14ac:dyDescent="0.25">
      <c r="A4461" t="s">
        <v>655</v>
      </c>
      <c r="B4461" t="s">
        <v>1345</v>
      </c>
      <c r="F4461">
        <f t="shared" si="277"/>
        <v>0</v>
      </c>
      <c r="G4461">
        <f t="shared" si="278"/>
        <v>0</v>
      </c>
      <c r="H4461">
        <f t="shared" si="279"/>
        <v>0</v>
      </c>
      <c r="I4461">
        <f t="shared" si="280"/>
        <v>0</v>
      </c>
    </row>
    <row r="4462" spans="1:9" x14ac:dyDescent="0.25">
      <c r="A4462" t="s">
        <v>661</v>
      </c>
      <c r="B4462" t="s">
        <v>1345</v>
      </c>
      <c r="F4462">
        <f t="shared" si="277"/>
        <v>0</v>
      </c>
      <c r="G4462">
        <f t="shared" si="278"/>
        <v>0</v>
      </c>
      <c r="H4462">
        <f t="shared" si="279"/>
        <v>0</v>
      </c>
      <c r="I4462">
        <f t="shared" si="280"/>
        <v>0</v>
      </c>
    </row>
    <row r="4463" spans="1:9" x14ac:dyDescent="0.25">
      <c r="A4463" t="s">
        <v>649</v>
      </c>
      <c r="B4463" t="s">
        <v>1345</v>
      </c>
      <c r="F4463">
        <f t="shared" si="277"/>
        <v>0</v>
      </c>
      <c r="G4463">
        <f t="shared" si="278"/>
        <v>0</v>
      </c>
      <c r="H4463">
        <f t="shared" si="279"/>
        <v>0</v>
      </c>
      <c r="I4463">
        <f t="shared" si="280"/>
        <v>0</v>
      </c>
    </row>
    <row r="4464" spans="1:9" x14ac:dyDescent="0.25">
      <c r="A4464" t="s">
        <v>651</v>
      </c>
      <c r="B4464" t="s">
        <v>1345</v>
      </c>
      <c r="F4464">
        <f t="shared" si="277"/>
        <v>0</v>
      </c>
      <c r="G4464">
        <f t="shared" si="278"/>
        <v>0</v>
      </c>
      <c r="H4464">
        <f t="shared" si="279"/>
        <v>0</v>
      </c>
      <c r="I4464">
        <f t="shared" si="280"/>
        <v>0</v>
      </c>
    </row>
    <row r="4465" spans="1:9" x14ac:dyDescent="0.25">
      <c r="A4465" t="s">
        <v>657</v>
      </c>
      <c r="B4465" t="s">
        <v>1345</v>
      </c>
      <c r="F4465">
        <f t="shared" si="277"/>
        <v>0</v>
      </c>
      <c r="G4465">
        <f t="shared" si="278"/>
        <v>0</v>
      </c>
      <c r="H4465">
        <f t="shared" si="279"/>
        <v>0</v>
      </c>
      <c r="I4465">
        <f t="shared" si="280"/>
        <v>0</v>
      </c>
    </row>
    <row r="4466" spans="1:9" x14ac:dyDescent="0.25">
      <c r="A4466" t="s">
        <v>645</v>
      </c>
      <c r="B4466" t="s">
        <v>1345</v>
      </c>
      <c r="F4466">
        <f t="shared" si="277"/>
        <v>0</v>
      </c>
      <c r="G4466">
        <f t="shared" si="278"/>
        <v>0</v>
      </c>
      <c r="H4466">
        <f t="shared" si="279"/>
        <v>0</v>
      </c>
      <c r="I4466">
        <f t="shared" si="280"/>
        <v>0</v>
      </c>
    </row>
    <row r="4467" spans="1:9" x14ac:dyDescent="0.25">
      <c r="A4467" t="s">
        <v>656</v>
      </c>
      <c r="B4467" t="s">
        <v>1345</v>
      </c>
      <c r="F4467">
        <f t="shared" si="277"/>
        <v>0</v>
      </c>
      <c r="G4467">
        <f t="shared" si="278"/>
        <v>0</v>
      </c>
      <c r="H4467">
        <f t="shared" si="279"/>
        <v>0</v>
      </c>
      <c r="I4467">
        <f t="shared" si="280"/>
        <v>0</v>
      </c>
    </row>
    <row r="4468" spans="1:9" x14ac:dyDescent="0.25">
      <c r="A4468" t="s">
        <v>662</v>
      </c>
      <c r="B4468" t="s">
        <v>1345</v>
      </c>
      <c r="F4468">
        <f t="shared" si="277"/>
        <v>0</v>
      </c>
      <c r="G4468">
        <f t="shared" si="278"/>
        <v>0</v>
      </c>
      <c r="H4468">
        <f t="shared" si="279"/>
        <v>0</v>
      </c>
      <c r="I4468">
        <f t="shared" si="280"/>
        <v>0</v>
      </c>
    </row>
    <row r="4469" spans="1:9" x14ac:dyDescent="0.25">
      <c r="A4469" t="s">
        <v>650</v>
      </c>
      <c r="B4469" t="s">
        <v>1345</v>
      </c>
      <c r="F4469">
        <f t="shared" si="277"/>
        <v>0</v>
      </c>
      <c r="G4469">
        <f t="shared" si="278"/>
        <v>0</v>
      </c>
      <c r="H4469">
        <f t="shared" si="279"/>
        <v>0</v>
      </c>
      <c r="I4469">
        <f t="shared" si="280"/>
        <v>0</v>
      </c>
    </row>
    <row r="4470" spans="1:9" x14ac:dyDescent="0.25">
      <c r="A4470" t="s">
        <v>653</v>
      </c>
      <c r="B4470" t="s">
        <v>1345</v>
      </c>
      <c r="F4470">
        <f t="shared" si="277"/>
        <v>0</v>
      </c>
      <c r="G4470">
        <f t="shared" si="278"/>
        <v>0</v>
      </c>
      <c r="H4470">
        <f t="shared" si="279"/>
        <v>0</v>
      </c>
      <c r="I4470">
        <f t="shared" si="280"/>
        <v>0</v>
      </c>
    </row>
    <row r="4471" spans="1:9" x14ac:dyDescent="0.25">
      <c r="A4471" t="s">
        <v>659</v>
      </c>
      <c r="B4471" t="s">
        <v>1345</v>
      </c>
      <c r="F4471">
        <f t="shared" si="277"/>
        <v>0</v>
      </c>
      <c r="G4471">
        <f t="shared" si="278"/>
        <v>0</v>
      </c>
      <c r="H4471">
        <f t="shared" si="279"/>
        <v>0</v>
      </c>
      <c r="I4471">
        <f t="shared" si="280"/>
        <v>0</v>
      </c>
    </row>
    <row r="4472" spans="1:9" x14ac:dyDescent="0.25">
      <c r="A4472" t="s">
        <v>647</v>
      </c>
      <c r="B4472" t="s">
        <v>1345</v>
      </c>
      <c r="F4472">
        <f t="shared" si="277"/>
        <v>0</v>
      </c>
      <c r="G4472">
        <f t="shared" si="278"/>
        <v>0</v>
      </c>
      <c r="H4472">
        <f t="shared" si="279"/>
        <v>0</v>
      </c>
      <c r="I4472">
        <f t="shared" si="280"/>
        <v>0</v>
      </c>
    </row>
    <row r="4473" spans="1:9" x14ac:dyDescent="0.25">
      <c r="A4473" t="s">
        <v>654</v>
      </c>
      <c r="B4473" t="s">
        <v>1345</v>
      </c>
      <c r="F4473">
        <f t="shared" si="277"/>
        <v>0</v>
      </c>
      <c r="G4473">
        <f t="shared" si="278"/>
        <v>0</v>
      </c>
      <c r="H4473">
        <f t="shared" si="279"/>
        <v>0</v>
      </c>
      <c r="I4473">
        <f t="shared" si="280"/>
        <v>0</v>
      </c>
    </row>
    <row r="4474" spans="1:9" x14ac:dyDescent="0.25">
      <c r="A4474" t="s">
        <v>660</v>
      </c>
      <c r="B4474" t="s">
        <v>1345</v>
      </c>
      <c r="F4474">
        <f t="shared" si="277"/>
        <v>0</v>
      </c>
      <c r="G4474">
        <f t="shared" si="278"/>
        <v>0</v>
      </c>
      <c r="H4474">
        <f t="shared" si="279"/>
        <v>0</v>
      </c>
      <c r="I4474">
        <f t="shared" si="280"/>
        <v>0</v>
      </c>
    </row>
    <row r="4475" spans="1:9" x14ac:dyDescent="0.25">
      <c r="A4475" t="s">
        <v>648</v>
      </c>
      <c r="B4475" t="s">
        <v>1345</v>
      </c>
      <c r="F4475">
        <f t="shared" si="277"/>
        <v>0</v>
      </c>
      <c r="G4475">
        <f t="shared" si="278"/>
        <v>0</v>
      </c>
      <c r="H4475">
        <f t="shared" si="279"/>
        <v>0</v>
      </c>
      <c r="I4475">
        <f t="shared" si="280"/>
        <v>0</v>
      </c>
    </row>
    <row r="4476" spans="1:9" x14ac:dyDescent="0.25">
      <c r="A4476" t="s">
        <v>325</v>
      </c>
      <c r="B4476" s="21">
        <v>37448</v>
      </c>
      <c r="F4476">
        <f t="shared" si="277"/>
        <v>0</v>
      </c>
      <c r="G4476">
        <f t="shared" si="278"/>
        <v>0</v>
      </c>
      <c r="H4476">
        <f t="shared" si="279"/>
        <v>0</v>
      </c>
      <c r="I4476">
        <f t="shared" si="280"/>
        <v>0</v>
      </c>
    </row>
    <row r="4477" spans="1:9" x14ac:dyDescent="0.25">
      <c r="B4477" s="21">
        <v>37504</v>
      </c>
      <c r="F4477">
        <f t="shared" si="277"/>
        <v>0</v>
      </c>
      <c r="G4477">
        <f t="shared" si="278"/>
        <v>0</v>
      </c>
      <c r="H4477">
        <f t="shared" si="279"/>
        <v>0</v>
      </c>
      <c r="I4477">
        <f t="shared" si="280"/>
        <v>0</v>
      </c>
    </row>
    <row r="4478" spans="1:9" x14ac:dyDescent="0.25">
      <c r="B4478" s="21">
        <v>37560</v>
      </c>
      <c r="F4478">
        <f t="shared" si="277"/>
        <v>0</v>
      </c>
      <c r="G4478">
        <f t="shared" si="278"/>
        <v>0</v>
      </c>
      <c r="H4478">
        <f t="shared" si="279"/>
        <v>0</v>
      </c>
      <c r="I4478">
        <f t="shared" si="280"/>
        <v>0</v>
      </c>
    </row>
    <row r="4479" spans="1:9" x14ac:dyDescent="0.25">
      <c r="B4479" s="21">
        <v>37568</v>
      </c>
      <c r="F4479">
        <f t="shared" si="277"/>
        <v>0</v>
      </c>
      <c r="G4479">
        <f t="shared" si="278"/>
        <v>0</v>
      </c>
      <c r="H4479">
        <f t="shared" si="279"/>
        <v>0</v>
      </c>
      <c r="I4479">
        <f t="shared" si="280"/>
        <v>0</v>
      </c>
    </row>
    <row r="4480" spans="1:9" x14ac:dyDescent="0.25">
      <c r="B4480" s="21">
        <v>37570</v>
      </c>
      <c r="F4480">
        <f t="shared" si="277"/>
        <v>0</v>
      </c>
      <c r="G4480">
        <f t="shared" si="278"/>
        <v>0</v>
      </c>
      <c r="H4480">
        <f t="shared" si="279"/>
        <v>0</v>
      </c>
      <c r="I4480">
        <f t="shared" si="280"/>
        <v>0</v>
      </c>
    </row>
    <row r="4481" spans="1:9" x14ac:dyDescent="0.25">
      <c r="B4481" s="21">
        <v>37582</v>
      </c>
      <c r="F4481">
        <f t="shared" si="277"/>
        <v>0</v>
      </c>
      <c r="G4481">
        <f t="shared" si="278"/>
        <v>0</v>
      </c>
      <c r="H4481">
        <f t="shared" si="279"/>
        <v>0</v>
      </c>
      <c r="I4481">
        <f t="shared" si="280"/>
        <v>0</v>
      </c>
    </row>
    <row r="4482" spans="1:9" x14ac:dyDescent="0.25">
      <c r="B4482" s="21">
        <v>37617</v>
      </c>
      <c r="F4482">
        <f t="shared" si="277"/>
        <v>0</v>
      </c>
      <c r="G4482">
        <f t="shared" si="278"/>
        <v>0</v>
      </c>
      <c r="H4482">
        <f t="shared" si="279"/>
        <v>0</v>
      </c>
      <c r="I4482">
        <f t="shared" si="280"/>
        <v>0</v>
      </c>
    </row>
    <row r="4483" spans="1:9" x14ac:dyDescent="0.25">
      <c r="B4483" t="s">
        <v>1345</v>
      </c>
      <c r="F4483">
        <f t="shared" si="277"/>
        <v>0</v>
      </c>
      <c r="G4483">
        <f t="shared" si="278"/>
        <v>0</v>
      </c>
      <c r="H4483">
        <f t="shared" si="279"/>
        <v>0</v>
      </c>
      <c r="I4483">
        <f t="shared" si="280"/>
        <v>0</v>
      </c>
    </row>
    <row r="4484" spans="1:9" x14ac:dyDescent="0.25">
      <c r="A4484" t="s">
        <v>326</v>
      </c>
      <c r="B4484" t="s">
        <v>1345</v>
      </c>
      <c r="F4484">
        <f t="shared" si="277"/>
        <v>0</v>
      </c>
      <c r="G4484">
        <f t="shared" si="278"/>
        <v>0</v>
      </c>
      <c r="H4484">
        <f t="shared" si="279"/>
        <v>0</v>
      </c>
      <c r="I4484">
        <f t="shared" si="280"/>
        <v>0</v>
      </c>
    </row>
    <row r="4485" spans="1:9" x14ac:dyDescent="0.25">
      <c r="A4485" t="s">
        <v>327</v>
      </c>
      <c r="B4485" t="s">
        <v>1345</v>
      </c>
      <c r="F4485">
        <f t="shared" si="277"/>
        <v>0</v>
      </c>
      <c r="G4485">
        <f t="shared" si="278"/>
        <v>0</v>
      </c>
      <c r="H4485">
        <f t="shared" si="279"/>
        <v>0</v>
      </c>
      <c r="I4485">
        <f t="shared" si="280"/>
        <v>0</v>
      </c>
    </row>
    <row r="4486" spans="1:9" x14ac:dyDescent="0.25">
      <c r="A4486" t="s">
        <v>328</v>
      </c>
      <c r="B4486" t="s">
        <v>1345</v>
      </c>
      <c r="F4486">
        <f t="shared" ref="F4486:F4549" si="281">G4486-H4486</f>
        <v>0</v>
      </c>
      <c r="G4486">
        <f t="shared" ref="G4486:G4549" si="282">IF(C4486="",0,C4486)</f>
        <v>0</v>
      </c>
      <c r="H4486">
        <f t="shared" ref="H4486:H4549" si="283">IF(D4486="",0,D4486)</f>
        <v>0</v>
      </c>
      <c r="I4486">
        <f t="shared" ref="I4486:I4549" si="284">IF(E4486="",0,E4486)</f>
        <v>0</v>
      </c>
    </row>
    <row r="4487" spans="1:9" x14ac:dyDescent="0.25">
      <c r="A4487" t="s">
        <v>329</v>
      </c>
      <c r="B4487" t="s">
        <v>1345</v>
      </c>
      <c r="F4487">
        <f t="shared" si="281"/>
        <v>0</v>
      </c>
      <c r="G4487">
        <f t="shared" si="282"/>
        <v>0</v>
      </c>
      <c r="H4487">
        <f t="shared" si="283"/>
        <v>0</v>
      </c>
      <c r="I4487">
        <f t="shared" si="284"/>
        <v>0</v>
      </c>
    </row>
    <row r="4488" spans="1:9" x14ac:dyDescent="0.25">
      <c r="A4488" t="s">
        <v>330</v>
      </c>
      <c r="B4488" t="s">
        <v>1345</v>
      </c>
      <c r="F4488">
        <f t="shared" si="281"/>
        <v>0</v>
      </c>
      <c r="G4488">
        <f t="shared" si="282"/>
        <v>0</v>
      </c>
      <c r="H4488">
        <f t="shared" si="283"/>
        <v>0</v>
      </c>
      <c r="I4488">
        <f t="shared" si="284"/>
        <v>0</v>
      </c>
    </row>
    <row r="4489" spans="1:9" x14ac:dyDescent="0.25">
      <c r="A4489" t="s">
        <v>331</v>
      </c>
      <c r="B4489" t="s">
        <v>1345</v>
      </c>
      <c r="F4489">
        <f t="shared" si="281"/>
        <v>0</v>
      </c>
      <c r="G4489">
        <f t="shared" si="282"/>
        <v>0</v>
      </c>
      <c r="H4489">
        <f t="shared" si="283"/>
        <v>0</v>
      </c>
      <c r="I4489">
        <f t="shared" si="284"/>
        <v>0</v>
      </c>
    </row>
    <row r="4490" spans="1:9" x14ac:dyDescent="0.25">
      <c r="A4490" t="s">
        <v>332</v>
      </c>
      <c r="B4490" t="s">
        <v>1345</v>
      </c>
      <c r="F4490">
        <f t="shared" si="281"/>
        <v>0</v>
      </c>
      <c r="G4490">
        <f t="shared" si="282"/>
        <v>0</v>
      </c>
      <c r="H4490">
        <f t="shared" si="283"/>
        <v>0</v>
      </c>
      <c r="I4490">
        <f t="shared" si="284"/>
        <v>0</v>
      </c>
    </row>
    <row r="4491" spans="1:9" x14ac:dyDescent="0.25">
      <c r="A4491" t="s">
        <v>333</v>
      </c>
      <c r="B4491" t="s">
        <v>1345</v>
      </c>
      <c r="F4491">
        <f t="shared" si="281"/>
        <v>0</v>
      </c>
      <c r="G4491">
        <f t="shared" si="282"/>
        <v>0</v>
      </c>
      <c r="H4491">
        <f t="shared" si="283"/>
        <v>0</v>
      </c>
      <c r="I4491">
        <f t="shared" si="284"/>
        <v>0</v>
      </c>
    </row>
    <row r="4492" spans="1:9" x14ac:dyDescent="0.25">
      <c r="A4492" t="s">
        <v>334</v>
      </c>
      <c r="B4492" t="s">
        <v>1345</v>
      </c>
      <c r="F4492">
        <f t="shared" si="281"/>
        <v>0</v>
      </c>
      <c r="G4492">
        <f t="shared" si="282"/>
        <v>0</v>
      </c>
      <c r="H4492">
        <f t="shared" si="283"/>
        <v>0</v>
      </c>
      <c r="I4492">
        <f t="shared" si="284"/>
        <v>0</v>
      </c>
    </row>
    <row r="4493" spans="1:9" x14ac:dyDescent="0.25">
      <c r="A4493" t="s">
        <v>335</v>
      </c>
      <c r="B4493" t="s">
        <v>1345</v>
      </c>
      <c r="F4493">
        <f t="shared" si="281"/>
        <v>0</v>
      </c>
      <c r="G4493">
        <f t="shared" si="282"/>
        <v>0</v>
      </c>
      <c r="H4493">
        <f t="shared" si="283"/>
        <v>0</v>
      </c>
      <c r="I4493">
        <f t="shared" si="284"/>
        <v>0</v>
      </c>
    </row>
    <row r="4494" spans="1:9" x14ac:dyDescent="0.25">
      <c r="A4494" t="s">
        <v>336</v>
      </c>
      <c r="B4494" t="s">
        <v>1345</v>
      </c>
      <c r="F4494">
        <f t="shared" si="281"/>
        <v>0</v>
      </c>
      <c r="G4494">
        <f t="shared" si="282"/>
        <v>0</v>
      </c>
      <c r="H4494">
        <f t="shared" si="283"/>
        <v>0</v>
      </c>
      <c r="I4494">
        <f t="shared" si="284"/>
        <v>0</v>
      </c>
    </row>
    <row r="4495" spans="1:9" x14ac:dyDescent="0.25">
      <c r="A4495" t="s">
        <v>337</v>
      </c>
      <c r="B4495" t="s">
        <v>1345</v>
      </c>
      <c r="F4495">
        <f t="shared" si="281"/>
        <v>0</v>
      </c>
      <c r="G4495">
        <f t="shared" si="282"/>
        <v>0</v>
      </c>
      <c r="H4495">
        <f t="shared" si="283"/>
        <v>0</v>
      </c>
      <c r="I4495">
        <f t="shared" si="284"/>
        <v>0</v>
      </c>
    </row>
    <row r="4496" spans="1:9" x14ac:dyDescent="0.25">
      <c r="A4496" t="s">
        <v>338</v>
      </c>
      <c r="B4496" t="s">
        <v>1345</v>
      </c>
      <c r="F4496">
        <f t="shared" si="281"/>
        <v>0</v>
      </c>
      <c r="G4496">
        <f t="shared" si="282"/>
        <v>0</v>
      </c>
      <c r="H4496">
        <f t="shared" si="283"/>
        <v>0</v>
      </c>
      <c r="I4496">
        <f t="shared" si="284"/>
        <v>0</v>
      </c>
    </row>
    <row r="4497" spans="1:9" x14ac:dyDescent="0.25">
      <c r="A4497" t="s">
        <v>339</v>
      </c>
      <c r="B4497" t="s">
        <v>1345</v>
      </c>
      <c r="F4497">
        <f t="shared" si="281"/>
        <v>0</v>
      </c>
      <c r="G4497">
        <f t="shared" si="282"/>
        <v>0</v>
      </c>
      <c r="H4497">
        <f t="shared" si="283"/>
        <v>0</v>
      </c>
      <c r="I4497">
        <f t="shared" si="284"/>
        <v>0</v>
      </c>
    </row>
    <row r="4498" spans="1:9" x14ac:dyDescent="0.25">
      <c r="A4498" t="s">
        <v>340</v>
      </c>
      <c r="B4498" t="s">
        <v>1345</v>
      </c>
      <c r="F4498">
        <f t="shared" si="281"/>
        <v>0</v>
      </c>
      <c r="G4498">
        <f t="shared" si="282"/>
        <v>0</v>
      </c>
      <c r="H4498">
        <f t="shared" si="283"/>
        <v>0</v>
      </c>
      <c r="I4498">
        <f t="shared" si="284"/>
        <v>0</v>
      </c>
    </row>
    <row r="4499" spans="1:9" x14ac:dyDescent="0.25">
      <c r="A4499" t="s">
        <v>341</v>
      </c>
      <c r="B4499" t="s">
        <v>1345</v>
      </c>
      <c r="F4499">
        <f t="shared" si="281"/>
        <v>0</v>
      </c>
      <c r="G4499">
        <f t="shared" si="282"/>
        <v>0</v>
      </c>
      <c r="H4499">
        <f t="shared" si="283"/>
        <v>0</v>
      </c>
      <c r="I4499">
        <f t="shared" si="284"/>
        <v>0</v>
      </c>
    </row>
    <row r="4500" spans="1:9" x14ac:dyDescent="0.25">
      <c r="A4500" t="s">
        <v>393</v>
      </c>
      <c r="B4500" t="s">
        <v>1345</v>
      </c>
      <c r="F4500">
        <f t="shared" si="281"/>
        <v>0</v>
      </c>
      <c r="G4500">
        <f t="shared" si="282"/>
        <v>0</v>
      </c>
      <c r="H4500">
        <f t="shared" si="283"/>
        <v>0</v>
      </c>
      <c r="I4500">
        <f t="shared" si="284"/>
        <v>0</v>
      </c>
    </row>
    <row r="4501" spans="1:9" x14ac:dyDescent="0.25">
      <c r="A4501" t="s">
        <v>399</v>
      </c>
      <c r="B4501" t="s">
        <v>1345</v>
      </c>
      <c r="F4501">
        <f t="shared" si="281"/>
        <v>0</v>
      </c>
      <c r="G4501">
        <f t="shared" si="282"/>
        <v>0</v>
      </c>
      <c r="H4501">
        <f t="shared" si="283"/>
        <v>0</v>
      </c>
      <c r="I4501">
        <f t="shared" si="284"/>
        <v>0</v>
      </c>
    </row>
    <row r="4502" spans="1:9" x14ac:dyDescent="0.25">
      <c r="A4502" t="s">
        <v>396</v>
      </c>
      <c r="B4502" t="s">
        <v>1345</v>
      </c>
      <c r="F4502">
        <f t="shared" si="281"/>
        <v>0</v>
      </c>
      <c r="G4502">
        <f t="shared" si="282"/>
        <v>0</v>
      </c>
      <c r="H4502">
        <f t="shared" si="283"/>
        <v>0</v>
      </c>
      <c r="I4502">
        <f t="shared" si="284"/>
        <v>0</v>
      </c>
    </row>
    <row r="4503" spans="1:9" x14ac:dyDescent="0.25">
      <c r="A4503" t="s">
        <v>391</v>
      </c>
      <c r="B4503" s="21">
        <v>41099</v>
      </c>
      <c r="F4503">
        <f t="shared" si="281"/>
        <v>0</v>
      </c>
      <c r="G4503">
        <f t="shared" si="282"/>
        <v>0</v>
      </c>
      <c r="H4503">
        <f t="shared" si="283"/>
        <v>0</v>
      </c>
      <c r="I4503">
        <f t="shared" si="284"/>
        <v>0</v>
      </c>
    </row>
    <row r="4504" spans="1:9" x14ac:dyDescent="0.25">
      <c r="B4504" s="21">
        <v>41109</v>
      </c>
      <c r="F4504">
        <f t="shared" si="281"/>
        <v>0</v>
      </c>
      <c r="G4504">
        <f t="shared" si="282"/>
        <v>0</v>
      </c>
      <c r="H4504">
        <f t="shared" si="283"/>
        <v>0</v>
      </c>
      <c r="I4504">
        <f t="shared" si="284"/>
        <v>0</v>
      </c>
    </row>
    <row r="4505" spans="1:9" x14ac:dyDescent="0.25">
      <c r="B4505" t="s">
        <v>1345</v>
      </c>
      <c r="F4505">
        <f t="shared" si="281"/>
        <v>0</v>
      </c>
      <c r="G4505">
        <f t="shared" si="282"/>
        <v>0</v>
      </c>
      <c r="H4505">
        <f t="shared" si="283"/>
        <v>0</v>
      </c>
      <c r="I4505">
        <f t="shared" si="284"/>
        <v>0</v>
      </c>
    </row>
    <row r="4506" spans="1:9" x14ac:dyDescent="0.25">
      <c r="A4506" t="s">
        <v>397</v>
      </c>
      <c r="B4506" s="21">
        <v>41119</v>
      </c>
      <c r="F4506">
        <f t="shared" si="281"/>
        <v>0</v>
      </c>
      <c r="G4506">
        <f t="shared" si="282"/>
        <v>0</v>
      </c>
      <c r="H4506">
        <f t="shared" si="283"/>
        <v>0</v>
      </c>
      <c r="I4506">
        <f t="shared" si="284"/>
        <v>0</v>
      </c>
    </row>
    <row r="4507" spans="1:9" x14ac:dyDescent="0.25">
      <c r="B4507" s="21">
        <v>41129</v>
      </c>
      <c r="F4507">
        <f t="shared" si="281"/>
        <v>0</v>
      </c>
      <c r="G4507">
        <f t="shared" si="282"/>
        <v>0</v>
      </c>
      <c r="H4507">
        <f t="shared" si="283"/>
        <v>0</v>
      </c>
      <c r="I4507">
        <f t="shared" si="284"/>
        <v>0</v>
      </c>
    </row>
    <row r="4508" spans="1:9" x14ac:dyDescent="0.25">
      <c r="B4508" s="21">
        <v>41136</v>
      </c>
      <c r="F4508">
        <f t="shared" si="281"/>
        <v>0</v>
      </c>
      <c r="G4508">
        <f t="shared" si="282"/>
        <v>0</v>
      </c>
      <c r="H4508">
        <f t="shared" si="283"/>
        <v>0</v>
      </c>
      <c r="I4508">
        <f t="shared" si="284"/>
        <v>0</v>
      </c>
    </row>
    <row r="4509" spans="1:9" x14ac:dyDescent="0.25">
      <c r="B4509" s="21">
        <v>41142</v>
      </c>
      <c r="F4509">
        <f t="shared" si="281"/>
        <v>0</v>
      </c>
      <c r="G4509">
        <f t="shared" si="282"/>
        <v>0</v>
      </c>
      <c r="H4509">
        <f t="shared" si="283"/>
        <v>0</v>
      </c>
      <c r="I4509">
        <f t="shared" si="284"/>
        <v>0</v>
      </c>
    </row>
    <row r="4510" spans="1:9" x14ac:dyDescent="0.25">
      <c r="B4510" t="s">
        <v>1345</v>
      </c>
      <c r="F4510">
        <f t="shared" si="281"/>
        <v>0</v>
      </c>
      <c r="G4510">
        <f t="shared" si="282"/>
        <v>0</v>
      </c>
      <c r="H4510">
        <f t="shared" si="283"/>
        <v>0</v>
      </c>
      <c r="I4510">
        <f t="shared" si="284"/>
        <v>0</v>
      </c>
    </row>
    <row r="4511" spans="1:9" x14ac:dyDescent="0.25">
      <c r="A4511" t="s">
        <v>394</v>
      </c>
      <c r="B4511" s="21">
        <v>41099</v>
      </c>
      <c r="F4511">
        <f t="shared" si="281"/>
        <v>0</v>
      </c>
      <c r="G4511">
        <f t="shared" si="282"/>
        <v>0</v>
      </c>
      <c r="H4511">
        <f t="shared" si="283"/>
        <v>0</v>
      </c>
      <c r="I4511">
        <f t="shared" si="284"/>
        <v>0</v>
      </c>
    </row>
    <row r="4512" spans="1:9" x14ac:dyDescent="0.25">
      <c r="B4512" s="21">
        <v>41109</v>
      </c>
      <c r="F4512">
        <f t="shared" si="281"/>
        <v>0</v>
      </c>
      <c r="G4512">
        <f t="shared" si="282"/>
        <v>0</v>
      </c>
      <c r="H4512">
        <f t="shared" si="283"/>
        <v>0</v>
      </c>
      <c r="I4512">
        <f t="shared" si="284"/>
        <v>0</v>
      </c>
    </row>
    <row r="4513" spans="1:9" x14ac:dyDescent="0.25">
      <c r="B4513" s="21">
        <v>41119</v>
      </c>
      <c r="F4513">
        <f t="shared" si="281"/>
        <v>0</v>
      </c>
      <c r="G4513">
        <f t="shared" si="282"/>
        <v>0</v>
      </c>
      <c r="H4513">
        <f t="shared" si="283"/>
        <v>0</v>
      </c>
      <c r="I4513">
        <f t="shared" si="284"/>
        <v>0</v>
      </c>
    </row>
    <row r="4514" spans="1:9" x14ac:dyDescent="0.25">
      <c r="B4514" t="s">
        <v>1345</v>
      </c>
      <c r="F4514">
        <f t="shared" si="281"/>
        <v>0</v>
      </c>
      <c r="G4514">
        <f t="shared" si="282"/>
        <v>0</v>
      </c>
      <c r="H4514">
        <f t="shared" si="283"/>
        <v>0</v>
      </c>
      <c r="I4514">
        <f t="shared" si="284"/>
        <v>0</v>
      </c>
    </row>
    <row r="4515" spans="1:9" x14ac:dyDescent="0.25">
      <c r="A4515" t="s">
        <v>392</v>
      </c>
      <c r="B4515" t="s">
        <v>1345</v>
      </c>
      <c r="F4515">
        <f t="shared" si="281"/>
        <v>0</v>
      </c>
      <c r="G4515">
        <f t="shared" si="282"/>
        <v>0</v>
      </c>
      <c r="H4515">
        <f t="shared" si="283"/>
        <v>0</v>
      </c>
      <c r="I4515">
        <f t="shared" si="284"/>
        <v>0</v>
      </c>
    </row>
    <row r="4516" spans="1:9" x14ac:dyDescent="0.25">
      <c r="A4516" t="s">
        <v>398</v>
      </c>
      <c r="B4516" t="s">
        <v>1345</v>
      </c>
      <c r="F4516">
        <f t="shared" si="281"/>
        <v>0</v>
      </c>
      <c r="G4516">
        <f t="shared" si="282"/>
        <v>0</v>
      </c>
      <c r="H4516">
        <f t="shared" si="283"/>
        <v>0</v>
      </c>
      <c r="I4516">
        <f t="shared" si="284"/>
        <v>0</v>
      </c>
    </row>
    <row r="4517" spans="1:9" x14ac:dyDescent="0.25">
      <c r="A4517" t="s">
        <v>395</v>
      </c>
      <c r="B4517" t="s">
        <v>1345</v>
      </c>
      <c r="F4517">
        <f t="shared" si="281"/>
        <v>0</v>
      </c>
      <c r="G4517">
        <f t="shared" si="282"/>
        <v>0</v>
      </c>
      <c r="H4517">
        <f t="shared" si="283"/>
        <v>0</v>
      </c>
      <c r="I4517">
        <f t="shared" si="284"/>
        <v>0</v>
      </c>
    </row>
    <row r="4518" spans="1:9" x14ac:dyDescent="0.25">
      <c r="A4518" t="s">
        <v>342</v>
      </c>
      <c r="B4518" t="s">
        <v>1345</v>
      </c>
      <c r="F4518">
        <f t="shared" si="281"/>
        <v>0</v>
      </c>
      <c r="G4518">
        <f t="shared" si="282"/>
        <v>0</v>
      </c>
      <c r="H4518">
        <f t="shared" si="283"/>
        <v>0</v>
      </c>
      <c r="I4518">
        <f t="shared" si="284"/>
        <v>0</v>
      </c>
    </row>
    <row r="4519" spans="1:9" x14ac:dyDescent="0.25">
      <c r="A4519" t="s">
        <v>343</v>
      </c>
      <c r="B4519" t="s">
        <v>1345</v>
      </c>
      <c r="F4519">
        <f t="shared" si="281"/>
        <v>0</v>
      </c>
      <c r="G4519">
        <f t="shared" si="282"/>
        <v>0</v>
      </c>
      <c r="H4519">
        <f t="shared" si="283"/>
        <v>0</v>
      </c>
      <c r="I4519">
        <f t="shared" si="284"/>
        <v>0</v>
      </c>
    </row>
    <row r="4520" spans="1:9" x14ac:dyDescent="0.25">
      <c r="A4520" t="s">
        <v>344</v>
      </c>
      <c r="B4520" t="s">
        <v>1345</v>
      </c>
      <c r="F4520">
        <f t="shared" si="281"/>
        <v>0</v>
      </c>
      <c r="G4520">
        <f t="shared" si="282"/>
        <v>0</v>
      </c>
      <c r="H4520">
        <f t="shared" si="283"/>
        <v>0</v>
      </c>
      <c r="I4520">
        <f t="shared" si="284"/>
        <v>0</v>
      </c>
    </row>
    <row r="4521" spans="1:9" x14ac:dyDescent="0.25">
      <c r="A4521" t="s">
        <v>345</v>
      </c>
      <c r="B4521" t="s">
        <v>1345</v>
      </c>
      <c r="F4521">
        <f t="shared" si="281"/>
        <v>0</v>
      </c>
      <c r="G4521">
        <f t="shared" si="282"/>
        <v>0</v>
      </c>
      <c r="H4521">
        <f t="shared" si="283"/>
        <v>0</v>
      </c>
      <c r="I4521">
        <f t="shared" si="284"/>
        <v>0</v>
      </c>
    </row>
    <row r="4522" spans="1:9" x14ac:dyDescent="0.25">
      <c r="A4522" t="s">
        <v>346</v>
      </c>
      <c r="B4522" t="s">
        <v>1345</v>
      </c>
      <c r="F4522">
        <f t="shared" si="281"/>
        <v>0</v>
      </c>
      <c r="G4522">
        <f t="shared" si="282"/>
        <v>0</v>
      </c>
      <c r="H4522">
        <f t="shared" si="283"/>
        <v>0</v>
      </c>
      <c r="I4522">
        <f t="shared" si="284"/>
        <v>0</v>
      </c>
    </row>
    <row r="4523" spans="1:9" x14ac:dyDescent="0.25">
      <c r="A4523" t="s">
        <v>347</v>
      </c>
      <c r="B4523" t="s">
        <v>1345</v>
      </c>
      <c r="F4523">
        <f t="shared" si="281"/>
        <v>0</v>
      </c>
      <c r="G4523">
        <f t="shared" si="282"/>
        <v>0</v>
      </c>
      <c r="H4523">
        <f t="shared" si="283"/>
        <v>0</v>
      </c>
      <c r="I4523">
        <f t="shared" si="284"/>
        <v>0</v>
      </c>
    </row>
    <row r="4524" spans="1:9" x14ac:dyDescent="0.25">
      <c r="A4524" t="s">
        <v>681</v>
      </c>
      <c r="B4524" t="s">
        <v>1345</v>
      </c>
      <c r="F4524">
        <f t="shared" si="281"/>
        <v>0</v>
      </c>
      <c r="G4524">
        <f t="shared" si="282"/>
        <v>0</v>
      </c>
      <c r="H4524">
        <f t="shared" si="283"/>
        <v>0</v>
      </c>
      <c r="I4524">
        <f t="shared" si="284"/>
        <v>0</v>
      </c>
    </row>
    <row r="4525" spans="1:9" x14ac:dyDescent="0.25">
      <c r="A4525" t="s">
        <v>690</v>
      </c>
      <c r="B4525" t="s">
        <v>1345</v>
      </c>
      <c r="F4525">
        <f t="shared" si="281"/>
        <v>0</v>
      </c>
      <c r="G4525">
        <f t="shared" si="282"/>
        <v>0</v>
      </c>
      <c r="H4525">
        <f t="shared" si="283"/>
        <v>0</v>
      </c>
      <c r="I4525">
        <f t="shared" si="284"/>
        <v>0</v>
      </c>
    </row>
    <row r="4526" spans="1:9" x14ac:dyDescent="0.25">
      <c r="A4526" t="s">
        <v>686</v>
      </c>
      <c r="B4526" t="s">
        <v>1345</v>
      </c>
      <c r="F4526">
        <f t="shared" si="281"/>
        <v>0</v>
      </c>
      <c r="G4526">
        <f t="shared" si="282"/>
        <v>0</v>
      </c>
      <c r="H4526">
        <f t="shared" si="283"/>
        <v>0</v>
      </c>
      <c r="I4526">
        <f t="shared" si="284"/>
        <v>0</v>
      </c>
    </row>
    <row r="4527" spans="1:9" x14ac:dyDescent="0.25">
      <c r="A4527" t="s">
        <v>682</v>
      </c>
      <c r="B4527" t="s">
        <v>1345</v>
      </c>
      <c r="F4527">
        <f t="shared" si="281"/>
        <v>0</v>
      </c>
      <c r="G4527">
        <f t="shared" si="282"/>
        <v>0</v>
      </c>
      <c r="H4527">
        <f t="shared" si="283"/>
        <v>0</v>
      </c>
      <c r="I4527">
        <f t="shared" si="284"/>
        <v>0</v>
      </c>
    </row>
    <row r="4528" spans="1:9" x14ac:dyDescent="0.25">
      <c r="A4528" t="s">
        <v>678</v>
      </c>
      <c r="B4528" t="s">
        <v>1345</v>
      </c>
      <c r="F4528">
        <f t="shared" si="281"/>
        <v>0</v>
      </c>
      <c r="G4528">
        <f t="shared" si="282"/>
        <v>0</v>
      </c>
      <c r="H4528">
        <f t="shared" si="283"/>
        <v>0</v>
      </c>
      <c r="I4528">
        <f t="shared" si="284"/>
        <v>0</v>
      </c>
    </row>
    <row r="4529" spans="1:9" x14ac:dyDescent="0.25">
      <c r="A4529" t="s">
        <v>691</v>
      </c>
      <c r="B4529" t="s">
        <v>1345</v>
      </c>
      <c r="F4529">
        <f t="shared" si="281"/>
        <v>0</v>
      </c>
      <c r="G4529">
        <f t="shared" si="282"/>
        <v>0</v>
      </c>
      <c r="H4529">
        <f t="shared" si="283"/>
        <v>0</v>
      </c>
      <c r="I4529">
        <f t="shared" si="284"/>
        <v>0</v>
      </c>
    </row>
    <row r="4530" spans="1:9" x14ac:dyDescent="0.25">
      <c r="A4530" t="s">
        <v>687</v>
      </c>
      <c r="B4530" t="s">
        <v>1345</v>
      </c>
      <c r="F4530">
        <f t="shared" si="281"/>
        <v>0</v>
      </c>
      <c r="G4530">
        <f t="shared" si="282"/>
        <v>0</v>
      </c>
      <c r="H4530">
        <f t="shared" si="283"/>
        <v>0</v>
      </c>
      <c r="I4530">
        <f t="shared" si="284"/>
        <v>0</v>
      </c>
    </row>
    <row r="4531" spans="1:9" x14ac:dyDescent="0.25">
      <c r="A4531" t="s">
        <v>683</v>
      </c>
      <c r="B4531" t="s">
        <v>1345</v>
      </c>
      <c r="F4531">
        <f t="shared" si="281"/>
        <v>0</v>
      </c>
      <c r="G4531">
        <f t="shared" si="282"/>
        <v>0</v>
      </c>
      <c r="H4531">
        <f t="shared" si="283"/>
        <v>0</v>
      </c>
      <c r="I4531">
        <f t="shared" si="284"/>
        <v>0</v>
      </c>
    </row>
    <row r="4532" spans="1:9" x14ac:dyDescent="0.25">
      <c r="A4532" t="s">
        <v>679</v>
      </c>
      <c r="B4532" t="s">
        <v>1345</v>
      </c>
      <c r="F4532">
        <f t="shared" si="281"/>
        <v>0</v>
      </c>
      <c r="G4532">
        <f t="shared" si="282"/>
        <v>0</v>
      </c>
      <c r="H4532">
        <f t="shared" si="283"/>
        <v>0</v>
      </c>
      <c r="I4532">
        <f t="shared" si="284"/>
        <v>0</v>
      </c>
    </row>
    <row r="4533" spans="1:9" x14ac:dyDescent="0.25">
      <c r="A4533" t="s">
        <v>692</v>
      </c>
      <c r="B4533" t="s">
        <v>1345</v>
      </c>
      <c r="F4533">
        <f t="shared" si="281"/>
        <v>0</v>
      </c>
      <c r="G4533">
        <f t="shared" si="282"/>
        <v>0</v>
      </c>
      <c r="H4533">
        <f t="shared" si="283"/>
        <v>0</v>
      </c>
      <c r="I4533">
        <f t="shared" si="284"/>
        <v>0</v>
      </c>
    </row>
    <row r="4534" spans="1:9" x14ac:dyDescent="0.25">
      <c r="A4534" t="s">
        <v>688</v>
      </c>
      <c r="B4534" t="s">
        <v>1345</v>
      </c>
      <c r="F4534">
        <f t="shared" si="281"/>
        <v>0</v>
      </c>
      <c r="G4534">
        <f t="shared" si="282"/>
        <v>0</v>
      </c>
      <c r="H4534">
        <f t="shared" si="283"/>
        <v>0</v>
      </c>
      <c r="I4534">
        <f t="shared" si="284"/>
        <v>0</v>
      </c>
    </row>
    <row r="4535" spans="1:9" x14ac:dyDescent="0.25">
      <c r="A4535" t="s">
        <v>684</v>
      </c>
      <c r="B4535" t="s">
        <v>1345</v>
      </c>
      <c r="F4535">
        <f t="shared" si="281"/>
        <v>0</v>
      </c>
      <c r="G4535">
        <f t="shared" si="282"/>
        <v>0</v>
      </c>
      <c r="H4535">
        <f t="shared" si="283"/>
        <v>0</v>
      </c>
      <c r="I4535">
        <f t="shared" si="284"/>
        <v>0</v>
      </c>
    </row>
    <row r="4536" spans="1:9" x14ac:dyDescent="0.25">
      <c r="A4536" t="s">
        <v>680</v>
      </c>
      <c r="B4536" t="s">
        <v>1345</v>
      </c>
      <c r="F4536">
        <f t="shared" si="281"/>
        <v>0</v>
      </c>
      <c r="G4536">
        <f t="shared" si="282"/>
        <v>0</v>
      </c>
      <c r="H4536">
        <f t="shared" si="283"/>
        <v>0</v>
      </c>
      <c r="I4536">
        <f t="shared" si="284"/>
        <v>0</v>
      </c>
    </row>
    <row r="4537" spans="1:9" x14ac:dyDescent="0.25">
      <c r="A4537" t="s">
        <v>689</v>
      </c>
      <c r="B4537" t="s">
        <v>1345</v>
      </c>
      <c r="F4537">
        <f t="shared" si="281"/>
        <v>0</v>
      </c>
      <c r="G4537">
        <f t="shared" si="282"/>
        <v>0</v>
      </c>
      <c r="H4537">
        <f t="shared" si="283"/>
        <v>0</v>
      </c>
      <c r="I4537">
        <f t="shared" si="284"/>
        <v>0</v>
      </c>
    </row>
    <row r="4538" spans="1:9" x14ac:dyDescent="0.25">
      <c r="A4538" t="s">
        <v>685</v>
      </c>
      <c r="B4538" t="s">
        <v>1345</v>
      </c>
      <c r="F4538">
        <f t="shared" si="281"/>
        <v>0</v>
      </c>
      <c r="G4538">
        <f t="shared" si="282"/>
        <v>0</v>
      </c>
      <c r="H4538">
        <f t="shared" si="283"/>
        <v>0</v>
      </c>
      <c r="I4538">
        <f t="shared" si="284"/>
        <v>0</v>
      </c>
    </row>
    <row r="4539" spans="1:9" x14ac:dyDescent="0.25">
      <c r="A4539" t="s">
        <v>666</v>
      </c>
      <c r="B4539" t="s">
        <v>1345</v>
      </c>
      <c r="F4539">
        <f t="shared" si="281"/>
        <v>0</v>
      </c>
      <c r="G4539">
        <f t="shared" si="282"/>
        <v>0</v>
      </c>
      <c r="H4539">
        <f t="shared" si="283"/>
        <v>0</v>
      </c>
      <c r="I4539">
        <f t="shared" si="284"/>
        <v>0</v>
      </c>
    </row>
    <row r="4540" spans="1:9" x14ac:dyDescent="0.25">
      <c r="A4540" t="s">
        <v>675</v>
      </c>
      <c r="B4540" t="s">
        <v>1345</v>
      </c>
      <c r="F4540">
        <f t="shared" si="281"/>
        <v>0</v>
      </c>
      <c r="G4540">
        <f t="shared" si="282"/>
        <v>0</v>
      </c>
      <c r="H4540">
        <f t="shared" si="283"/>
        <v>0</v>
      </c>
      <c r="I4540">
        <f t="shared" si="284"/>
        <v>0</v>
      </c>
    </row>
    <row r="4541" spans="1:9" x14ac:dyDescent="0.25">
      <c r="A4541" t="s">
        <v>671</v>
      </c>
      <c r="B4541" t="s">
        <v>1345</v>
      </c>
      <c r="F4541">
        <f t="shared" si="281"/>
        <v>0</v>
      </c>
      <c r="G4541">
        <f t="shared" si="282"/>
        <v>0</v>
      </c>
      <c r="H4541">
        <f t="shared" si="283"/>
        <v>0</v>
      </c>
      <c r="I4541">
        <f t="shared" si="284"/>
        <v>0</v>
      </c>
    </row>
    <row r="4542" spans="1:9" x14ac:dyDescent="0.25">
      <c r="A4542" t="s">
        <v>667</v>
      </c>
      <c r="B4542" t="s">
        <v>1345</v>
      </c>
      <c r="F4542">
        <f t="shared" si="281"/>
        <v>0</v>
      </c>
      <c r="G4542">
        <f t="shared" si="282"/>
        <v>0</v>
      </c>
      <c r="H4542">
        <f t="shared" si="283"/>
        <v>0</v>
      </c>
      <c r="I4542">
        <f t="shared" si="284"/>
        <v>0</v>
      </c>
    </row>
    <row r="4543" spans="1:9" x14ac:dyDescent="0.25">
      <c r="A4543" t="s">
        <v>663</v>
      </c>
      <c r="B4543" t="s">
        <v>1345</v>
      </c>
      <c r="F4543">
        <f t="shared" si="281"/>
        <v>0</v>
      </c>
      <c r="G4543">
        <f t="shared" si="282"/>
        <v>0</v>
      </c>
      <c r="H4543">
        <f t="shared" si="283"/>
        <v>0</v>
      </c>
      <c r="I4543">
        <f t="shared" si="284"/>
        <v>0</v>
      </c>
    </row>
    <row r="4544" spans="1:9" x14ac:dyDescent="0.25">
      <c r="A4544" t="s">
        <v>676</v>
      </c>
      <c r="B4544" t="s">
        <v>1345</v>
      </c>
      <c r="F4544">
        <f t="shared" si="281"/>
        <v>0</v>
      </c>
      <c r="G4544">
        <f t="shared" si="282"/>
        <v>0</v>
      </c>
      <c r="H4544">
        <f t="shared" si="283"/>
        <v>0</v>
      </c>
      <c r="I4544">
        <f t="shared" si="284"/>
        <v>0</v>
      </c>
    </row>
    <row r="4545" spans="1:9" x14ac:dyDescent="0.25">
      <c r="A4545" t="s">
        <v>672</v>
      </c>
      <c r="B4545" t="s">
        <v>1345</v>
      </c>
      <c r="F4545">
        <f t="shared" si="281"/>
        <v>0</v>
      </c>
      <c r="G4545">
        <f t="shared" si="282"/>
        <v>0</v>
      </c>
      <c r="H4545">
        <f t="shared" si="283"/>
        <v>0</v>
      </c>
      <c r="I4545">
        <f t="shared" si="284"/>
        <v>0</v>
      </c>
    </row>
    <row r="4546" spans="1:9" x14ac:dyDescent="0.25">
      <c r="A4546" t="s">
        <v>668</v>
      </c>
      <c r="B4546" t="s">
        <v>1345</v>
      </c>
      <c r="F4546">
        <f t="shared" si="281"/>
        <v>0</v>
      </c>
      <c r="G4546">
        <f t="shared" si="282"/>
        <v>0</v>
      </c>
      <c r="H4546">
        <f t="shared" si="283"/>
        <v>0</v>
      </c>
      <c r="I4546">
        <f t="shared" si="284"/>
        <v>0</v>
      </c>
    </row>
    <row r="4547" spans="1:9" x14ac:dyDescent="0.25">
      <c r="A4547" t="s">
        <v>664</v>
      </c>
      <c r="B4547" t="s">
        <v>1345</v>
      </c>
      <c r="F4547">
        <f t="shared" si="281"/>
        <v>0</v>
      </c>
      <c r="G4547">
        <f t="shared" si="282"/>
        <v>0</v>
      </c>
      <c r="H4547">
        <f t="shared" si="283"/>
        <v>0</v>
      </c>
      <c r="I4547">
        <f t="shared" si="284"/>
        <v>0</v>
      </c>
    </row>
    <row r="4548" spans="1:9" x14ac:dyDescent="0.25">
      <c r="A4548" t="s">
        <v>677</v>
      </c>
      <c r="B4548" t="s">
        <v>1345</v>
      </c>
      <c r="F4548">
        <f t="shared" si="281"/>
        <v>0</v>
      </c>
      <c r="G4548">
        <f t="shared" si="282"/>
        <v>0</v>
      </c>
      <c r="H4548">
        <f t="shared" si="283"/>
        <v>0</v>
      </c>
      <c r="I4548">
        <f t="shared" si="284"/>
        <v>0</v>
      </c>
    </row>
    <row r="4549" spans="1:9" x14ac:dyDescent="0.25">
      <c r="A4549" t="s">
        <v>673</v>
      </c>
      <c r="B4549" t="s">
        <v>1345</v>
      </c>
      <c r="F4549">
        <f t="shared" si="281"/>
        <v>0</v>
      </c>
      <c r="G4549">
        <f t="shared" si="282"/>
        <v>0</v>
      </c>
      <c r="H4549">
        <f t="shared" si="283"/>
        <v>0</v>
      </c>
      <c r="I4549">
        <f t="shared" si="284"/>
        <v>0</v>
      </c>
    </row>
    <row r="4550" spans="1:9" x14ac:dyDescent="0.25">
      <c r="A4550" t="s">
        <v>669</v>
      </c>
      <c r="B4550" t="s">
        <v>1345</v>
      </c>
      <c r="F4550">
        <f t="shared" ref="F4550:F4613" si="285">G4550-H4550</f>
        <v>0</v>
      </c>
      <c r="G4550">
        <f t="shared" ref="G4550:G4613" si="286">IF(C4550="",0,C4550)</f>
        <v>0</v>
      </c>
      <c r="H4550">
        <f t="shared" ref="H4550:H4613" si="287">IF(D4550="",0,D4550)</f>
        <v>0</v>
      </c>
      <c r="I4550">
        <f t="shared" ref="I4550:I4613" si="288">IF(E4550="",0,E4550)</f>
        <v>0</v>
      </c>
    </row>
    <row r="4551" spans="1:9" x14ac:dyDescent="0.25">
      <c r="A4551" t="s">
        <v>665</v>
      </c>
      <c r="B4551" t="s">
        <v>1345</v>
      </c>
      <c r="F4551">
        <f t="shared" si="285"/>
        <v>0</v>
      </c>
      <c r="G4551">
        <f t="shared" si="286"/>
        <v>0</v>
      </c>
      <c r="H4551">
        <f t="shared" si="287"/>
        <v>0</v>
      </c>
      <c r="I4551">
        <f t="shared" si="288"/>
        <v>0</v>
      </c>
    </row>
    <row r="4552" spans="1:9" x14ac:dyDescent="0.25">
      <c r="A4552" t="s">
        <v>674</v>
      </c>
      <c r="B4552" t="s">
        <v>1345</v>
      </c>
      <c r="F4552">
        <f t="shared" si="285"/>
        <v>0</v>
      </c>
      <c r="G4552">
        <f t="shared" si="286"/>
        <v>0</v>
      </c>
      <c r="H4552">
        <f t="shared" si="287"/>
        <v>0</v>
      </c>
      <c r="I4552">
        <f t="shared" si="288"/>
        <v>0</v>
      </c>
    </row>
    <row r="4553" spans="1:9" x14ac:dyDescent="0.25">
      <c r="A4553" t="s">
        <v>670</v>
      </c>
      <c r="B4553" t="s">
        <v>1345</v>
      </c>
      <c r="F4553">
        <f t="shared" si="285"/>
        <v>0</v>
      </c>
      <c r="G4553">
        <f t="shared" si="286"/>
        <v>0</v>
      </c>
      <c r="H4553">
        <f t="shared" si="287"/>
        <v>0</v>
      </c>
      <c r="I4553">
        <f t="shared" si="288"/>
        <v>0</v>
      </c>
    </row>
    <row r="4554" spans="1:9" x14ac:dyDescent="0.25">
      <c r="A4554" t="s">
        <v>696</v>
      </c>
      <c r="B4554" t="s">
        <v>1345</v>
      </c>
      <c r="F4554">
        <f t="shared" si="285"/>
        <v>0</v>
      </c>
      <c r="G4554">
        <f t="shared" si="286"/>
        <v>0</v>
      </c>
      <c r="H4554">
        <f t="shared" si="287"/>
        <v>0</v>
      </c>
      <c r="I4554">
        <f t="shared" si="288"/>
        <v>0</v>
      </c>
    </row>
    <row r="4555" spans="1:9" x14ac:dyDescent="0.25">
      <c r="A4555" t="s">
        <v>705</v>
      </c>
      <c r="B4555" t="s">
        <v>1345</v>
      </c>
      <c r="F4555">
        <f t="shared" si="285"/>
        <v>0</v>
      </c>
      <c r="G4555">
        <f t="shared" si="286"/>
        <v>0</v>
      </c>
      <c r="H4555">
        <f t="shared" si="287"/>
        <v>0</v>
      </c>
      <c r="I4555">
        <f t="shared" si="288"/>
        <v>0</v>
      </c>
    </row>
    <row r="4556" spans="1:9" x14ac:dyDescent="0.25">
      <c r="A4556" t="s">
        <v>701</v>
      </c>
      <c r="B4556" t="s">
        <v>1345</v>
      </c>
      <c r="F4556">
        <f t="shared" si="285"/>
        <v>0</v>
      </c>
      <c r="G4556">
        <f t="shared" si="286"/>
        <v>0</v>
      </c>
      <c r="H4556">
        <f t="shared" si="287"/>
        <v>0</v>
      </c>
      <c r="I4556">
        <f t="shared" si="288"/>
        <v>0</v>
      </c>
    </row>
    <row r="4557" spans="1:9" x14ac:dyDescent="0.25">
      <c r="A4557" t="s">
        <v>697</v>
      </c>
      <c r="B4557" t="s">
        <v>1345</v>
      </c>
      <c r="F4557">
        <f t="shared" si="285"/>
        <v>0</v>
      </c>
      <c r="G4557">
        <f t="shared" si="286"/>
        <v>0</v>
      </c>
      <c r="H4557">
        <f t="shared" si="287"/>
        <v>0</v>
      </c>
      <c r="I4557">
        <f t="shared" si="288"/>
        <v>0</v>
      </c>
    </row>
    <row r="4558" spans="1:9" x14ac:dyDescent="0.25">
      <c r="A4558" t="s">
        <v>693</v>
      </c>
      <c r="B4558" t="s">
        <v>1345</v>
      </c>
      <c r="F4558">
        <f t="shared" si="285"/>
        <v>0</v>
      </c>
      <c r="G4558">
        <f t="shared" si="286"/>
        <v>0</v>
      </c>
      <c r="H4558">
        <f t="shared" si="287"/>
        <v>0</v>
      </c>
      <c r="I4558">
        <f t="shared" si="288"/>
        <v>0</v>
      </c>
    </row>
    <row r="4559" spans="1:9" x14ac:dyDescent="0.25">
      <c r="A4559" t="s">
        <v>706</v>
      </c>
      <c r="B4559" t="s">
        <v>1345</v>
      </c>
      <c r="F4559">
        <f t="shared" si="285"/>
        <v>0</v>
      </c>
      <c r="G4559">
        <f t="shared" si="286"/>
        <v>0</v>
      </c>
      <c r="H4559">
        <f t="shared" si="287"/>
        <v>0</v>
      </c>
      <c r="I4559">
        <f t="shared" si="288"/>
        <v>0</v>
      </c>
    </row>
    <row r="4560" spans="1:9" x14ac:dyDescent="0.25">
      <c r="A4560" t="s">
        <v>702</v>
      </c>
      <c r="B4560" t="s">
        <v>1345</v>
      </c>
      <c r="F4560">
        <f t="shared" si="285"/>
        <v>0</v>
      </c>
      <c r="G4560">
        <f t="shared" si="286"/>
        <v>0</v>
      </c>
      <c r="H4560">
        <f t="shared" si="287"/>
        <v>0</v>
      </c>
      <c r="I4560">
        <f t="shared" si="288"/>
        <v>0</v>
      </c>
    </row>
    <row r="4561" spans="1:9" x14ac:dyDescent="0.25">
      <c r="A4561" t="s">
        <v>698</v>
      </c>
      <c r="B4561" t="s">
        <v>1345</v>
      </c>
      <c r="F4561">
        <f t="shared" si="285"/>
        <v>0</v>
      </c>
      <c r="G4561">
        <f t="shared" si="286"/>
        <v>0</v>
      </c>
      <c r="H4561">
        <f t="shared" si="287"/>
        <v>0</v>
      </c>
      <c r="I4561">
        <f t="shared" si="288"/>
        <v>0</v>
      </c>
    </row>
    <row r="4562" spans="1:9" x14ac:dyDescent="0.25">
      <c r="A4562" t="s">
        <v>694</v>
      </c>
      <c r="B4562" t="s">
        <v>1345</v>
      </c>
      <c r="F4562">
        <f t="shared" si="285"/>
        <v>0</v>
      </c>
      <c r="G4562">
        <f t="shared" si="286"/>
        <v>0</v>
      </c>
      <c r="H4562">
        <f t="shared" si="287"/>
        <v>0</v>
      </c>
      <c r="I4562">
        <f t="shared" si="288"/>
        <v>0</v>
      </c>
    </row>
    <row r="4563" spans="1:9" x14ac:dyDescent="0.25">
      <c r="A4563" t="s">
        <v>707</v>
      </c>
      <c r="B4563" t="s">
        <v>1345</v>
      </c>
      <c r="F4563">
        <f t="shared" si="285"/>
        <v>0</v>
      </c>
      <c r="G4563">
        <f t="shared" si="286"/>
        <v>0</v>
      </c>
      <c r="H4563">
        <f t="shared" si="287"/>
        <v>0</v>
      </c>
      <c r="I4563">
        <f t="shared" si="288"/>
        <v>0</v>
      </c>
    </row>
    <row r="4564" spans="1:9" x14ac:dyDescent="0.25">
      <c r="A4564" t="s">
        <v>703</v>
      </c>
      <c r="B4564" t="s">
        <v>1345</v>
      </c>
      <c r="F4564">
        <f t="shared" si="285"/>
        <v>0</v>
      </c>
      <c r="G4564">
        <f t="shared" si="286"/>
        <v>0</v>
      </c>
      <c r="H4564">
        <f t="shared" si="287"/>
        <v>0</v>
      </c>
      <c r="I4564">
        <f t="shared" si="288"/>
        <v>0</v>
      </c>
    </row>
    <row r="4565" spans="1:9" x14ac:dyDescent="0.25">
      <c r="A4565" t="s">
        <v>699</v>
      </c>
      <c r="B4565" t="s">
        <v>1345</v>
      </c>
      <c r="F4565">
        <f t="shared" si="285"/>
        <v>0</v>
      </c>
      <c r="G4565">
        <f t="shared" si="286"/>
        <v>0</v>
      </c>
      <c r="H4565">
        <f t="shared" si="287"/>
        <v>0</v>
      </c>
      <c r="I4565">
        <f t="shared" si="288"/>
        <v>0</v>
      </c>
    </row>
    <row r="4566" spans="1:9" x14ac:dyDescent="0.25">
      <c r="A4566" t="s">
        <v>695</v>
      </c>
      <c r="B4566" t="s">
        <v>1345</v>
      </c>
      <c r="F4566">
        <f t="shared" si="285"/>
        <v>0</v>
      </c>
      <c r="G4566">
        <f t="shared" si="286"/>
        <v>0</v>
      </c>
      <c r="H4566">
        <f t="shared" si="287"/>
        <v>0</v>
      </c>
      <c r="I4566">
        <f t="shared" si="288"/>
        <v>0</v>
      </c>
    </row>
    <row r="4567" spans="1:9" x14ac:dyDescent="0.25">
      <c r="A4567" t="s">
        <v>704</v>
      </c>
      <c r="B4567" t="s">
        <v>1345</v>
      </c>
      <c r="F4567">
        <f t="shared" si="285"/>
        <v>0</v>
      </c>
      <c r="G4567">
        <f t="shared" si="286"/>
        <v>0</v>
      </c>
      <c r="H4567">
        <f t="shared" si="287"/>
        <v>0</v>
      </c>
      <c r="I4567">
        <f t="shared" si="288"/>
        <v>0</v>
      </c>
    </row>
    <row r="4568" spans="1:9" x14ac:dyDescent="0.25">
      <c r="A4568" t="s">
        <v>700</v>
      </c>
      <c r="B4568" t="s">
        <v>1345</v>
      </c>
      <c r="F4568">
        <f t="shared" si="285"/>
        <v>0</v>
      </c>
      <c r="G4568">
        <f t="shared" si="286"/>
        <v>0</v>
      </c>
      <c r="H4568">
        <f t="shared" si="287"/>
        <v>0</v>
      </c>
      <c r="I4568">
        <f t="shared" si="288"/>
        <v>0</v>
      </c>
    </row>
    <row r="4569" spans="1:9" x14ac:dyDescent="0.25">
      <c r="A4569" t="s">
        <v>711</v>
      </c>
      <c r="B4569" t="s">
        <v>1345</v>
      </c>
      <c r="F4569">
        <f t="shared" si="285"/>
        <v>0</v>
      </c>
      <c r="G4569">
        <f t="shared" si="286"/>
        <v>0</v>
      </c>
      <c r="H4569">
        <f t="shared" si="287"/>
        <v>0</v>
      </c>
      <c r="I4569">
        <f t="shared" si="288"/>
        <v>0</v>
      </c>
    </row>
    <row r="4570" spans="1:9" x14ac:dyDescent="0.25">
      <c r="A4570" t="s">
        <v>720</v>
      </c>
      <c r="B4570" t="s">
        <v>1345</v>
      </c>
      <c r="F4570">
        <f t="shared" si="285"/>
        <v>0</v>
      </c>
      <c r="G4570">
        <f t="shared" si="286"/>
        <v>0</v>
      </c>
      <c r="H4570">
        <f t="shared" si="287"/>
        <v>0</v>
      </c>
      <c r="I4570">
        <f t="shared" si="288"/>
        <v>0</v>
      </c>
    </row>
    <row r="4571" spans="1:9" x14ac:dyDescent="0.25">
      <c r="A4571" t="s">
        <v>716</v>
      </c>
      <c r="B4571" t="s">
        <v>1345</v>
      </c>
      <c r="F4571">
        <f t="shared" si="285"/>
        <v>0</v>
      </c>
      <c r="G4571">
        <f t="shared" si="286"/>
        <v>0</v>
      </c>
      <c r="H4571">
        <f t="shared" si="287"/>
        <v>0</v>
      </c>
      <c r="I4571">
        <f t="shared" si="288"/>
        <v>0</v>
      </c>
    </row>
    <row r="4572" spans="1:9" x14ac:dyDescent="0.25">
      <c r="A4572" t="s">
        <v>712</v>
      </c>
      <c r="B4572" t="s">
        <v>1345</v>
      </c>
      <c r="F4572">
        <f t="shared" si="285"/>
        <v>0</v>
      </c>
      <c r="G4572">
        <f t="shared" si="286"/>
        <v>0</v>
      </c>
      <c r="H4572">
        <f t="shared" si="287"/>
        <v>0</v>
      </c>
      <c r="I4572">
        <f t="shared" si="288"/>
        <v>0</v>
      </c>
    </row>
    <row r="4573" spans="1:9" x14ac:dyDescent="0.25">
      <c r="A4573" t="s">
        <v>708</v>
      </c>
      <c r="B4573" t="s">
        <v>1345</v>
      </c>
      <c r="F4573">
        <f t="shared" si="285"/>
        <v>0</v>
      </c>
      <c r="G4573">
        <f t="shared" si="286"/>
        <v>0</v>
      </c>
      <c r="H4573">
        <f t="shared" si="287"/>
        <v>0</v>
      </c>
      <c r="I4573">
        <f t="shared" si="288"/>
        <v>0</v>
      </c>
    </row>
    <row r="4574" spans="1:9" x14ac:dyDescent="0.25">
      <c r="A4574" t="s">
        <v>721</v>
      </c>
      <c r="B4574" t="s">
        <v>1345</v>
      </c>
      <c r="F4574">
        <f t="shared" si="285"/>
        <v>0</v>
      </c>
      <c r="G4574">
        <f t="shared" si="286"/>
        <v>0</v>
      </c>
      <c r="H4574">
        <f t="shared" si="287"/>
        <v>0</v>
      </c>
      <c r="I4574">
        <f t="shared" si="288"/>
        <v>0</v>
      </c>
    </row>
    <row r="4575" spans="1:9" x14ac:dyDescent="0.25">
      <c r="A4575" t="s">
        <v>717</v>
      </c>
      <c r="B4575" t="s">
        <v>1345</v>
      </c>
      <c r="F4575">
        <f t="shared" si="285"/>
        <v>0</v>
      </c>
      <c r="G4575">
        <f t="shared" si="286"/>
        <v>0</v>
      </c>
      <c r="H4575">
        <f t="shared" si="287"/>
        <v>0</v>
      </c>
      <c r="I4575">
        <f t="shared" si="288"/>
        <v>0</v>
      </c>
    </row>
    <row r="4576" spans="1:9" x14ac:dyDescent="0.25">
      <c r="A4576" t="s">
        <v>713</v>
      </c>
      <c r="B4576" t="s">
        <v>1345</v>
      </c>
      <c r="F4576">
        <f t="shared" si="285"/>
        <v>0</v>
      </c>
      <c r="G4576">
        <f t="shared" si="286"/>
        <v>0</v>
      </c>
      <c r="H4576">
        <f t="shared" si="287"/>
        <v>0</v>
      </c>
      <c r="I4576">
        <f t="shared" si="288"/>
        <v>0</v>
      </c>
    </row>
    <row r="4577" spans="1:9" x14ac:dyDescent="0.25">
      <c r="A4577" t="s">
        <v>709</v>
      </c>
      <c r="B4577" t="s">
        <v>1345</v>
      </c>
      <c r="F4577">
        <f t="shared" si="285"/>
        <v>0</v>
      </c>
      <c r="G4577">
        <f t="shared" si="286"/>
        <v>0</v>
      </c>
      <c r="H4577">
        <f t="shared" si="287"/>
        <v>0</v>
      </c>
      <c r="I4577">
        <f t="shared" si="288"/>
        <v>0</v>
      </c>
    </row>
    <row r="4578" spans="1:9" x14ac:dyDescent="0.25">
      <c r="A4578" t="s">
        <v>722</v>
      </c>
      <c r="B4578" t="s">
        <v>1345</v>
      </c>
      <c r="F4578">
        <f t="shared" si="285"/>
        <v>0</v>
      </c>
      <c r="G4578">
        <f t="shared" si="286"/>
        <v>0</v>
      </c>
      <c r="H4578">
        <f t="shared" si="287"/>
        <v>0</v>
      </c>
      <c r="I4578">
        <f t="shared" si="288"/>
        <v>0</v>
      </c>
    </row>
    <row r="4579" spans="1:9" x14ac:dyDescent="0.25">
      <c r="A4579" t="s">
        <v>718</v>
      </c>
      <c r="B4579" t="s">
        <v>1345</v>
      </c>
      <c r="F4579">
        <f t="shared" si="285"/>
        <v>0</v>
      </c>
      <c r="G4579">
        <f t="shared" si="286"/>
        <v>0</v>
      </c>
      <c r="H4579">
        <f t="shared" si="287"/>
        <v>0</v>
      </c>
      <c r="I4579">
        <f t="shared" si="288"/>
        <v>0</v>
      </c>
    </row>
    <row r="4580" spans="1:9" x14ac:dyDescent="0.25">
      <c r="A4580" t="s">
        <v>714</v>
      </c>
      <c r="B4580" t="s">
        <v>1345</v>
      </c>
      <c r="F4580">
        <f t="shared" si="285"/>
        <v>0</v>
      </c>
      <c r="G4580">
        <f t="shared" si="286"/>
        <v>0</v>
      </c>
      <c r="H4580">
        <f t="shared" si="287"/>
        <v>0</v>
      </c>
      <c r="I4580">
        <f t="shared" si="288"/>
        <v>0</v>
      </c>
    </row>
    <row r="4581" spans="1:9" x14ac:dyDescent="0.25">
      <c r="A4581" t="s">
        <v>710</v>
      </c>
      <c r="B4581" t="s">
        <v>1345</v>
      </c>
      <c r="F4581">
        <f t="shared" si="285"/>
        <v>0</v>
      </c>
      <c r="G4581">
        <f t="shared" si="286"/>
        <v>0</v>
      </c>
      <c r="H4581">
        <f t="shared" si="287"/>
        <v>0</v>
      </c>
      <c r="I4581">
        <f t="shared" si="288"/>
        <v>0</v>
      </c>
    </row>
    <row r="4582" spans="1:9" x14ac:dyDescent="0.25">
      <c r="A4582" t="s">
        <v>719</v>
      </c>
      <c r="B4582" t="s">
        <v>1345</v>
      </c>
      <c r="F4582">
        <f t="shared" si="285"/>
        <v>0</v>
      </c>
      <c r="G4582">
        <f t="shared" si="286"/>
        <v>0</v>
      </c>
      <c r="H4582">
        <f t="shared" si="287"/>
        <v>0</v>
      </c>
      <c r="I4582">
        <f t="shared" si="288"/>
        <v>0</v>
      </c>
    </row>
    <row r="4583" spans="1:9" x14ac:dyDescent="0.25">
      <c r="A4583" t="s">
        <v>715</v>
      </c>
      <c r="B4583" t="s">
        <v>1345</v>
      </c>
      <c r="F4583">
        <f t="shared" si="285"/>
        <v>0</v>
      </c>
      <c r="G4583">
        <f t="shared" si="286"/>
        <v>0</v>
      </c>
      <c r="H4583">
        <f t="shared" si="287"/>
        <v>0</v>
      </c>
      <c r="I4583">
        <f t="shared" si="288"/>
        <v>0</v>
      </c>
    </row>
    <row r="4584" spans="1:9" x14ac:dyDescent="0.25">
      <c r="A4584" t="s">
        <v>726</v>
      </c>
      <c r="B4584" t="s">
        <v>1345</v>
      </c>
      <c r="F4584">
        <f t="shared" si="285"/>
        <v>0</v>
      </c>
      <c r="G4584">
        <f t="shared" si="286"/>
        <v>0</v>
      </c>
      <c r="H4584">
        <f t="shared" si="287"/>
        <v>0</v>
      </c>
      <c r="I4584">
        <f t="shared" si="288"/>
        <v>0</v>
      </c>
    </row>
    <row r="4585" spans="1:9" x14ac:dyDescent="0.25">
      <c r="A4585" t="s">
        <v>735</v>
      </c>
      <c r="B4585" t="s">
        <v>1345</v>
      </c>
      <c r="F4585">
        <f t="shared" si="285"/>
        <v>0</v>
      </c>
      <c r="G4585">
        <f t="shared" si="286"/>
        <v>0</v>
      </c>
      <c r="H4585">
        <f t="shared" si="287"/>
        <v>0</v>
      </c>
      <c r="I4585">
        <f t="shared" si="288"/>
        <v>0</v>
      </c>
    </row>
    <row r="4586" spans="1:9" x14ac:dyDescent="0.25">
      <c r="A4586" t="s">
        <v>731</v>
      </c>
      <c r="B4586" t="s">
        <v>1345</v>
      </c>
      <c r="F4586">
        <f t="shared" si="285"/>
        <v>0</v>
      </c>
      <c r="G4586">
        <f t="shared" si="286"/>
        <v>0</v>
      </c>
      <c r="H4586">
        <f t="shared" si="287"/>
        <v>0</v>
      </c>
      <c r="I4586">
        <f t="shared" si="288"/>
        <v>0</v>
      </c>
    </row>
    <row r="4587" spans="1:9" x14ac:dyDescent="0.25">
      <c r="A4587" t="s">
        <v>727</v>
      </c>
      <c r="B4587" t="s">
        <v>1345</v>
      </c>
      <c r="F4587">
        <f t="shared" si="285"/>
        <v>0</v>
      </c>
      <c r="G4587">
        <f t="shared" si="286"/>
        <v>0</v>
      </c>
      <c r="H4587">
        <f t="shared" si="287"/>
        <v>0</v>
      </c>
      <c r="I4587">
        <f t="shared" si="288"/>
        <v>0</v>
      </c>
    </row>
    <row r="4588" spans="1:9" x14ac:dyDescent="0.25">
      <c r="A4588" t="s">
        <v>723</v>
      </c>
      <c r="B4588" t="s">
        <v>1345</v>
      </c>
      <c r="F4588">
        <f t="shared" si="285"/>
        <v>0</v>
      </c>
      <c r="G4588">
        <f t="shared" si="286"/>
        <v>0</v>
      </c>
      <c r="H4588">
        <f t="shared" si="287"/>
        <v>0</v>
      </c>
      <c r="I4588">
        <f t="shared" si="288"/>
        <v>0</v>
      </c>
    </row>
    <row r="4589" spans="1:9" x14ac:dyDescent="0.25">
      <c r="A4589" t="s">
        <v>736</v>
      </c>
      <c r="B4589" t="s">
        <v>1345</v>
      </c>
      <c r="F4589">
        <f t="shared" si="285"/>
        <v>0</v>
      </c>
      <c r="G4589">
        <f t="shared" si="286"/>
        <v>0</v>
      </c>
      <c r="H4589">
        <f t="shared" si="287"/>
        <v>0</v>
      </c>
      <c r="I4589">
        <f t="shared" si="288"/>
        <v>0</v>
      </c>
    </row>
    <row r="4590" spans="1:9" x14ac:dyDescent="0.25">
      <c r="A4590" t="s">
        <v>732</v>
      </c>
      <c r="B4590" t="s">
        <v>1345</v>
      </c>
      <c r="F4590">
        <f t="shared" si="285"/>
        <v>0</v>
      </c>
      <c r="G4590">
        <f t="shared" si="286"/>
        <v>0</v>
      </c>
      <c r="H4590">
        <f t="shared" si="287"/>
        <v>0</v>
      </c>
      <c r="I4590">
        <f t="shared" si="288"/>
        <v>0</v>
      </c>
    </row>
    <row r="4591" spans="1:9" x14ac:dyDescent="0.25">
      <c r="A4591" t="s">
        <v>728</v>
      </c>
      <c r="B4591" t="s">
        <v>1345</v>
      </c>
      <c r="F4591">
        <f t="shared" si="285"/>
        <v>0</v>
      </c>
      <c r="G4591">
        <f t="shared" si="286"/>
        <v>0</v>
      </c>
      <c r="H4591">
        <f t="shared" si="287"/>
        <v>0</v>
      </c>
      <c r="I4591">
        <f t="shared" si="288"/>
        <v>0</v>
      </c>
    </row>
    <row r="4592" spans="1:9" x14ac:dyDescent="0.25">
      <c r="A4592" t="s">
        <v>724</v>
      </c>
      <c r="B4592" t="s">
        <v>1345</v>
      </c>
      <c r="F4592">
        <f t="shared" si="285"/>
        <v>0</v>
      </c>
      <c r="G4592">
        <f t="shared" si="286"/>
        <v>0</v>
      </c>
      <c r="H4592">
        <f t="shared" si="287"/>
        <v>0</v>
      </c>
      <c r="I4592">
        <f t="shared" si="288"/>
        <v>0</v>
      </c>
    </row>
    <row r="4593" spans="1:9" x14ac:dyDescent="0.25">
      <c r="A4593" t="s">
        <v>737</v>
      </c>
      <c r="B4593" t="s">
        <v>1345</v>
      </c>
      <c r="F4593">
        <f t="shared" si="285"/>
        <v>0</v>
      </c>
      <c r="G4593">
        <f t="shared" si="286"/>
        <v>0</v>
      </c>
      <c r="H4593">
        <f t="shared" si="287"/>
        <v>0</v>
      </c>
      <c r="I4593">
        <f t="shared" si="288"/>
        <v>0</v>
      </c>
    </row>
    <row r="4594" spans="1:9" x14ac:dyDescent="0.25">
      <c r="A4594" t="s">
        <v>733</v>
      </c>
      <c r="B4594" t="s">
        <v>1345</v>
      </c>
      <c r="F4594">
        <f t="shared" si="285"/>
        <v>0</v>
      </c>
      <c r="G4594">
        <f t="shared" si="286"/>
        <v>0</v>
      </c>
      <c r="H4594">
        <f t="shared" si="287"/>
        <v>0</v>
      </c>
      <c r="I4594">
        <f t="shared" si="288"/>
        <v>0</v>
      </c>
    </row>
    <row r="4595" spans="1:9" x14ac:dyDescent="0.25">
      <c r="A4595" t="s">
        <v>729</v>
      </c>
      <c r="B4595" t="s">
        <v>1345</v>
      </c>
      <c r="F4595">
        <f t="shared" si="285"/>
        <v>0</v>
      </c>
      <c r="G4595">
        <f t="shared" si="286"/>
        <v>0</v>
      </c>
      <c r="H4595">
        <f t="shared" si="287"/>
        <v>0</v>
      </c>
      <c r="I4595">
        <f t="shared" si="288"/>
        <v>0</v>
      </c>
    </row>
    <row r="4596" spans="1:9" x14ac:dyDescent="0.25">
      <c r="A4596" t="s">
        <v>725</v>
      </c>
      <c r="B4596" t="s">
        <v>1345</v>
      </c>
      <c r="F4596">
        <f t="shared" si="285"/>
        <v>0</v>
      </c>
      <c r="G4596">
        <f t="shared" si="286"/>
        <v>0</v>
      </c>
      <c r="H4596">
        <f t="shared" si="287"/>
        <v>0</v>
      </c>
      <c r="I4596">
        <f t="shared" si="288"/>
        <v>0</v>
      </c>
    </row>
    <row r="4597" spans="1:9" x14ac:dyDescent="0.25">
      <c r="A4597" t="s">
        <v>734</v>
      </c>
      <c r="B4597" t="s">
        <v>1345</v>
      </c>
      <c r="F4597">
        <f t="shared" si="285"/>
        <v>0</v>
      </c>
      <c r="G4597">
        <f t="shared" si="286"/>
        <v>0</v>
      </c>
      <c r="H4597">
        <f t="shared" si="287"/>
        <v>0</v>
      </c>
      <c r="I4597">
        <f t="shared" si="288"/>
        <v>0</v>
      </c>
    </row>
    <row r="4598" spans="1:9" x14ac:dyDescent="0.25">
      <c r="A4598" t="s">
        <v>730</v>
      </c>
      <c r="B4598" t="s">
        <v>1345</v>
      </c>
      <c r="F4598">
        <f t="shared" si="285"/>
        <v>0</v>
      </c>
      <c r="G4598">
        <f t="shared" si="286"/>
        <v>0</v>
      </c>
      <c r="H4598">
        <f t="shared" si="287"/>
        <v>0</v>
      </c>
      <c r="I4598">
        <f t="shared" si="288"/>
        <v>0</v>
      </c>
    </row>
    <row r="4599" spans="1:9" x14ac:dyDescent="0.25">
      <c r="A4599" t="s">
        <v>517</v>
      </c>
      <c r="B4599" s="21">
        <v>40735</v>
      </c>
      <c r="F4599">
        <f t="shared" si="285"/>
        <v>0</v>
      </c>
      <c r="G4599">
        <f t="shared" si="286"/>
        <v>0</v>
      </c>
      <c r="H4599">
        <f t="shared" si="287"/>
        <v>0</v>
      </c>
      <c r="I4599">
        <f t="shared" si="288"/>
        <v>0</v>
      </c>
    </row>
    <row r="4600" spans="1:9" x14ac:dyDescent="0.25">
      <c r="B4600" s="21">
        <v>40746</v>
      </c>
      <c r="F4600">
        <f t="shared" si="285"/>
        <v>0</v>
      </c>
      <c r="G4600">
        <f t="shared" si="286"/>
        <v>0</v>
      </c>
      <c r="H4600">
        <f t="shared" si="287"/>
        <v>0</v>
      </c>
      <c r="I4600">
        <f t="shared" si="288"/>
        <v>0</v>
      </c>
    </row>
    <row r="4601" spans="1:9" x14ac:dyDescent="0.25">
      <c r="B4601" s="21">
        <v>40753</v>
      </c>
      <c r="F4601">
        <f t="shared" si="285"/>
        <v>0</v>
      </c>
      <c r="G4601">
        <f t="shared" si="286"/>
        <v>0</v>
      </c>
      <c r="H4601">
        <f t="shared" si="287"/>
        <v>0</v>
      </c>
      <c r="I4601">
        <f t="shared" si="288"/>
        <v>0</v>
      </c>
    </row>
    <row r="4602" spans="1:9" x14ac:dyDescent="0.25">
      <c r="B4602" s="21">
        <v>40771</v>
      </c>
      <c r="F4602">
        <f t="shared" si="285"/>
        <v>0</v>
      </c>
      <c r="G4602">
        <f t="shared" si="286"/>
        <v>0</v>
      </c>
      <c r="H4602">
        <f t="shared" si="287"/>
        <v>0</v>
      </c>
      <c r="I4602">
        <f t="shared" si="288"/>
        <v>0</v>
      </c>
    </row>
    <row r="4603" spans="1:9" x14ac:dyDescent="0.25">
      <c r="B4603" s="21">
        <v>40782</v>
      </c>
      <c r="F4603">
        <f t="shared" si="285"/>
        <v>0</v>
      </c>
      <c r="G4603">
        <f t="shared" si="286"/>
        <v>0</v>
      </c>
      <c r="H4603">
        <f t="shared" si="287"/>
        <v>0</v>
      </c>
      <c r="I4603">
        <f t="shared" si="288"/>
        <v>0</v>
      </c>
    </row>
    <row r="4604" spans="1:9" x14ac:dyDescent="0.25">
      <c r="B4604" s="21">
        <v>40793</v>
      </c>
      <c r="F4604">
        <f t="shared" si="285"/>
        <v>0</v>
      </c>
      <c r="G4604">
        <f t="shared" si="286"/>
        <v>0</v>
      </c>
      <c r="H4604">
        <f t="shared" si="287"/>
        <v>0</v>
      </c>
      <c r="I4604">
        <f t="shared" si="288"/>
        <v>0</v>
      </c>
    </row>
    <row r="4605" spans="1:9" x14ac:dyDescent="0.25">
      <c r="B4605" s="21">
        <v>40810</v>
      </c>
      <c r="F4605">
        <f t="shared" si="285"/>
        <v>0</v>
      </c>
      <c r="G4605">
        <f t="shared" si="286"/>
        <v>0</v>
      </c>
      <c r="H4605">
        <f t="shared" si="287"/>
        <v>0</v>
      </c>
      <c r="I4605">
        <f t="shared" si="288"/>
        <v>0</v>
      </c>
    </row>
    <row r="4606" spans="1:9" x14ac:dyDescent="0.25">
      <c r="B4606" s="21">
        <v>40828</v>
      </c>
      <c r="F4606">
        <f t="shared" si="285"/>
        <v>0</v>
      </c>
      <c r="G4606">
        <f t="shared" si="286"/>
        <v>0</v>
      </c>
      <c r="H4606">
        <f t="shared" si="287"/>
        <v>0</v>
      </c>
      <c r="I4606">
        <f t="shared" si="288"/>
        <v>0</v>
      </c>
    </row>
    <row r="4607" spans="1:9" x14ac:dyDescent="0.25">
      <c r="B4607" s="21">
        <v>40836</v>
      </c>
      <c r="F4607">
        <f t="shared" si="285"/>
        <v>0</v>
      </c>
      <c r="G4607">
        <f t="shared" si="286"/>
        <v>0</v>
      </c>
      <c r="H4607">
        <f t="shared" si="287"/>
        <v>0</v>
      </c>
      <c r="I4607">
        <f t="shared" si="288"/>
        <v>0</v>
      </c>
    </row>
    <row r="4608" spans="1:9" x14ac:dyDescent="0.25">
      <c r="B4608" s="21">
        <v>40855</v>
      </c>
      <c r="F4608">
        <f t="shared" si="285"/>
        <v>0</v>
      </c>
      <c r="G4608">
        <f t="shared" si="286"/>
        <v>0</v>
      </c>
      <c r="H4608">
        <f t="shared" si="287"/>
        <v>0</v>
      </c>
      <c r="I4608">
        <f t="shared" si="288"/>
        <v>0</v>
      </c>
    </row>
    <row r="4609" spans="1:9" x14ac:dyDescent="0.25">
      <c r="A4609" t="s">
        <v>518</v>
      </c>
      <c r="B4609" s="21">
        <v>40735</v>
      </c>
      <c r="F4609">
        <f t="shared" si="285"/>
        <v>0</v>
      </c>
      <c r="G4609">
        <f t="shared" si="286"/>
        <v>0</v>
      </c>
      <c r="H4609">
        <f t="shared" si="287"/>
        <v>0</v>
      </c>
      <c r="I4609">
        <f t="shared" si="288"/>
        <v>0</v>
      </c>
    </row>
    <row r="4610" spans="1:9" x14ac:dyDescent="0.25">
      <c r="B4610" s="21">
        <v>40746</v>
      </c>
      <c r="F4610">
        <f t="shared" si="285"/>
        <v>0</v>
      </c>
      <c r="G4610">
        <f t="shared" si="286"/>
        <v>0</v>
      </c>
      <c r="H4610">
        <f t="shared" si="287"/>
        <v>0</v>
      </c>
      <c r="I4610">
        <f t="shared" si="288"/>
        <v>0</v>
      </c>
    </row>
    <row r="4611" spans="1:9" x14ac:dyDescent="0.25">
      <c r="B4611" s="21">
        <v>40753</v>
      </c>
      <c r="F4611">
        <f t="shared" si="285"/>
        <v>0</v>
      </c>
      <c r="G4611">
        <f t="shared" si="286"/>
        <v>0</v>
      </c>
      <c r="H4611">
        <f t="shared" si="287"/>
        <v>0</v>
      </c>
      <c r="I4611">
        <f t="shared" si="288"/>
        <v>0</v>
      </c>
    </row>
    <row r="4612" spans="1:9" x14ac:dyDescent="0.25">
      <c r="B4612" s="21">
        <v>40771</v>
      </c>
      <c r="F4612">
        <f t="shared" si="285"/>
        <v>0</v>
      </c>
      <c r="G4612">
        <f t="shared" si="286"/>
        <v>0</v>
      </c>
      <c r="H4612">
        <f t="shared" si="287"/>
        <v>0</v>
      </c>
      <c r="I4612">
        <f t="shared" si="288"/>
        <v>0</v>
      </c>
    </row>
    <row r="4613" spans="1:9" x14ac:dyDescent="0.25">
      <c r="B4613" s="21">
        <v>40782</v>
      </c>
      <c r="F4613">
        <f t="shared" si="285"/>
        <v>0</v>
      </c>
      <c r="G4613">
        <f t="shared" si="286"/>
        <v>0</v>
      </c>
      <c r="H4613">
        <f t="shared" si="287"/>
        <v>0</v>
      </c>
      <c r="I4613">
        <f t="shared" si="288"/>
        <v>0</v>
      </c>
    </row>
    <row r="4614" spans="1:9" x14ac:dyDescent="0.25">
      <c r="B4614" s="21">
        <v>40793</v>
      </c>
      <c r="F4614">
        <f t="shared" ref="F4614:F4677" si="289">G4614-H4614</f>
        <v>0</v>
      </c>
      <c r="G4614">
        <f t="shared" ref="G4614:G4677" si="290">IF(C4614="",0,C4614)</f>
        <v>0</v>
      </c>
      <c r="H4614">
        <f t="shared" ref="H4614:H4677" si="291">IF(D4614="",0,D4614)</f>
        <v>0</v>
      </c>
      <c r="I4614">
        <f t="shared" ref="I4614:I4677" si="292">IF(E4614="",0,E4614)</f>
        <v>0</v>
      </c>
    </row>
    <row r="4615" spans="1:9" x14ac:dyDescent="0.25">
      <c r="B4615" s="21">
        <v>40810</v>
      </c>
      <c r="F4615">
        <f t="shared" si="289"/>
        <v>0</v>
      </c>
      <c r="G4615">
        <f t="shared" si="290"/>
        <v>0</v>
      </c>
      <c r="H4615">
        <f t="shared" si="291"/>
        <v>0</v>
      </c>
      <c r="I4615">
        <f t="shared" si="292"/>
        <v>0</v>
      </c>
    </row>
    <row r="4616" spans="1:9" x14ac:dyDescent="0.25">
      <c r="B4616" s="21">
        <v>40828</v>
      </c>
      <c r="F4616">
        <f t="shared" si="289"/>
        <v>0</v>
      </c>
      <c r="G4616">
        <f t="shared" si="290"/>
        <v>0</v>
      </c>
      <c r="H4616">
        <f t="shared" si="291"/>
        <v>0</v>
      </c>
      <c r="I4616">
        <f t="shared" si="292"/>
        <v>0</v>
      </c>
    </row>
    <row r="4617" spans="1:9" x14ac:dyDescent="0.25">
      <c r="B4617" s="21">
        <v>40836</v>
      </c>
      <c r="F4617">
        <f t="shared" si="289"/>
        <v>0</v>
      </c>
      <c r="G4617">
        <f t="shared" si="290"/>
        <v>0</v>
      </c>
      <c r="H4617">
        <f t="shared" si="291"/>
        <v>0</v>
      </c>
      <c r="I4617">
        <f t="shared" si="292"/>
        <v>0</v>
      </c>
    </row>
    <row r="4618" spans="1:9" x14ac:dyDescent="0.25">
      <c r="B4618" s="21">
        <v>40855</v>
      </c>
      <c r="F4618">
        <f t="shared" si="289"/>
        <v>0</v>
      </c>
      <c r="G4618">
        <f t="shared" si="290"/>
        <v>0</v>
      </c>
      <c r="H4618">
        <f t="shared" si="291"/>
        <v>0</v>
      </c>
      <c r="I4618">
        <f t="shared" si="292"/>
        <v>0</v>
      </c>
    </row>
    <row r="4619" spans="1:9" x14ac:dyDescent="0.25">
      <c r="A4619" t="s">
        <v>519</v>
      </c>
      <c r="B4619" s="21">
        <v>40735</v>
      </c>
      <c r="F4619">
        <f t="shared" si="289"/>
        <v>0</v>
      </c>
      <c r="G4619">
        <f t="shared" si="290"/>
        <v>0</v>
      </c>
      <c r="H4619">
        <f t="shared" si="291"/>
        <v>0</v>
      </c>
      <c r="I4619">
        <f t="shared" si="292"/>
        <v>0</v>
      </c>
    </row>
    <row r="4620" spans="1:9" x14ac:dyDescent="0.25">
      <c r="B4620" s="21">
        <v>40746</v>
      </c>
      <c r="F4620">
        <f t="shared" si="289"/>
        <v>0</v>
      </c>
      <c r="G4620">
        <f t="shared" si="290"/>
        <v>0</v>
      </c>
      <c r="H4620">
        <f t="shared" si="291"/>
        <v>0</v>
      </c>
      <c r="I4620">
        <f t="shared" si="292"/>
        <v>0</v>
      </c>
    </row>
    <row r="4621" spans="1:9" x14ac:dyDescent="0.25">
      <c r="B4621" s="21">
        <v>40753</v>
      </c>
      <c r="F4621">
        <f t="shared" si="289"/>
        <v>0</v>
      </c>
      <c r="G4621">
        <f t="shared" si="290"/>
        <v>0</v>
      </c>
      <c r="H4621">
        <f t="shared" si="291"/>
        <v>0</v>
      </c>
      <c r="I4621">
        <f t="shared" si="292"/>
        <v>0</v>
      </c>
    </row>
    <row r="4622" spans="1:9" x14ac:dyDescent="0.25">
      <c r="B4622" s="21">
        <v>40771</v>
      </c>
      <c r="F4622">
        <f t="shared" si="289"/>
        <v>0</v>
      </c>
      <c r="G4622">
        <f t="shared" si="290"/>
        <v>0</v>
      </c>
      <c r="H4622">
        <f t="shared" si="291"/>
        <v>0</v>
      </c>
      <c r="I4622">
        <f t="shared" si="292"/>
        <v>0</v>
      </c>
    </row>
    <row r="4623" spans="1:9" x14ac:dyDescent="0.25">
      <c r="B4623" s="21">
        <v>40782</v>
      </c>
      <c r="F4623">
        <f t="shared" si="289"/>
        <v>0</v>
      </c>
      <c r="G4623">
        <f t="shared" si="290"/>
        <v>0</v>
      </c>
      <c r="H4623">
        <f t="shared" si="291"/>
        <v>0</v>
      </c>
      <c r="I4623">
        <f t="shared" si="292"/>
        <v>0</v>
      </c>
    </row>
    <row r="4624" spans="1:9" x14ac:dyDescent="0.25">
      <c r="B4624" s="21">
        <v>40793</v>
      </c>
      <c r="F4624">
        <f t="shared" si="289"/>
        <v>0</v>
      </c>
      <c r="G4624">
        <f t="shared" si="290"/>
        <v>0</v>
      </c>
      <c r="H4624">
        <f t="shared" si="291"/>
        <v>0</v>
      </c>
      <c r="I4624">
        <f t="shared" si="292"/>
        <v>0</v>
      </c>
    </row>
    <row r="4625" spans="1:9" x14ac:dyDescent="0.25">
      <c r="B4625" s="21">
        <v>40810</v>
      </c>
      <c r="F4625">
        <f t="shared" si="289"/>
        <v>0</v>
      </c>
      <c r="G4625">
        <f t="shared" si="290"/>
        <v>0</v>
      </c>
      <c r="H4625">
        <f t="shared" si="291"/>
        <v>0</v>
      </c>
      <c r="I4625">
        <f t="shared" si="292"/>
        <v>0</v>
      </c>
    </row>
    <row r="4626" spans="1:9" x14ac:dyDescent="0.25">
      <c r="B4626" s="21">
        <v>40828</v>
      </c>
      <c r="F4626">
        <f t="shared" si="289"/>
        <v>0</v>
      </c>
      <c r="G4626">
        <f t="shared" si="290"/>
        <v>0</v>
      </c>
      <c r="H4626">
        <f t="shared" si="291"/>
        <v>0</v>
      </c>
      <c r="I4626">
        <f t="shared" si="292"/>
        <v>0</v>
      </c>
    </row>
    <row r="4627" spans="1:9" x14ac:dyDescent="0.25">
      <c r="B4627" s="21">
        <v>40836</v>
      </c>
      <c r="F4627">
        <f t="shared" si="289"/>
        <v>0</v>
      </c>
      <c r="G4627">
        <f t="shared" si="290"/>
        <v>0</v>
      </c>
      <c r="H4627">
        <f t="shared" si="291"/>
        <v>0</v>
      </c>
      <c r="I4627">
        <f t="shared" si="292"/>
        <v>0</v>
      </c>
    </row>
    <row r="4628" spans="1:9" x14ac:dyDescent="0.25">
      <c r="B4628" s="21">
        <v>40855</v>
      </c>
      <c r="F4628">
        <f t="shared" si="289"/>
        <v>0</v>
      </c>
      <c r="G4628">
        <f t="shared" si="290"/>
        <v>0</v>
      </c>
      <c r="H4628">
        <f t="shared" si="291"/>
        <v>0</v>
      </c>
      <c r="I4628">
        <f t="shared" si="292"/>
        <v>0</v>
      </c>
    </row>
    <row r="4629" spans="1:9" x14ac:dyDescent="0.25">
      <c r="A4629" t="s">
        <v>520</v>
      </c>
      <c r="B4629" s="21">
        <v>40735</v>
      </c>
      <c r="F4629">
        <f t="shared" si="289"/>
        <v>0</v>
      </c>
      <c r="G4629">
        <f t="shared" si="290"/>
        <v>0</v>
      </c>
      <c r="H4629">
        <f t="shared" si="291"/>
        <v>0</v>
      </c>
      <c r="I4629">
        <f t="shared" si="292"/>
        <v>0</v>
      </c>
    </row>
    <row r="4630" spans="1:9" x14ac:dyDescent="0.25">
      <c r="B4630" s="21">
        <v>40746</v>
      </c>
      <c r="F4630">
        <f t="shared" si="289"/>
        <v>0</v>
      </c>
      <c r="G4630">
        <f t="shared" si="290"/>
        <v>0</v>
      </c>
      <c r="H4630">
        <f t="shared" si="291"/>
        <v>0</v>
      </c>
      <c r="I4630">
        <f t="shared" si="292"/>
        <v>0</v>
      </c>
    </row>
    <row r="4631" spans="1:9" x14ac:dyDescent="0.25">
      <c r="B4631" s="21">
        <v>40753</v>
      </c>
      <c r="F4631">
        <f t="shared" si="289"/>
        <v>0</v>
      </c>
      <c r="G4631">
        <f t="shared" si="290"/>
        <v>0</v>
      </c>
      <c r="H4631">
        <f t="shared" si="291"/>
        <v>0</v>
      </c>
      <c r="I4631">
        <f t="shared" si="292"/>
        <v>0</v>
      </c>
    </row>
    <row r="4632" spans="1:9" x14ac:dyDescent="0.25">
      <c r="B4632" s="21">
        <v>40771</v>
      </c>
      <c r="F4632">
        <f t="shared" si="289"/>
        <v>0</v>
      </c>
      <c r="G4632">
        <f t="shared" si="290"/>
        <v>0</v>
      </c>
      <c r="H4632">
        <f t="shared" si="291"/>
        <v>0</v>
      </c>
      <c r="I4632">
        <f t="shared" si="292"/>
        <v>0</v>
      </c>
    </row>
    <row r="4633" spans="1:9" x14ac:dyDescent="0.25">
      <c r="B4633" s="21">
        <v>40782</v>
      </c>
      <c r="F4633">
        <f t="shared" si="289"/>
        <v>0</v>
      </c>
      <c r="G4633">
        <f t="shared" si="290"/>
        <v>0</v>
      </c>
      <c r="H4633">
        <f t="shared" si="291"/>
        <v>0</v>
      </c>
      <c r="I4633">
        <f t="shared" si="292"/>
        <v>0</v>
      </c>
    </row>
    <row r="4634" spans="1:9" x14ac:dyDescent="0.25">
      <c r="B4634" s="21">
        <v>40793</v>
      </c>
      <c r="F4634">
        <f t="shared" si="289"/>
        <v>0</v>
      </c>
      <c r="G4634">
        <f t="shared" si="290"/>
        <v>0</v>
      </c>
      <c r="H4634">
        <f t="shared" si="291"/>
        <v>0</v>
      </c>
      <c r="I4634">
        <f t="shared" si="292"/>
        <v>0</v>
      </c>
    </row>
    <row r="4635" spans="1:9" x14ac:dyDescent="0.25">
      <c r="B4635" s="21">
        <v>40810</v>
      </c>
      <c r="F4635">
        <f t="shared" si="289"/>
        <v>0</v>
      </c>
      <c r="G4635">
        <f t="shared" si="290"/>
        <v>0</v>
      </c>
      <c r="H4635">
        <f t="shared" si="291"/>
        <v>0</v>
      </c>
      <c r="I4635">
        <f t="shared" si="292"/>
        <v>0</v>
      </c>
    </row>
    <row r="4636" spans="1:9" x14ac:dyDescent="0.25">
      <c r="B4636" s="21">
        <v>40828</v>
      </c>
      <c r="F4636">
        <f t="shared" si="289"/>
        <v>0</v>
      </c>
      <c r="G4636">
        <f t="shared" si="290"/>
        <v>0</v>
      </c>
      <c r="H4636">
        <f t="shared" si="291"/>
        <v>0</v>
      </c>
      <c r="I4636">
        <f t="shared" si="292"/>
        <v>0</v>
      </c>
    </row>
    <row r="4637" spans="1:9" x14ac:dyDescent="0.25">
      <c r="B4637" s="21">
        <v>40836</v>
      </c>
      <c r="F4637">
        <f t="shared" si="289"/>
        <v>0</v>
      </c>
      <c r="G4637">
        <f t="shared" si="290"/>
        <v>0</v>
      </c>
      <c r="H4637">
        <f t="shared" si="291"/>
        <v>0</v>
      </c>
      <c r="I4637">
        <f t="shared" si="292"/>
        <v>0</v>
      </c>
    </row>
    <row r="4638" spans="1:9" x14ac:dyDescent="0.25">
      <c r="B4638" s="21">
        <v>40855</v>
      </c>
      <c r="F4638">
        <f t="shared" si="289"/>
        <v>0</v>
      </c>
      <c r="G4638">
        <f t="shared" si="290"/>
        <v>0</v>
      </c>
      <c r="H4638">
        <f t="shared" si="291"/>
        <v>0</v>
      </c>
      <c r="I4638">
        <f t="shared" si="292"/>
        <v>0</v>
      </c>
    </row>
    <row r="4639" spans="1:9" x14ac:dyDescent="0.25">
      <c r="A4639" t="s">
        <v>521</v>
      </c>
      <c r="B4639" s="21">
        <v>40735</v>
      </c>
      <c r="F4639">
        <f t="shared" si="289"/>
        <v>0</v>
      </c>
      <c r="G4639">
        <f t="shared" si="290"/>
        <v>0</v>
      </c>
      <c r="H4639">
        <f t="shared" si="291"/>
        <v>0</v>
      </c>
      <c r="I4639">
        <f t="shared" si="292"/>
        <v>0</v>
      </c>
    </row>
    <row r="4640" spans="1:9" x14ac:dyDescent="0.25">
      <c r="B4640" s="21">
        <v>40746</v>
      </c>
      <c r="F4640">
        <f t="shared" si="289"/>
        <v>0</v>
      </c>
      <c r="G4640">
        <f t="shared" si="290"/>
        <v>0</v>
      </c>
      <c r="H4640">
        <f t="shared" si="291"/>
        <v>0</v>
      </c>
      <c r="I4640">
        <f t="shared" si="292"/>
        <v>0</v>
      </c>
    </row>
    <row r="4641" spans="1:9" x14ac:dyDescent="0.25">
      <c r="B4641" s="21">
        <v>40753</v>
      </c>
      <c r="F4641">
        <f t="shared" si="289"/>
        <v>0</v>
      </c>
      <c r="G4641">
        <f t="shared" si="290"/>
        <v>0</v>
      </c>
      <c r="H4641">
        <f t="shared" si="291"/>
        <v>0</v>
      </c>
      <c r="I4641">
        <f t="shared" si="292"/>
        <v>0</v>
      </c>
    </row>
    <row r="4642" spans="1:9" x14ac:dyDescent="0.25">
      <c r="B4642" s="21">
        <v>40771</v>
      </c>
      <c r="F4642">
        <f t="shared" si="289"/>
        <v>0</v>
      </c>
      <c r="G4642">
        <f t="shared" si="290"/>
        <v>0</v>
      </c>
      <c r="H4642">
        <f t="shared" si="291"/>
        <v>0</v>
      </c>
      <c r="I4642">
        <f t="shared" si="292"/>
        <v>0</v>
      </c>
    </row>
    <row r="4643" spans="1:9" x14ac:dyDescent="0.25">
      <c r="B4643" s="21">
        <v>40782</v>
      </c>
      <c r="F4643">
        <f t="shared" si="289"/>
        <v>0</v>
      </c>
      <c r="G4643">
        <f t="shared" si="290"/>
        <v>0</v>
      </c>
      <c r="H4643">
        <f t="shared" si="291"/>
        <v>0</v>
      </c>
      <c r="I4643">
        <f t="shared" si="292"/>
        <v>0</v>
      </c>
    </row>
    <row r="4644" spans="1:9" x14ac:dyDescent="0.25">
      <c r="B4644" s="21">
        <v>40793</v>
      </c>
      <c r="F4644">
        <f t="shared" si="289"/>
        <v>0</v>
      </c>
      <c r="G4644">
        <f t="shared" si="290"/>
        <v>0</v>
      </c>
      <c r="H4644">
        <f t="shared" si="291"/>
        <v>0</v>
      </c>
      <c r="I4644">
        <f t="shared" si="292"/>
        <v>0</v>
      </c>
    </row>
    <row r="4645" spans="1:9" x14ac:dyDescent="0.25">
      <c r="B4645" s="21">
        <v>40810</v>
      </c>
      <c r="F4645">
        <f t="shared" si="289"/>
        <v>0</v>
      </c>
      <c r="G4645">
        <f t="shared" si="290"/>
        <v>0</v>
      </c>
      <c r="H4645">
        <f t="shared" si="291"/>
        <v>0</v>
      </c>
      <c r="I4645">
        <f t="shared" si="292"/>
        <v>0</v>
      </c>
    </row>
    <row r="4646" spans="1:9" x14ac:dyDescent="0.25">
      <c r="B4646" s="21">
        <v>40828</v>
      </c>
      <c r="F4646">
        <f t="shared" si="289"/>
        <v>0</v>
      </c>
      <c r="G4646">
        <f t="shared" si="290"/>
        <v>0</v>
      </c>
      <c r="H4646">
        <f t="shared" si="291"/>
        <v>0</v>
      </c>
      <c r="I4646">
        <f t="shared" si="292"/>
        <v>0</v>
      </c>
    </row>
    <row r="4647" spans="1:9" x14ac:dyDescent="0.25">
      <c r="B4647" s="21">
        <v>40836</v>
      </c>
      <c r="F4647">
        <f t="shared" si="289"/>
        <v>0</v>
      </c>
      <c r="G4647">
        <f t="shared" si="290"/>
        <v>0</v>
      </c>
      <c r="H4647">
        <f t="shared" si="291"/>
        <v>0</v>
      </c>
      <c r="I4647">
        <f t="shared" si="292"/>
        <v>0</v>
      </c>
    </row>
    <row r="4648" spans="1:9" x14ac:dyDescent="0.25">
      <c r="B4648" s="21">
        <v>40855</v>
      </c>
      <c r="F4648">
        <f t="shared" si="289"/>
        <v>0</v>
      </c>
      <c r="G4648">
        <f t="shared" si="290"/>
        <v>0</v>
      </c>
      <c r="H4648">
        <f t="shared" si="291"/>
        <v>0</v>
      </c>
      <c r="I4648">
        <f t="shared" si="292"/>
        <v>0</v>
      </c>
    </row>
    <row r="4649" spans="1:9" x14ac:dyDescent="0.25">
      <c r="A4649" t="s">
        <v>522</v>
      </c>
      <c r="B4649" s="21">
        <v>40735</v>
      </c>
      <c r="F4649">
        <f t="shared" si="289"/>
        <v>0</v>
      </c>
      <c r="G4649">
        <f t="shared" si="290"/>
        <v>0</v>
      </c>
      <c r="H4649">
        <f t="shared" si="291"/>
        <v>0</v>
      </c>
      <c r="I4649">
        <f t="shared" si="292"/>
        <v>0</v>
      </c>
    </row>
    <row r="4650" spans="1:9" x14ac:dyDescent="0.25">
      <c r="B4650" s="21">
        <v>40746</v>
      </c>
      <c r="F4650">
        <f t="shared" si="289"/>
        <v>0</v>
      </c>
      <c r="G4650">
        <f t="shared" si="290"/>
        <v>0</v>
      </c>
      <c r="H4650">
        <f t="shared" si="291"/>
        <v>0</v>
      </c>
      <c r="I4650">
        <f t="shared" si="292"/>
        <v>0</v>
      </c>
    </row>
    <row r="4651" spans="1:9" x14ac:dyDescent="0.25">
      <c r="B4651" s="21">
        <v>40753</v>
      </c>
      <c r="F4651">
        <f t="shared" si="289"/>
        <v>0</v>
      </c>
      <c r="G4651">
        <f t="shared" si="290"/>
        <v>0</v>
      </c>
      <c r="H4651">
        <f t="shared" si="291"/>
        <v>0</v>
      </c>
      <c r="I4651">
        <f t="shared" si="292"/>
        <v>0</v>
      </c>
    </row>
    <row r="4652" spans="1:9" x14ac:dyDescent="0.25">
      <c r="B4652" s="21">
        <v>40771</v>
      </c>
      <c r="F4652">
        <f t="shared" si="289"/>
        <v>0</v>
      </c>
      <c r="G4652">
        <f t="shared" si="290"/>
        <v>0</v>
      </c>
      <c r="H4652">
        <f t="shared" si="291"/>
        <v>0</v>
      </c>
      <c r="I4652">
        <f t="shared" si="292"/>
        <v>0</v>
      </c>
    </row>
    <row r="4653" spans="1:9" x14ac:dyDescent="0.25">
      <c r="B4653" s="21">
        <v>40782</v>
      </c>
      <c r="F4653">
        <f t="shared" si="289"/>
        <v>0</v>
      </c>
      <c r="G4653">
        <f t="shared" si="290"/>
        <v>0</v>
      </c>
      <c r="H4653">
        <f t="shared" si="291"/>
        <v>0</v>
      </c>
      <c r="I4653">
        <f t="shared" si="292"/>
        <v>0</v>
      </c>
    </row>
    <row r="4654" spans="1:9" x14ac:dyDescent="0.25">
      <c r="B4654" s="21">
        <v>40793</v>
      </c>
      <c r="F4654">
        <f t="shared" si="289"/>
        <v>0</v>
      </c>
      <c r="G4654">
        <f t="shared" si="290"/>
        <v>0</v>
      </c>
      <c r="H4654">
        <f t="shared" si="291"/>
        <v>0</v>
      </c>
      <c r="I4654">
        <f t="shared" si="292"/>
        <v>0</v>
      </c>
    </row>
    <row r="4655" spans="1:9" x14ac:dyDescent="0.25">
      <c r="B4655" s="21">
        <v>40810</v>
      </c>
      <c r="F4655">
        <f t="shared" si="289"/>
        <v>0</v>
      </c>
      <c r="G4655">
        <f t="shared" si="290"/>
        <v>0</v>
      </c>
      <c r="H4655">
        <f t="shared" si="291"/>
        <v>0</v>
      </c>
      <c r="I4655">
        <f t="shared" si="292"/>
        <v>0</v>
      </c>
    </row>
    <row r="4656" spans="1:9" x14ac:dyDescent="0.25">
      <c r="B4656" s="21">
        <v>40828</v>
      </c>
      <c r="F4656">
        <f t="shared" si="289"/>
        <v>0</v>
      </c>
      <c r="G4656">
        <f t="shared" si="290"/>
        <v>0</v>
      </c>
      <c r="H4656">
        <f t="shared" si="291"/>
        <v>0</v>
      </c>
      <c r="I4656">
        <f t="shared" si="292"/>
        <v>0</v>
      </c>
    </row>
    <row r="4657" spans="1:9" x14ac:dyDescent="0.25">
      <c r="B4657" s="21">
        <v>40836</v>
      </c>
      <c r="F4657">
        <f t="shared" si="289"/>
        <v>0</v>
      </c>
      <c r="G4657">
        <f t="shared" si="290"/>
        <v>0</v>
      </c>
      <c r="H4657">
        <f t="shared" si="291"/>
        <v>0</v>
      </c>
      <c r="I4657">
        <f t="shared" si="292"/>
        <v>0</v>
      </c>
    </row>
    <row r="4658" spans="1:9" x14ac:dyDescent="0.25">
      <c r="B4658" s="21">
        <v>40855</v>
      </c>
      <c r="F4658">
        <f t="shared" si="289"/>
        <v>0</v>
      </c>
      <c r="G4658">
        <f t="shared" si="290"/>
        <v>0</v>
      </c>
      <c r="H4658">
        <f t="shared" si="291"/>
        <v>0</v>
      </c>
      <c r="I4658">
        <f t="shared" si="292"/>
        <v>0</v>
      </c>
    </row>
    <row r="4659" spans="1:9" x14ac:dyDescent="0.25">
      <c r="A4659" t="s">
        <v>523</v>
      </c>
      <c r="B4659" s="21">
        <v>40735</v>
      </c>
      <c r="F4659">
        <f t="shared" si="289"/>
        <v>0</v>
      </c>
      <c r="G4659">
        <f t="shared" si="290"/>
        <v>0</v>
      </c>
      <c r="H4659">
        <f t="shared" si="291"/>
        <v>0</v>
      </c>
      <c r="I4659">
        <f t="shared" si="292"/>
        <v>0</v>
      </c>
    </row>
    <row r="4660" spans="1:9" x14ac:dyDescent="0.25">
      <c r="B4660" s="21">
        <v>40746</v>
      </c>
      <c r="F4660">
        <f t="shared" si="289"/>
        <v>0</v>
      </c>
      <c r="G4660">
        <f t="shared" si="290"/>
        <v>0</v>
      </c>
      <c r="H4660">
        <f t="shared" si="291"/>
        <v>0</v>
      </c>
      <c r="I4660">
        <f t="shared" si="292"/>
        <v>0</v>
      </c>
    </row>
    <row r="4661" spans="1:9" x14ac:dyDescent="0.25">
      <c r="B4661" s="21">
        <v>40753</v>
      </c>
      <c r="F4661">
        <f t="shared" si="289"/>
        <v>0</v>
      </c>
      <c r="G4661">
        <f t="shared" si="290"/>
        <v>0</v>
      </c>
      <c r="H4661">
        <f t="shared" si="291"/>
        <v>0</v>
      </c>
      <c r="I4661">
        <f t="shared" si="292"/>
        <v>0</v>
      </c>
    </row>
    <row r="4662" spans="1:9" x14ac:dyDescent="0.25">
      <c r="B4662" s="21">
        <v>40771</v>
      </c>
      <c r="F4662">
        <f t="shared" si="289"/>
        <v>0</v>
      </c>
      <c r="G4662">
        <f t="shared" si="290"/>
        <v>0</v>
      </c>
      <c r="H4662">
        <f t="shared" si="291"/>
        <v>0</v>
      </c>
      <c r="I4662">
        <f t="shared" si="292"/>
        <v>0</v>
      </c>
    </row>
    <row r="4663" spans="1:9" x14ac:dyDescent="0.25">
      <c r="B4663" s="21">
        <v>40782</v>
      </c>
      <c r="F4663">
        <f t="shared" si="289"/>
        <v>0</v>
      </c>
      <c r="G4663">
        <f t="shared" si="290"/>
        <v>0</v>
      </c>
      <c r="H4663">
        <f t="shared" si="291"/>
        <v>0</v>
      </c>
      <c r="I4663">
        <f t="shared" si="292"/>
        <v>0</v>
      </c>
    </row>
    <row r="4664" spans="1:9" x14ac:dyDescent="0.25">
      <c r="B4664" s="21">
        <v>40793</v>
      </c>
      <c r="F4664">
        <f t="shared" si="289"/>
        <v>0</v>
      </c>
      <c r="G4664">
        <f t="shared" si="290"/>
        <v>0</v>
      </c>
      <c r="H4664">
        <f t="shared" si="291"/>
        <v>0</v>
      </c>
      <c r="I4664">
        <f t="shared" si="292"/>
        <v>0</v>
      </c>
    </row>
    <row r="4665" spans="1:9" x14ac:dyDescent="0.25">
      <c r="B4665" s="21">
        <v>40810</v>
      </c>
      <c r="F4665">
        <f t="shared" si="289"/>
        <v>0</v>
      </c>
      <c r="G4665">
        <f t="shared" si="290"/>
        <v>0</v>
      </c>
      <c r="H4665">
        <f t="shared" si="291"/>
        <v>0</v>
      </c>
      <c r="I4665">
        <f t="shared" si="292"/>
        <v>0</v>
      </c>
    </row>
    <row r="4666" spans="1:9" x14ac:dyDescent="0.25">
      <c r="B4666" s="21">
        <v>40828</v>
      </c>
      <c r="F4666">
        <f t="shared" si="289"/>
        <v>0</v>
      </c>
      <c r="G4666">
        <f t="shared" si="290"/>
        <v>0</v>
      </c>
      <c r="H4666">
        <f t="shared" si="291"/>
        <v>0</v>
      </c>
      <c r="I4666">
        <f t="shared" si="292"/>
        <v>0</v>
      </c>
    </row>
    <row r="4667" spans="1:9" x14ac:dyDescent="0.25">
      <c r="B4667" s="21">
        <v>40836</v>
      </c>
      <c r="F4667">
        <f t="shared" si="289"/>
        <v>0</v>
      </c>
      <c r="G4667">
        <f t="shared" si="290"/>
        <v>0</v>
      </c>
      <c r="H4667">
        <f t="shared" si="291"/>
        <v>0</v>
      </c>
      <c r="I4667">
        <f t="shared" si="292"/>
        <v>0</v>
      </c>
    </row>
    <row r="4668" spans="1:9" x14ac:dyDescent="0.25">
      <c r="B4668" s="21">
        <v>40855</v>
      </c>
      <c r="F4668">
        <f t="shared" si="289"/>
        <v>0</v>
      </c>
      <c r="G4668">
        <f t="shared" si="290"/>
        <v>0</v>
      </c>
      <c r="H4668">
        <f t="shared" si="291"/>
        <v>0</v>
      </c>
      <c r="I4668">
        <f t="shared" si="292"/>
        <v>0</v>
      </c>
    </row>
    <row r="4669" spans="1:9" x14ac:dyDescent="0.25">
      <c r="A4669" t="s">
        <v>524</v>
      </c>
      <c r="B4669" s="21">
        <v>40735</v>
      </c>
      <c r="F4669">
        <f t="shared" si="289"/>
        <v>0</v>
      </c>
      <c r="G4669">
        <f t="shared" si="290"/>
        <v>0</v>
      </c>
      <c r="H4669">
        <f t="shared" si="291"/>
        <v>0</v>
      </c>
      <c r="I4669">
        <f t="shared" si="292"/>
        <v>0</v>
      </c>
    </row>
    <row r="4670" spans="1:9" x14ac:dyDescent="0.25">
      <c r="B4670" s="21">
        <v>40746</v>
      </c>
      <c r="F4670">
        <f t="shared" si="289"/>
        <v>0</v>
      </c>
      <c r="G4670">
        <f t="shared" si="290"/>
        <v>0</v>
      </c>
      <c r="H4670">
        <f t="shared" si="291"/>
        <v>0</v>
      </c>
      <c r="I4670">
        <f t="shared" si="292"/>
        <v>0</v>
      </c>
    </row>
    <row r="4671" spans="1:9" x14ac:dyDescent="0.25">
      <c r="B4671" s="21">
        <v>40753</v>
      </c>
      <c r="F4671">
        <f t="shared" si="289"/>
        <v>0</v>
      </c>
      <c r="G4671">
        <f t="shared" si="290"/>
        <v>0</v>
      </c>
      <c r="H4671">
        <f t="shared" si="291"/>
        <v>0</v>
      </c>
      <c r="I4671">
        <f t="shared" si="292"/>
        <v>0</v>
      </c>
    </row>
    <row r="4672" spans="1:9" x14ac:dyDescent="0.25">
      <c r="B4672" s="21">
        <v>40771</v>
      </c>
      <c r="F4672">
        <f t="shared" si="289"/>
        <v>0</v>
      </c>
      <c r="G4672">
        <f t="shared" si="290"/>
        <v>0</v>
      </c>
      <c r="H4672">
        <f t="shared" si="291"/>
        <v>0</v>
      </c>
      <c r="I4672">
        <f t="shared" si="292"/>
        <v>0</v>
      </c>
    </row>
    <row r="4673" spans="1:9" x14ac:dyDescent="0.25">
      <c r="B4673" s="21">
        <v>40782</v>
      </c>
      <c r="F4673">
        <f t="shared" si="289"/>
        <v>0</v>
      </c>
      <c r="G4673">
        <f t="shared" si="290"/>
        <v>0</v>
      </c>
      <c r="H4673">
        <f t="shared" si="291"/>
        <v>0</v>
      </c>
      <c r="I4673">
        <f t="shared" si="292"/>
        <v>0</v>
      </c>
    </row>
    <row r="4674" spans="1:9" x14ac:dyDescent="0.25">
      <c r="B4674" s="21">
        <v>40793</v>
      </c>
      <c r="F4674">
        <f t="shared" si="289"/>
        <v>0</v>
      </c>
      <c r="G4674">
        <f t="shared" si="290"/>
        <v>0</v>
      </c>
      <c r="H4674">
        <f t="shared" si="291"/>
        <v>0</v>
      </c>
      <c r="I4674">
        <f t="shared" si="292"/>
        <v>0</v>
      </c>
    </row>
    <row r="4675" spans="1:9" x14ac:dyDescent="0.25">
      <c r="B4675" s="21">
        <v>40810</v>
      </c>
      <c r="F4675">
        <f t="shared" si="289"/>
        <v>0</v>
      </c>
      <c r="G4675">
        <f t="shared" si="290"/>
        <v>0</v>
      </c>
      <c r="H4675">
        <f t="shared" si="291"/>
        <v>0</v>
      </c>
      <c r="I4675">
        <f t="shared" si="292"/>
        <v>0</v>
      </c>
    </row>
    <row r="4676" spans="1:9" x14ac:dyDescent="0.25">
      <c r="B4676" s="21">
        <v>40828</v>
      </c>
      <c r="F4676">
        <f t="shared" si="289"/>
        <v>0</v>
      </c>
      <c r="G4676">
        <f t="shared" si="290"/>
        <v>0</v>
      </c>
      <c r="H4676">
        <f t="shared" si="291"/>
        <v>0</v>
      </c>
      <c r="I4676">
        <f t="shared" si="292"/>
        <v>0</v>
      </c>
    </row>
    <row r="4677" spans="1:9" x14ac:dyDescent="0.25">
      <c r="B4677" s="21">
        <v>40836</v>
      </c>
      <c r="F4677">
        <f t="shared" si="289"/>
        <v>0</v>
      </c>
      <c r="G4677">
        <f t="shared" si="290"/>
        <v>0</v>
      </c>
      <c r="H4677">
        <f t="shared" si="291"/>
        <v>0</v>
      </c>
      <c r="I4677">
        <f t="shared" si="292"/>
        <v>0</v>
      </c>
    </row>
    <row r="4678" spans="1:9" x14ac:dyDescent="0.25">
      <c r="B4678" s="21">
        <v>40855</v>
      </c>
      <c r="F4678">
        <f t="shared" ref="F4678:F4741" si="293">G4678-H4678</f>
        <v>0</v>
      </c>
      <c r="G4678">
        <f t="shared" ref="G4678:G4741" si="294">IF(C4678="",0,C4678)</f>
        <v>0</v>
      </c>
      <c r="H4678">
        <f t="shared" ref="H4678:H4741" si="295">IF(D4678="",0,D4678)</f>
        <v>0</v>
      </c>
      <c r="I4678">
        <f t="shared" ref="I4678:I4741" si="296">IF(E4678="",0,E4678)</f>
        <v>0</v>
      </c>
    </row>
    <row r="4679" spans="1:9" x14ac:dyDescent="0.25">
      <c r="A4679" t="s">
        <v>525</v>
      </c>
      <c r="B4679" s="21">
        <v>40771</v>
      </c>
      <c r="F4679">
        <f t="shared" si="293"/>
        <v>0</v>
      </c>
      <c r="G4679">
        <f t="shared" si="294"/>
        <v>0</v>
      </c>
      <c r="H4679">
        <f t="shared" si="295"/>
        <v>0</v>
      </c>
      <c r="I4679">
        <f t="shared" si="296"/>
        <v>0</v>
      </c>
    </row>
    <row r="4680" spans="1:9" x14ac:dyDescent="0.25">
      <c r="B4680" s="21">
        <v>40782</v>
      </c>
      <c r="F4680">
        <f t="shared" si="293"/>
        <v>0</v>
      </c>
      <c r="G4680">
        <f t="shared" si="294"/>
        <v>0</v>
      </c>
      <c r="H4680">
        <f t="shared" si="295"/>
        <v>0</v>
      </c>
      <c r="I4680">
        <f t="shared" si="296"/>
        <v>0</v>
      </c>
    </row>
    <row r="4681" spans="1:9" x14ac:dyDescent="0.25">
      <c r="B4681" s="21">
        <v>40793</v>
      </c>
      <c r="F4681">
        <f t="shared" si="293"/>
        <v>0</v>
      </c>
      <c r="G4681">
        <f t="shared" si="294"/>
        <v>0</v>
      </c>
      <c r="H4681">
        <f t="shared" si="295"/>
        <v>0</v>
      </c>
      <c r="I4681">
        <f t="shared" si="296"/>
        <v>0</v>
      </c>
    </row>
    <row r="4682" spans="1:9" x14ac:dyDescent="0.25">
      <c r="B4682" s="21">
        <v>40810</v>
      </c>
      <c r="F4682">
        <f t="shared" si="293"/>
        <v>0</v>
      </c>
      <c r="G4682">
        <f t="shared" si="294"/>
        <v>0</v>
      </c>
      <c r="H4682">
        <f t="shared" si="295"/>
        <v>0</v>
      </c>
      <c r="I4682">
        <f t="shared" si="296"/>
        <v>0</v>
      </c>
    </row>
    <row r="4683" spans="1:9" x14ac:dyDescent="0.25">
      <c r="B4683" s="21">
        <v>40828</v>
      </c>
      <c r="F4683">
        <f t="shared" si="293"/>
        <v>0</v>
      </c>
      <c r="G4683">
        <f t="shared" si="294"/>
        <v>0</v>
      </c>
      <c r="H4683">
        <f t="shared" si="295"/>
        <v>0</v>
      </c>
      <c r="I4683">
        <f t="shared" si="296"/>
        <v>0</v>
      </c>
    </row>
    <row r="4684" spans="1:9" x14ac:dyDescent="0.25">
      <c r="B4684" s="21">
        <v>40836</v>
      </c>
      <c r="F4684">
        <f t="shared" si="293"/>
        <v>0</v>
      </c>
      <c r="G4684">
        <f t="shared" si="294"/>
        <v>0</v>
      </c>
      <c r="H4684">
        <f t="shared" si="295"/>
        <v>0</v>
      </c>
      <c r="I4684">
        <f t="shared" si="296"/>
        <v>0</v>
      </c>
    </row>
    <row r="4685" spans="1:9" x14ac:dyDescent="0.25">
      <c r="B4685" s="21">
        <v>40855</v>
      </c>
      <c r="F4685">
        <f t="shared" si="293"/>
        <v>0</v>
      </c>
      <c r="G4685">
        <f t="shared" si="294"/>
        <v>0</v>
      </c>
      <c r="H4685">
        <f t="shared" si="295"/>
        <v>0</v>
      </c>
      <c r="I4685">
        <f t="shared" si="296"/>
        <v>0</v>
      </c>
    </row>
    <row r="4686" spans="1:9" x14ac:dyDescent="0.25">
      <c r="A4686" t="s">
        <v>526</v>
      </c>
      <c r="B4686" s="21">
        <v>40771</v>
      </c>
      <c r="F4686">
        <f t="shared" si="293"/>
        <v>0</v>
      </c>
      <c r="G4686">
        <f t="shared" si="294"/>
        <v>0</v>
      </c>
      <c r="H4686">
        <f t="shared" si="295"/>
        <v>0</v>
      </c>
      <c r="I4686">
        <f t="shared" si="296"/>
        <v>0</v>
      </c>
    </row>
    <row r="4687" spans="1:9" x14ac:dyDescent="0.25">
      <c r="B4687" s="21">
        <v>40782</v>
      </c>
      <c r="F4687">
        <f t="shared" si="293"/>
        <v>0</v>
      </c>
      <c r="G4687">
        <f t="shared" si="294"/>
        <v>0</v>
      </c>
      <c r="H4687">
        <f t="shared" si="295"/>
        <v>0</v>
      </c>
      <c r="I4687">
        <f t="shared" si="296"/>
        <v>0</v>
      </c>
    </row>
    <row r="4688" spans="1:9" x14ac:dyDescent="0.25">
      <c r="B4688" s="21">
        <v>40793</v>
      </c>
      <c r="F4688">
        <f t="shared" si="293"/>
        <v>0</v>
      </c>
      <c r="G4688">
        <f t="shared" si="294"/>
        <v>0</v>
      </c>
      <c r="H4688">
        <f t="shared" si="295"/>
        <v>0</v>
      </c>
      <c r="I4688">
        <f t="shared" si="296"/>
        <v>0</v>
      </c>
    </row>
    <row r="4689" spans="1:9" x14ac:dyDescent="0.25">
      <c r="B4689" s="21">
        <v>40810</v>
      </c>
      <c r="F4689">
        <f t="shared" si="293"/>
        <v>0</v>
      </c>
      <c r="G4689">
        <f t="shared" si="294"/>
        <v>0</v>
      </c>
      <c r="H4689">
        <f t="shared" si="295"/>
        <v>0</v>
      </c>
      <c r="I4689">
        <f t="shared" si="296"/>
        <v>0</v>
      </c>
    </row>
    <row r="4690" spans="1:9" x14ac:dyDescent="0.25">
      <c r="B4690" s="21">
        <v>40828</v>
      </c>
      <c r="F4690">
        <f t="shared" si="293"/>
        <v>0</v>
      </c>
      <c r="G4690">
        <f t="shared" si="294"/>
        <v>0</v>
      </c>
      <c r="H4690">
        <f t="shared" si="295"/>
        <v>0</v>
      </c>
      <c r="I4690">
        <f t="shared" si="296"/>
        <v>0</v>
      </c>
    </row>
    <row r="4691" spans="1:9" x14ac:dyDescent="0.25">
      <c r="B4691" s="21">
        <v>40836</v>
      </c>
      <c r="F4691">
        <f t="shared" si="293"/>
        <v>0</v>
      </c>
      <c r="G4691">
        <f t="shared" si="294"/>
        <v>0</v>
      </c>
      <c r="H4691">
        <f t="shared" si="295"/>
        <v>0</v>
      </c>
      <c r="I4691">
        <f t="shared" si="296"/>
        <v>0</v>
      </c>
    </row>
    <row r="4692" spans="1:9" x14ac:dyDescent="0.25">
      <c r="B4692" s="21">
        <v>40855</v>
      </c>
      <c r="F4692">
        <f t="shared" si="293"/>
        <v>0</v>
      </c>
      <c r="G4692">
        <f t="shared" si="294"/>
        <v>0</v>
      </c>
      <c r="H4692">
        <f t="shared" si="295"/>
        <v>0</v>
      </c>
      <c r="I4692">
        <f t="shared" si="296"/>
        <v>0</v>
      </c>
    </row>
    <row r="4693" spans="1:9" x14ac:dyDescent="0.25">
      <c r="A4693" t="s">
        <v>527</v>
      </c>
      <c r="B4693" s="21">
        <v>40771</v>
      </c>
      <c r="F4693">
        <f t="shared" si="293"/>
        <v>0</v>
      </c>
      <c r="G4693">
        <f t="shared" si="294"/>
        <v>0</v>
      </c>
      <c r="H4693">
        <f t="shared" si="295"/>
        <v>0</v>
      </c>
      <c r="I4693">
        <f t="shared" si="296"/>
        <v>0</v>
      </c>
    </row>
    <row r="4694" spans="1:9" x14ac:dyDescent="0.25">
      <c r="B4694" s="21">
        <v>40782</v>
      </c>
      <c r="F4694">
        <f t="shared" si="293"/>
        <v>0</v>
      </c>
      <c r="G4694">
        <f t="shared" si="294"/>
        <v>0</v>
      </c>
      <c r="H4694">
        <f t="shared" si="295"/>
        <v>0</v>
      </c>
      <c r="I4694">
        <f t="shared" si="296"/>
        <v>0</v>
      </c>
    </row>
    <row r="4695" spans="1:9" x14ac:dyDescent="0.25">
      <c r="B4695" s="21">
        <v>40793</v>
      </c>
      <c r="F4695">
        <f t="shared" si="293"/>
        <v>0</v>
      </c>
      <c r="G4695">
        <f t="shared" si="294"/>
        <v>0</v>
      </c>
      <c r="H4695">
        <f t="shared" si="295"/>
        <v>0</v>
      </c>
      <c r="I4695">
        <f t="shared" si="296"/>
        <v>0</v>
      </c>
    </row>
    <row r="4696" spans="1:9" x14ac:dyDescent="0.25">
      <c r="B4696" s="21">
        <v>40810</v>
      </c>
      <c r="F4696">
        <f t="shared" si="293"/>
        <v>0</v>
      </c>
      <c r="G4696">
        <f t="shared" si="294"/>
        <v>0</v>
      </c>
      <c r="H4696">
        <f t="shared" si="295"/>
        <v>0</v>
      </c>
      <c r="I4696">
        <f t="shared" si="296"/>
        <v>0</v>
      </c>
    </row>
    <row r="4697" spans="1:9" x14ac:dyDescent="0.25">
      <c r="B4697" s="21">
        <v>40828</v>
      </c>
      <c r="F4697">
        <f t="shared" si="293"/>
        <v>0</v>
      </c>
      <c r="G4697">
        <f t="shared" si="294"/>
        <v>0</v>
      </c>
      <c r="H4697">
        <f t="shared" si="295"/>
        <v>0</v>
      </c>
      <c r="I4697">
        <f t="shared" si="296"/>
        <v>0</v>
      </c>
    </row>
    <row r="4698" spans="1:9" x14ac:dyDescent="0.25">
      <c r="B4698" s="21">
        <v>40836</v>
      </c>
      <c r="F4698">
        <f t="shared" si="293"/>
        <v>0</v>
      </c>
      <c r="G4698">
        <f t="shared" si="294"/>
        <v>0</v>
      </c>
      <c r="H4698">
        <f t="shared" si="295"/>
        <v>0</v>
      </c>
      <c r="I4698">
        <f t="shared" si="296"/>
        <v>0</v>
      </c>
    </row>
    <row r="4699" spans="1:9" x14ac:dyDescent="0.25">
      <c r="B4699" s="21">
        <v>40855</v>
      </c>
      <c r="F4699">
        <f t="shared" si="293"/>
        <v>0</v>
      </c>
      <c r="G4699">
        <f t="shared" si="294"/>
        <v>0</v>
      </c>
      <c r="H4699">
        <f t="shared" si="295"/>
        <v>0</v>
      </c>
      <c r="I4699">
        <f t="shared" si="296"/>
        <v>0</v>
      </c>
    </row>
    <row r="4700" spans="1:9" x14ac:dyDescent="0.25">
      <c r="A4700" t="s">
        <v>528</v>
      </c>
      <c r="B4700" s="21">
        <v>40771</v>
      </c>
      <c r="F4700">
        <f t="shared" si="293"/>
        <v>0</v>
      </c>
      <c r="G4700">
        <f t="shared" si="294"/>
        <v>0</v>
      </c>
      <c r="H4700">
        <f t="shared" si="295"/>
        <v>0</v>
      </c>
      <c r="I4700">
        <f t="shared" si="296"/>
        <v>0</v>
      </c>
    </row>
    <row r="4701" spans="1:9" x14ac:dyDescent="0.25">
      <c r="B4701" s="21">
        <v>40782</v>
      </c>
      <c r="F4701">
        <f t="shared" si="293"/>
        <v>0</v>
      </c>
      <c r="G4701">
        <f t="shared" si="294"/>
        <v>0</v>
      </c>
      <c r="H4701">
        <f t="shared" si="295"/>
        <v>0</v>
      </c>
      <c r="I4701">
        <f t="shared" si="296"/>
        <v>0</v>
      </c>
    </row>
    <row r="4702" spans="1:9" x14ac:dyDescent="0.25">
      <c r="B4702" s="21">
        <v>40793</v>
      </c>
      <c r="F4702">
        <f t="shared" si="293"/>
        <v>0</v>
      </c>
      <c r="G4702">
        <f t="shared" si="294"/>
        <v>0</v>
      </c>
      <c r="H4702">
        <f t="shared" si="295"/>
        <v>0</v>
      </c>
      <c r="I4702">
        <f t="shared" si="296"/>
        <v>0</v>
      </c>
    </row>
    <row r="4703" spans="1:9" x14ac:dyDescent="0.25">
      <c r="B4703" s="21">
        <v>40810</v>
      </c>
      <c r="F4703">
        <f t="shared" si="293"/>
        <v>0</v>
      </c>
      <c r="G4703">
        <f t="shared" si="294"/>
        <v>0</v>
      </c>
      <c r="H4703">
        <f t="shared" si="295"/>
        <v>0</v>
      </c>
      <c r="I4703">
        <f t="shared" si="296"/>
        <v>0</v>
      </c>
    </row>
    <row r="4704" spans="1:9" x14ac:dyDescent="0.25">
      <c r="B4704" s="21">
        <v>40828</v>
      </c>
      <c r="F4704">
        <f t="shared" si="293"/>
        <v>0</v>
      </c>
      <c r="G4704">
        <f t="shared" si="294"/>
        <v>0</v>
      </c>
      <c r="H4704">
        <f t="shared" si="295"/>
        <v>0</v>
      </c>
      <c r="I4704">
        <f t="shared" si="296"/>
        <v>0</v>
      </c>
    </row>
    <row r="4705" spans="1:9" x14ac:dyDescent="0.25">
      <c r="B4705" s="21">
        <v>40836</v>
      </c>
      <c r="F4705">
        <f t="shared" si="293"/>
        <v>0</v>
      </c>
      <c r="G4705">
        <f t="shared" si="294"/>
        <v>0</v>
      </c>
      <c r="H4705">
        <f t="shared" si="295"/>
        <v>0</v>
      </c>
      <c r="I4705">
        <f t="shared" si="296"/>
        <v>0</v>
      </c>
    </row>
    <row r="4706" spans="1:9" x14ac:dyDescent="0.25">
      <c r="B4706" s="21">
        <v>40855</v>
      </c>
      <c r="F4706">
        <f t="shared" si="293"/>
        <v>0</v>
      </c>
      <c r="G4706">
        <f t="shared" si="294"/>
        <v>0</v>
      </c>
      <c r="H4706">
        <f t="shared" si="295"/>
        <v>0</v>
      </c>
      <c r="I4706">
        <f t="shared" si="296"/>
        <v>0</v>
      </c>
    </row>
    <row r="4707" spans="1:9" x14ac:dyDescent="0.25">
      <c r="A4707" t="s">
        <v>529</v>
      </c>
      <c r="B4707" s="21">
        <v>40771</v>
      </c>
      <c r="F4707">
        <f t="shared" si="293"/>
        <v>0</v>
      </c>
      <c r="G4707">
        <f t="shared" si="294"/>
        <v>0</v>
      </c>
      <c r="H4707">
        <f t="shared" si="295"/>
        <v>0</v>
      </c>
      <c r="I4707">
        <f t="shared" si="296"/>
        <v>0</v>
      </c>
    </row>
    <row r="4708" spans="1:9" x14ac:dyDescent="0.25">
      <c r="B4708" s="21">
        <v>40782</v>
      </c>
      <c r="F4708">
        <f t="shared" si="293"/>
        <v>0</v>
      </c>
      <c r="G4708">
        <f t="shared" si="294"/>
        <v>0</v>
      </c>
      <c r="H4708">
        <f t="shared" si="295"/>
        <v>0</v>
      </c>
      <c r="I4708">
        <f t="shared" si="296"/>
        <v>0</v>
      </c>
    </row>
    <row r="4709" spans="1:9" x14ac:dyDescent="0.25">
      <c r="B4709" s="21">
        <v>40793</v>
      </c>
      <c r="F4709">
        <f t="shared" si="293"/>
        <v>0</v>
      </c>
      <c r="G4709">
        <f t="shared" si="294"/>
        <v>0</v>
      </c>
      <c r="H4709">
        <f t="shared" si="295"/>
        <v>0</v>
      </c>
      <c r="I4709">
        <f t="shared" si="296"/>
        <v>0</v>
      </c>
    </row>
    <row r="4710" spans="1:9" x14ac:dyDescent="0.25">
      <c r="B4710" s="21">
        <v>40810</v>
      </c>
      <c r="F4710">
        <f t="shared" si="293"/>
        <v>0</v>
      </c>
      <c r="G4710">
        <f t="shared" si="294"/>
        <v>0</v>
      </c>
      <c r="H4710">
        <f t="shared" si="295"/>
        <v>0</v>
      </c>
      <c r="I4710">
        <f t="shared" si="296"/>
        <v>0</v>
      </c>
    </row>
    <row r="4711" spans="1:9" x14ac:dyDescent="0.25">
      <c r="B4711" s="21">
        <v>40828</v>
      </c>
      <c r="F4711">
        <f t="shared" si="293"/>
        <v>0</v>
      </c>
      <c r="G4711">
        <f t="shared" si="294"/>
        <v>0</v>
      </c>
      <c r="H4711">
        <f t="shared" si="295"/>
        <v>0</v>
      </c>
      <c r="I4711">
        <f t="shared" si="296"/>
        <v>0</v>
      </c>
    </row>
    <row r="4712" spans="1:9" x14ac:dyDescent="0.25">
      <c r="B4712" s="21">
        <v>40836</v>
      </c>
      <c r="F4712">
        <f t="shared" si="293"/>
        <v>0</v>
      </c>
      <c r="G4712">
        <f t="shared" si="294"/>
        <v>0</v>
      </c>
      <c r="H4712">
        <f t="shared" si="295"/>
        <v>0</v>
      </c>
      <c r="I4712">
        <f t="shared" si="296"/>
        <v>0</v>
      </c>
    </row>
    <row r="4713" spans="1:9" x14ac:dyDescent="0.25">
      <c r="B4713" s="21">
        <v>40855</v>
      </c>
      <c r="F4713">
        <f t="shared" si="293"/>
        <v>0</v>
      </c>
      <c r="G4713">
        <f t="shared" si="294"/>
        <v>0</v>
      </c>
      <c r="H4713">
        <f t="shared" si="295"/>
        <v>0</v>
      </c>
      <c r="I4713">
        <f t="shared" si="296"/>
        <v>0</v>
      </c>
    </row>
    <row r="4714" spans="1:9" x14ac:dyDescent="0.25">
      <c r="A4714" t="s">
        <v>530</v>
      </c>
      <c r="B4714" s="21">
        <v>40771</v>
      </c>
      <c r="F4714">
        <f t="shared" si="293"/>
        <v>0</v>
      </c>
      <c r="G4714">
        <f t="shared" si="294"/>
        <v>0</v>
      </c>
      <c r="H4714">
        <f t="shared" si="295"/>
        <v>0</v>
      </c>
      <c r="I4714">
        <f t="shared" si="296"/>
        <v>0</v>
      </c>
    </row>
    <row r="4715" spans="1:9" x14ac:dyDescent="0.25">
      <c r="B4715" s="21">
        <v>40782</v>
      </c>
      <c r="F4715">
        <f t="shared" si="293"/>
        <v>0</v>
      </c>
      <c r="G4715">
        <f t="shared" si="294"/>
        <v>0</v>
      </c>
      <c r="H4715">
        <f t="shared" si="295"/>
        <v>0</v>
      </c>
      <c r="I4715">
        <f t="shared" si="296"/>
        <v>0</v>
      </c>
    </row>
    <row r="4716" spans="1:9" x14ac:dyDescent="0.25">
      <c r="B4716" s="21">
        <v>40793</v>
      </c>
      <c r="F4716">
        <f t="shared" si="293"/>
        <v>0</v>
      </c>
      <c r="G4716">
        <f t="shared" si="294"/>
        <v>0</v>
      </c>
      <c r="H4716">
        <f t="shared" si="295"/>
        <v>0</v>
      </c>
      <c r="I4716">
        <f t="shared" si="296"/>
        <v>0</v>
      </c>
    </row>
    <row r="4717" spans="1:9" x14ac:dyDescent="0.25">
      <c r="B4717" s="21">
        <v>40810</v>
      </c>
      <c r="F4717">
        <f t="shared" si="293"/>
        <v>0</v>
      </c>
      <c r="G4717">
        <f t="shared" si="294"/>
        <v>0</v>
      </c>
      <c r="H4717">
        <f t="shared" si="295"/>
        <v>0</v>
      </c>
      <c r="I4717">
        <f t="shared" si="296"/>
        <v>0</v>
      </c>
    </row>
    <row r="4718" spans="1:9" x14ac:dyDescent="0.25">
      <c r="B4718" s="21">
        <v>40828</v>
      </c>
      <c r="F4718">
        <f t="shared" si="293"/>
        <v>0</v>
      </c>
      <c r="G4718">
        <f t="shared" si="294"/>
        <v>0</v>
      </c>
      <c r="H4718">
        <f t="shared" si="295"/>
        <v>0</v>
      </c>
      <c r="I4718">
        <f t="shared" si="296"/>
        <v>0</v>
      </c>
    </row>
    <row r="4719" spans="1:9" x14ac:dyDescent="0.25">
      <c r="B4719" s="21">
        <v>40836</v>
      </c>
      <c r="F4719">
        <f t="shared" si="293"/>
        <v>0</v>
      </c>
      <c r="G4719">
        <f t="shared" si="294"/>
        <v>0</v>
      </c>
      <c r="H4719">
        <f t="shared" si="295"/>
        <v>0</v>
      </c>
      <c r="I4719">
        <f t="shared" si="296"/>
        <v>0</v>
      </c>
    </row>
    <row r="4720" spans="1:9" x14ac:dyDescent="0.25">
      <c r="B4720" s="21">
        <v>40855</v>
      </c>
      <c r="F4720">
        <f t="shared" si="293"/>
        <v>0</v>
      </c>
      <c r="G4720">
        <f t="shared" si="294"/>
        <v>0</v>
      </c>
      <c r="H4720">
        <f t="shared" si="295"/>
        <v>0</v>
      </c>
      <c r="I4720">
        <f t="shared" si="296"/>
        <v>0</v>
      </c>
    </row>
    <row r="4721" spans="1:9" x14ac:dyDescent="0.25">
      <c r="A4721" t="s">
        <v>531</v>
      </c>
      <c r="B4721" s="21">
        <v>40771</v>
      </c>
      <c r="F4721">
        <f t="shared" si="293"/>
        <v>0</v>
      </c>
      <c r="G4721">
        <f t="shared" si="294"/>
        <v>0</v>
      </c>
      <c r="H4721">
        <f t="shared" si="295"/>
        <v>0</v>
      </c>
      <c r="I4721">
        <f t="shared" si="296"/>
        <v>0</v>
      </c>
    </row>
    <row r="4722" spans="1:9" x14ac:dyDescent="0.25">
      <c r="B4722" s="21">
        <v>40782</v>
      </c>
      <c r="F4722">
        <f t="shared" si="293"/>
        <v>0</v>
      </c>
      <c r="G4722">
        <f t="shared" si="294"/>
        <v>0</v>
      </c>
      <c r="H4722">
        <f t="shared" si="295"/>
        <v>0</v>
      </c>
      <c r="I4722">
        <f t="shared" si="296"/>
        <v>0</v>
      </c>
    </row>
    <row r="4723" spans="1:9" x14ac:dyDescent="0.25">
      <c r="B4723" s="21">
        <v>40793</v>
      </c>
      <c r="F4723">
        <f t="shared" si="293"/>
        <v>0</v>
      </c>
      <c r="G4723">
        <f t="shared" si="294"/>
        <v>0</v>
      </c>
      <c r="H4723">
        <f t="shared" si="295"/>
        <v>0</v>
      </c>
      <c r="I4723">
        <f t="shared" si="296"/>
        <v>0</v>
      </c>
    </row>
    <row r="4724" spans="1:9" x14ac:dyDescent="0.25">
      <c r="B4724" s="21">
        <v>40810</v>
      </c>
      <c r="F4724">
        <f t="shared" si="293"/>
        <v>0</v>
      </c>
      <c r="G4724">
        <f t="shared" si="294"/>
        <v>0</v>
      </c>
      <c r="H4724">
        <f t="shared" si="295"/>
        <v>0</v>
      </c>
      <c r="I4724">
        <f t="shared" si="296"/>
        <v>0</v>
      </c>
    </row>
    <row r="4725" spans="1:9" x14ac:dyDescent="0.25">
      <c r="B4725" s="21">
        <v>40828</v>
      </c>
      <c r="F4725">
        <f t="shared" si="293"/>
        <v>0</v>
      </c>
      <c r="G4725">
        <f t="shared" si="294"/>
        <v>0</v>
      </c>
      <c r="H4725">
        <f t="shared" si="295"/>
        <v>0</v>
      </c>
      <c r="I4725">
        <f t="shared" si="296"/>
        <v>0</v>
      </c>
    </row>
    <row r="4726" spans="1:9" x14ac:dyDescent="0.25">
      <c r="B4726" s="21">
        <v>40836</v>
      </c>
      <c r="F4726">
        <f t="shared" si="293"/>
        <v>0</v>
      </c>
      <c r="G4726">
        <f t="shared" si="294"/>
        <v>0</v>
      </c>
      <c r="H4726">
        <f t="shared" si="295"/>
        <v>0</v>
      </c>
      <c r="I4726">
        <f t="shared" si="296"/>
        <v>0</v>
      </c>
    </row>
    <row r="4727" spans="1:9" x14ac:dyDescent="0.25">
      <c r="B4727" s="21">
        <v>40855</v>
      </c>
      <c r="F4727">
        <f t="shared" si="293"/>
        <v>0</v>
      </c>
      <c r="G4727">
        <f t="shared" si="294"/>
        <v>0</v>
      </c>
      <c r="H4727">
        <f t="shared" si="295"/>
        <v>0</v>
      </c>
      <c r="I4727">
        <f t="shared" si="296"/>
        <v>0</v>
      </c>
    </row>
    <row r="4728" spans="1:9" x14ac:dyDescent="0.25">
      <c r="A4728" t="s">
        <v>532</v>
      </c>
      <c r="B4728" s="21">
        <v>40771</v>
      </c>
      <c r="F4728">
        <f t="shared" si="293"/>
        <v>0</v>
      </c>
      <c r="G4728">
        <f t="shared" si="294"/>
        <v>0</v>
      </c>
      <c r="H4728">
        <f t="shared" si="295"/>
        <v>0</v>
      </c>
      <c r="I4728">
        <f t="shared" si="296"/>
        <v>0</v>
      </c>
    </row>
    <row r="4729" spans="1:9" x14ac:dyDescent="0.25">
      <c r="B4729" s="21">
        <v>40782</v>
      </c>
      <c r="F4729">
        <f t="shared" si="293"/>
        <v>0</v>
      </c>
      <c r="G4729">
        <f t="shared" si="294"/>
        <v>0</v>
      </c>
      <c r="H4729">
        <f t="shared" si="295"/>
        <v>0</v>
      </c>
      <c r="I4729">
        <f t="shared" si="296"/>
        <v>0</v>
      </c>
    </row>
    <row r="4730" spans="1:9" x14ac:dyDescent="0.25">
      <c r="B4730" s="21">
        <v>40793</v>
      </c>
      <c r="F4730">
        <f t="shared" si="293"/>
        <v>0</v>
      </c>
      <c r="G4730">
        <f t="shared" si="294"/>
        <v>0</v>
      </c>
      <c r="H4730">
        <f t="shared" si="295"/>
        <v>0</v>
      </c>
      <c r="I4730">
        <f t="shared" si="296"/>
        <v>0</v>
      </c>
    </row>
    <row r="4731" spans="1:9" x14ac:dyDescent="0.25">
      <c r="B4731" s="21">
        <v>40810</v>
      </c>
      <c r="F4731">
        <f t="shared" si="293"/>
        <v>0</v>
      </c>
      <c r="G4731">
        <f t="shared" si="294"/>
        <v>0</v>
      </c>
      <c r="H4731">
        <f t="shared" si="295"/>
        <v>0</v>
      </c>
      <c r="I4731">
        <f t="shared" si="296"/>
        <v>0</v>
      </c>
    </row>
    <row r="4732" spans="1:9" x14ac:dyDescent="0.25">
      <c r="B4732" s="21">
        <v>40828</v>
      </c>
      <c r="F4732">
        <f t="shared" si="293"/>
        <v>0</v>
      </c>
      <c r="G4732">
        <f t="shared" si="294"/>
        <v>0</v>
      </c>
      <c r="H4732">
        <f t="shared" si="295"/>
        <v>0</v>
      </c>
      <c r="I4732">
        <f t="shared" si="296"/>
        <v>0</v>
      </c>
    </row>
    <row r="4733" spans="1:9" x14ac:dyDescent="0.25">
      <c r="B4733" s="21">
        <v>40836</v>
      </c>
      <c r="F4733">
        <f t="shared" si="293"/>
        <v>0</v>
      </c>
      <c r="G4733">
        <f t="shared" si="294"/>
        <v>0</v>
      </c>
      <c r="H4733">
        <f t="shared" si="295"/>
        <v>0</v>
      </c>
      <c r="I4733">
        <f t="shared" si="296"/>
        <v>0</v>
      </c>
    </row>
    <row r="4734" spans="1:9" x14ac:dyDescent="0.25">
      <c r="B4734" s="21">
        <v>40855</v>
      </c>
      <c r="F4734">
        <f t="shared" si="293"/>
        <v>0</v>
      </c>
      <c r="G4734">
        <f t="shared" si="294"/>
        <v>0</v>
      </c>
      <c r="H4734">
        <f t="shared" si="295"/>
        <v>0</v>
      </c>
      <c r="I4734">
        <f t="shared" si="296"/>
        <v>0</v>
      </c>
    </row>
    <row r="4735" spans="1:9" x14ac:dyDescent="0.25">
      <c r="A4735" t="s">
        <v>440</v>
      </c>
      <c r="B4735" t="s">
        <v>1345</v>
      </c>
      <c r="F4735">
        <f t="shared" si="293"/>
        <v>0</v>
      </c>
      <c r="G4735">
        <f t="shared" si="294"/>
        <v>0</v>
      </c>
      <c r="H4735">
        <f t="shared" si="295"/>
        <v>0</v>
      </c>
      <c r="I4735">
        <f t="shared" si="296"/>
        <v>0</v>
      </c>
    </row>
    <row r="4736" spans="1:9" x14ac:dyDescent="0.25">
      <c r="A4736" t="s">
        <v>443</v>
      </c>
      <c r="B4736" t="s">
        <v>1345</v>
      </c>
      <c r="F4736">
        <f t="shared" si="293"/>
        <v>0</v>
      </c>
      <c r="G4736">
        <f t="shared" si="294"/>
        <v>0</v>
      </c>
      <c r="H4736">
        <f t="shared" si="295"/>
        <v>0</v>
      </c>
      <c r="I4736">
        <f t="shared" si="296"/>
        <v>0</v>
      </c>
    </row>
    <row r="4737" spans="1:9" x14ac:dyDescent="0.25">
      <c r="A4737" t="s">
        <v>437</v>
      </c>
      <c r="B4737" t="s">
        <v>1345</v>
      </c>
      <c r="F4737">
        <f t="shared" si="293"/>
        <v>0</v>
      </c>
      <c r="G4737">
        <f t="shared" si="294"/>
        <v>0</v>
      </c>
      <c r="H4737">
        <f t="shared" si="295"/>
        <v>0</v>
      </c>
      <c r="I4737">
        <f t="shared" si="296"/>
        <v>0</v>
      </c>
    </row>
    <row r="4738" spans="1:9" x14ac:dyDescent="0.25">
      <c r="A4738" t="s">
        <v>441</v>
      </c>
      <c r="B4738" t="s">
        <v>1345</v>
      </c>
      <c r="F4738">
        <f t="shared" si="293"/>
        <v>0</v>
      </c>
      <c r="G4738">
        <f t="shared" si="294"/>
        <v>0</v>
      </c>
      <c r="H4738">
        <f t="shared" si="295"/>
        <v>0</v>
      </c>
      <c r="I4738">
        <f t="shared" si="296"/>
        <v>0</v>
      </c>
    </row>
    <row r="4739" spans="1:9" x14ac:dyDescent="0.25">
      <c r="A4739" t="s">
        <v>444</v>
      </c>
      <c r="B4739" t="s">
        <v>1345</v>
      </c>
      <c r="F4739">
        <f t="shared" si="293"/>
        <v>0</v>
      </c>
      <c r="G4739">
        <f t="shared" si="294"/>
        <v>0</v>
      </c>
      <c r="H4739">
        <f t="shared" si="295"/>
        <v>0</v>
      </c>
      <c r="I4739">
        <f t="shared" si="296"/>
        <v>0</v>
      </c>
    </row>
    <row r="4740" spans="1:9" x14ac:dyDescent="0.25">
      <c r="A4740" t="s">
        <v>438</v>
      </c>
      <c r="B4740" t="s">
        <v>1345</v>
      </c>
      <c r="F4740">
        <f t="shared" si="293"/>
        <v>0</v>
      </c>
      <c r="G4740">
        <f t="shared" si="294"/>
        <v>0</v>
      </c>
      <c r="H4740">
        <f t="shared" si="295"/>
        <v>0</v>
      </c>
      <c r="I4740">
        <f t="shared" si="296"/>
        <v>0</v>
      </c>
    </row>
    <row r="4741" spans="1:9" x14ac:dyDescent="0.25">
      <c r="A4741" t="s">
        <v>439</v>
      </c>
      <c r="B4741" s="21">
        <v>41081</v>
      </c>
      <c r="F4741">
        <f t="shared" si="293"/>
        <v>0</v>
      </c>
      <c r="G4741">
        <f t="shared" si="294"/>
        <v>0</v>
      </c>
      <c r="H4741">
        <f t="shared" si="295"/>
        <v>0</v>
      </c>
      <c r="I4741">
        <f t="shared" si="296"/>
        <v>0</v>
      </c>
    </row>
    <row r="4742" spans="1:9" x14ac:dyDescent="0.25">
      <c r="B4742" s="21">
        <v>41108</v>
      </c>
      <c r="F4742">
        <f t="shared" ref="F4742:F4805" si="297">G4742-H4742</f>
        <v>0</v>
      </c>
      <c r="G4742">
        <f t="shared" ref="G4742:G4805" si="298">IF(C4742="",0,C4742)</f>
        <v>0</v>
      </c>
      <c r="H4742">
        <f t="shared" ref="H4742:H4805" si="299">IF(D4742="",0,D4742)</f>
        <v>0</v>
      </c>
      <c r="I4742">
        <f t="shared" ref="I4742:I4805" si="300">IF(E4742="",0,E4742)</f>
        <v>0</v>
      </c>
    </row>
    <row r="4743" spans="1:9" x14ac:dyDescent="0.25">
      <c r="B4743" s="21">
        <v>41117</v>
      </c>
      <c r="F4743">
        <f t="shared" si="297"/>
        <v>0</v>
      </c>
      <c r="G4743">
        <f t="shared" si="298"/>
        <v>0</v>
      </c>
      <c r="H4743">
        <f t="shared" si="299"/>
        <v>0</v>
      </c>
      <c r="I4743">
        <f t="shared" si="300"/>
        <v>0</v>
      </c>
    </row>
    <row r="4744" spans="1:9" x14ac:dyDescent="0.25">
      <c r="B4744" s="21">
        <v>41124</v>
      </c>
      <c r="F4744">
        <f t="shared" si="297"/>
        <v>0</v>
      </c>
      <c r="G4744">
        <f t="shared" si="298"/>
        <v>0</v>
      </c>
      <c r="H4744">
        <f t="shared" si="299"/>
        <v>0</v>
      </c>
      <c r="I4744">
        <f t="shared" si="300"/>
        <v>0</v>
      </c>
    </row>
    <row r="4745" spans="1:9" x14ac:dyDescent="0.25">
      <c r="B4745" s="21">
        <v>41134</v>
      </c>
      <c r="F4745">
        <f t="shared" si="297"/>
        <v>0</v>
      </c>
      <c r="G4745">
        <f t="shared" si="298"/>
        <v>0</v>
      </c>
      <c r="H4745">
        <f t="shared" si="299"/>
        <v>0</v>
      </c>
      <c r="I4745">
        <f t="shared" si="300"/>
        <v>0</v>
      </c>
    </row>
    <row r="4746" spans="1:9" x14ac:dyDescent="0.25">
      <c r="B4746" t="s">
        <v>1345</v>
      </c>
      <c r="F4746">
        <f t="shared" si="297"/>
        <v>0</v>
      </c>
      <c r="G4746">
        <f t="shared" si="298"/>
        <v>0</v>
      </c>
      <c r="H4746">
        <f t="shared" si="299"/>
        <v>0</v>
      </c>
      <c r="I4746">
        <f t="shared" si="300"/>
        <v>0</v>
      </c>
    </row>
    <row r="4747" spans="1:9" x14ac:dyDescent="0.25">
      <c r="A4747" t="s">
        <v>442</v>
      </c>
      <c r="B4747" s="21">
        <v>41108</v>
      </c>
      <c r="F4747">
        <f t="shared" si="297"/>
        <v>0</v>
      </c>
      <c r="G4747">
        <f t="shared" si="298"/>
        <v>0</v>
      </c>
      <c r="H4747">
        <f t="shared" si="299"/>
        <v>0</v>
      </c>
      <c r="I4747">
        <f t="shared" si="300"/>
        <v>0</v>
      </c>
    </row>
    <row r="4748" spans="1:9" x14ac:dyDescent="0.25">
      <c r="B4748" s="21">
        <v>41117</v>
      </c>
      <c r="F4748">
        <f t="shared" si="297"/>
        <v>0</v>
      </c>
      <c r="G4748">
        <f t="shared" si="298"/>
        <v>0</v>
      </c>
      <c r="H4748">
        <f t="shared" si="299"/>
        <v>0</v>
      </c>
      <c r="I4748">
        <f t="shared" si="300"/>
        <v>0</v>
      </c>
    </row>
    <row r="4749" spans="1:9" x14ac:dyDescent="0.25">
      <c r="B4749" s="21">
        <v>41124</v>
      </c>
      <c r="F4749">
        <f t="shared" si="297"/>
        <v>0</v>
      </c>
      <c r="G4749">
        <f t="shared" si="298"/>
        <v>0</v>
      </c>
      <c r="H4749">
        <f t="shared" si="299"/>
        <v>0</v>
      </c>
      <c r="I4749">
        <f t="shared" si="300"/>
        <v>0</v>
      </c>
    </row>
    <row r="4750" spans="1:9" x14ac:dyDescent="0.25">
      <c r="B4750" s="21">
        <v>41134</v>
      </c>
      <c r="F4750">
        <f t="shared" si="297"/>
        <v>0</v>
      </c>
      <c r="G4750">
        <f t="shared" si="298"/>
        <v>0</v>
      </c>
      <c r="H4750">
        <f t="shared" si="299"/>
        <v>0</v>
      </c>
      <c r="I4750">
        <f t="shared" si="300"/>
        <v>0</v>
      </c>
    </row>
    <row r="4751" spans="1:9" x14ac:dyDescent="0.25">
      <c r="B4751" s="21">
        <v>41142</v>
      </c>
      <c r="F4751">
        <f t="shared" si="297"/>
        <v>0</v>
      </c>
      <c r="G4751">
        <f t="shared" si="298"/>
        <v>0</v>
      </c>
      <c r="H4751">
        <f t="shared" si="299"/>
        <v>0</v>
      </c>
      <c r="I4751">
        <f t="shared" si="300"/>
        <v>0</v>
      </c>
    </row>
    <row r="4752" spans="1:9" x14ac:dyDescent="0.25">
      <c r="B4752" s="21">
        <v>41148</v>
      </c>
      <c r="F4752">
        <f t="shared" si="297"/>
        <v>0</v>
      </c>
      <c r="G4752">
        <f t="shared" si="298"/>
        <v>0</v>
      </c>
      <c r="H4752">
        <f t="shared" si="299"/>
        <v>0</v>
      </c>
      <c r="I4752">
        <f t="shared" si="300"/>
        <v>0</v>
      </c>
    </row>
    <row r="4753" spans="1:9" x14ac:dyDescent="0.25">
      <c r="B4753" s="21">
        <v>41158</v>
      </c>
      <c r="F4753">
        <f t="shared" si="297"/>
        <v>0</v>
      </c>
      <c r="G4753">
        <f t="shared" si="298"/>
        <v>0</v>
      </c>
      <c r="H4753">
        <f t="shared" si="299"/>
        <v>0</v>
      </c>
      <c r="I4753">
        <f t="shared" si="300"/>
        <v>0</v>
      </c>
    </row>
    <row r="4754" spans="1:9" x14ac:dyDescent="0.25">
      <c r="B4754" s="21">
        <v>41164</v>
      </c>
      <c r="F4754">
        <f t="shared" si="297"/>
        <v>0</v>
      </c>
      <c r="G4754">
        <f t="shared" si="298"/>
        <v>0</v>
      </c>
      <c r="H4754">
        <f t="shared" si="299"/>
        <v>0</v>
      </c>
      <c r="I4754">
        <f t="shared" si="300"/>
        <v>0</v>
      </c>
    </row>
    <row r="4755" spans="1:9" x14ac:dyDescent="0.25">
      <c r="B4755" t="s">
        <v>1345</v>
      </c>
      <c r="F4755">
        <f t="shared" si="297"/>
        <v>0</v>
      </c>
      <c r="G4755">
        <f t="shared" si="298"/>
        <v>0</v>
      </c>
      <c r="H4755">
        <f t="shared" si="299"/>
        <v>0</v>
      </c>
      <c r="I4755">
        <f t="shared" si="300"/>
        <v>0</v>
      </c>
    </row>
    <row r="4756" spans="1:9" x14ac:dyDescent="0.25">
      <c r="A4756" t="s">
        <v>436</v>
      </c>
      <c r="B4756" s="21">
        <v>41081</v>
      </c>
      <c r="F4756">
        <f t="shared" si="297"/>
        <v>0</v>
      </c>
      <c r="G4756">
        <f t="shared" si="298"/>
        <v>0</v>
      </c>
      <c r="H4756">
        <f t="shared" si="299"/>
        <v>0</v>
      </c>
      <c r="I4756">
        <f t="shared" si="300"/>
        <v>0</v>
      </c>
    </row>
    <row r="4757" spans="1:9" x14ac:dyDescent="0.25">
      <c r="B4757" s="21">
        <v>41108</v>
      </c>
      <c r="F4757">
        <f t="shared" si="297"/>
        <v>0</v>
      </c>
      <c r="G4757">
        <f t="shared" si="298"/>
        <v>0</v>
      </c>
      <c r="H4757">
        <f t="shared" si="299"/>
        <v>0</v>
      </c>
      <c r="I4757">
        <f t="shared" si="300"/>
        <v>0</v>
      </c>
    </row>
    <row r="4758" spans="1:9" x14ac:dyDescent="0.25">
      <c r="B4758" s="21">
        <v>41117</v>
      </c>
      <c r="F4758">
        <f t="shared" si="297"/>
        <v>0</v>
      </c>
      <c r="G4758">
        <f t="shared" si="298"/>
        <v>0</v>
      </c>
      <c r="H4758">
        <f t="shared" si="299"/>
        <v>0</v>
      </c>
      <c r="I4758">
        <f t="shared" si="300"/>
        <v>0</v>
      </c>
    </row>
    <row r="4759" spans="1:9" x14ac:dyDescent="0.25">
      <c r="B4759" s="21">
        <v>41124</v>
      </c>
      <c r="F4759">
        <f t="shared" si="297"/>
        <v>0</v>
      </c>
      <c r="G4759">
        <f t="shared" si="298"/>
        <v>0</v>
      </c>
      <c r="H4759">
        <f t="shared" si="299"/>
        <v>0</v>
      </c>
      <c r="I4759">
        <f t="shared" si="300"/>
        <v>0</v>
      </c>
    </row>
    <row r="4760" spans="1:9" x14ac:dyDescent="0.25">
      <c r="B4760" t="s">
        <v>1345</v>
      </c>
      <c r="F4760">
        <f t="shared" si="297"/>
        <v>0</v>
      </c>
      <c r="G4760">
        <f t="shared" si="298"/>
        <v>0</v>
      </c>
      <c r="H4760">
        <f t="shared" si="299"/>
        <v>0</v>
      </c>
      <c r="I4760">
        <f t="shared" si="300"/>
        <v>0</v>
      </c>
    </row>
    <row r="4761" spans="1:9" x14ac:dyDescent="0.25">
      <c r="A4761" t="s">
        <v>457</v>
      </c>
      <c r="B4761" s="21">
        <v>33450</v>
      </c>
      <c r="C4761">
        <v>218</v>
      </c>
      <c r="F4761">
        <f t="shared" si="297"/>
        <v>218</v>
      </c>
      <c r="G4761">
        <f t="shared" si="298"/>
        <v>218</v>
      </c>
      <c r="H4761">
        <f t="shared" si="299"/>
        <v>0</v>
      </c>
      <c r="I4761">
        <f t="shared" si="300"/>
        <v>0</v>
      </c>
    </row>
    <row r="4762" spans="1:9" x14ac:dyDescent="0.25">
      <c r="B4762" s="21">
        <v>33533</v>
      </c>
      <c r="C4762">
        <v>984</v>
      </c>
      <c r="D4762">
        <v>172</v>
      </c>
      <c r="E4762">
        <v>617</v>
      </c>
      <c r="F4762">
        <f t="shared" si="297"/>
        <v>812</v>
      </c>
      <c r="G4762">
        <f t="shared" si="298"/>
        <v>984</v>
      </c>
      <c r="H4762">
        <f t="shared" si="299"/>
        <v>172</v>
      </c>
      <c r="I4762">
        <f t="shared" si="300"/>
        <v>617</v>
      </c>
    </row>
    <row r="4763" spans="1:9" x14ac:dyDescent="0.25">
      <c r="B4763" s="21">
        <v>33573</v>
      </c>
      <c r="C4763">
        <v>1086</v>
      </c>
      <c r="D4763">
        <v>164</v>
      </c>
      <c r="E4763">
        <v>423</v>
      </c>
      <c r="F4763">
        <f t="shared" si="297"/>
        <v>922</v>
      </c>
      <c r="G4763">
        <f t="shared" si="298"/>
        <v>1086</v>
      </c>
      <c r="H4763">
        <f t="shared" si="299"/>
        <v>164</v>
      </c>
      <c r="I4763">
        <f t="shared" si="300"/>
        <v>423</v>
      </c>
    </row>
    <row r="4764" spans="1:9" x14ac:dyDescent="0.25">
      <c r="A4764" t="s">
        <v>462</v>
      </c>
      <c r="B4764" s="21">
        <v>33450</v>
      </c>
      <c r="C4764">
        <v>316</v>
      </c>
      <c r="F4764">
        <f t="shared" si="297"/>
        <v>316</v>
      </c>
      <c r="G4764">
        <f t="shared" si="298"/>
        <v>316</v>
      </c>
      <c r="H4764">
        <f t="shared" si="299"/>
        <v>0</v>
      </c>
      <c r="I4764">
        <f t="shared" si="300"/>
        <v>0</v>
      </c>
    </row>
    <row r="4765" spans="1:9" x14ac:dyDescent="0.25">
      <c r="B4765" s="21">
        <v>33533</v>
      </c>
      <c r="C4765">
        <v>1092</v>
      </c>
      <c r="D4765">
        <v>212</v>
      </c>
      <c r="E4765">
        <v>604</v>
      </c>
      <c r="F4765">
        <f t="shared" si="297"/>
        <v>880</v>
      </c>
      <c r="G4765">
        <f t="shared" si="298"/>
        <v>1092</v>
      </c>
      <c r="H4765">
        <f t="shared" si="299"/>
        <v>212</v>
      </c>
      <c r="I4765">
        <f t="shared" si="300"/>
        <v>604</v>
      </c>
    </row>
    <row r="4766" spans="1:9" x14ac:dyDescent="0.25">
      <c r="B4766" s="21">
        <v>33573</v>
      </c>
      <c r="C4766">
        <v>1163</v>
      </c>
      <c r="D4766">
        <v>190</v>
      </c>
      <c r="E4766">
        <v>474</v>
      </c>
      <c r="F4766">
        <f t="shared" si="297"/>
        <v>973</v>
      </c>
      <c r="G4766">
        <f t="shared" si="298"/>
        <v>1163</v>
      </c>
      <c r="H4766">
        <f t="shared" si="299"/>
        <v>190</v>
      </c>
      <c r="I4766">
        <f t="shared" si="300"/>
        <v>474</v>
      </c>
    </row>
    <row r="4767" spans="1:9" x14ac:dyDescent="0.25">
      <c r="A4767" t="s">
        <v>463</v>
      </c>
      <c r="B4767" s="21">
        <v>33450</v>
      </c>
      <c r="F4767">
        <f t="shared" si="297"/>
        <v>0</v>
      </c>
      <c r="G4767">
        <f t="shared" si="298"/>
        <v>0</v>
      </c>
      <c r="H4767">
        <f t="shared" si="299"/>
        <v>0</v>
      </c>
      <c r="I4767">
        <f t="shared" si="300"/>
        <v>0</v>
      </c>
    </row>
    <row r="4768" spans="1:9" x14ac:dyDescent="0.25">
      <c r="B4768" s="21">
        <v>33533</v>
      </c>
      <c r="F4768">
        <f t="shared" si="297"/>
        <v>0</v>
      </c>
      <c r="G4768">
        <f t="shared" si="298"/>
        <v>0</v>
      </c>
      <c r="H4768">
        <f t="shared" si="299"/>
        <v>0</v>
      </c>
      <c r="I4768">
        <f t="shared" si="300"/>
        <v>0</v>
      </c>
    </row>
    <row r="4769" spans="1:9" x14ac:dyDescent="0.25">
      <c r="B4769" s="21">
        <v>33573</v>
      </c>
      <c r="C4769">
        <v>1132</v>
      </c>
      <c r="F4769">
        <f t="shared" si="297"/>
        <v>1132</v>
      </c>
      <c r="G4769">
        <f t="shared" si="298"/>
        <v>1132</v>
      </c>
      <c r="H4769">
        <f t="shared" si="299"/>
        <v>0</v>
      </c>
      <c r="I4769">
        <f t="shared" si="300"/>
        <v>0</v>
      </c>
    </row>
    <row r="4770" spans="1:9" x14ac:dyDescent="0.25">
      <c r="A4770" t="s">
        <v>464</v>
      </c>
      <c r="B4770" s="21">
        <v>33450</v>
      </c>
      <c r="F4770">
        <f t="shared" si="297"/>
        <v>0</v>
      </c>
      <c r="G4770">
        <f t="shared" si="298"/>
        <v>0</v>
      </c>
      <c r="H4770">
        <f t="shared" si="299"/>
        <v>0</v>
      </c>
      <c r="I4770">
        <f t="shared" si="300"/>
        <v>0</v>
      </c>
    </row>
    <row r="4771" spans="1:9" x14ac:dyDescent="0.25">
      <c r="B4771" s="21">
        <v>33533</v>
      </c>
      <c r="C4771">
        <v>1097</v>
      </c>
      <c r="D4771">
        <v>205</v>
      </c>
      <c r="E4771">
        <v>581</v>
      </c>
      <c r="F4771">
        <f t="shared" si="297"/>
        <v>892</v>
      </c>
      <c r="G4771">
        <f t="shared" si="298"/>
        <v>1097</v>
      </c>
      <c r="H4771">
        <f t="shared" si="299"/>
        <v>205</v>
      </c>
      <c r="I4771">
        <f t="shared" si="300"/>
        <v>581</v>
      </c>
    </row>
    <row r="4772" spans="1:9" x14ac:dyDescent="0.25">
      <c r="B4772" s="21">
        <v>33573</v>
      </c>
      <c r="C4772">
        <v>1106</v>
      </c>
      <c r="D4772">
        <v>186</v>
      </c>
      <c r="E4772">
        <v>468</v>
      </c>
      <c r="F4772">
        <f t="shared" si="297"/>
        <v>920</v>
      </c>
      <c r="G4772">
        <f t="shared" si="298"/>
        <v>1106</v>
      </c>
      <c r="H4772">
        <f t="shared" si="299"/>
        <v>186</v>
      </c>
      <c r="I4772">
        <f t="shared" si="300"/>
        <v>468</v>
      </c>
    </row>
    <row r="4773" spans="1:9" x14ac:dyDescent="0.25">
      <c r="A4773" t="s">
        <v>460</v>
      </c>
      <c r="B4773" s="21">
        <v>33450</v>
      </c>
      <c r="C4773">
        <v>286</v>
      </c>
      <c r="F4773">
        <f t="shared" si="297"/>
        <v>286</v>
      </c>
      <c r="G4773">
        <f t="shared" si="298"/>
        <v>286</v>
      </c>
      <c r="H4773">
        <f t="shared" si="299"/>
        <v>0</v>
      </c>
      <c r="I4773">
        <f t="shared" si="300"/>
        <v>0</v>
      </c>
    </row>
    <row r="4774" spans="1:9" x14ac:dyDescent="0.25">
      <c r="B4774" s="21">
        <v>33533</v>
      </c>
      <c r="F4774">
        <f t="shared" si="297"/>
        <v>0</v>
      </c>
      <c r="G4774">
        <f t="shared" si="298"/>
        <v>0</v>
      </c>
      <c r="H4774">
        <f t="shared" si="299"/>
        <v>0</v>
      </c>
      <c r="I4774">
        <f t="shared" si="300"/>
        <v>0</v>
      </c>
    </row>
    <row r="4775" spans="1:9" x14ac:dyDescent="0.25">
      <c r="B4775" s="21">
        <v>33573</v>
      </c>
      <c r="C4775">
        <v>1158</v>
      </c>
      <c r="F4775">
        <f t="shared" si="297"/>
        <v>1158</v>
      </c>
      <c r="G4775">
        <f t="shared" si="298"/>
        <v>1158</v>
      </c>
      <c r="H4775">
        <f t="shared" si="299"/>
        <v>0</v>
      </c>
      <c r="I4775">
        <f t="shared" si="300"/>
        <v>0</v>
      </c>
    </row>
    <row r="4776" spans="1:9" x14ac:dyDescent="0.25">
      <c r="A4776" t="s">
        <v>461</v>
      </c>
      <c r="B4776" s="21">
        <v>33450</v>
      </c>
      <c r="C4776">
        <v>291</v>
      </c>
      <c r="F4776">
        <f t="shared" si="297"/>
        <v>291</v>
      </c>
      <c r="G4776">
        <f t="shared" si="298"/>
        <v>291</v>
      </c>
      <c r="H4776">
        <f t="shared" si="299"/>
        <v>0</v>
      </c>
      <c r="I4776">
        <f t="shared" si="300"/>
        <v>0</v>
      </c>
    </row>
    <row r="4777" spans="1:9" x14ac:dyDescent="0.25">
      <c r="B4777" s="21">
        <v>33533</v>
      </c>
      <c r="C4777">
        <v>1075</v>
      </c>
      <c r="D4777">
        <v>204</v>
      </c>
      <c r="E4777">
        <v>614</v>
      </c>
      <c r="F4777">
        <f t="shared" si="297"/>
        <v>871</v>
      </c>
      <c r="G4777">
        <f t="shared" si="298"/>
        <v>1075</v>
      </c>
      <c r="H4777">
        <f t="shared" si="299"/>
        <v>204</v>
      </c>
      <c r="I4777">
        <f t="shared" si="300"/>
        <v>614</v>
      </c>
    </row>
    <row r="4778" spans="1:9" x14ac:dyDescent="0.25">
      <c r="B4778" s="21">
        <v>33573</v>
      </c>
      <c r="C4778">
        <v>1148</v>
      </c>
      <c r="D4778">
        <v>188</v>
      </c>
      <c r="E4778">
        <v>465</v>
      </c>
      <c r="F4778">
        <f t="shared" si="297"/>
        <v>960</v>
      </c>
      <c r="G4778">
        <f t="shared" si="298"/>
        <v>1148</v>
      </c>
      <c r="H4778">
        <f t="shared" si="299"/>
        <v>188</v>
      </c>
      <c r="I4778">
        <f t="shared" si="300"/>
        <v>465</v>
      </c>
    </row>
    <row r="4779" spans="1:9" x14ac:dyDescent="0.25">
      <c r="A4779" t="s">
        <v>348</v>
      </c>
      <c r="B4779" s="21">
        <v>41639</v>
      </c>
      <c r="C4779">
        <v>554</v>
      </c>
      <c r="F4779">
        <f t="shared" si="297"/>
        <v>554</v>
      </c>
      <c r="G4779">
        <f t="shared" si="298"/>
        <v>554</v>
      </c>
      <c r="H4779">
        <f t="shared" si="299"/>
        <v>0</v>
      </c>
      <c r="I4779">
        <f t="shared" si="300"/>
        <v>0</v>
      </c>
    </row>
    <row r="4780" spans="1:9" x14ac:dyDescent="0.25">
      <c r="A4780" t="s">
        <v>349</v>
      </c>
      <c r="B4780" s="21">
        <v>41639</v>
      </c>
      <c r="C4780">
        <v>994</v>
      </c>
      <c r="F4780">
        <f t="shared" si="297"/>
        <v>994</v>
      </c>
      <c r="G4780">
        <f t="shared" si="298"/>
        <v>994</v>
      </c>
      <c r="H4780">
        <f t="shared" si="299"/>
        <v>0</v>
      </c>
      <c r="I4780">
        <f t="shared" si="300"/>
        <v>0</v>
      </c>
    </row>
    <row r="4781" spans="1:9" x14ac:dyDescent="0.25">
      <c r="A4781" t="s">
        <v>350</v>
      </c>
      <c r="B4781" s="21">
        <v>41639</v>
      </c>
      <c r="C4781">
        <v>610</v>
      </c>
      <c r="F4781">
        <f t="shared" si="297"/>
        <v>610</v>
      </c>
      <c r="G4781">
        <f t="shared" si="298"/>
        <v>610</v>
      </c>
      <c r="H4781">
        <f t="shared" si="299"/>
        <v>0</v>
      </c>
      <c r="I4781">
        <f t="shared" si="300"/>
        <v>0</v>
      </c>
    </row>
    <row r="4782" spans="1:9" x14ac:dyDescent="0.25">
      <c r="A4782" t="s">
        <v>352</v>
      </c>
      <c r="B4782" s="21">
        <v>41639</v>
      </c>
      <c r="C4782">
        <v>787</v>
      </c>
      <c r="F4782">
        <f t="shared" si="297"/>
        <v>787</v>
      </c>
      <c r="G4782">
        <f t="shared" si="298"/>
        <v>787</v>
      </c>
      <c r="H4782">
        <f t="shared" si="299"/>
        <v>0</v>
      </c>
      <c r="I4782">
        <f t="shared" si="300"/>
        <v>0</v>
      </c>
    </row>
    <row r="4783" spans="1:9" x14ac:dyDescent="0.25">
      <c r="A4783" t="s">
        <v>353</v>
      </c>
      <c r="B4783" s="21">
        <v>42004</v>
      </c>
      <c r="C4783">
        <v>1437</v>
      </c>
      <c r="F4783">
        <f t="shared" si="297"/>
        <v>1437</v>
      </c>
      <c r="G4783">
        <f t="shared" si="298"/>
        <v>1437</v>
      </c>
      <c r="H4783">
        <f t="shared" si="299"/>
        <v>0</v>
      </c>
      <c r="I4783">
        <f t="shared" si="300"/>
        <v>0</v>
      </c>
    </row>
    <row r="4784" spans="1:9" x14ac:dyDescent="0.25">
      <c r="A4784" t="s">
        <v>354</v>
      </c>
      <c r="B4784" s="21">
        <v>42004</v>
      </c>
      <c r="C4784">
        <v>1784</v>
      </c>
      <c r="F4784">
        <f t="shared" si="297"/>
        <v>1784</v>
      </c>
      <c r="G4784">
        <f t="shared" si="298"/>
        <v>1784</v>
      </c>
      <c r="H4784">
        <f t="shared" si="299"/>
        <v>0</v>
      </c>
      <c r="I4784">
        <f t="shared" si="300"/>
        <v>0</v>
      </c>
    </row>
    <row r="4785" spans="1:9" x14ac:dyDescent="0.25">
      <c r="A4785" t="s">
        <v>355</v>
      </c>
      <c r="B4785" s="21">
        <v>42004</v>
      </c>
      <c r="C4785">
        <v>1392</v>
      </c>
      <c r="F4785">
        <f t="shared" si="297"/>
        <v>1392</v>
      </c>
      <c r="G4785">
        <f t="shared" si="298"/>
        <v>1392</v>
      </c>
      <c r="H4785">
        <f t="shared" si="299"/>
        <v>0</v>
      </c>
      <c r="I4785">
        <f t="shared" si="300"/>
        <v>0</v>
      </c>
    </row>
    <row r="4786" spans="1:9" x14ac:dyDescent="0.25">
      <c r="A4786" t="s">
        <v>356</v>
      </c>
      <c r="B4786" s="21">
        <v>42004</v>
      </c>
      <c r="C4786">
        <v>1408</v>
      </c>
      <c r="F4786">
        <f t="shared" si="297"/>
        <v>1408</v>
      </c>
      <c r="G4786">
        <f t="shared" si="298"/>
        <v>1408</v>
      </c>
      <c r="H4786">
        <f t="shared" si="299"/>
        <v>0</v>
      </c>
      <c r="I4786">
        <f t="shared" si="300"/>
        <v>0</v>
      </c>
    </row>
    <row r="4787" spans="1:9" x14ac:dyDescent="0.25">
      <c r="A4787" t="s">
        <v>456</v>
      </c>
      <c r="B4787" t="s">
        <v>1345</v>
      </c>
      <c r="F4787">
        <f t="shared" si="297"/>
        <v>0</v>
      </c>
      <c r="G4787">
        <f t="shared" si="298"/>
        <v>0</v>
      </c>
      <c r="H4787">
        <f t="shared" si="299"/>
        <v>0</v>
      </c>
      <c r="I4787">
        <f t="shared" si="300"/>
        <v>0</v>
      </c>
    </row>
    <row r="4788" spans="1:9" x14ac:dyDescent="0.25">
      <c r="A4788" t="s">
        <v>448</v>
      </c>
      <c r="B4788" t="s">
        <v>1345</v>
      </c>
      <c r="F4788">
        <f t="shared" si="297"/>
        <v>0</v>
      </c>
      <c r="G4788">
        <f t="shared" si="298"/>
        <v>0</v>
      </c>
      <c r="H4788">
        <f t="shared" si="299"/>
        <v>0</v>
      </c>
      <c r="I4788">
        <f t="shared" si="300"/>
        <v>0</v>
      </c>
    </row>
    <row r="4789" spans="1:9" x14ac:dyDescent="0.25">
      <c r="A4789" t="s">
        <v>452</v>
      </c>
      <c r="B4789" t="s">
        <v>1345</v>
      </c>
      <c r="F4789">
        <f t="shared" si="297"/>
        <v>0</v>
      </c>
      <c r="G4789">
        <f t="shared" si="298"/>
        <v>0</v>
      </c>
      <c r="H4789">
        <f t="shared" si="299"/>
        <v>0</v>
      </c>
      <c r="I4789">
        <f t="shared" si="300"/>
        <v>0</v>
      </c>
    </row>
    <row r="4790" spans="1:9" x14ac:dyDescent="0.25">
      <c r="A4790" t="s">
        <v>455</v>
      </c>
      <c r="B4790" t="s">
        <v>1345</v>
      </c>
      <c r="F4790">
        <f t="shared" si="297"/>
        <v>0</v>
      </c>
      <c r="G4790">
        <f t="shared" si="298"/>
        <v>0</v>
      </c>
      <c r="H4790">
        <f t="shared" si="299"/>
        <v>0</v>
      </c>
      <c r="I4790">
        <f t="shared" si="300"/>
        <v>0</v>
      </c>
    </row>
    <row r="4791" spans="1:9" x14ac:dyDescent="0.25">
      <c r="A4791" t="s">
        <v>447</v>
      </c>
      <c r="B4791" t="s">
        <v>1345</v>
      </c>
      <c r="F4791">
        <f t="shared" si="297"/>
        <v>0</v>
      </c>
      <c r="G4791">
        <f t="shared" si="298"/>
        <v>0</v>
      </c>
      <c r="H4791">
        <f t="shared" si="299"/>
        <v>0</v>
      </c>
      <c r="I4791">
        <f t="shared" si="300"/>
        <v>0</v>
      </c>
    </row>
    <row r="4792" spans="1:9" x14ac:dyDescent="0.25">
      <c r="A4792" t="s">
        <v>451</v>
      </c>
      <c r="B4792" t="s">
        <v>1345</v>
      </c>
      <c r="F4792">
        <f t="shared" si="297"/>
        <v>0</v>
      </c>
      <c r="G4792">
        <f t="shared" si="298"/>
        <v>0</v>
      </c>
      <c r="H4792">
        <f t="shared" si="299"/>
        <v>0</v>
      </c>
      <c r="I4792">
        <f t="shared" si="300"/>
        <v>0</v>
      </c>
    </row>
    <row r="4793" spans="1:9" x14ac:dyDescent="0.25">
      <c r="A4793" t="s">
        <v>453</v>
      </c>
      <c r="B4793" t="s">
        <v>1345</v>
      </c>
      <c r="F4793">
        <f t="shared" si="297"/>
        <v>0</v>
      </c>
      <c r="G4793">
        <f t="shared" si="298"/>
        <v>0</v>
      </c>
      <c r="H4793">
        <f t="shared" si="299"/>
        <v>0</v>
      </c>
      <c r="I4793">
        <f t="shared" si="300"/>
        <v>0</v>
      </c>
    </row>
    <row r="4794" spans="1:9" x14ac:dyDescent="0.25">
      <c r="A4794" t="s">
        <v>445</v>
      </c>
      <c r="B4794" t="s">
        <v>1345</v>
      </c>
      <c r="F4794">
        <f t="shared" si="297"/>
        <v>0</v>
      </c>
      <c r="G4794">
        <f t="shared" si="298"/>
        <v>0</v>
      </c>
      <c r="H4794">
        <f t="shared" si="299"/>
        <v>0</v>
      </c>
      <c r="I4794">
        <f t="shared" si="300"/>
        <v>0</v>
      </c>
    </row>
    <row r="4795" spans="1:9" x14ac:dyDescent="0.25">
      <c r="A4795" t="s">
        <v>449</v>
      </c>
      <c r="B4795" t="s">
        <v>1345</v>
      </c>
      <c r="F4795">
        <f t="shared" si="297"/>
        <v>0</v>
      </c>
      <c r="G4795">
        <f t="shared" si="298"/>
        <v>0</v>
      </c>
      <c r="H4795">
        <f t="shared" si="299"/>
        <v>0</v>
      </c>
      <c r="I4795">
        <f t="shared" si="300"/>
        <v>0</v>
      </c>
    </row>
    <row r="4796" spans="1:9" x14ac:dyDescent="0.25">
      <c r="A4796" t="s">
        <v>454</v>
      </c>
      <c r="B4796" t="s">
        <v>1345</v>
      </c>
      <c r="F4796">
        <f t="shared" si="297"/>
        <v>0</v>
      </c>
      <c r="G4796">
        <f t="shared" si="298"/>
        <v>0</v>
      </c>
      <c r="H4796">
        <f t="shared" si="299"/>
        <v>0</v>
      </c>
      <c r="I4796">
        <f t="shared" si="300"/>
        <v>0</v>
      </c>
    </row>
    <row r="4797" spans="1:9" x14ac:dyDescent="0.25">
      <c r="A4797" t="s">
        <v>446</v>
      </c>
      <c r="B4797" t="s">
        <v>1345</v>
      </c>
      <c r="F4797">
        <f t="shared" si="297"/>
        <v>0</v>
      </c>
      <c r="G4797">
        <f t="shared" si="298"/>
        <v>0</v>
      </c>
      <c r="H4797">
        <f t="shared" si="299"/>
        <v>0</v>
      </c>
      <c r="I4797">
        <f t="shared" si="300"/>
        <v>0</v>
      </c>
    </row>
    <row r="4798" spans="1:9" x14ac:dyDescent="0.25">
      <c r="A4798" t="s">
        <v>450</v>
      </c>
      <c r="B4798" t="s">
        <v>1345</v>
      </c>
      <c r="F4798">
        <f t="shared" si="297"/>
        <v>0</v>
      </c>
      <c r="G4798">
        <f t="shared" si="298"/>
        <v>0</v>
      </c>
      <c r="H4798">
        <f t="shared" si="299"/>
        <v>0</v>
      </c>
      <c r="I4798">
        <f t="shared" si="300"/>
        <v>0</v>
      </c>
    </row>
    <row r="4799" spans="1:9" x14ac:dyDescent="0.25">
      <c r="A4799" t="s">
        <v>426</v>
      </c>
      <c r="B4799" t="s">
        <v>1345</v>
      </c>
      <c r="F4799">
        <f t="shared" si="297"/>
        <v>0</v>
      </c>
      <c r="G4799">
        <f t="shared" si="298"/>
        <v>0</v>
      </c>
      <c r="H4799">
        <f t="shared" si="299"/>
        <v>0</v>
      </c>
      <c r="I4799">
        <f t="shared" si="300"/>
        <v>0</v>
      </c>
    </row>
    <row r="4800" spans="1:9" x14ac:dyDescent="0.25">
      <c r="A4800" t="s">
        <v>420</v>
      </c>
      <c r="B4800" t="s">
        <v>1345</v>
      </c>
      <c r="F4800">
        <f t="shared" si="297"/>
        <v>0</v>
      </c>
      <c r="G4800">
        <f t="shared" si="298"/>
        <v>0</v>
      </c>
      <c r="H4800">
        <f t="shared" si="299"/>
        <v>0</v>
      </c>
      <c r="I4800">
        <f t="shared" si="300"/>
        <v>0</v>
      </c>
    </row>
    <row r="4801" spans="1:9" x14ac:dyDescent="0.25">
      <c r="A4801" t="s">
        <v>423</v>
      </c>
      <c r="B4801" t="s">
        <v>1345</v>
      </c>
      <c r="F4801">
        <f t="shared" si="297"/>
        <v>0</v>
      </c>
      <c r="G4801">
        <f t="shared" si="298"/>
        <v>0</v>
      </c>
      <c r="H4801">
        <f t="shared" si="299"/>
        <v>0</v>
      </c>
      <c r="I4801">
        <f t="shared" si="300"/>
        <v>0</v>
      </c>
    </row>
    <row r="4802" spans="1:9" x14ac:dyDescent="0.25">
      <c r="A4802" t="s">
        <v>424</v>
      </c>
      <c r="B4802" t="s">
        <v>1345</v>
      </c>
      <c r="F4802">
        <f t="shared" si="297"/>
        <v>0</v>
      </c>
      <c r="G4802">
        <f t="shared" si="298"/>
        <v>0</v>
      </c>
      <c r="H4802">
        <f t="shared" si="299"/>
        <v>0</v>
      </c>
      <c r="I4802">
        <f t="shared" si="300"/>
        <v>0</v>
      </c>
    </row>
    <row r="4803" spans="1:9" x14ac:dyDescent="0.25">
      <c r="A4803" t="s">
        <v>418</v>
      </c>
      <c r="B4803" t="s">
        <v>1345</v>
      </c>
      <c r="F4803">
        <f t="shared" si="297"/>
        <v>0</v>
      </c>
      <c r="G4803">
        <f t="shared" si="298"/>
        <v>0</v>
      </c>
      <c r="H4803">
        <f t="shared" si="299"/>
        <v>0</v>
      </c>
      <c r="I4803">
        <f t="shared" si="300"/>
        <v>0</v>
      </c>
    </row>
    <row r="4804" spans="1:9" x14ac:dyDescent="0.25">
      <c r="A4804" t="s">
        <v>421</v>
      </c>
      <c r="B4804" t="s">
        <v>1345</v>
      </c>
      <c r="F4804">
        <f t="shared" si="297"/>
        <v>0</v>
      </c>
      <c r="G4804">
        <f t="shared" si="298"/>
        <v>0</v>
      </c>
      <c r="H4804">
        <f t="shared" si="299"/>
        <v>0</v>
      </c>
      <c r="I4804">
        <f t="shared" si="300"/>
        <v>0</v>
      </c>
    </row>
    <row r="4805" spans="1:9" x14ac:dyDescent="0.25">
      <c r="A4805" t="s">
        <v>425</v>
      </c>
      <c r="B4805" t="s">
        <v>1345</v>
      </c>
      <c r="F4805">
        <f t="shared" si="297"/>
        <v>0</v>
      </c>
      <c r="G4805">
        <f t="shared" si="298"/>
        <v>0</v>
      </c>
      <c r="H4805">
        <f t="shared" si="299"/>
        <v>0</v>
      </c>
      <c r="I4805">
        <f t="shared" si="300"/>
        <v>0</v>
      </c>
    </row>
    <row r="4806" spans="1:9" x14ac:dyDescent="0.25">
      <c r="A4806" t="s">
        <v>419</v>
      </c>
      <c r="B4806" t="s">
        <v>1345</v>
      </c>
      <c r="F4806">
        <f t="shared" ref="F4806:F4869" si="301">G4806-H4806</f>
        <v>0</v>
      </c>
      <c r="G4806">
        <f t="shared" ref="G4806:G4869" si="302">IF(C4806="",0,C4806)</f>
        <v>0</v>
      </c>
      <c r="H4806">
        <f t="shared" ref="H4806:H4869" si="303">IF(D4806="",0,D4806)</f>
        <v>0</v>
      </c>
      <c r="I4806">
        <f t="shared" ref="I4806:I4869" si="304">IF(E4806="",0,E4806)</f>
        <v>0</v>
      </c>
    </row>
    <row r="4807" spans="1:9" x14ac:dyDescent="0.25">
      <c r="A4807" t="s">
        <v>422</v>
      </c>
      <c r="B4807" t="s">
        <v>1345</v>
      </c>
      <c r="F4807">
        <f t="shared" si="301"/>
        <v>0</v>
      </c>
      <c r="G4807">
        <f t="shared" si="302"/>
        <v>0</v>
      </c>
      <c r="H4807">
        <f t="shared" si="303"/>
        <v>0</v>
      </c>
      <c r="I4807">
        <f t="shared" si="304"/>
        <v>0</v>
      </c>
    </row>
    <row r="4808" spans="1:9" x14ac:dyDescent="0.25">
      <c r="A4808" t="s">
        <v>357</v>
      </c>
      <c r="B4808" t="s">
        <v>1345</v>
      </c>
      <c r="C4808">
        <v>641.5</v>
      </c>
      <c r="F4808">
        <f t="shared" si="301"/>
        <v>641.5</v>
      </c>
      <c r="G4808">
        <f t="shared" si="302"/>
        <v>641.5</v>
      </c>
      <c r="H4808">
        <f t="shared" si="303"/>
        <v>0</v>
      </c>
      <c r="I4808">
        <f t="shared" si="304"/>
        <v>0</v>
      </c>
    </row>
    <row r="4809" spans="1:9" x14ac:dyDescent="0.25">
      <c r="A4809" t="s">
        <v>358</v>
      </c>
      <c r="B4809" t="s">
        <v>1345</v>
      </c>
      <c r="C4809">
        <v>521.70000000000005</v>
      </c>
      <c r="F4809">
        <f t="shared" si="301"/>
        <v>521.70000000000005</v>
      </c>
      <c r="G4809">
        <f t="shared" si="302"/>
        <v>521.70000000000005</v>
      </c>
      <c r="H4809">
        <f t="shared" si="303"/>
        <v>0</v>
      </c>
      <c r="I4809">
        <f t="shared" si="304"/>
        <v>0</v>
      </c>
    </row>
    <row r="4810" spans="1:9" x14ac:dyDescent="0.25">
      <c r="A4810" t="s">
        <v>359</v>
      </c>
      <c r="B4810" t="s">
        <v>1345</v>
      </c>
      <c r="C4810">
        <v>624</v>
      </c>
      <c r="F4810">
        <f t="shared" si="301"/>
        <v>624</v>
      </c>
      <c r="G4810">
        <f t="shared" si="302"/>
        <v>624</v>
      </c>
      <c r="H4810">
        <f t="shared" si="303"/>
        <v>0</v>
      </c>
      <c r="I4810">
        <f t="shared" si="304"/>
        <v>0</v>
      </c>
    </row>
    <row r="4811" spans="1:9" x14ac:dyDescent="0.25">
      <c r="A4811" t="s">
        <v>360</v>
      </c>
      <c r="B4811" t="s">
        <v>1345</v>
      </c>
      <c r="C4811">
        <v>690</v>
      </c>
      <c r="F4811">
        <f t="shared" si="301"/>
        <v>690</v>
      </c>
      <c r="G4811">
        <f t="shared" si="302"/>
        <v>690</v>
      </c>
      <c r="H4811">
        <f t="shared" si="303"/>
        <v>0</v>
      </c>
      <c r="I4811">
        <f t="shared" si="304"/>
        <v>0</v>
      </c>
    </row>
    <row r="4812" spans="1:9" x14ac:dyDescent="0.25">
      <c r="A4812" t="s">
        <v>361</v>
      </c>
      <c r="B4812" t="s">
        <v>1345</v>
      </c>
      <c r="C4812">
        <v>735</v>
      </c>
      <c r="F4812">
        <f t="shared" si="301"/>
        <v>735</v>
      </c>
      <c r="G4812">
        <f t="shared" si="302"/>
        <v>735</v>
      </c>
      <c r="H4812">
        <f t="shared" si="303"/>
        <v>0</v>
      </c>
      <c r="I4812">
        <f t="shared" si="304"/>
        <v>0</v>
      </c>
    </row>
    <row r="4813" spans="1:9" x14ac:dyDescent="0.25">
      <c r="A4813" t="s">
        <v>362</v>
      </c>
      <c r="B4813" t="s">
        <v>1345</v>
      </c>
      <c r="F4813">
        <f t="shared" si="301"/>
        <v>0</v>
      </c>
      <c r="G4813">
        <f t="shared" si="302"/>
        <v>0</v>
      </c>
      <c r="H4813">
        <f t="shared" si="303"/>
        <v>0</v>
      </c>
      <c r="I4813">
        <f t="shared" si="304"/>
        <v>0</v>
      </c>
    </row>
    <row r="4814" spans="1:9" x14ac:dyDescent="0.25">
      <c r="A4814" t="s">
        <v>363</v>
      </c>
      <c r="B4814" t="s">
        <v>1345</v>
      </c>
      <c r="F4814">
        <f t="shared" si="301"/>
        <v>0</v>
      </c>
      <c r="G4814">
        <f t="shared" si="302"/>
        <v>0</v>
      </c>
      <c r="H4814">
        <f t="shared" si="303"/>
        <v>0</v>
      </c>
      <c r="I4814">
        <f t="shared" si="304"/>
        <v>0</v>
      </c>
    </row>
    <row r="4815" spans="1:9" x14ac:dyDescent="0.25">
      <c r="A4815" t="s">
        <v>364</v>
      </c>
      <c r="B4815" t="s">
        <v>1345</v>
      </c>
      <c r="F4815">
        <f t="shared" si="301"/>
        <v>0</v>
      </c>
      <c r="G4815">
        <f t="shared" si="302"/>
        <v>0</v>
      </c>
      <c r="H4815">
        <f t="shared" si="303"/>
        <v>0</v>
      </c>
      <c r="I4815">
        <f t="shared" si="304"/>
        <v>0</v>
      </c>
    </row>
    <row r="4816" spans="1:9" x14ac:dyDescent="0.25">
      <c r="A4816" t="s">
        <v>365</v>
      </c>
      <c r="B4816" t="s">
        <v>1345</v>
      </c>
      <c r="F4816">
        <f t="shared" si="301"/>
        <v>0</v>
      </c>
      <c r="G4816">
        <f t="shared" si="302"/>
        <v>0</v>
      </c>
      <c r="H4816">
        <f t="shared" si="303"/>
        <v>0</v>
      </c>
      <c r="I4816">
        <f t="shared" si="304"/>
        <v>0</v>
      </c>
    </row>
    <row r="4817" spans="1:9" x14ac:dyDescent="0.25">
      <c r="A4817" t="s">
        <v>366</v>
      </c>
      <c r="B4817" t="s">
        <v>1345</v>
      </c>
      <c r="F4817">
        <f t="shared" si="301"/>
        <v>0</v>
      </c>
      <c r="G4817">
        <f t="shared" si="302"/>
        <v>0</v>
      </c>
      <c r="H4817">
        <f t="shared" si="303"/>
        <v>0</v>
      </c>
      <c r="I4817">
        <f t="shared" si="304"/>
        <v>0</v>
      </c>
    </row>
    <row r="4818" spans="1:9" x14ac:dyDescent="0.25">
      <c r="A4818" t="s">
        <v>367</v>
      </c>
      <c r="B4818" t="s">
        <v>1345</v>
      </c>
      <c r="F4818">
        <f t="shared" si="301"/>
        <v>0</v>
      </c>
      <c r="G4818">
        <f t="shared" si="302"/>
        <v>0</v>
      </c>
      <c r="H4818">
        <f t="shared" si="303"/>
        <v>0</v>
      </c>
      <c r="I4818">
        <f t="shared" si="304"/>
        <v>0</v>
      </c>
    </row>
    <row r="4819" spans="1:9" x14ac:dyDescent="0.25">
      <c r="A4819" t="s">
        <v>368</v>
      </c>
      <c r="B4819" t="s">
        <v>1345</v>
      </c>
      <c r="F4819">
        <f t="shared" si="301"/>
        <v>0</v>
      </c>
      <c r="G4819">
        <f t="shared" si="302"/>
        <v>0</v>
      </c>
      <c r="H4819">
        <f t="shared" si="303"/>
        <v>0</v>
      </c>
      <c r="I4819">
        <f t="shared" si="304"/>
        <v>0</v>
      </c>
    </row>
    <row r="4820" spans="1:9" x14ac:dyDescent="0.25">
      <c r="A4820" t="s">
        <v>369</v>
      </c>
      <c r="B4820" t="s">
        <v>1345</v>
      </c>
      <c r="F4820">
        <f t="shared" si="301"/>
        <v>0</v>
      </c>
      <c r="G4820">
        <f t="shared" si="302"/>
        <v>0</v>
      </c>
      <c r="H4820">
        <f t="shared" si="303"/>
        <v>0</v>
      </c>
      <c r="I4820">
        <f t="shared" si="304"/>
        <v>0</v>
      </c>
    </row>
    <row r="4821" spans="1:9" x14ac:dyDescent="0.25">
      <c r="A4821" t="s">
        <v>370</v>
      </c>
      <c r="B4821" t="s">
        <v>1345</v>
      </c>
      <c r="C4821">
        <v>388</v>
      </c>
      <c r="F4821">
        <f t="shared" si="301"/>
        <v>388</v>
      </c>
      <c r="G4821">
        <f t="shared" si="302"/>
        <v>388</v>
      </c>
      <c r="H4821">
        <f t="shared" si="303"/>
        <v>0</v>
      </c>
      <c r="I4821">
        <f t="shared" si="304"/>
        <v>0</v>
      </c>
    </row>
    <row r="4822" spans="1:9" x14ac:dyDescent="0.25">
      <c r="A4822" t="s">
        <v>371</v>
      </c>
      <c r="B4822" t="s">
        <v>1345</v>
      </c>
      <c r="F4822">
        <f t="shared" si="301"/>
        <v>0</v>
      </c>
      <c r="G4822">
        <f t="shared" si="302"/>
        <v>0</v>
      </c>
      <c r="H4822">
        <f t="shared" si="303"/>
        <v>0</v>
      </c>
      <c r="I4822">
        <f t="shared" si="304"/>
        <v>0</v>
      </c>
    </row>
    <row r="4823" spans="1:9" x14ac:dyDescent="0.25">
      <c r="A4823" t="s">
        <v>372</v>
      </c>
      <c r="B4823" t="s">
        <v>1345</v>
      </c>
      <c r="C4823">
        <v>773.7</v>
      </c>
      <c r="F4823">
        <f t="shared" si="301"/>
        <v>773.7</v>
      </c>
      <c r="G4823">
        <f t="shared" si="302"/>
        <v>773.7</v>
      </c>
      <c r="H4823">
        <f t="shared" si="303"/>
        <v>0</v>
      </c>
      <c r="I4823">
        <f t="shared" si="304"/>
        <v>0</v>
      </c>
    </row>
    <row r="4824" spans="1:9" x14ac:dyDescent="0.25">
      <c r="A4824" t="s">
        <v>373</v>
      </c>
      <c r="B4824" t="s">
        <v>1345</v>
      </c>
      <c r="F4824">
        <f t="shared" si="301"/>
        <v>0</v>
      </c>
      <c r="G4824">
        <f t="shared" si="302"/>
        <v>0</v>
      </c>
      <c r="H4824">
        <f t="shared" si="303"/>
        <v>0</v>
      </c>
      <c r="I4824">
        <f t="shared" si="304"/>
        <v>0</v>
      </c>
    </row>
    <row r="4825" spans="1:9" x14ac:dyDescent="0.25">
      <c r="A4825" t="s">
        <v>374</v>
      </c>
      <c r="B4825" t="s">
        <v>1345</v>
      </c>
      <c r="F4825">
        <f t="shared" si="301"/>
        <v>0</v>
      </c>
      <c r="G4825">
        <f t="shared" si="302"/>
        <v>0</v>
      </c>
      <c r="H4825">
        <f t="shared" si="303"/>
        <v>0</v>
      </c>
      <c r="I4825">
        <f t="shared" si="304"/>
        <v>0</v>
      </c>
    </row>
    <row r="4826" spans="1:9" x14ac:dyDescent="0.25">
      <c r="A4826" t="s">
        <v>375</v>
      </c>
      <c r="B4826" t="s">
        <v>1345</v>
      </c>
      <c r="F4826">
        <f t="shared" si="301"/>
        <v>0</v>
      </c>
      <c r="G4826">
        <f t="shared" si="302"/>
        <v>0</v>
      </c>
      <c r="H4826">
        <f t="shared" si="303"/>
        <v>0</v>
      </c>
      <c r="I4826">
        <f t="shared" si="304"/>
        <v>0</v>
      </c>
    </row>
    <row r="4827" spans="1:9" x14ac:dyDescent="0.25">
      <c r="A4827" t="s">
        <v>376</v>
      </c>
      <c r="B4827" t="s">
        <v>1345</v>
      </c>
      <c r="F4827">
        <f t="shared" si="301"/>
        <v>0</v>
      </c>
      <c r="G4827">
        <f t="shared" si="302"/>
        <v>0</v>
      </c>
      <c r="H4827">
        <f t="shared" si="303"/>
        <v>0</v>
      </c>
      <c r="I4827">
        <f t="shared" si="304"/>
        <v>0</v>
      </c>
    </row>
    <row r="4828" spans="1:9" x14ac:dyDescent="0.25">
      <c r="A4828" t="s">
        <v>377</v>
      </c>
      <c r="B4828" s="21">
        <v>30566</v>
      </c>
      <c r="C4828">
        <v>45</v>
      </c>
      <c r="F4828">
        <f t="shared" si="301"/>
        <v>45</v>
      </c>
      <c r="G4828">
        <f t="shared" si="302"/>
        <v>45</v>
      </c>
      <c r="H4828">
        <f t="shared" si="303"/>
        <v>0</v>
      </c>
      <c r="I4828">
        <f t="shared" si="304"/>
        <v>0</v>
      </c>
    </row>
    <row r="4829" spans="1:9" x14ac:dyDescent="0.25">
      <c r="B4829" s="21">
        <v>30610</v>
      </c>
      <c r="C4829">
        <v>480</v>
      </c>
      <c r="F4829">
        <f t="shared" si="301"/>
        <v>480</v>
      </c>
      <c r="G4829">
        <f t="shared" si="302"/>
        <v>480</v>
      </c>
      <c r="H4829">
        <f t="shared" si="303"/>
        <v>0</v>
      </c>
      <c r="I4829">
        <f t="shared" si="304"/>
        <v>0</v>
      </c>
    </row>
    <row r="4830" spans="1:9" x14ac:dyDescent="0.25">
      <c r="B4830" s="21">
        <v>30650</v>
      </c>
      <c r="C4830">
        <v>590</v>
      </c>
      <c r="F4830">
        <f t="shared" si="301"/>
        <v>590</v>
      </c>
      <c r="G4830">
        <f t="shared" si="302"/>
        <v>590</v>
      </c>
      <c r="H4830">
        <f t="shared" si="303"/>
        <v>0</v>
      </c>
      <c r="I4830">
        <f t="shared" si="304"/>
        <v>0</v>
      </c>
    </row>
    <row r="4831" spans="1:9" x14ac:dyDescent="0.25">
      <c r="A4831" t="s">
        <v>378</v>
      </c>
      <c r="B4831" s="21">
        <v>30566</v>
      </c>
      <c r="C4831">
        <v>65</v>
      </c>
      <c r="F4831">
        <f t="shared" si="301"/>
        <v>65</v>
      </c>
      <c r="G4831">
        <f t="shared" si="302"/>
        <v>65</v>
      </c>
      <c r="H4831">
        <f t="shared" si="303"/>
        <v>0</v>
      </c>
      <c r="I4831">
        <f t="shared" si="304"/>
        <v>0</v>
      </c>
    </row>
    <row r="4832" spans="1:9" x14ac:dyDescent="0.25">
      <c r="B4832" s="21">
        <v>30610</v>
      </c>
      <c r="C4832">
        <v>590</v>
      </c>
      <c r="F4832">
        <f t="shared" si="301"/>
        <v>590</v>
      </c>
      <c r="G4832">
        <f t="shared" si="302"/>
        <v>590</v>
      </c>
      <c r="H4832">
        <f t="shared" si="303"/>
        <v>0</v>
      </c>
      <c r="I4832">
        <f t="shared" si="304"/>
        <v>0</v>
      </c>
    </row>
    <row r="4833" spans="1:9" x14ac:dyDescent="0.25">
      <c r="B4833" s="21">
        <v>30650</v>
      </c>
      <c r="C4833">
        <v>580</v>
      </c>
      <c r="F4833">
        <f t="shared" si="301"/>
        <v>580</v>
      </c>
      <c r="G4833">
        <f t="shared" si="302"/>
        <v>580</v>
      </c>
      <c r="H4833">
        <f t="shared" si="303"/>
        <v>0</v>
      </c>
      <c r="I4833">
        <f t="shared" si="304"/>
        <v>0</v>
      </c>
    </row>
    <row r="4834" spans="1:9" x14ac:dyDescent="0.25">
      <c r="A4834" t="s">
        <v>379</v>
      </c>
      <c r="B4834" s="21">
        <v>30566</v>
      </c>
      <c r="C4834">
        <v>200</v>
      </c>
      <c r="F4834">
        <f t="shared" si="301"/>
        <v>200</v>
      </c>
      <c r="G4834">
        <f t="shared" si="302"/>
        <v>200</v>
      </c>
      <c r="H4834">
        <f t="shared" si="303"/>
        <v>0</v>
      </c>
      <c r="I4834">
        <f t="shared" si="304"/>
        <v>0</v>
      </c>
    </row>
    <row r="4835" spans="1:9" x14ac:dyDescent="0.25">
      <c r="B4835" s="21">
        <v>30610</v>
      </c>
      <c r="C4835">
        <v>870</v>
      </c>
      <c r="F4835">
        <f t="shared" si="301"/>
        <v>870</v>
      </c>
      <c r="G4835">
        <f t="shared" si="302"/>
        <v>870</v>
      </c>
      <c r="H4835">
        <f t="shared" si="303"/>
        <v>0</v>
      </c>
      <c r="I4835">
        <f t="shared" si="304"/>
        <v>0</v>
      </c>
    </row>
    <row r="4836" spans="1:9" x14ac:dyDescent="0.25">
      <c r="B4836" s="21">
        <v>30650</v>
      </c>
      <c r="C4836">
        <v>820</v>
      </c>
      <c r="F4836">
        <f t="shared" si="301"/>
        <v>820</v>
      </c>
      <c r="G4836">
        <f t="shared" si="302"/>
        <v>820</v>
      </c>
      <c r="H4836">
        <f t="shared" si="303"/>
        <v>0</v>
      </c>
      <c r="I4836">
        <f t="shared" si="304"/>
        <v>0</v>
      </c>
    </row>
    <row r="4837" spans="1:9" x14ac:dyDescent="0.25">
      <c r="A4837" t="s">
        <v>380</v>
      </c>
      <c r="B4837" s="21">
        <v>30566</v>
      </c>
      <c r="C4837">
        <v>115</v>
      </c>
      <c r="F4837">
        <f t="shared" si="301"/>
        <v>115</v>
      </c>
      <c r="G4837">
        <f t="shared" si="302"/>
        <v>115</v>
      </c>
      <c r="H4837">
        <f t="shared" si="303"/>
        <v>0</v>
      </c>
      <c r="I4837">
        <f t="shared" si="304"/>
        <v>0</v>
      </c>
    </row>
    <row r="4838" spans="1:9" x14ac:dyDescent="0.25">
      <c r="B4838" s="21">
        <v>30610</v>
      </c>
      <c r="C4838">
        <v>670</v>
      </c>
      <c r="F4838">
        <f t="shared" si="301"/>
        <v>670</v>
      </c>
      <c r="G4838">
        <f t="shared" si="302"/>
        <v>670</v>
      </c>
      <c r="H4838">
        <f t="shared" si="303"/>
        <v>0</v>
      </c>
      <c r="I4838">
        <f t="shared" si="304"/>
        <v>0</v>
      </c>
    </row>
    <row r="4839" spans="1:9" x14ac:dyDescent="0.25">
      <c r="B4839" s="21">
        <v>30650</v>
      </c>
      <c r="C4839">
        <v>730</v>
      </c>
      <c r="F4839">
        <f t="shared" si="301"/>
        <v>730</v>
      </c>
      <c r="G4839">
        <f t="shared" si="302"/>
        <v>730</v>
      </c>
      <c r="H4839">
        <f t="shared" si="303"/>
        <v>0</v>
      </c>
      <c r="I4839">
        <f t="shared" si="304"/>
        <v>0</v>
      </c>
    </row>
    <row r="4840" spans="1:9" x14ac:dyDescent="0.25">
      <c r="A4840" t="s">
        <v>381</v>
      </c>
      <c r="B4840" s="21">
        <v>30566</v>
      </c>
      <c r="C4840">
        <v>125</v>
      </c>
      <c r="F4840">
        <f t="shared" si="301"/>
        <v>125</v>
      </c>
      <c r="G4840">
        <f t="shared" si="302"/>
        <v>125</v>
      </c>
      <c r="H4840">
        <f t="shared" si="303"/>
        <v>0</v>
      </c>
      <c r="I4840">
        <f t="shared" si="304"/>
        <v>0</v>
      </c>
    </row>
    <row r="4841" spans="1:9" x14ac:dyDescent="0.25">
      <c r="B4841" s="21">
        <v>30610</v>
      </c>
      <c r="C4841">
        <v>820</v>
      </c>
      <c r="F4841">
        <f t="shared" si="301"/>
        <v>820</v>
      </c>
      <c r="G4841">
        <f t="shared" si="302"/>
        <v>820</v>
      </c>
      <c r="H4841">
        <f t="shared" si="303"/>
        <v>0</v>
      </c>
      <c r="I4841">
        <f t="shared" si="304"/>
        <v>0</v>
      </c>
    </row>
    <row r="4842" spans="1:9" x14ac:dyDescent="0.25">
      <c r="B4842" s="21">
        <v>30650</v>
      </c>
      <c r="C4842">
        <v>750</v>
      </c>
      <c r="F4842">
        <f t="shared" si="301"/>
        <v>750</v>
      </c>
      <c r="G4842">
        <f t="shared" si="302"/>
        <v>750</v>
      </c>
      <c r="H4842">
        <f t="shared" si="303"/>
        <v>0</v>
      </c>
      <c r="I4842">
        <f t="shared" si="304"/>
        <v>0</v>
      </c>
    </row>
    <row r="4843" spans="1:9" x14ac:dyDescent="0.25">
      <c r="A4843" t="s">
        <v>382</v>
      </c>
      <c r="B4843" s="21">
        <v>30566</v>
      </c>
      <c r="C4843">
        <v>20</v>
      </c>
      <c r="F4843">
        <f t="shared" si="301"/>
        <v>20</v>
      </c>
      <c r="G4843">
        <f t="shared" si="302"/>
        <v>20</v>
      </c>
      <c r="H4843">
        <f t="shared" si="303"/>
        <v>0</v>
      </c>
      <c r="I4843">
        <f t="shared" si="304"/>
        <v>0</v>
      </c>
    </row>
    <row r="4844" spans="1:9" x14ac:dyDescent="0.25">
      <c r="B4844" s="21">
        <v>30610</v>
      </c>
      <c r="C4844">
        <v>230</v>
      </c>
      <c r="F4844">
        <f t="shared" si="301"/>
        <v>230</v>
      </c>
      <c r="G4844">
        <f t="shared" si="302"/>
        <v>230</v>
      </c>
      <c r="H4844">
        <f t="shared" si="303"/>
        <v>0</v>
      </c>
      <c r="I4844">
        <f t="shared" si="304"/>
        <v>0</v>
      </c>
    </row>
    <row r="4845" spans="1:9" x14ac:dyDescent="0.25">
      <c r="B4845" s="21">
        <v>30650</v>
      </c>
      <c r="C4845">
        <v>240</v>
      </c>
      <c r="F4845">
        <f t="shared" si="301"/>
        <v>240</v>
      </c>
      <c r="G4845">
        <f t="shared" si="302"/>
        <v>240</v>
      </c>
      <c r="H4845">
        <f t="shared" si="303"/>
        <v>0</v>
      </c>
      <c r="I4845">
        <f t="shared" si="304"/>
        <v>0</v>
      </c>
    </row>
    <row r="4846" spans="1:9" x14ac:dyDescent="0.25">
      <c r="A4846" t="s">
        <v>383</v>
      </c>
      <c r="B4846" s="21">
        <v>30566</v>
      </c>
      <c r="C4846">
        <v>35</v>
      </c>
      <c r="F4846">
        <f t="shared" si="301"/>
        <v>35</v>
      </c>
      <c r="G4846">
        <f t="shared" si="302"/>
        <v>35</v>
      </c>
      <c r="H4846">
        <f t="shared" si="303"/>
        <v>0</v>
      </c>
      <c r="I4846">
        <f t="shared" si="304"/>
        <v>0</v>
      </c>
    </row>
    <row r="4847" spans="1:9" x14ac:dyDescent="0.25">
      <c r="B4847" s="21">
        <v>30610</v>
      </c>
      <c r="C4847">
        <v>360</v>
      </c>
      <c r="F4847">
        <f t="shared" si="301"/>
        <v>360</v>
      </c>
      <c r="G4847">
        <f t="shared" si="302"/>
        <v>360</v>
      </c>
      <c r="H4847">
        <f t="shared" si="303"/>
        <v>0</v>
      </c>
      <c r="I4847">
        <f t="shared" si="304"/>
        <v>0</v>
      </c>
    </row>
    <row r="4848" spans="1:9" x14ac:dyDescent="0.25">
      <c r="B4848" s="21">
        <v>30650</v>
      </c>
      <c r="C4848">
        <v>320</v>
      </c>
      <c r="F4848">
        <f t="shared" si="301"/>
        <v>320</v>
      </c>
      <c r="G4848">
        <f t="shared" si="302"/>
        <v>320</v>
      </c>
      <c r="H4848">
        <f t="shared" si="303"/>
        <v>0</v>
      </c>
      <c r="I4848">
        <f t="shared" si="304"/>
        <v>0</v>
      </c>
    </row>
    <row r="4849" spans="1:9" x14ac:dyDescent="0.25">
      <c r="A4849" t="s">
        <v>384</v>
      </c>
      <c r="B4849" s="21">
        <v>30566</v>
      </c>
      <c r="C4849">
        <v>105</v>
      </c>
      <c r="F4849">
        <f t="shared" si="301"/>
        <v>105</v>
      </c>
      <c r="G4849">
        <f t="shared" si="302"/>
        <v>105</v>
      </c>
      <c r="H4849">
        <f t="shared" si="303"/>
        <v>0</v>
      </c>
      <c r="I4849">
        <f t="shared" si="304"/>
        <v>0</v>
      </c>
    </row>
    <row r="4850" spans="1:9" x14ac:dyDescent="0.25">
      <c r="B4850" s="21">
        <v>30610</v>
      </c>
      <c r="C4850">
        <v>640</v>
      </c>
      <c r="F4850">
        <f t="shared" si="301"/>
        <v>640</v>
      </c>
      <c r="G4850">
        <f t="shared" si="302"/>
        <v>640</v>
      </c>
      <c r="H4850">
        <f t="shared" si="303"/>
        <v>0</v>
      </c>
      <c r="I4850">
        <f t="shared" si="304"/>
        <v>0</v>
      </c>
    </row>
    <row r="4851" spans="1:9" x14ac:dyDescent="0.25">
      <c r="B4851" s="21">
        <v>30650</v>
      </c>
      <c r="C4851">
        <v>600</v>
      </c>
      <c r="F4851">
        <f t="shared" si="301"/>
        <v>600</v>
      </c>
      <c r="G4851">
        <f t="shared" si="302"/>
        <v>600</v>
      </c>
      <c r="H4851">
        <f t="shared" si="303"/>
        <v>0</v>
      </c>
      <c r="I4851">
        <f t="shared" si="304"/>
        <v>0</v>
      </c>
    </row>
    <row r="4852" spans="1:9" x14ac:dyDescent="0.25">
      <c r="A4852" t="s">
        <v>385</v>
      </c>
      <c r="B4852" s="21">
        <v>30566</v>
      </c>
      <c r="C4852">
        <v>50</v>
      </c>
      <c r="F4852">
        <f t="shared" si="301"/>
        <v>50</v>
      </c>
      <c r="G4852">
        <f t="shared" si="302"/>
        <v>50</v>
      </c>
      <c r="H4852">
        <f t="shared" si="303"/>
        <v>0</v>
      </c>
      <c r="I4852">
        <f t="shared" si="304"/>
        <v>0</v>
      </c>
    </row>
    <row r="4853" spans="1:9" x14ac:dyDescent="0.25">
      <c r="B4853" s="21">
        <v>30610</v>
      </c>
      <c r="C4853">
        <v>440</v>
      </c>
      <c r="F4853">
        <f t="shared" si="301"/>
        <v>440</v>
      </c>
      <c r="G4853">
        <f t="shared" si="302"/>
        <v>440</v>
      </c>
      <c r="H4853">
        <f t="shared" si="303"/>
        <v>0</v>
      </c>
      <c r="I4853">
        <f t="shared" si="304"/>
        <v>0</v>
      </c>
    </row>
    <row r="4854" spans="1:9" x14ac:dyDescent="0.25">
      <c r="B4854" s="21">
        <v>30650</v>
      </c>
      <c r="C4854">
        <v>390</v>
      </c>
      <c r="F4854">
        <f t="shared" si="301"/>
        <v>390</v>
      </c>
      <c r="G4854">
        <f t="shared" si="302"/>
        <v>390</v>
      </c>
      <c r="H4854">
        <f t="shared" si="303"/>
        <v>0</v>
      </c>
      <c r="I4854">
        <f t="shared" si="304"/>
        <v>0</v>
      </c>
    </row>
    <row r="4855" spans="1:9" x14ac:dyDescent="0.25">
      <c r="A4855" t="s">
        <v>386</v>
      </c>
      <c r="B4855" s="21">
        <v>30566</v>
      </c>
      <c r="C4855">
        <v>65</v>
      </c>
      <c r="F4855">
        <f t="shared" si="301"/>
        <v>65</v>
      </c>
      <c r="G4855">
        <f t="shared" si="302"/>
        <v>65</v>
      </c>
      <c r="H4855">
        <f t="shared" si="303"/>
        <v>0</v>
      </c>
      <c r="I4855">
        <f t="shared" si="304"/>
        <v>0</v>
      </c>
    </row>
    <row r="4856" spans="1:9" x14ac:dyDescent="0.25">
      <c r="B4856" s="21">
        <v>30610</v>
      </c>
      <c r="C4856">
        <v>470</v>
      </c>
      <c r="F4856">
        <f t="shared" si="301"/>
        <v>470</v>
      </c>
      <c r="G4856">
        <f t="shared" si="302"/>
        <v>470</v>
      </c>
      <c r="H4856">
        <f t="shared" si="303"/>
        <v>0</v>
      </c>
      <c r="I4856">
        <f t="shared" si="304"/>
        <v>0</v>
      </c>
    </row>
    <row r="4857" spans="1:9" x14ac:dyDescent="0.25">
      <c r="B4857" s="21">
        <v>30650</v>
      </c>
      <c r="C4857">
        <v>520</v>
      </c>
      <c r="F4857">
        <f t="shared" si="301"/>
        <v>520</v>
      </c>
      <c r="G4857">
        <f t="shared" si="302"/>
        <v>520</v>
      </c>
      <c r="H4857">
        <f t="shared" si="303"/>
        <v>0</v>
      </c>
      <c r="I4857">
        <f t="shared" si="304"/>
        <v>0</v>
      </c>
    </row>
    <row r="4858" spans="1:9" x14ac:dyDescent="0.25">
      <c r="A4858" t="s">
        <v>387</v>
      </c>
      <c r="B4858" s="21">
        <v>37061</v>
      </c>
      <c r="F4858">
        <f t="shared" si="301"/>
        <v>0</v>
      </c>
      <c r="G4858">
        <f t="shared" si="302"/>
        <v>0</v>
      </c>
      <c r="H4858">
        <f t="shared" si="303"/>
        <v>0</v>
      </c>
      <c r="I4858">
        <f t="shared" si="304"/>
        <v>0</v>
      </c>
    </row>
    <row r="4859" spans="1:9" x14ac:dyDescent="0.25">
      <c r="B4859" s="21">
        <v>37062</v>
      </c>
      <c r="F4859">
        <f t="shared" si="301"/>
        <v>0</v>
      </c>
      <c r="G4859">
        <f t="shared" si="302"/>
        <v>0</v>
      </c>
      <c r="H4859">
        <f t="shared" si="303"/>
        <v>0</v>
      </c>
      <c r="I4859">
        <f t="shared" si="304"/>
        <v>0</v>
      </c>
    </row>
    <row r="4860" spans="1:9" x14ac:dyDescent="0.25">
      <c r="B4860" s="21">
        <v>37063</v>
      </c>
      <c r="F4860">
        <f t="shared" si="301"/>
        <v>0</v>
      </c>
      <c r="G4860">
        <f t="shared" si="302"/>
        <v>0</v>
      </c>
      <c r="H4860">
        <f t="shared" si="303"/>
        <v>0</v>
      </c>
      <c r="I4860">
        <f t="shared" si="304"/>
        <v>0</v>
      </c>
    </row>
    <row r="4861" spans="1:9" x14ac:dyDescent="0.25">
      <c r="B4861" s="21">
        <v>37064</v>
      </c>
      <c r="F4861">
        <f t="shared" si="301"/>
        <v>0</v>
      </c>
      <c r="G4861">
        <f t="shared" si="302"/>
        <v>0</v>
      </c>
      <c r="H4861">
        <f t="shared" si="303"/>
        <v>0</v>
      </c>
      <c r="I4861">
        <f t="shared" si="304"/>
        <v>0</v>
      </c>
    </row>
    <row r="4862" spans="1:9" x14ac:dyDescent="0.25">
      <c r="B4862" s="21">
        <v>37065</v>
      </c>
      <c r="F4862">
        <f t="shared" si="301"/>
        <v>0</v>
      </c>
      <c r="G4862">
        <f t="shared" si="302"/>
        <v>0</v>
      </c>
      <c r="H4862">
        <f t="shared" si="303"/>
        <v>0</v>
      </c>
      <c r="I4862">
        <f t="shared" si="304"/>
        <v>0</v>
      </c>
    </row>
    <row r="4863" spans="1:9" x14ac:dyDescent="0.25">
      <c r="B4863" s="21">
        <v>37066</v>
      </c>
      <c r="F4863">
        <f t="shared" si="301"/>
        <v>0</v>
      </c>
      <c r="G4863">
        <f t="shared" si="302"/>
        <v>0</v>
      </c>
      <c r="H4863">
        <f t="shared" si="303"/>
        <v>0</v>
      </c>
      <c r="I4863">
        <f t="shared" si="304"/>
        <v>0</v>
      </c>
    </row>
    <row r="4864" spans="1:9" x14ac:dyDescent="0.25">
      <c r="B4864" s="21">
        <v>37067</v>
      </c>
      <c r="F4864">
        <f t="shared" si="301"/>
        <v>0</v>
      </c>
      <c r="G4864">
        <f t="shared" si="302"/>
        <v>0</v>
      </c>
      <c r="H4864">
        <f t="shared" si="303"/>
        <v>0</v>
      </c>
      <c r="I4864">
        <f t="shared" si="304"/>
        <v>0</v>
      </c>
    </row>
    <row r="4865" spans="2:9" x14ac:dyDescent="0.25">
      <c r="B4865" s="21">
        <v>37068</v>
      </c>
      <c r="F4865">
        <f t="shared" si="301"/>
        <v>0</v>
      </c>
      <c r="G4865">
        <f t="shared" si="302"/>
        <v>0</v>
      </c>
      <c r="H4865">
        <f t="shared" si="303"/>
        <v>0</v>
      </c>
      <c r="I4865">
        <f t="shared" si="304"/>
        <v>0</v>
      </c>
    </row>
    <row r="4866" spans="2:9" x14ac:dyDescent="0.25">
      <c r="B4866" s="21">
        <v>37069</v>
      </c>
      <c r="F4866">
        <f t="shared" si="301"/>
        <v>0</v>
      </c>
      <c r="G4866">
        <f t="shared" si="302"/>
        <v>0</v>
      </c>
      <c r="H4866">
        <f t="shared" si="303"/>
        <v>0</v>
      </c>
      <c r="I4866">
        <f t="shared" si="304"/>
        <v>0</v>
      </c>
    </row>
    <row r="4867" spans="2:9" x14ac:dyDescent="0.25">
      <c r="B4867" s="21">
        <v>37070</v>
      </c>
      <c r="F4867">
        <f t="shared" si="301"/>
        <v>0</v>
      </c>
      <c r="G4867">
        <f t="shared" si="302"/>
        <v>0</v>
      </c>
      <c r="H4867">
        <f t="shared" si="303"/>
        <v>0</v>
      </c>
      <c r="I4867">
        <f t="shared" si="304"/>
        <v>0</v>
      </c>
    </row>
    <row r="4868" spans="2:9" x14ac:dyDescent="0.25">
      <c r="B4868" s="21">
        <v>37071</v>
      </c>
      <c r="F4868">
        <f t="shared" si="301"/>
        <v>0</v>
      </c>
      <c r="G4868">
        <f t="shared" si="302"/>
        <v>0</v>
      </c>
      <c r="H4868">
        <f t="shared" si="303"/>
        <v>0</v>
      </c>
      <c r="I4868">
        <f t="shared" si="304"/>
        <v>0</v>
      </c>
    </row>
    <row r="4869" spans="2:9" x14ac:dyDescent="0.25">
      <c r="B4869" s="21">
        <v>37072</v>
      </c>
      <c r="F4869">
        <f t="shared" si="301"/>
        <v>0</v>
      </c>
      <c r="G4869">
        <f t="shared" si="302"/>
        <v>0</v>
      </c>
      <c r="H4869">
        <f t="shared" si="303"/>
        <v>0</v>
      </c>
      <c r="I4869">
        <f t="shared" si="304"/>
        <v>0</v>
      </c>
    </row>
    <row r="4870" spans="2:9" x14ac:dyDescent="0.25">
      <c r="B4870" s="21">
        <v>37073</v>
      </c>
      <c r="F4870">
        <f t="shared" ref="F4870:F4933" si="305">G4870-H4870</f>
        <v>0</v>
      </c>
      <c r="G4870">
        <f t="shared" ref="G4870:G4933" si="306">IF(C4870="",0,C4870)</f>
        <v>0</v>
      </c>
      <c r="H4870">
        <f t="shared" ref="H4870:H4933" si="307">IF(D4870="",0,D4870)</f>
        <v>0</v>
      </c>
      <c r="I4870">
        <f t="shared" ref="I4870:I4933" si="308">IF(E4870="",0,E4870)</f>
        <v>0</v>
      </c>
    </row>
    <row r="4871" spans="2:9" x14ac:dyDescent="0.25">
      <c r="B4871" s="21">
        <v>37074</v>
      </c>
      <c r="F4871">
        <f t="shared" si="305"/>
        <v>0</v>
      </c>
      <c r="G4871">
        <f t="shared" si="306"/>
        <v>0</v>
      </c>
      <c r="H4871">
        <f t="shared" si="307"/>
        <v>0</v>
      </c>
      <c r="I4871">
        <f t="shared" si="308"/>
        <v>0</v>
      </c>
    </row>
    <row r="4872" spans="2:9" x14ac:dyDescent="0.25">
      <c r="B4872" s="21">
        <v>37075</v>
      </c>
      <c r="F4872">
        <f t="shared" si="305"/>
        <v>0</v>
      </c>
      <c r="G4872">
        <f t="shared" si="306"/>
        <v>0</v>
      </c>
      <c r="H4872">
        <f t="shared" si="307"/>
        <v>0</v>
      </c>
      <c r="I4872">
        <f t="shared" si="308"/>
        <v>0</v>
      </c>
    </row>
    <row r="4873" spans="2:9" x14ac:dyDescent="0.25">
      <c r="B4873" s="21">
        <v>37076</v>
      </c>
      <c r="F4873">
        <f t="shared" si="305"/>
        <v>0</v>
      </c>
      <c r="G4873">
        <f t="shared" si="306"/>
        <v>0</v>
      </c>
      <c r="H4873">
        <f t="shared" si="307"/>
        <v>0</v>
      </c>
      <c r="I4873">
        <f t="shared" si="308"/>
        <v>0</v>
      </c>
    </row>
    <row r="4874" spans="2:9" x14ac:dyDescent="0.25">
      <c r="B4874" s="21">
        <v>37077</v>
      </c>
      <c r="F4874">
        <f t="shared" si="305"/>
        <v>0</v>
      </c>
      <c r="G4874">
        <f t="shared" si="306"/>
        <v>0</v>
      </c>
      <c r="H4874">
        <f t="shared" si="307"/>
        <v>0</v>
      </c>
      <c r="I4874">
        <f t="shared" si="308"/>
        <v>0</v>
      </c>
    </row>
    <row r="4875" spans="2:9" x14ac:dyDescent="0.25">
      <c r="B4875" s="21">
        <v>37078</v>
      </c>
      <c r="F4875">
        <f t="shared" si="305"/>
        <v>0</v>
      </c>
      <c r="G4875">
        <f t="shared" si="306"/>
        <v>0</v>
      </c>
      <c r="H4875">
        <f t="shared" si="307"/>
        <v>0</v>
      </c>
      <c r="I4875">
        <f t="shared" si="308"/>
        <v>0</v>
      </c>
    </row>
    <row r="4876" spans="2:9" x14ac:dyDescent="0.25">
      <c r="B4876" s="21">
        <v>37079</v>
      </c>
      <c r="F4876">
        <f t="shared" si="305"/>
        <v>0</v>
      </c>
      <c r="G4876">
        <f t="shared" si="306"/>
        <v>0</v>
      </c>
      <c r="H4876">
        <f t="shared" si="307"/>
        <v>0</v>
      </c>
      <c r="I4876">
        <f t="shared" si="308"/>
        <v>0</v>
      </c>
    </row>
    <row r="4877" spans="2:9" x14ac:dyDescent="0.25">
      <c r="B4877" s="21">
        <v>37080</v>
      </c>
      <c r="F4877">
        <f t="shared" si="305"/>
        <v>0</v>
      </c>
      <c r="G4877">
        <f t="shared" si="306"/>
        <v>0</v>
      </c>
      <c r="H4877">
        <f t="shared" si="307"/>
        <v>0</v>
      </c>
      <c r="I4877">
        <f t="shared" si="308"/>
        <v>0</v>
      </c>
    </row>
    <row r="4878" spans="2:9" x14ac:dyDescent="0.25">
      <c r="B4878" s="21">
        <v>37081</v>
      </c>
      <c r="F4878">
        <f t="shared" si="305"/>
        <v>0</v>
      </c>
      <c r="G4878">
        <f t="shared" si="306"/>
        <v>0</v>
      </c>
      <c r="H4878">
        <f t="shared" si="307"/>
        <v>0</v>
      </c>
      <c r="I4878">
        <f t="shared" si="308"/>
        <v>0</v>
      </c>
    </row>
    <row r="4879" spans="2:9" x14ac:dyDescent="0.25">
      <c r="B4879" s="21">
        <v>37082</v>
      </c>
      <c r="F4879">
        <f t="shared" si="305"/>
        <v>0</v>
      </c>
      <c r="G4879">
        <f t="shared" si="306"/>
        <v>0</v>
      </c>
      <c r="H4879">
        <f t="shared" si="307"/>
        <v>0</v>
      </c>
      <c r="I4879">
        <f t="shared" si="308"/>
        <v>0</v>
      </c>
    </row>
    <row r="4880" spans="2:9" x14ac:dyDescent="0.25">
      <c r="B4880" s="21">
        <v>37083</v>
      </c>
      <c r="F4880">
        <f t="shared" si="305"/>
        <v>0</v>
      </c>
      <c r="G4880">
        <f t="shared" si="306"/>
        <v>0</v>
      </c>
      <c r="H4880">
        <f t="shared" si="307"/>
        <v>0</v>
      </c>
      <c r="I4880">
        <f t="shared" si="308"/>
        <v>0</v>
      </c>
    </row>
    <row r="4881" spans="2:9" x14ac:dyDescent="0.25">
      <c r="B4881" s="21">
        <v>37084</v>
      </c>
      <c r="F4881">
        <f t="shared" si="305"/>
        <v>0</v>
      </c>
      <c r="G4881">
        <f t="shared" si="306"/>
        <v>0</v>
      </c>
      <c r="H4881">
        <f t="shared" si="307"/>
        <v>0</v>
      </c>
      <c r="I4881">
        <f t="shared" si="308"/>
        <v>0</v>
      </c>
    </row>
    <row r="4882" spans="2:9" x14ac:dyDescent="0.25">
      <c r="B4882" s="21">
        <v>37085</v>
      </c>
      <c r="F4882">
        <f t="shared" si="305"/>
        <v>0</v>
      </c>
      <c r="G4882">
        <f t="shared" si="306"/>
        <v>0</v>
      </c>
      <c r="H4882">
        <f t="shared" si="307"/>
        <v>0</v>
      </c>
      <c r="I4882">
        <f t="shared" si="308"/>
        <v>0</v>
      </c>
    </row>
    <row r="4883" spans="2:9" x14ac:dyDescent="0.25">
      <c r="B4883" s="21">
        <v>37086</v>
      </c>
      <c r="F4883">
        <f t="shared" si="305"/>
        <v>0</v>
      </c>
      <c r="G4883">
        <f t="shared" si="306"/>
        <v>0</v>
      </c>
      <c r="H4883">
        <f t="shared" si="307"/>
        <v>0</v>
      </c>
      <c r="I4883">
        <f t="shared" si="308"/>
        <v>0</v>
      </c>
    </row>
    <row r="4884" spans="2:9" x14ac:dyDescent="0.25">
      <c r="B4884" s="21">
        <v>37087</v>
      </c>
      <c r="F4884">
        <f t="shared" si="305"/>
        <v>0</v>
      </c>
      <c r="G4884">
        <f t="shared" si="306"/>
        <v>0</v>
      </c>
      <c r="H4884">
        <f t="shared" si="307"/>
        <v>0</v>
      </c>
      <c r="I4884">
        <f t="shared" si="308"/>
        <v>0</v>
      </c>
    </row>
    <row r="4885" spans="2:9" x14ac:dyDescent="0.25">
      <c r="B4885" s="21">
        <v>37088</v>
      </c>
      <c r="F4885">
        <f t="shared" si="305"/>
        <v>0</v>
      </c>
      <c r="G4885">
        <f t="shared" si="306"/>
        <v>0</v>
      </c>
      <c r="H4885">
        <f t="shared" si="307"/>
        <v>0</v>
      </c>
      <c r="I4885">
        <f t="shared" si="308"/>
        <v>0</v>
      </c>
    </row>
    <row r="4886" spans="2:9" x14ac:dyDescent="0.25">
      <c r="B4886" s="21">
        <v>37089</v>
      </c>
      <c r="F4886">
        <f t="shared" si="305"/>
        <v>0</v>
      </c>
      <c r="G4886">
        <f t="shared" si="306"/>
        <v>0</v>
      </c>
      <c r="H4886">
        <f t="shared" si="307"/>
        <v>0</v>
      </c>
      <c r="I4886">
        <f t="shared" si="308"/>
        <v>0</v>
      </c>
    </row>
    <row r="4887" spans="2:9" x14ac:dyDescent="0.25">
      <c r="B4887" s="21">
        <v>37090</v>
      </c>
      <c r="F4887">
        <f t="shared" si="305"/>
        <v>0</v>
      </c>
      <c r="G4887">
        <f t="shared" si="306"/>
        <v>0</v>
      </c>
      <c r="H4887">
        <f t="shared" si="307"/>
        <v>0</v>
      </c>
      <c r="I4887">
        <f t="shared" si="308"/>
        <v>0</v>
      </c>
    </row>
    <row r="4888" spans="2:9" x14ac:dyDescent="0.25">
      <c r="B4888" s="21">
        <v>37091</v>
      </c>
      <c r="F4888">
        <f t="shared" si="305"/>
        <v>0</v>
      </c>
      <c r="G4888">
        <f t="shared" si="306"/>
        <v>0</v>
      </c>
      <c r="H4888">
        <f t="shared" si="307"/>
        <v>0</v>
      </c>
      <c r="I4888">
        <f t="shared" si="308"/>
        <v>0</v>
      </c>
    </row>
    <row r="4889" spans="2:9" x14ac:dyDescent="0.25">
      <c r="B4889" s="21">
        <v>37092</v>
      </c>
      <c r="F4889">
        <f t="shared" si="305"/>
        <v>0</v>
      </c>
      <c r="G4889">
        <f t="shared" si="306"/>
        <v>0</v>
      </c>
      <c r="H4889">
        <f t="shared" si="307"/>
        <v>0</v>
      </c>
      <c r="I4889">
        <f t="shared" si="308"/>
        <v>0</v>
      </c>
    </row>
    <row r="4890" spans="2:9" x14ac:dyDescent="0.25">
      <c r="B4890" s="21">
        <v>37093</v>
      </c>
      <c r="F4890">
        <f t="shared" si="305"/>
        <v>0</v>
      </c>
      <c r="G4890">
        <f t="shared" si="306"/>
        <v>0</v>
      </c>
      <c r="H4890">
        <f t="shared" si="307"/>
        <v>0</v>
      </c>
      <c r="I4890">
        <f t="shared" si="308"/>
        <v>0</v>
      </c>
    </row>
    <row r="4891" spans="2:9" x14ac:dyDescent="0.25">
      <c r="B4891" s="21">
        <v>37094</v>
      </c>
      <c r="F4891">
        <f t="shared" si="305"/>
        <v>0</v>
      </c>
      <c r="G4891">
        <f t="shared" si="306"/>
        <v>0</v>
      </c>
      <c r="H4891">
        <f t="shared" si="307"/>
        <v>0</v>
      </c>
      <c r="I4891">
        <f t="shared" si="308"/>
        <v>0</v>
      </c>
    </row>
    <row r="4892" spans="2:9" x14ac:dyDescent="0.25">
      <c r="B4892" s="21">
        <v>37095</v>
      </c>
      <c r="F4892">
        <f t="shared" si="305"/>
        <v>0</v>
      </c>
      <c r="G4892">
        <f t="shared" si="306"/>
        <v>0</v>
      </c>
      <c r="H4892">
        <f t="shared" si="307"/>
        <v>0</v>
      </c>
      <c r="I4892">
        <f t="shared" si="308"/>
        <v>0</v>
      </c>
    </row>
    <row r="4893" spans="2:9" x14ac:dyDescent="0.25">
      <c r="B4893" s="21">
        <v>37096</v>
      </c>
      <c r="F4893">
        <f t="shared" si="305"/>
        <v>0</v>
      </c>
      <c r="G4893">
        <f t="shared" si="306"/>
        <v>0</v>
      </c>
      <c r="H4893">
        <f t="shared" si="307"/>
        <v>0</v>
      </c>
      <c r="I4893">
        <f t="shared" si="308"/>
        <v>0</v>
      </c>
    </row>
    <row r="4894" spans="2:9" x14ac:dyDescent="0.25">
      <c r="B4894" s="21">
        <v>37097</v>
      </c>
      <c r="F4894">
        <f t="shared" si="305"/>
        <v>0</v>
      </c>
      <c r="G4894">
        <f t="shared" si="306"/>
        <v>0</v>
      </c>
      <c r="H4894">
        <f t="shared" si="307"/>
        <v>0</v>
      </c>
      <c r="I4894">
        <f t="shared" si="308"/>
        <v>0</v>
      </c>
    </row>
    <row r="4895" spans="2:9" x14ac:dyDescent="0.25">
      <c r="B4895" s="21">
        <v>37098</v>
      </c>
      <c r="F4895">
        <f t="shared" si="305"/>
        <v>0</v>
      </c>
      <c r="G4895">
        <f t="shared" si="306"/>
        <v>0</v>
      </c>
      <c r="H4895">
        <f t="shared" si="307"/>
        <v>0</v>
      </c>
      <c r="I4895">
        <f t="shared" si="308"/>
        <v>0</v>
      </c>
    </row>
    <row r="4896" spans="2:9" x14ac:dyDescent="0.25">
      <c r="B4896" s="21">
        <v>37099</v>
      </c>
      <c r="F4896">
        <f t="shared" si="305"/>
        <v>0</v>
      </c>
      <c r="G4896">
        <f t="shared" si="306"/>
        <v>0</v>
      </c>
      <c r="H4896">
        <f t="shared" si="307"/>
        <v>0</v>
      </c>
      <c r="I4896">
        <f t="shared" si="308"/>
        <v>0</v>
      </c>
    </row>
    <row r="4897" spans="2:9" x14ac:dyDescent="0.25">
      <c r="B4897" s="21">
        <v>37100</v>
      </c>
      <c r="F4897">
        <f t="shared" si="305"/>
        <v>0</v>
      </c>
      <c r="G4897">
        <f t="shared" si="306"/>
        <v>0</v>
      </c>
      <c r="H4897">
        <f t="shared" si="307"/>
        <v>0</v>
      </c>
      <c r="I4897">
        <f t="shared" si="308"/>
        <v>0</v>
      </c>
    </row>
    <row r="4898" spans="2:9" x14ac:dyDescent="0.25">
      <c r="B4898" s="21">
        <v>37101</v>
      </c>
      <c r="F4898">
        <f t="shared" si="305"/>
        <v>0</v>
      </c>
      <c r="G4898">
        <f t="shared" si="306"/>
        <v>0</v>
      </c>
      <c r="H4898">
        <f t="shared" si="307"/>
        <v>0</v>
      </c>
      <c r="I4898">
        <f t="shared" si="308"/>
        <v>0</v>
      </c>
    </row>
    <row r="4899" spans="2:9" x14ac:dyDescent="0.25">
      <c r="B4899" s="21">
        <v>37102</v>
      </c>
      <c r="F4899">
        <f t="shared" si="305"/>
        <v>0</v>
      </c>
      <c r="G4899">
        <f t="shared" si="306"/>
        <v>0</v>
      </c>
      <c r="H4899">
        <f t="shared" si="307"/>
        <v>0</v>
      </c>
      <c r="I4899">
        <f t="shared" si="308"/>
        <v>0</v>
      </c>
    </row>
    <row r="4900" spans="2:9" x14ac:dyDescent="0.25">
      <c r="B4900" s="21">
        <v>37103</v>
      </c>
      <c r="F4900">
        <f t="shared" si="305"/>
        <v>0</v>
      </c>
      <c r="G4900">
        <f t="shared" si="306"/>
        <v>0</v>
      </c>
      <c r="H4900">
        <f t="shared" si="307"/>
        <v>0</v>
      </c>
      <c r="I4900">
        <f t="shared" si="308"/>
        <v>0</v>
      </c>
    </row>
    <row r="4901" spans="2:9" x14ac:dyDescent="0.25">
      <c r="B4901" s="21">
        <v>37104</v>
      </c>
      <c r="C4901">
        <v>9.5756172839506206</v>
      </c>
      <c r="F4901">
        <f t="shared" si="305"/>
        <v>9.5756172839506206</v>
      </c>
      <c r="G4901">
        <f t="shared" si="306"/>
        <v>9.5756172839506206</v>
      </c>
      <c r="H4901">
        <f t="shared" si="307"/>
        <v>0</v>
      </c>
      <c r="I4901">
        <f t="shared" si="308"/>
        <v>0</v>
      </c>
    </row>
    <row r="4902" spans="2:9" x14ac:dyDescent="0.25">
      <c r="B4902" s="21">
        <v>37105</v>
      </c>
      <c r="F4902">
        <f t="shared" si="305"/>
        <v>0</v>
      </c>
      <c r="G4902">
        <f t="shared" si="306"/>
        <v>0</v>
      </c>
      <c r="H4902">
        <f t="shared" si="307"/>
        <v>0</v>
      </c>
      <c r="I4902">
        <f t="shared" si="308"/>
        <v>0</v>
      </c>
    </row>
    <row r="4903" spans="2:9" x14ac:dyDescent="0.25">
      <c r="B4903" s="21">
        <v>37106</v>
      </c>
      <c r="F4903">
        <f t="shared" si="305"/>
        <v>0</v>
      </c>
      <c r="G4903">
        <f t="shared" si="306"/>
        <v>0</v>
      </c>
      <c r="H4903">
        <f t="shared" si="307"/>
        <v>0</v>
      </c>
      <c r="I4903">
        <f t="shared" si="308"/>
        <v>0</v>
      </c>
    </row>
    <row r="4904" spans="2:9" x14ac:dyDescent="0.25">
      <c r="B4904" s="21">
        <v>37107</v>
      </c>
      <c r="F4904">
        <f t="shared" si="305"/>
        <v>0</v>
      </c>
      <c r="G4904">
        <f t="shared" si="306"/>
        <v>0</v>
      </c>
      <c r="H4904">
        <f t="shared" si="307"/>
        <v>0</v>
      </c>
      <c r="I4904">
        <f t="shared" si="308"/>
        <v>0</v>
      </c>
    </row>
    <row r="4905" spans="2:9" x14ac:dyDescent="0.25">
      <c r="B4905" s="21">
        <v>37108</v>
      </c>
      <c r="F4905">
        <f t="shared" si="305"/>
        <v>0</v>
      </c>
      <c r="G4905">
        <f t="shared" si="306"/>
        <v>0</v>
      </c>
      <c r="H4905">
        <f t="shared" si="307"/>
        <v>0</v>
      </c>
      <c r="I4905">
        <f t="shared" si="308"/>
        <v>0</v>
      </c>
    </row>
    <row r="4906" spans="2:9" x14ac:dyDescent="0.25">
      <c r="B4906" s="21">
        <v>37109</v>
      </c>
      <c r="F4906">
        <f t="shared" si="305"/>
        <v>0</v>
      </c>
      <c r="G4906">
        <f t="shared" si="306"/>
        <v>0</v>
      </c>
      <c r="H4906">
        <f t="shared" si="307"/>
        <v>0</v>
      </c>
      <c r="I4906">
        <f t="shared" si="308"/>
        <v>0</v>
      </c>
    </row>
    <row r="4907" spans="2:9" x14ac:dyDescent="0.25">
      <c r="B4907" s="21">
        <v>37110</v>
      </c>
      <c r="F4907">
        <f t="shared" si="305"/>
        <v>0</v>
      </c>
      <c r="G4907">
        <f t="shared" si="306"/>
        <v>0</v>
      </c>
      <c r="H4907">
        <f t="shared" si="307"/>
        <v>0</v>
      </c>
      <c r="I4907">
        <f t="shared" si="308"/>
        <v>0</v>
      </c>
    </row>
    <row r="4908" spans="2:9" x14ac:dyDescent="0.25">
      <c r="B4908" s="21">
        <v>37111</v>
      </c>
      <c r="F4908">
        <f t="shared" si="305"/>
        <v>0</v>
      </c>
      <c r="G4908">
        <f t="shared" si="306"/>
        <v>0</v>
      </c>
      <c r="H4908">
        <f t="shared" si="307"/>
        <v>0</v>
      </c>
      <c r="I4908">
        <f t="shared" si="308"/>
        <v>0</v>
      </c>
    </row>
    <row r="4909" spans="2:9" x14ac:dyDescent="0.25">
      <c r="B4909" s="21">
        <v>37112</v>
      </c>
      <c r="F4909">
        <f t="shared" si="305"/>
        <v>0</v>
      </c>
      <c r="G4909">
        <f t="shared" si="306"/>
        <v>0</v>
      </c>
      <c r="H4909">
        <f t="shared" si="307"/>
        <v>0</v>
      </c>
      <c r="I4909">
        <f t="shared" si="308"/>
        <v>0</v>
      </c>
    </row>
    <row r="4910" spans="2:9" x14ac:dyDescent="0.25">
      <c r="B4910" s="21">
        <v>37113</v>
      </c>
      <c r="F4910">
        <f t="shared" si="305"/>
        <v>0</v>
      </c>
      <c r="G4910">
        <f t="shared" si="306"/>
        <v>0</v>
      </c>
      <c r="H4910">
        <f t="shared" si="307"/>
        <v>0</v>
      </c>
      <c r="I4910">
        <f t="shared" si="308"/>
        <v>0</v>
      </c>
    </row>
    <row r="4911" spans="2:9" x14ac:dyDescent="0.25">
      <c r="B4911" s="21">
        <v>37114</v>
      </c>
      <c r="F4911">
        <f t="shared" si="305"/>
        <v>0</v>
      </c>
      <c r="G4911">
        <f t="shared" si="306"/>
        <v>0</v>
      </c>
      <c r="H4911">
        <f t="shared" si="307"/>
        <v>0</v>
      </c>
      <c r="I4911">
        <f t="shared" si="308"/>
        <v>0</v>
      </c>
    </row>
    <row r="4912" spans="2:9" x14ac:dyDescent="0.25">
      <c r="B4912" s="21">
        <v>37115</v>
      </c>
      <c r="F4912">
        <f t="shared" si="305"/>
        <v>0</v>
      </c>
      <c r="G4912">
        <f t="shared" si="306"/>
        <v>0</v>
      </c>
      <c r="H4912">
        <f t="shared" si="307"/>
        <v>0</v>
      </c>
      <c r="I4912">
        <f t="shared" si="308"/>
        <v>0</v>
      </c>
    </row>
    <row r="4913" spans="2:9" x14ac:dyDescent="0.25">
      <c r="B4913" s="21">
        <v>37116</v>
      </c>
      <c r="F4913">
        <f t="shared" si="305"/>
        <v>0</v>
      </c>
      <c r="G4913">
        <f t="shared" si="306"/>
        <v>0</v>
      </c>
      <c r="H4913">
        <f t="shared" si="307"/>
        <v>0</v>
      </c>
      <c r="I4913">
        <f t="shared" si="308"/>
        <v>0</v>
      </c>
    </row>
    <row r="4914" spans="2:9" x14ac:dyDescent="0.25">
      <c r="B4914" s="21">
        <v>37117</v>
      </c>
      <c r="F4914">
        <f t="shared" si="305"/>
        <v>0</v>
      </c>
      <c r="G4914">
        <f t="shared" si="306"/>
        <v>0</v>
      </c>
      <c r="H4914">
        <f t="shared" si="307"/>
        <v>0</v>
      </c>
      <c r="I4914">
        <f t="shared" si="308"/>
        <v>0</v>
      </c>
    </row>
    <row r="4915" spans="2:9" x14ac:dyDescent="0.25">
      <c r="B4915" s="21">
        <v>37118</v>
      </c>
      <c r="F4915">
        <f t="shared" si="305"/>
        <v>0</v>
      </c>
      <c r="G4915">
        <f t="shared" si="306"/>
        <v>0</v>
      </c>
      <c r="H4915">
        <f t="shared" si="307"/>
        <v>0</v>
      </c>
      <c r="I4915">
        <f t="shared" si="308"/>
        <v>0</v>
      </c>
    </row>
    <row r="4916" spans="2:9" x14ac:dyDescent="0.25">
      <c r="B4916" s="21">
        <v>37119</v>
      </c>
      <c r="F4916">
        <f t="shared" si="305"/>
        <v>0</v>
      </c>
      <c r="G4916">
        <f t="shared" si="306"/>
        <v>0</v>
      </c>
      <c r="H4916">
        <f t="shared" si="307"/>
        <v>0</v>
      </c>
      <c r="I4916">
        <f t="shared" si="308"/>
        <v>0</v>
      </c>
    </row>
    <row r="4917" spans="2:9" x14ac:dyDescent="0.25">
      <c r="B4917" s="21">
        <v>37120</v>
      </c>
      <c r="F4917">
        <f t="shared" si="305"/>
        <v>0</v>
      </c>
      <c r="G4917">
        <f t="shared" si="306"/>
        <v>0</v>
      </c>
      <c r="H4917">
        <f t="shared" si="307"/>
        <v>0</v>
      </c>
      <c r="I4917">
        <f t="shared" si="308"/>
        <v>0</v>
      </c>
    </row>
    <row r="4918" spans="2:9" x14ac:dyDescent="0.25">
      <c r="B4918" s="21">
        <v>37121</v>
      </c>
      <c r="F4918">
        <f t="shared" si="305"/>
        <v>0</v>
      </c>
      <c r="G4918">
        <f t="shared" si="306"/>
        <v>0</v>
      </c>
      <c r="H4918">
        <f t="shared" si="307"/>
        <v>0</v>
      </c>
      <c r="I4918">
        <f t="shared" si="308"/>
        <v>0</v>
      </c>
    </row>
    <row r="4919" spans="2:9" x14ac:dyDescent="0.25">
      <c r="B4919" s="21">
        <v>37122</v>
      </c>
      <c r="F4919">
        <f t="shared" si="305"/>
        <v>0</v>
      </c>
      <c r="G4919">
        <f t="shared" si="306"/>
        <v>0</v>
      </c>
      <c r="H4919">
        <f t="shared" si="307"/>
        <v>0</v>
      </c>
      <c r="I4919">
        <f t="shared" si="308"/>
        <v>0</v>
      </c>
    </row>
    <row r="4920" spans="2:9" x14ac:dyDescent="0.25">
      <c r="B4920" s="21">
        <v>37123</v>
      </c>
      <c r="F4920">
        <f t="shared" si="305"/>
        <v>0</v>
      </c>
      <c r="G4920">
        <f t="shared" si="306"/>
        <v>0</v>
      </c>
      <c r="H4920">
        <f t="shared" si="307"/>
        <v>0</v>
      </c>
      <c r="I4920">
        <f t="shared" si="308"/>
        <v>0</v>
      </c>
    </row>
    <row r="4921" spans="2:9" x14ac:dyDescent="0.25">
      <c r="B4921" s="21">
        <v>37124</v>
      </c>
      <c r="F4921">
        <f t="shared" si="305"/>
        <v>0</v>
      </c>
      <c r="G4921">
        <f t="shared" si="306"/>
        <v>0</v>
      </c>
      <c r="H4921">
        <f t="shared" si="307"/>
        <v>0</v>
      </c>
      <c r="I4921">
        <f t="shared" si="308"/>
        <v>0</v>
      </c>
    </row>
    <row r="4922" spans="2:9" x14ac:dyDescent="0.25">
      <c r="B4922" s="21">
        <v>37125</v>
      </c>
      <c r="F4922">
        <f t="shared" si="305"/>
        <v>0</v>
      </c>
      <c r="G4922">
        <f t="shared" si="306"/>
        <v>0</v>
      </c>
      <c r="H4922">
        <f t="shared" si="307"/>
        <v>0</v>
      </c>
      <c r="I4922">
        <f t="shared" si="308"/>
        <v>0</v>
      </c>
    </row>
    <row r="4923" spans="2:9" x14ac:dyDescent="0.25">
      <c r="B4923" s="21">
        <v>37126</v>
      </c>
      <c r="C4923">
        <v>76.3888888888889</v>
      </c>
      <c r="F4923">
        <f t="shared" si="305"/>
        <v>76.3888888888889</v>
      </c>
      <c r="G4923">
        <f t="shared" si="306"/>
        <v>76.3888888888889</v>
      </c>
      <c r="H4923">
        <f t="shared" si="307"/>
        <v>0</v>
      </c>
      <c r="I4923">
        <f t="shared" si="308"/>
        <v>0</v>
      </c>
    </row>
    <row r="4924" spans="2:9" x14ac:dyDescent="0.25">
      <c r="B4924" s="21">
        <v>37127</v>
      </c>
      <c r="F4924">
        <f t="shared" si="305"/>
        <v>0</v>
      </c>
      <c r="G4924">
        <f t="shared" si="306"/>
        <v>0</v>
      </c>
      <c r="H4924">
        <f t="shared" si="307"/>
        <v>0</v>
      </c>
      <c r="I4924">
        <f t="shared" si="308"/>
        <v>0</v>
      </c>
    </row>
    <row r="4925" spans="2:9" x14ac:dyDescent="0.25">
      <c r="B4925" s="21">
        <v>37128</v>
      </c>
      <c r="F4925">
        <f t="shared" si="305"/>
        <v>0</v>
      </c>
      <c r="G4925">
        <f t="shared" si="306"/>
        <v>0</v>
      </c>
      <c r="H4925">
        <f t="shared" si="307"/>
        <v>0</v>
      </c>
      <c r="I4925">
        <f t="shared" si="308"/>
        <v>0</v>
      </c>
    </row>
    <row r="4926" spans="2:9" x14ac:dyDescent="0.25">
      <c r="B4926" s="21">
        <v>37129</v>
      </c>
      <c r="F4926">
        <f t="shared" si="305"/>
        <v>0</v>
      </c>
      <c r="G4926">
        <f t="shared" si="306"/>
        <v>0</v>
      </c>
      <c r="H4926">
        <f t="shared" si="307"/>
        <v>0</v>
      </c>
      <c r="I4926">
        <f t="shared" si="308"/>
        <v>0</v>
      </c>
    </row>
    <row r="4927" spans="2:9" x14ac:dyDescent="0.25">
      <c r="B4927" s="21">
        <v>37130</v>
      </c>
      <c r="F4927">
        <f t="shared" si="305"/>
        <v>0</v>
      </c>
      <c r="G4927">
        <f t="shared" si="306"/>
        <v>0</v>
      </c>
      <c r="H4927">
        <f t="shared" si="307"/>
        <v>0</v>
      </c>
      <c r="I4927">
        <f t="shared" si="308"/>
        <v>0</v>
      </c>
    </row>
    <row r="4928" spans="2:9" x14ac:dyDescent="0.25">
      <c r="B4928" s="21">
        <v>37131</v>
      </c>
      <c r="F4928">
        <f t="shared" si="305"/>
        <v>0</v>
      </c>
      <c r="G4928">
        <f t="shared" si="306"/>
        <v>0</v>
      </c>
      <c r="H4928">
        <f t="shared" si="307"/>
        <v>0</v>
      </c>
      <c r="I4928">
        <f t="shared" si="308"/>
        <v>0</v>
      </c>
    </row>
    <row r="4929" spans="2:9" x14ac:dyDescent="0.25">
      <c r="B4929" s="21">
        <v>37132</v>
      </c>
      <c r="F4929">
        <f t="shared" si="305"/>
        <v>0</v>
      </c>
      <c r="G4929">
        <f t="shared" si="306"/>
        <v>0</v>
      </c>
      <c r="H4929">
        <f t="shared" si="307"/>
        <v>0</v>
      </c>
      <c r="I4929">
        <f t="shared" si="308"/>
        <v>0</v>
      </c>
    </row>
    <row r="4930" spans="2:9" x14ac:dyDescent="0.25">
      <c r="B4930" s="21">
        <v>37133</v>
      </c>
      <c r="F4930">
        <f t="shared" si="305"/>
        <v>0</v>
      </c>
      <c r="G4930">
        <f t="shared" si="306"/>
        <v>0</v>
      </c>
      <c r="H4930">
        <f t="shared" si="307"/>
        <v>0</v>
      </c>
      <c r="I4930">
        <f t="shared" si="308"/>
        <v>0</v>
      </c>
    </row>
    <row r="4931" spans="2:9" x14ac:dyDescent="0.25">
      <c r="B4931" s="21">
        <v>37134</v>
      </c>
      <c r="F4931">
        <f t="shared" si="305"/>
        <v>0</v>
      </c>
      <c r="G4931">
        <f t="shared" si="306"/>
        <v>0</v>
      </c>
      <c r="H4931">
        <f t="shared" si="307"/>
        <v>0</v>
      </c>
      <c r="I4931">
        <f t="shared" si="308"/>
        <v>0</v>
      </c>
    </row>
    <row r="4932" spans="2:9" x14ac:dyDescent="0.25">
      <c r="B4932" s="21">
        <v>37135</v>
      </c>
      <c r="F4932">
        <f t="shared" si="305"/>
        <v>0</v>
      </c>
      <c r="G4932">
        <f t="shared" si="306"/>
        <v>0</v>
      </c>
      <c r="H4932">
        <f t="shared" si="307"/>
        <v>0</v>
      </c>
      <c r="I4932">
        <f t="shared" si="308"/>
        <v>0</v>
      </c>
    </row>
    <row r="4933" spans="2:9" x14ac:dyDescent="0.25">
      <c r="B4933" s="21">
        <v>37136</v>
      </c>
      <c r="F4933">
        <f t="shared" si="305"/>
        <v>0</v>
      </c>
      <c r="G4933">
        <f t="shared" si="306"/>
        <v>0</v>
      </c>
      <c r="H4933">
        <f t="shared" si="307"/>
        <v>0</v>
      </c>
      <c r="I4933">
        <f t="shared" si="308"/>
        <v>0</v>
      </c>
    </row>
    <row r="4934" spans="2:9" x14ac:dyDescent="0.25">
      <c r="B4934" s="21">
        <v>37137</v>
      </c>
      <c r="F4934">
        <f t="shared" ref="F4934:F4997" si="309">G4934-H4934</f>
        <v>0</v>
      </c>
      <c r="G4934">
        <f t="shared" ref="G4934:G4997" si="310">IF(C4934="",0,C4934)</f>
        <v>0</v>
      </c>
      <c r="H4934">
        <f t="shared" ref="H4934:H4997" si="311">IF(D4934="",0,D4934)</f>
        <v>0</v>
      </c>
      <c r="I4934">
        <f t="shared" ref="I4934:I4997" si="312">IF(E4934="",0,E4934)</f>
        <v>0</v>
      </c>
    </row>
    <row r="4935" spans="2:9" x14ac:dyDescent="0.25">
      <c r="B4935" s="21">
        <v>37138</v>
      </c>
      <c r="F4935">
        <f t="shared" si="309"/>
        <v>0</v>
      </c>
      <c r="G4935">
        <f t="shared" si="310"/>
        <v>0</v>
      </c>
      <c r="H4935">
        <f t="shared" si="311"/>
        <v>0</v>
      </c>
      <c r="I4935">
        <f t="shared" si="312"/>
        <v>0</v>
      </c>
    </row>
    <row r="4936" spans="2:9" x14ac:dyDescent="0.25">
      <c r="B4936" s="21">
        <v>37139</v>
      </c>
      <c r="F4936">
        <f t="shared" si="309"/>
        <v>0</v>
      </c>
      <c r="G4936">
        <f t="shared" si="310"/>
        <v>0</v>
      </c>
      <c r="H4936">
        <f t="shared" si="311"/>
        <v>0</v>
      </c>
      <c r="I4936">
        <f t="shared" si="312"/>
        <v>0</v>
      </c>
    </row>
    <row r="4937" spans="2:9" x14ac:dyDescent="0.25">
      <c r="B4937" s="21">
        <v>37140</v>
      </c>
      <c r="F4937">
        <f t="shared" si="309"/>
        <v>0</v>
      </c>
      <c r="G4937">
        <f t="shared" si="310"/>
        <v>0</v>
      </c>
      <c r="H4937">
        <f t="shared" si="311"/>
        <v>0</v>
      </c>
      <c r="I4937">
        <f t="shared" si="312"/>
        <v>0</v>
      </c>
    </row>
    <row r="4938" spans="2:9" x14ac:dyDescent="0.25">
      <c r="B4938" s="21">
        <v>37141</v>
      </c>
      <c r="F4938">
        <f t="shared" si="309"/>
        <v>0</v>
      </c>
      <c r="G4938">
        <f t="shared" si="310"/>
        <v>0</v>
      </c>
      <c r="H4938">
        <f t="shared" si="311"/>
        <v>0</v>
      </c>
      <c r="I4938">
        <f t="shared" si="312"/>
        <v>0</v>
      </c>
    </row>
    <row r="4939" spans="2:9" x14ac:dyDescent="0.25">
      <c r="B4939" s="21">
        <v>37142</v>
      </c>
      <c r="F4939">
        <f t="shared" si="309"/>
        <v>0</v>
      </c>
      <c r="G4939">
        <f t="shared" si="310"/>
        <v>0</v>
      </c>
      <c r="H4939">
        <f t="shared" si="311"/>
        <v>0</v>
      </c>
      <c r="I4939">
        <f t="shared" si="312"/>
        <v>0</v>
      </c>
    </row>
    <row r="4940" spans="2:9" x14ac:dyDescent="0.25">
      <c r="B4940" s="21">
        <v>37143</v>
      </c>
      <c r="F4940">
        <f t="shared" si="309"/>
        <v>0</v>
      </c>
      <c r="G4940">
        <f t="shared" si="310"/>
        <v>0</v>
      </c>
      <c r="H4940">
        <f t="shared" si="311"/>
        <v>0</v>
      </c>
      <c r="I4940">
        <f t="shared" si="312"/>
        <v>0</v>
      </c>
    </row>
    <row r="4941" spans="2:9" x14ac:dyDescent="0.25">
      <c r="B4941" s="21">
        <v>37144</v>
      </c>
      <c r="F4941">
        <f t="shared" si="309"/>
        <v>0</v>
      </c>
      <c r="G4941">
        <f t="shared" si="310"/>
        <v>0</v>
      </c>
      <c r="H4941">
        <f t="shared" si="311"/>
        <v>0</v>
      </c>
      <c r="I4941">
        <f t="shared" si="312"/>
        <v>0</v>
      </c>
    </row>
    <row r="4942" spans="2:9" x14ac:dyDescent="0.25">
      <c r="B4942" s="21">
        <v>37145</v>
      </c>
      <c r="F4942">
        <f t="shared" si="309"/>
        <v>0</v>
      </c>
      <c r="G4942">
        <f t="shared" si="310"/>
        <v>0</v>
      </c>
      <c r="H4942">
        <f t="shared" si="311"/>
        <v>0</v>
      </c>
      <c r="I4942">
        <f t="shared" si="312"/>
        <v>0</v>
      </c>
    </row>
    <row r="4943" spans="2:9" x14ac:dyDescent="0.25">
      <c r="B4943" s="21">
        <v>37146</v>
      </c>
      <c r="F4943">
        <f t="shared" si="309"/>
        <v>0</v>
      </c>
      <c r="G4943">
        <f t="shared" si="310"/>
        <v>0</v>
      </c>
      <c r="H4943">
        <f t="shared" si="311"/>
        <v>0</v>
      </c>
      <c r="I4943">
        <f t="shared" si="312"/>
        <v>0</v>
      </c>
    </row>
    <row r="4944" spans="2:9" x14ac:dyDescent="0.25">
      <c r="B4944" s="21">
        <v>37147</v>
      </c>
      <c r="F4944">
        <f t="shared" si="309"/>
        <v>0</v>
      </c>
      <c r="G4944">
        <f t="shared" si="310"/>
        <v>0</v>
      </c>
      <c r="H4944">
        <f t="shared" si="311"/>
        <v>0</v>
      </c>
      <c r="I4944">
        <f t="shared" si="312"/>
        <v>0</v>
      </c>
    </row>
    <row r="4945" spans="2:9" x14ac:dyDescent="0.25">
      <c r="B4945" s="21">
        <v>37148</v>
      </c>
      <c r="F4945">
        <f t="shared" si="309"/>
        <v>0</v>
      </c>
      <c r="G4945">
        <f t="shared" si="310"/>
        <v>0</v>
      </c>
      <c r="H4945">
        <f t="shared" si="311"/>
        <v>0</v>
      </c>
      <c r="I4945">
        <f t="shared" si="312"/>
        <v>0</v>
      </c>
    </row>
    <row r="4946" spans="2:9" x14ac:dyDescent="0.25">
      <c r="B4946" s="21">
        <v>37149</v>
      </c>
      <c r="F4946">
        <f t="shared" si="309"/>
        <v>0</v>
      </c>
      <c r="G4946">
        <f t="shared" si="310"/>
        <v>0</v>
      </c>
      <c r="H4946">
        <f t="shared" si="311"/>
        <v>0</v>
      </c>
      <c r="I4946">
        <f t="shared" si="312"/>
        <v>0</v>
      </c>
    </row>
    <row r="4947" spans="2:9" x14ac:dyDescent="0.25">
      <c r="B4947" s="21">
        <v>37150</v>
      </c>
      <c r="F4947">
        <f t="shared" si="309"/>
        <v>0</v>
      </c>
      <c r="G4947">
        <f t="shared" si="310"/>
        <v>0</v>
      </c>
      <c r="H4947">
        <f t="shared" si="311"/>
        <v>0</v>
      </c>
      <c r="I4947">
        <f t="shared" si="312"/>
        <v>0</v>
      </c>
    </row>
    <row r="4948" spans="2:9" x14ac:dyDescent="0.25">
      <c r="B4948" s="21">
        <v>37151</v>
      </c>
      <c r="F4948">
        <f t="shared" si="309"/>
        <v>0</v>
      </c>
      <c r="G4948">
        <f t="shared" si="310"/>
        <v>0</v>
      </c>
      <c r="H4948">
        <f t="shared" si="311"/>
        <v>0</v>
      </c>
      <c r="I4948">
        <f t="shared" si="312"/>
        <v>0</v>
      </c>
    </row>
    <row r="4949" spans="2:9" x14ac:dyDescent="0.25">
      <c r="B4949" s="21">
        <v>37152</v>
      </c>
      <c r="F4949">
        <f t="shared" si="309"/>
        <v>0</v>
      </c>
      <c r="G4949">
        <f t="shared" si="310"/>
        <v>0</v>
      </c>
      <c r="H4949">
        <f t="shared" si="311"/>
        <v>0</v>
      </c>
      <c r="I4949">
        <f t="shared" si="312"/>
        <v>0</v>
      </c>
    </row>
    <row r="4950" spans="2:9" x14ac:dyDescent="0.25">
      <c r="B4950" s="21">
        <v>37153</v>
      </c>
      <c r="F4950">
        <f t="shared" si="309"/>
        <v>0</v>
      </c>
      <c r="G4950">
        <f t="shared" si="310"/>
        <v>0</v>
      </c>
      <c r="H4950">
        <f t="shared" si="311"/>
        <v>0</v>
      </c>
      <c r="I4950">
        <f t="shared" si="312"/>
        <v>0</v>
      </c>
    </row>
    <row r="4951" spans="2:9" x14ac:dyDescent="0.25">
      <c r="B4951" s="21">
        <v>37154</v>
      </c>
      <c r="F4951">
        <f t="shared" si="309"/>
        <v>0</v>
      </c>
      <c r="G4951">
        <f t="shared" si="310"/>
        <v>0</v>
      </c>
      <c r="H4951">
        <f t="shared" si="311"/>
        <v>0</v>
      </c>
      <c r="I4951">
        <f t="shared" si="312"/>
        <v>0</v>
      </c>
    </row>
    <row r="4952" spans="2:9" x14ac:dyDescent="0.25">
      <c r="B4952" s="21">
        <v>37155</v>
      </c>
      <c r="F4952">
        <f t="shared" si="309"/>
        <v>0</v>
      </c>
      <c r="G4952">
        <f t="shared" si="310"/>
        <v>0</v>
      </c>
      <c r="H4952">
        <f t="shared" si="311"/>
        <v>0</v>
      </c>
      <c r="I4952">
        <f t="shared" si="312"/>
        <v>0</v>
      </c>
    </row>
    <row r="4953" spans="2:9" x14ac:dyDescent="0.25">
      <c r="B4953" s="21">
        <v>37156</v>
      </c>
      <c r="F4953">
        <f t="shared" si="309"/>
        <v>0</v>
      </c>
      <c r="G4953">
        <f t="shared" si="310"/>
        <v>0</v>
      </c>
      <c r="H4953">
        <f t="shared" si="311"/>
        <v>0</v>
      </c>
      <c r="I4953">
        <f t="shared" si="312"/>
        <v>0</v>
      </c>
    </row>
    <row r="4954" spans="2:9" x14ac:dyDescent="0.25">
      <c r="B4954" s="21">
        <v>37157</v>
      </c>
      <c r="F4954">
        <f t="shared" si="309"/>
        <v>0</v>
      </c>
      <c r="G4954">
        <f t="shared" si="310"/>
        <v>0</v>
      </c>
      <c r="H4954">
        <f t="shared" si="311"/>
        <v>0</v>
      </c>
      <c r="I4954">
        <f t="shared" si="312"/>
        <v>0</v>
      </c>
    </row>
    <row r="4955" spans="2:9" x14ac:dyDescent="0.25">
      <c r="B4955" s="21">
        <v>37158</v>
      </c>
      <c r="F4955">
        <f t="shared" si="309"/>
        <v>0</v>
      </c>
      <c r="G4955">
        <f t="shared" si="310"/>
        <v>0</v>
      </c>
      <c r="H4955">
        <f t="shared" si="311"/>
        <v>0</v>
      </c>
      <c r="I4955">
        <f t="shared" si="312"/>
        <v>0</v>
      </c>
    </row>
    <row r="4956" spans="2:9" x14ac:dyDescent="0.25">
      <c r="B4956" s="21">
        <v>37159</v>
      </c>
      <c r="F4956">
        <f t="shared" si="309"/>
        <v>0</v>
      </c>
      <c r="G4956">
        <f t="shared" si="310"/>
        <v>0</v>
      </c>
      <c r="H4956">
        <f t="shared" si="311"/>
        <v>0</v>
      </c>
      <c r="I4956">
        <f t="shared" si="312"/>
        <v>0</v>
      </c>
    </row>
    <row r="4957" spans="2:9" x14ac:dyDescent="0.25">
      <c r="B4957" s="21">
        <v>37160</v>
      </c>
      <c r="F4957">
        <f t="shared" si="309"/>
        <v>0</v>
      </c>
      <c r="G4957">
        <f t="shared" si="310"/>
        <v>0</v>
      </c>
      <c r="H4957">
        <f t="shared" si="311"/>
        <v>0</v>
      </c>
      <c r="I4957">
        <f t="shared" si="312"/>
        <v>0</v>
      </c>
    </row>
    <row r="4958" spans="2:9" x14ac:dyDescent="0.25">
      <c r="B4958" s="21">
        <v>37161</v>
      </c>
      <c r="F4958">
        <f t="shared" si="309"/>
        <v>0</v>
      </c>
      <c r="G4958">
        <f t="shared" si="310"/>
        <v>0</v>
      </c>
      <c r="H4958">
        <f t="shared" si="311"/>
        <v>0</v>
      </c>
      <c r="I4958">
        <f t="shared" si="312"/>
        <v>0</v>
      </c>
    </row>
    <row r="4959" spans="2:9" x14ac:dyDescent="0.25">
      <c r="B4959" s="21">
        <v>37162</v>
      </c>
      <c r="F4959">
        <f t="shared" si="309"/>
        <v>0</v>
      </c>
      <c r="G4959">
        <f t="shared" si="310"/>
        <v>0</v>
      </c>
      <c r="H4959">
        <f t="shared" si="311"/>
        <v>0</v>
      </c>
      <c r="I4959">
        <f t="shared" si="312"/>
        <v>0</v>
      </c>
    </row>
    <row r="4960" spans="2:9" x14ac:dyDescent="0.25">
      <c r="B4960" s="21">
        <v>37163</v>
      </c>
      <c r="F4960">
        <f t="shared" si="309"/>
        <v>0</v>
      </c>
      <c r="G4960">
        <f t="shared" si="310"/>
        <v>0</v>
      </c>
      <c r="H4960">
        <f t="shared" si="311"/>
        <v>0</v>
      </c>
      <c r="I4960">
        <f t="shared" si="312"/>
        <v>0</v>
      </c>
    </row>
    <row r="4961" spans="2:9" x14ac:dyDescent="0.25">
      <c r="B4961" s="21">
        <v>37164</v>
      </c>
      <c r="F4961">
        <f t="shared" si="309"/>
        <v>0</v>
      </c>
      <c r="G4961">
        <f t="shared" si="310"/>
        <v>0</v>
      </c>
      <c r="H4961">
        <f t="shared" si="311"/>
        <v>0</v>
      </c>
      <c r="I4961">
        <f t="shared" si="312"/>
        <v>0</v>
      </c>
    </row>
    <row r="4962" spans="2:9" x14ac:dyDescent="0.25">
      <c r="B4962" s="21">
        <v>37165</v>
      </c>
      <c r="F4962">
        <f t="shared" si="309"/>
        <v>0</v>
      </c>
      <c r="G4962">
        <f t="shared" si="310"/>
        <v>0</v>
      </c>
      <c r="H4962">
        <f t="shared" si="311"/>
        <v>0</v>
      </c>
      <c r="I4962">
        <f t="shared" si="312"/>
        <v>0</v>
      </c>
    </row>
    <row r="4963" spans="2:9" x14ac:dyDescent="0.25">
      <c r="B4963" s="21">
        <v>37166</v>
      </c>
      <c r="C4963">
        <v>608.66319444444503</v>
      </c>
      <c r="F4963">
        <f t="shared" si="309"/>
        <v>608.66319444444503</v>
      </c>
      <c r="G4963">
        <f t="shared" si="310"/>
        <v>608.66319444444503</v>
      </c>
      <c r="H4963">
        <f t="shared" si="311"/>
        <v>0</v>
      </c>
      <c r="I4963">
        <f t="shared" si="312"/>
        <v>0</v>
      </c>
    </row>
    <row r="4964" spans="2:9" x14ac:dyDescent="0.25">
      <c r="B4964" s="21">
        <v>37167</v>
      </c>
      <c r="F4964">
        <f t="shared" si="309"/>
        <v>0</v>
      </c>
      <c r="G4964">
        <f t="shared" si="310"/>
        <v>0</v>
      </c>
      <c r="H4964">
        <f t="shared" si="311"/>
        <v>0</v>
      </c>
      <c r="I4964">
        <f t="shared" si="312"/>
        <v>0</v>
      </c>
    </row>
    <row r="4965" spans="2:9" x14ac:dyDescent="0.25">
      <c r="B4965" s="21">
        <v>37168</v>
      </c>
      <c r="F4965">
        <f t="shared" si="309"/>
        <v>0</v>
      </c>
      <c r="G4965">
        <f t="shared" si="310"/>
        <v>0</v>
      </c>
      <c r="H4965">
        <f t="shared" si="311"/>
        <v>0</v>
      </c>
      <c r="I4965">
        <f t="shared" si="312"/>
        <v>0</v>
      </c>
    </row>
    <row r="4966" spans="2:9" x14ac:dyDescent="0.25">
      <c r="B4966" s="21">
        <v>37169</v>
      </c>
      <c r="F4966">
        <f t="shared" si="309"/>
        <v>0</v>
      </c>
      <c r="G4966">
        <f t="shared" si="310"/>
        <v>0</v>
      </c>
      <c r="H4966">
        <f t="shared" si="311"/>
        <v>0</v>
      </c>
      <c r="I4966">
        <f t="shared" si="312"/>
        <v>0</v>
      </c>
    </row>
    <row r="4967" spans="2:9" x14ac:dyDescent="0.25">
      <c r="B4967" s="21">
        <v>37170</v>
      </c>
      <c r="F4967">
        <f t="shared" si="309"/>
        <v>0</v>
      </c>
      <c r="G4967">
        <f t="shared" si="310"/>
        <v>0</v>
      </c>
      <c r="H4967">
        <f t="shared" si="311"/>
        <v>0</v>
      </c>
      <c r="I4967">
        <f t="shared" si="312"/>
        <v>0</v>
      </c>
    </row>
    <row r="4968" spans="2:9" x14ac:dyDescent="0.25">
      <c r="B4968" s="21">
        <v>37171</v>
      </c>
      <c r="F4968">
        <f t="shared" si="309"/>
        <v>0</v>
      </c>
      <c r="G4968">
        <f t="shared" si="310"/>
        <v>0</v>
      </c>
      <c r="H4968">
        <f t="shared" si="311"/>
        <v>0</v>
      </c>
      <c r="I4968">
        <f t="shared" si="312"/>
        <v>0</v>
      </c>
    </row>
    <row r="4969" spans="2:9" x14ac:dyDescent="0.25">
      <c r="B4969" s="21">
        <v>37172</v>
      </c>
      <c r="F4969">
        <f t="shared" si="309"/>
        <v>0</v>
      </c>
      <c r="G4969">
        <f t="shared" si="310"/>
        <v>0</v>
      </c>
      <c r="H4969">
        <f t="shared" si="311"/>
        <v>0</v>
      </c>
      <c r="I4969">
        <f t="shared" si="312"/>
        <v>0</v>
      </c>
    </row>
    <row r="4970" spans="2:9" x14ac:dyDescent="0.25">
      <c r="B4970" s="21">
        <v>37173</v>
      </c>
      <c r="F4970">
        <f t="shared" si="309"/>
        <v>0</v>
      </c>
      <c r="G4970">
        <f t="shared" si="310"/>
        <v>0</v>
      </c>
      <c r="H4970">
        <f t="shared" si="311"/>
        <v>0</v>
      </c>
      <c r="I4970">
        <f t="shared" si="312"/>
        <v>0</v>
      </c>
    </row>
    <row r="4971" spans="2:9" x14ac:dyDescent="0.25">
      <c r="B4971" s="21">
        <v>37174</v>
      </c>
      <c r="C4971">
        <v>809.05478395061698</v>
      </c>
      <c r="F4971">
        <f t="shared" si="309"/>
        <v>809.05478395061698</v>
      </c>
      <c r="G4971">
        <f t="shared" si="310"/>
        <v>809.05478395061698</v>
      </c>
      <c r="H4971">
        <f t="shared" si="311"/>
        <v>0</v>
      </c>
      <c r="I4971">
        <f t="shared" si="312"/>
        <v>0</v>
      </c>
    </row>
    <row r="4972" spans="2:9" x14ac:dyDescent="0.25">
      <c r="B4972" s="21">
        <v>37175</v>
      </c>
      <c r="F4972">
        <f t="shared" si="309"/>
        <v>0</v>
      </c>
      <c r="G4972">
        <f t="shared" si="310"/>
        <v>0</v>
      </c>
      <c r="H4972">
        <f t="shared" si="311"/>
        <v>0</v>
      </c>
      <c r="I4972">
        <f t="shared" si="312"/>
        <v>0</v>
      </c>
    </row>
    <row r="4973" spans="2:9" x14ac:dyDescent="0.25">
      <c r="B4973" s="21">
        <v>37176</v>
      </c>
      <c r="F4973">
        <f t="shared" si="309"/>
        <v>0</v>
      </c>
      <c r="G4973">
        <f t="shared" si="310"/>
        <v>0</v>
      </c>
      <c r="H4973">
        <f t="shared" si="311"/>
        <v>0</v>
      </c>
      <c r="I4973">
        <f t="shared" si="312"/>
        <v>0</v>
      </c>
    </row>
    <row r="4974" spans="2:9" x14ac:dyDescent="0.25">
      <c r="B4974" s="21">
        <v>37177</v>
      </c>
      <c r="F4974">
        <f t="shared" si="309"/>
        <v>0</v>
      </c>
      <c r="G4974">
        <f t="shared" si="310"/>
        <v>0</v>
      </c>
      <c r="H4974">
        <f t="shared" si="311"/>
        <v>0</v>
      </c>
      <c r="I4974">
        <f t="shared" si="312"/>
        <v>0</v>
      </c>
    </row>
    <row r="4975" spans="2:9" x14ac:dyDescent="0.25">
      <c r="B4975" s="21">
        <v>37178</v>
      </c>
      <c r="F4975">
        <f t="shared" si="309"/>
        <v>0</v>
      </c>
      <c r="G4975">
        <f t="shared" si="310"/>
        <v>0</v>
      </c>
      <c r="H4975">
        <f t="shared" si="311"/>
        <v>0</v>
      </c>
      <c r="I4975">
        <f t="shared" si="312"/>
        <v>0</v>
      </c>
    </row>
    <row r="4976" spans="2:9" x14ac:dyDescent="0.25">
      <c r="B4976" s="21">
        <v>37179</v>
      </c>
      <c r="F4976">
        <f t="shared" si="309"/>
        <v>0</v>
      </c>
      <c r="G4976">
        <f t="shared" si="310"/>
        <v>0</v>
      </c>
      <c r="H4976">
        <f t="shared" si="311"/>
        <v>0</v>
      </c>
      <c r="I4976">
        <f t="shared" si="312"/>
        <v>0</v>
      </c>
    </row>
    <row r="4977" spans="2:9" x14ac:dyDescent="0.25">
      <c r="B4977" s="21">
        <v>37180</v>
      </c>
      <c r="F4977">
        <f t="shared" si="309"/>
        <v>0</v>
      </c>
      <c r="G4977">
        <f t="shared" si="310"/>
        <v>0</v>
      </c>
      <c r="H4977">
        <f t="shared" si="311"/>
        <v>0</v>
      </c>
      <c r="I4977">
        <f t="shared" si="312"/>
        <v>0</v>
      </c>
    </row>
    <row r="4978" spans="2:9" x14ac:dyDescent="0.25">
      <c r="B4978" s="21">
        <v>37181</v>
      </c>
      <c r="F4978">
        <f t="shared" si="309"/>
        <v>0</v>
      </c>
      <c r="G4978">
        <f t="shared" si="310"/>
        <v>0</v>
      </c>
      <c r="H4978">
        <f t="shared" si="311"/>
        <v>0</v>
      </c>
      <c r="I4978">
        <f t="shared" si="312"/>
        <v>0</v>
      </c>
    </row>
    <row r="4979" spans="2:9" x14ac:dyDescent="0.25">
      <c r="B4979" s="21">
        <v>37182</v>
      </c>
      <c r="F4979">
        <f t="shared" si="309"/>
        <v>0</v>
      </c>
      <c r="G4979">
        <f t="shared" si="310"/>
        <v>0</v>
      </c>
      <c r="H4979">
        <f t="shared" si="311"/>
        <v>0</v>
      </c>
      <c r="I4979">
        <f t="shared" si="312"/>
        <v>0</v>
      </c>
    </row>
    <row r="4980" spans="2:9" x14ac:dyDescent="0.25">
      <c r="B4980" s="21">
        <v>37183</v>
      </c>
      <c r="F4980">
        <f t="shared" si="309"/>
        <v>0</v>
      </c>
      <c r="G4980">
        <f t="shared" si="310"/>
        <v>0</v>
      </c>
      <c r="H4980">
        <f t="shared" si="311"/>
        <v>0</v>
      </c>
      <c r="I4980">
        <f t="shared" si="312"/>
        <v>0</v>
      </c>
    </row>
    <row r="4981" spans="2:9" x14ac:dyDescent="0.25">
      <c r="B4981" s="21">
        <v>37184</v>
      </c>
      <c r="F4981">
        <f t="shared" si="309"/>
        <v>0</v>
      </c>
      <c r="G4981">
        <f t="shared" si="310"/>
        <v>0</v>
      </c>
      <c r="H4981">
        <f t="shared" si="311"/>
        <v>0</v>
      </c>
      <c r="I4981">
        <f t="shared" si="312"/>
        <v>0</v>
      </c>
    </row>
    <row r="4982" spans="2:9" x14ac:dyDescent="0.25">
      <c r="B4982" s="21">
        <v>37185</v>
      </c>
      <c r="F4982">
        <f t="shared" si="309"/>
        <v>0</v>
      </c>
      <c r="G4982">
        <f t="shared" si="310"/>
        <v>0</v>
      </c>
      <c r="H4982">
        <f t="shared" si="311"/>
        <v>0</v>
      </c>
      <c r="I4982">
        <f t="shared" si="312"/>
        <v>0</v>
      </c>
    </row>
    <row r="4983" spans="2:9" x14ac:dyDescent="0.25">
      <c r="B4983" s="21">
        <v>37186</v>
      </c>
      <c r="F4983">
        <f t="shared" si="309"/>
        <v>0</v>
      </c>
      <c r="G4983">
        <f t="shared" si="310"/>
        <v>0</v>
      </c>
      <c r="H4983">
        <f t="shared" si="311"/>
        <v>0</v>
      </c>
      <c r="I4983">
        <f t="shared" si="312"/>
        <v>0</v>
      </c>
    </row>
    <row r="4984" spans="2:9" x14ac:dyDescent="0.25">
      <c r="B4984" s="21">
        <v>37187</v>
      </c>
      <c r="F4984">
        <f t="shared" si="309"/>
        <v>0</v>
      </c>
      <c r="G4984">
        <f t="shared" si="310"/>
        <v>0</v>
      </c>
      <c r="H4984">
        <f t="shared" si="311"/>
        <v>0</v>
      </c>
      <c r="I4984">
        <f t="shared" si="312"/>
        <v>0</v>
      </c>
    </row>
    <row r="4985" spans="2:9" x14ac:dyDescent="0.25">
      <c r="B4985" s="21">
        <v>37188</v>
      </c>
      <c r="F4985">
        <f t="shared" si="309"/>
        <v>0</v>
      </c>
      <c r="G4985">
        <f t="shared" si="310"/>
        <v>0</v>
      </c>
      <c r="H4985">
        <f t="shared" si="311"/>
        <v>0</v>
      </c>
      <c r="I4985">
        <f t="shared" si="312"/>
        <v>0</v>
      </c>
    </row>
    <row r="4986" spans="2:9" x14ac:dyDescent="0.25">
      <c r="B4986" s="21">
        <v>37189</v>
      </c>
      <c r="F4986">
        <f t="shared" si="309"/>
        <v>0</v>
      </c>
      <c r="G4986">
        <f t="shared" si="310"/>
        <v>0</v>
      </c>
      <c r="H4986">
        <f t="shared" si="311"/>
        <v>0</v>
      </c>
      <c r="I4986">
        <f t="shared" si="312"/>
        <v>0</v>
      </c>
    </row>
    <row r="4987" spans="2:9" x14ac:dyDescent="0.25">
      <c r="B4987" s="21">
        <v>37190</v>
      </c>
      <c r="F4987">
        <f t="shared" si="309"/>
        <v>0</v>
      </c>
      <c r="G4987">
        <f t="shared" si="310"/>
        <v>0</v>
      </c>
      <c r="H4987">
        <f t="shared" si="311"/>
        <v>0</v>
      </c>
      <c r="I4987">
        <f t="shared" si="312"/>
        <v>0</v>
      </c>
    </row>
    <row r="4988" spans="2:9" x14ac:dyDescent="0.25">
      <c r="B4988" s="21">
        <v>37191</v>
      </c>
      <c r="F4988">
        <f t="shared" si="309"/>
        <v>0</v>
      </c>
      <c r="G4988">
        <f t="shared" si="310"/>
        <v>0</v>
      </c>
      <c r="H4988">
        <f t="shared" si="311"/>
        <v>0</v>
      </c>
      <c r="I4988">
        <f t="shared" si="312"/>
        <v>0</v>
      </c>
    </row>
    <row r="4989" spans="2:9" x14ac:dyDescent="0.25">
      <c r="B4989" s="21">
        <v>37192</v>
      </c>
      <c r="F4989">
        <f t="shared" si="309"/>
        <v>0</v>
      </c>
      <c r="G4989">
        <f t="shared" si="310"/>
        <v>0</v>
      </c>
      <c r="H4989">
        <f t="shared" si="311"/>
        <v>0</v>
      </c>
      <c r="I4989">
        <f t="shared" si="312"/>
        <v>0</v>
      </c>
    </row>
    <row r="4990" spans="2:9" x14ac:dyDescent="0.25">
      <c r="B4990" s="21">
        <v>37193</v>
      </c>
      <c r="F4990">
        <f t="shared" si="309"/>
        <v>0</v>
      </c>
      <c r="G4990">
        <f t="shared" si="310"/>
        <v>0</v>
      </c>
      <c r="H4990">
        <f t="shared" si="311"/>
        <v>0</v>
      </c>
      <c r="I4990">
        <f t="shared" si="312"/>
        <v>0</v>
      </c>
    </row>
    <row r="4991" spans="2:9" x14ac:dyDescent="0.25">
      <c r="B4991" s="21">
        <v>37194</v>
      </c>
      <c r="F4991">
        <f t="shared" si="309"/>
        <v>0</v>
      </c>
      <c r="G4991">
        <f t="shared" si="310"/>
        <v>0</v>
      </c>
      <c r="H4991">
        <f t="shared" si="311"/>
        <v>0</v>
      </c>
      <c r="I4991">
        <f t="shared" si="312"/>
        <v>0</v>
      </c>
    </row>
    <row r="4992" spans="2:9" x14ac:dyDescent="0.25">
      <c r="B4992" s="21">
        <v>37195</v>
      </c>
      <c r="F4992">
        <f t="shared" si="309"/>
        <v>0</v>
      </c>
      <c r="G4992">
        <f t="shared" si="310"/>
        <v>0</v>
      </c>
      <c r="H4992">
        <f t="shared" si="311"/>
        <v>0</v>
      </c>
      <c r="I4992">
        <f t="shared" si="312"/>
        <v>0</v>
      </c>
    </row>
    <row r="4993" spans="2:9" x14ac:dyDescent="0.25">
      <c r="B4993" s="21">
        <v>37196</v>
      </c>
      <c r="F4993">
        <f t="shared" si="309"/>
        <v>0</v>
      </c>
      <c r="G4993">
        <f t="shared" si="310"/>
        <v>0</v>
      </c>
      <c r="H4993">
        <f t="shared" si="311"/>
        <v>0</v>
      </c>
      <c r="I4993">
        <f t="shared" si="312"/>
        <v>0</v>
      </c>
    </row>
    <row r="4994" spans="2:9" x14ac:dyDescent="0.25">
      <c r="B4994" s="21">
        <v>37197</v>
      </c>
      <c r="F4994">
        <f t="shared" si="309"/>
        <v>0</v>
      </c>
      <c r="G4994">
        <f t="shared" si="310"/>
        <v>0</v>
      </c>
      <c r="H4994">
        <f t="shared" si="311"/>
        <v>0</v>
      </c>
      <c r="I4994">
        <f t="shared" si="312"/>
        <v>0</v>
      </c>
    </row>
    <row r="4995" spans="2:9" x14ac:dyDescent="0.25">
      <c r="B4995" s="21">
        <v>37198</v>
      </c>
      <c r="F4995">
        <f t="shared" si="309"/>
        <v>0</v>
      </c>
      <c r="G4995">
        <f t="shared" si="310"/>
        <v>0</v>
      </c>
      <c r="H4995">
        <f t="shared" si="311"/>
        <v>0</v>
      </c>
      <c r="I4995">
        <f t="shared" si="312"/>
        <v>0</v>
      </c>
    </row>
    <row r="4996" spans="2:9" x14ac:dyDescent="0.25">
      <c r="B4996" s="21">
        <v>37199</v>
      </c>
      <c r="F4996">
        <f t="shared" si="309"/>
        <v>0</v>
      </c>
      <c r="G4996">
        <f t="shared" si="310"/>
        <v>0</v>
      </c>
      <c r="H4996">
        <f t="shared" si="311"/>
        <v>0</v>
      </c>
      <c r="I4996">
        <f t="shared" si="312"/>
        <v>0</v>
      </c>
    </row>
    <row r="4997" spans="2:9" x14ac:dyDescent="0.25">
      <c r="B4997" s="21">
        <v>37200</v>
      </c>
      <c r="F4997">
        <f t="shared" si="309"/>
        <v>0</v>
      </c>
      <c r="G4997">
        <f t="shared" si="310"/>
        <v>0</v>
      </c>
      <c r="H4997">
        <f t="shared" si="311"/>
        <v>0</v>
      </c>
      <c r="I4997">
        <f t="shared" si="312"/>
        <v>0</v>
      </c>
    </row>
    <row r="4998" spans="2:9" x14ac:dyDescent="0.25">
      <c r="B4998" s="21">
        <v>37201</v>
      </c>
      <c r="F4998">
        <f t="shared" ref="F4998:F5061" si="313">G4998-H4998</f>
        <v>0</v>
      </c>
      <c r="G4998">
        <f t="shared" ref="G4998:G5061" si="314">IF(C4998="",0,C4998)</f>
        <v>0</v>
      </c>
      <c r="H4998">
        <f t="shared" ref="H4998:H5061" si="315">IF(D4998="",0,D4998)</f>
        <v>0</v>
      </c>
      <c r="I4998">
        <f t="shared" ref="I4998:I5061" si="316">IF(E4998="",0,E4998)</f>
        <v>0</v>
      </c>
    </row>
    <row r="4999" spans="2:9" x14ac:dyDescent="0.25">
      <c r="B4999" s="21">
        <v>37202</v>
      </c>
      <c r="F4999">
        <f t="shared" si="313"/>
        <v>0</v>
      </c>
      <c r="G4999">
        <f t="shared" si="314"/>
        <v>0</v>
      </c>
      <c r="H4999">
        <f t="shared" si="315"/>
        <v>0</v>
      </c>
      <c r="I4999">
        <f t="shared" si="316"/>
        <v>0</v>
      </c>
    </row>
    <row r="5000" spans="2:9" x14ac:dyDescent="0.25">
      <c r="B5000" s="21">
        <v>37203</v>
      </c>
      <c r="F5000">
        <f t="shared" si="313"/>
        <v>0</v>
      </c>
      <c r="G5000">
        <f t="shared" si="314"/>
        <v>0</v>
      </c>
      <c r="H5000">
        <f t="shared" si="315"/>
        <v>0</v>
      </c>
      <c r="I5000">
        <f t="shared" si="316"/>
        <v>0</v>
      </c>
    </row>
    <row r="5001" spans="2:9" x14ac:dyDescent="0.25">
      <c r="B5001" s="21">
        <v>37204</v>
      </c>
      <c r="F5001">
        <f t="shared" si="313"/>
        <v>0</v>
      </c>
      <c r="G5001">
        <f t="shared" si="314"/>
        <v>0</v>
      </c>
      <c r="H5001">
        <f t="shared" si="315"/>
        <v>0</v>
      </c>
      <c r="I5001">
        <f t="shared" si="316"/>
        <v>0</v>
      </c>
    </row>
    <row r="5002" spans="2:9" x14ac:dyDescent="0.25">
      <c r="B5002" s="21">
        <v>37205</v>
      </c>
      <c r="F5002">
        <f t="shared" si="313"/>
        <v>0</v>
      </c>
      <c r="G5002">
        <f t="shared" si="314"/>
        <v>0</v>
      </c>
      <c r="H5002">
        <f t="shared" si="315"/>
        <v>0</v>
      </c>
      <c r="I5002">
        <f t="shared" si="316"/>
        <v>0</v>
      </c>
    </row>
    <row r="5003" spans="2:9" x14ac:dyDescent="0.25">
      <c r="B5003" s="21">
        <v>37206</v>
      </c>
      <c r="F5003">
        <f t="shared" si="313"/>
        <v>0</v>
      </c>
      <c r="G5003">
        <f t="shared" si="314"/>
        <v>0</v>
      </c>
      <c r="H5003">
        <f t="shared" si="315"/>
        <v>0</v>
      </c>
      <c r="I5003">
        <f t="shared" si="316"/>
        <v>0</v>
      </c>
    </row>
    <row r="5004" spans="2:9" x14ac:dyDescent="0.25">
      <c r="B5004" s="21">
        <v>37207</v>
      </c>
      <c r="F5004">
        <f t="shared" si="313"/>
        <v>0</v>
      </c>
      <c r="G5004">
        <f t="shared" si="314"/>
        <v>0</v>
      </c>
      <c r="H5004">
        <f t="shared" si="315"/>
        <v>0</v>
      </c>
      <c r="I5004">
        <f t="shared" si="316"/>
        <v>0</v>
      </c>
    </row>
    <row r="5005" spans="2:9" x14ac:dyDescent="0.25">
      <c r="B5005" s="21">
        <v>37208</v>
      </c>
      <c r="F5005">
        <f t="shared" si="313"/>
        <v>0</v>
      </c>
      <c r="G5005">
        <f t="shared" si="314"/>
        <v>0</v>
      </c>
      <c r="H5005">
        <f t="shared" si="315"/>
        <v>0</v>
      </c>
      <c r="I5005">
        <f t="shared" si="316"/>
        <v>0</v>
      </c>
    </row>
    <row r="5006" spans="2:9" x14ac:dyDescent="0.25">
      <c r="B5006" s="21">
        <v>37209</v>
      </c>
      <c r="F5006">
        <f t="shared" si="313"/>
        <v>0</v>
      </c>
      <c r="G5006">
        <f t="shared" si="314"/>
        <v>0</v>
      </c>
      <c r="H5006">
        <f t="shared" si="315"/>
        <v>0</v>
      </c>
      <c r="I5006">
        <f t="shared" si="316"/>
        <v>0</v>
      </c>
    </row>
    <row r="5007" spans="2:9" x14ac:dyDescent="0.25">
      <c r="B5007" s="21">
        <v>37210</v>
      </c>
      <c r="F5007">
        <f t="shared" si="313"/>
        <v>0</v>
      </c>
      <c r="G5007">
        <f t="shared" si="314"/>
        <v>0</v>
      </c>
      <c r="H5007">
        <f t="shared" si="315"/>
        <v>0</v>
      </c>
      <c r="I5007">
        <f t="shared" si="316"/>
        <v>0</v>
      </c>
    </row>
    <row r="5008" spans="2:9" x14ac:dyDescent="0.25">
      <c r="B5008" s="21">
        <v>37211</v>
      </c>
      <c r="F5008">
        <f t="shared" si="313"/>
        <v>0</v>
      </c>
      <c r="G5008">
        <f t="shared" si="314"/>
        <v>0</v>
      </c>
      <c r="H5008">
        <f t="shared" si="315"/>
        <v>0</v>
      </c>
      <c r="I5008">
        <f t="shared" si="316"/>
        <v>0</v>
      </c>
    </row>
    <row r="5009" spans="2:9" x14ac:dyDescent="0.25">
      <c r="B5009" s="21">
        <v>37212</v>
      </c>
      <c r="F5009">
        <f t="shared" si="313"/>
        <v>0</v>
      </c>
      <c r="G5009">
        <f t="shared" si="314"/>
        <v>0</v>
      </c>
      <c r="H5009">
        <f t="shared" si="315"/>
        <v>0</v>
      </c>
      <c r="I5009">
        <f t="shared" si="316"/>
        <v>0</v>
      </c>
    </row>
    <row r="5010" spans="2:9" x14ac:dyDescent="0.25">
      <c r="B5010" s="21">
        <v>37213</v>
      </c>
      <c r="F5010">
        <f t="shared" si="313"/>
        <v>0</v>
      </c>
      <c r="G5010">
        <f t="shared" si="314"/>
        <v>0</v>
      </c>
      <c r="H5010">
        <f t="shared" si="315"/>
        <v>0</v>
      </c>
      <c r="I5010">
        <f t="shared" si="316"/>
        <v>0</v>
      </c>
    </row>
    <row r="5011" spans="2:9" x14ac:dyDescent="0.25">
      <c r="B5011" s="21">
        <v>37214</v>
      </c>
      <c r="F5011">
        <f t="shared" si="313"/>
        <v>0</v>
      </c>
      <c r="G5011">
        <f t="shared" si="314"/>
        <v>0</v>
      </c>
      <c r="H5011">
        <f t="shared" si="315"/>
        <v>0</v>
      </c>
      <c r="I5011">
        <f t="shared" si="316"/>
        <v>0</v>
      </c>
    </row>
    <row r="5012" spans="2:9" x14ac:dyDescent="0.25">
      <c r="B5012" s="21">
        <v>37215</v>
      </c>
      <c r="F5012">
        <f t="shared" si="313"/>
        <v>0</v>
      </c>
      <c r="G5012">
        <f t="shared" si="314"/>
        <v>0</v>
      </c>
      <c r="H5012">
        <f t="shared" si="315"/>
        <v>0</v>
      </c>
      <c r="I5012">
        <f t="shared" si="316"/>
        <v>0</v>
      </c>
    </row>
    <row r="5013" spans="2:9" x14ac:dyDescent="0.25">
      <c r="B5013" s="21">
        <v>37216</v>
      </c>
      <c r="F5013">
        <f t="shared" si="313"/>
        <v>0</v>
      </c>
      <c r="G5013">
        <f t="shared" si="314"/>
        <v>0</v>
      </c>
      <c r="H5013">
        <f t="shared" si="315"/>
        <v>0</v>
      </c>
      <c r="I5013">
        <f t="shared" si="316"/>
        <v>0</v>
      </c>
    </row>
    <row r="5014" spans="2:9" x14ac:dyDescent="0.25">
      <c r="B5014" s="21">
        <v>37217</v>
      </c>
      <c r="F5014">
        <f t="shared" si="313"/>
        <v>0</v>
      </c>
      <c r="G5014">
        <f t="shared" si="314"/>
        <v>0</v>
      </c>
      <c r="H5014">
        <f t="shared" si="315"/>
        <v>0</v>
      </c>
      <c r="I5014">
        <f t="shared" si="316"/>
        <v>0</v>
      </c>
    </row>
    <row r="5015" spans="2:9" x14ac:dyDescent="0.25">
      <c r="B5015" s="21">
        <v>37218</v>
      </c>
      <c r="F5015">
        <f t="shared" si="313"/>
        <v>0</v>
      </c>
      <c r="G5015">
        <f t="shared" si="314"/>
        <v>0</v>
      </c>
      <c r="H5015">
        <f t="shared" si="315"/>
        <v>0</v>
      </c>
      <c r="I5015">
        <f t="shared" si="316"/>
        <v>0</v>
      </c>
    </row>
    <row r="5016" spans="2:9" x14ac:dyDescent="0.25">
      <c r="B5016" s="21">
        <v>37219</v>
      </c>
      <c r="F5016">
        <f t="shared" si="313"/>
        <v>0</v>
      </c>
      <c r="G5016">
        <f t="shared" si="314"/>
        <v>0</v>
      </c>
      <c r="H5016">
        <f t="shared" si="315"/>
        <v>0</v>
      </c>
      <c r="I5016">
        <f t="shared" si="316"/>
        <v>0</v>
      </c>
    </row>
    <row r="5017" spans="2:9" x14ac:dyDescent="0.25">
      <c r="B5017" s="21">
        <v>37220</v>
      </c>
      <c r="F5017">
        <f t="shared" si="313"/>
        <v>0</v>
      </c>
      <c r="G5017">
        <f t="shared" si="314"/>
        <v>0</v>
      </c>
      <c r="H5017">
        <f t="shared" si="315"/>
        <v>0</v>
      </c>
      <c r="I5017">
        <f t="shared" si="316"/>
        <v>0</v>
      </c>
    </row>
    <row r="5018" spans="2:9" x14ac:dyDescent="0.25">
      <c r="B5018" s="21">
        <v>37221</v>
      </c>
      <c r="F5018">
        <f t="shared" si="313"/>
        <v>0</v>
      </c>
      <c r="G5018">
        <f t="shared" si="314"/>
        <v>0</v>
      </c>
      <c r="H5018">
        <f t="shared" si="315"/>
        <v>0</v>
      </c>
      <c r="I5018">
        <f t="shared" si="316"/>
        <v>0</v>
      </c>
    </row>
    <row r="5019" spans="2:9" x14ac:dyDescent="0.25">
      <c r="B5019" s="21">
        <v>37222</v>
      </c>
      <c r="F5019">
        <f t="shared" si="313"/>
        <v>0</v>
      </c>
      <c r="G5019">
        <f t="shared" si="314"/>
        <v>0</v>
      </c>
      <c r="H5019">
        <f t="shared" si="315"/>
        <v>0</v>
      </c>
      <c r="I5019">
        <f t="shared" si="316"/>
        <v>0</v>
      </c>
    </row>
    <row r="5020" spans="2:9" x14ac:dyDescent="0.25">
      <c r="B5020" s="21">
        <v>37223</v>
      </c>
      <c r="F5020">
        <f t="shared" si="313"/>
        <v>0</v>
      </c>
      <c r="G5020">
        <f t="shared" si="314"/>
        <v>0</v>
      </c>
      <c r="H5020">
        <f t="shared" si="315"/>
        <v>0</v>
      </c>
      <c r="I5020">
        <f t="shared" si="316"/>
        <v>0</v>
      </c>
    </row>
    <row r="5021" spans="2:9" x14ac:dyDescent="0.25">
      <c r="B5021" s="21">
        <v>37224</v>
      </c>
      <c r="F5021">
        <f t="shared" si="313"/>
        <v>0</v>
      </c>
      <c r="G5021">
        <f t="shared" si="314"/>
        <v>0</v>
      </c>
      <c r="H5021">
        <f t="shared" si="315"/>
        <v>0</v>
      </c>
      <c r="I5021">
        <f t="shared" si="316"/>
        <v>0</v>
      </c>
    </row>
    <row r="5022" spans="2:9" x14ac:dyDescent="0.25">
      <c r="B5022" s="21">
        <v>37225</v>
      </c>
      <c r="F5022">
        <f t="shared" si="313"/>
        <v>0</v>
      </c>
      <c r="G5022">
        <f t="shared" si="314"/>
        <v>0</v>
      </c>
      <c r="H5022">
        <f t="shared" si="315"/>
        <v>0</v>
      </c>
      <c r="I5022">
        <f t="shared" si="316"/>
        <v>0</v>
      </c>
    </row>
    <row r="5023" spans="2:9" x14ac:dyDescent="0.25">
      <c r="B5023" s="21">
        <v>37226</v>
      </c>
      <c r="F5023">
        <f t="shared" si="313"/>
        <v>0</v>
      </c>
      <c r="G5023">
        <f t="shared" si="314"/>
        <v>0</v>
      </c>
      <c r="H5023">
        <f t="shared" si="315"/>
        <v>0</v>
      </c>
      <c r="I5023">
        <f t="shared" si="316"/>
        <v>0</v>
      </c>
    </row>
    <row r="5024" spans="2:9" x14ac:dyDescent="0.25">
      <c r="B5024" s="21">
        <v>37227</v>
      </c>
      <c r="F5024">
        <f t="shared" si="313"/>
        <v>0</v>
      </c>
      <c r="G5024">
        <f t="shared" si="314"/>
        <v>0</v>
      </c>
      <c r="H5024">
        <f t="shared" si="315"/>
        <v>0</v>
      </c>
      <c r="I5024">
        <f t="shared" si="316"/>
        <v>0</v>
      </c>
    </row>
    <row r="5025" spans="1:9" x14ac:dyDescent="0.25">
      <c r="B5025" s="21">
        <v>37228</v>
      </c>
      <c r="F5025">
        <f t="shared" si="313"/>
        <v>0</v>
      </c>
      <c r="G5025">
        <f t="shared" si="314"/>
        <v>0</v>
      </c>
      <c r="H5025">
        <f t="shared" si="315"/>
        <v>0</v>
      </c>
      <c r="I5025">
        <f t="shared" si="316"/>
        <v>0</v>
      </c>
    </row>
    <row r="5026" spans="1:9" x14ac:dyDescent="0.25">
      <c r="B5026" s="21">
        <v>37229</v>
      </c>
      <c r="C5026">
        <v>1469.52932098765</v>
      </c>
      <c r="F5026">
        <f t="shared" si="313"/>
        <v>1469.52932098765</v>
      </c>
      <c r="G5026">
        <f t="shared" si="314"/>
        <v>1469.52932098765</v>
      </c>
      <c r="H5026">
        <f t="shared" si="315"/>
        <v>0</v>
      </c>
      <c r="I5026">
        <f t="shared" si="316"/>
        <v>0</v>
      </c>
    </row>
    <row r="5027" spans="1:9" x14ac:dyDescent="0.25">
      <c r="B5027" s="21">
        <v>37230</v>
      </c>
      <c r="F5027">
        <f t="shared" si="313"/>
        <v>0</v>
      </c>
      <c r="G5027">
        <f t="shared" si="314"/>
        <v>0</v>
      </c>
      <c r="H5027">
        <f t="shared" si="315"/>
        <v>0</v>
      </c>
      <c r="I5027">
        <f t="shared" si="316"/>
        <v>0</v>
      </c>
    </row>
    <row r="5028" spans="1:9" x14ac:dyDescent="0.25">
      <c r="A5028" t="s">
        <v>388</v>
      </c>
      <c r="B5028" s="21">
        <v>37625</v>
      </c>
      <c r="F5028">
        <f t="shared" si="313"/>
        <v>0</v>
      </c>
      <c r="G5028">
        <f t="shared" si="314"/>
        <v>0</v>
      </c>
      <c r="H5028">
        <f t="shared" si="315"/>
        <v>0</v>
      </c>
      <c r="I5028">
        <f t="shared" si="316"/>
        <v>0</v>
      </c>
    </row>
    <row r="5029" spans="1:9" x14ac:dyDescent="0.25">
      <c r="B5029" s="21">
        <v>37635</v>
      </c>
      <c r="F5029">
        <f t="shared" si="313"/>
        <v>0</v>
      </c>
      <c r="G5029">
        <f t="shared" si="314"/>
        <v>0</v>
      </c>
      <c r="H5029">
        <f t="shared" si="315"/>
        <v>0</v>
      </c>
      <c r="I5029">
        <f t="shared" si="316"/>
        <v>0</v>
      </c>
    </row>
    <row r="5030" spans="1:9" x14ac:dyDescent="0.25">
      <c r="B5030" s="21">
        <v>37644</v>
      </c>
      <c r="F5030">
        <f t="shared" si="313"/>
        <v>0</v>
      </c>
      <c r="G5030">
        <f t="shared" si="314"/>
        <v>0</v>
      </c>
      <c r="H5030">
        <f t="shared" si="315"/>
        <v>0</v>
      </c>
      <c r="I5030">
        <f t="shared" si="316"/>
        <v>0</v>
      </c>
    </row>
    <row r="5031" spans="1:9" x14ac:dyDescent="0.25">
      <c r="B5031" s="21">
        <v>37656</v>
      </c>
      <c r="F5031">
        <f t="shared" si="313"/>
        <v>0</v>
      </c>
      <c r="G5031">
        <f t="shared" si="314"/>
        <v>0</v>
      </c>
      <c r="H5031">
        <f t="shared" si="315"/>
        <v>0</v>
      </c>
      <c r="I5031">
        <f t="shared" si="316"/>
        <v>0</v>
      </c>
    </row>
    <row r="5032" spans="1:9" x14ac:dyDescent="0.25">
      <c r="B5032" s="21">
        <v>37676</v>
      </c>
      <c r="F5032">
        <f t="shared" si="313"/>
        <v>0</v>
      </c>
      <c r="G5032">
        <f t="shared" si="314"/>
        <v>0</v>
      </c>
      <c r="H5032">
        <f t="shared" si="315"/>
        <v>0</v>
      </c>
      <c r="I5032">
        <f t="shared" si="316"/>
        <v>0</v>
      </c>
    </row>
    <row r="5033" spans="1:9" x14ac:dyDescent="0.25">
      <c r="B5033" s="21">
        <v>37686</v>
      </c>
      <c r="F5033">
        <f t="shared" si="313"/>
        <v>0</v>
      </c>
      <c r="G5033">
        <f t="shared" si="314"/>
        <v>0</v>
      </c>
      <c r="H5033">
        <f t="shared" si="315"/>
        <v>0</v>
      </c>
      <c r="I5033">
        <f t="shared" si="316"/>
        <v>0</v>
      </c>
    </row>
    <row r="5034" spans="1:9" x14ac:dyDescent="0.25">
      <c r="B5034" s="21">
        <v>37691</v>
      </c>
      <c r="F5034">
        <f t="shared" si="313"/>
        <v>0</v>
      </c>
      <c r="G5034">
        <f t="shared" si="314"/>
        <v>0</v>
      </c>
      <c r="H5034">
        <f t="shared" si="315"/>
        <v>0</v>
      </c>
      <c r="I5034">
        <f t="shared" si="316"/>
        <v>0</v>
      </c>
    </row>
    <row r="5035" spans="1:9" x14ac:dyDescent="0.25">
      <c r="B5035" s="21">
        <v>37696</v>
      </c>
      <c r="F5035">
        <f t="shared" si="313"/>
        <v>0</v>
      </c>
      <c r="G5035">
        <f t="shared" si="314"/>
        <v>0</v>
      </c>
      <c r="H5035">
        <f t="shared" si="315"/>
        <v>0</v>
      </c>
      <c r="I5035">
        <f t="shared" si="316"/>
        <v>0</v>
      </c>
    </row>
    <row r="5036" spans="1:9" x14ac:dyDescent="0.25">
      <c r="B5036" s="21">
        <v>37699</v>
      </c>
      <c r="C5036">
        <v>57.62</v>
      </c>
      <c r="F5036">
        <f t="shared" si="313"/>
        <v>57.62</v>
      </c>
      <c r="G5036">
        <f t="shared" si="314"/>
        <v>57.62</v>
      </c>
      <c r="H5036">
        <f t="shared" si="315"/>
        <v>0</v>
      </c>
      <c r="I5036">
        <f t="shared" si="316"/>
        <v>0</v>
      </c>
    </row>
    <row r="5037" spans="1:9" x14ac:dyDescent="0.25">
      <c r="B5037" s="21">
        <v>37701</v>
      </c>
      <c r="F5037">
        <f t="shared" si="313"/>
        <v>0</v>
      </c>
      <c r="G5037">
        <f t="shared" si="314"/>
        <v>0</v>
      </c>
      <c r="H5037">
        <f t="shared" si="315"/>
        <v>0</v>
      </c>
      <c r="I5037">
        <f t="shared" si="316"/>
        <v>0</v>
      </c>
    </row>
    <row r="5038" spans="1:9" x14ac:dyDescent="0.25">
      <c r="B5038" s="21">
        <v>37705</v>
      </c>
      <c r="F5038">
        <f t="shared" si="313"/>
        <v>0</v>
      </c>
      <c r="G5038">
        <f t="shared" si="314"/>
        <v>0</v>
      </c>
      <c r="H5038">
        <f t="shared" si="315"/>
        <v>0</v>
      </c>
      <c r="I5038">
        <f t="shared" si="316"/>
        <v>0</v>
      </c>
    </row>
    <row r="5039" spans="1:9" x14ac:dyDescent="0.25">
      <c r="B5039" s="21">
        <v>37706</v>
      </c>
      <c r="F5039">
        <f t="shared" si="313"/>
        <v>0</v>
      </c>
      <c r="G5039">
        <f t="shared" si="314"/>
        <v>0</v>
      </c>
      <c r="H5039">
        <f t="shared" si="315"/>
        <v>0</v>
      </c>
      <c r="I5039">
        <f t="shared" si="316"/>
        <v>0</v>
      </c>
    </row>
    <row r="5040" spans="1:9" x14ac:dyDescent="0.25">
      <c r="B5040" s="21">
        <v>37707</v>
      </c>
      <c r="C5040">
        <v>86.63</v>
      </c>
      <c r="F5040">
        <f t="shared" si="313"/>
        <v>86.63</v>
      </c>
      <c r="G5040">
        <f t="shared" si="314"/>
        <v>86.63</v>
      </c>
      <c r="H5040">
        <f t="shared" si="315"/>
        <v>0</v>
      </c>
      <c r="I5040">
        <f t="shared" si="316"/>
        <v>0</v>
      </c>
    </row>
    <row r="5041" spans="2:9" x14ac:dyDescent="0.25">
      <c r="B5041" s="21">
        <v>37711</v>
      </c>
      <c r="F5041">
        <f t="shared" si="313"/>
        <v>0</v>
      </c>
      <c r="G5041">
        <f t="shared" si="314"/>
        <v>0</v>
      </c>
      <c r="H5041">
        <f t="shared" si="315"/>
        <v>0</v>
      </c>
      <c r="I5041">
        <f t="shared" si="316"/>
        <v>0</v>
      </c>
    </row>
    <row r="5042" spans="2:9" x14ac:dyDescent="0.25">
      <c r="B5042" s="21">
        <v>37715</v>
      </c>
      <c r="C5042">
        <v>225.99</v>
      </c>
      <c r="F5042">
        <f t="shared" si="313"/>
        <v>225.99</v>
      </c>
      <c r="G5042">
        <f t="shared" si="314"/>
        <v>225.99</v>
      </c>
      <c r="H5042">
        <f t="shared" si="315"/>
        <v>0</v>
      </c>
      <c r="I5042">
        <f t="shared" si="316"/>
        <v>0</v>
      </c>
    </row>
    <row r="5043" spans="2:9" x14ac:dyDescent="0.25">
      <c r="B5043" s="21">
        <v>37717</v>
      </c>
      <c r="F5043">
        <f t="shared" si="313"/>
        <v>0</v>
      </c>
      <c r="G5043">
        <f t="shared" si="314"/>
        <v>0</v>
      </c>
      <c r="H5043">
        <f t="shared" si="315"/>
        <v>0</v>
      </c>
      <c r="I5043">
        <f t="shared" si="316"/>
        <v>0</v>
      </c>
    </row>
    <row r="5044" spans="2:9" x14ac:dyDescent="0.25">
      <c r="B5044" s="21">
        <v>37721</v>
      </c>
      <c r="C5044">
        <v>312.01</v>
      </c>
      <c r="F5044">
        <f t="shared" si="313"/>
        <v>312.01</v>
      </c>
      <c r="G5044">
        <f t="shared" si="314"/>
        <v>312.01</v>
      </c>
      <c r="H5044">
        <f t="shared" si="315"/>
        <v>0</v>
      </c>
      <c r="I5044">
        <f t="shared" si="316"/>
        <v>0</v>
      </c>
    </row>
    <row r="5045" spans="2:9" x14ac:dyDescent="0.25">
      <c r="B5045" s="21">
        <v>37722</v>
      </c>
      <c r="F5045">
        <f t="shared" si="313"/>
        <v>0</v>
      </c>
      <c r="G5045">
        <f t="shared" si="314"/>
        <v>0</v>
      </c>
      <c r="H5045">
        <f t="shared" si="315"/>
        <v>0</v>
      </c>
      <c r="I5045">
        <f t="shared" si="316"/>
        <v>0</v>
      </c>
    </row>
    <row r="5046" spans="2:9" x14ac:dyDescent="0.25">
      <c r="B5046" s="21">
        <v>37726</v>
      </c>
      <c r="C5046">
        <v>416.98</v>
      </c>
      <c r="F5046">
        <f t="shared" si="313"/>
        <v>416.98</v>
      </c>
      <c r="G5046">
        <f t="shared" si="314"/>
        <v>416.98</v>
      </c>
      <c r="H5046">
        <f t="shared" si="315"/>
        <v>0</v>
      </c>
      <c r="I5046">
        <f t="shared" si="316"/>
        <v>0</v>
      </c>
    </row>
    <row r="5047" spans="2:9" x14ac:dyDescent="0.25">
      <c r="B5047" s="21">
        <v>37727</v>
      </c>
      <c r="F5047">
        <f t="shared" si="313"/>
        <v>0</v>
      </c>
      <c r="G5047">
        <f t="shared" si="314"/>
        <v>0</v>
      </c>
      <c r="H5047">
        <f t="shared" si="315"/>
        <v>0</v>
      </c>
      <c r="I5047">
        <f t="shared" si="316"/>
        <v>0</v>
      </c>
    </row>
    <row r="5048" spans="2:9" x14ac:dyDescent="0.25">
      <c r="B5048" s="21">
        <v>37731</v>
      </c>
      <c r="F5048">
        <f t="shared" si="313"/>
        <v>0</v>
      </c>
      <c r="G5048">
        <f t="shared" si="314"/>
        <v>0</v>
      </c>
      <c r="H5048">
        <f t="shared" si="315"/>
        <v>0</v>
      </c>
      <c r="I5048">
        <f t="shared" si="316"/>
        <v>0</v>
      </c>
    </row>
    <row r="5049" spans="2:9" x14ac:dyDescent="0.25">
      <c r="B5049" s="21">
        <v>37732</v>
      </c>
      <c r="F5049">
        <f t="shared" si="313"/>
        <v>0</v>
      </c>
      <c r="G5049">
        <f t="shared" si="314"/>
        <v>0</v>
      </c>
      <c r="H5049">
        <f t="shared" si="315"/>
        <v>0</v>
      </c>
      <c r="I5049">
        <f t="shared" si="316"/>
        <v>0</v>
      </c>
    </row>
    <row r="5050" spans="2:9" x14ac:dyDescent="0.25">
      <c r="B5050" s="21">
        <v>37734</v>
      </c>
      <c r="F5050">
        <f t="shared" si="313"/>
        <v>0</v>
      </c>
      <c r="G5050">
        <f t="shared" si="314"/>
        <v>0</v>
      </c>
      <c r="H5050">
        <f t="shared" si="315"/>
        <v>0</v>
      </c>
      <c r="I5050">
        <f t="shared" si="316"/>
        <v>0</v>
      </c>
    </row>
    <row r="5051" spans="2:9" x14ac:dyDescent="0.25">
      <c r="B5051" s="21">
        <v>37736</v>
      </c>
      <c r="C5051">
        <v>546.79</v>
      </c>
      <c r="F5051">
        <f t="shared" si="313"/>
        <v>546.79</v>
      </c>
      <c r="G5051">
        <f t="shared" si="314"/>
        <v>546.79</v>
      </c>
      <c r="H5051">
        <f t="shared" si="315"/>
        <v>0</v>
      </c>
      <c r="I5051">
        <f t="shared" si="316"/>
        <v>0</v>
      </c>
    </row>
    <row r="5052" spans="2:9" x14ac:dyDescent="0.25">
      <c r="B5052" s="21">
        <v>37737</v>
      </c>
      <c r="F5052">
        <f t="shared" si="313"/>
        <v>0</v>
      </c>
      <c r="G5052">
        <f t="shared" si="314"/>
        <v>0</v>
      </c>
      <c r="H5052">
        <f t="shared" si="315"/>
        <v>0</v>
      </c>
      <c r="I5052">
        <f t="shared" si="316"/>
        <v>0</v>
      </c>
    </row>
    <row r="5053" spans="2:9" x14ac:dyDescent="0.25">
      <c r="B5053" s="21">
        <v>37739</v>
      </c>
      <c r="F5053">
        <f t="shared" si="313"/>
        <v>0</v>
      </c>
      <c r="G5053">
        <f t="shared" si="314"/>
        <v>0</v>
      </c>
      <c r="H5053">
        <f t="shared" si="315"/>
        <v>0</v>
      </c>
      <c r="I5053">
        <f t="shared" si="316"/>
        <v>0</v>
      </c>
    </row>
    <row r="5054" spans="2:9" x14ac:dyDescent="0.25">
      <c r="B5054" s="21">
        <v>37740</v>
      </c>
      <c r="F5054">
        <f t="shared" si="313"/>
        <v>0</v>
      </c>
      <c r="G5054">
        <f t="shared" si="314"/>
        <v>0</v>
      </c>
      <c r="H5054">
        <f t="shared" si="315"/>
        <v>0</v>
      </c>
      <c r="I5054">
        <f t="shared" si="316"/>
        <v>0</v>
      </c>
    </row>
    <row r="5055" spans="2:9" x14ac:dyDescent="0.25">
      <c r="B5055" s="21">
        <v>37741</v>
      </c>
      <c r="F5055">
        <f t="shared" si="313"/>
        <v>0</v>
      </c>
      <c r="G5055">
        <f t="shared" si="314"/>
        <v>0</v>
      </c>
      <c r="H5055">
        <f t="shared" si="315"/>
        <v>0</v>
      </c>
      <c r="I5055">
        <f t="shared" si="316"/>
        <v>0</v>
      </c>
    </row>
    <row r="5056" spans="2:9" x14ac:dyDescent="0.25">
      <c r="B5056" s="21">
        <v>37746</v>
      </c>
      <c r="C5056">
        <v>797.05</v>
      </c>
      <c r="F5056">
        <f t="shared" si="313"/>
        <v>797.05</v>
      </c>
      <c r="G5056">
        <f t="shared" si="314"/>
        <v>797.05</v>
      </c>
      <c r="H5056">
        <f t="shared" si="315"/>
        <v>0</v>
      </c>
      <c r="I5056">
        <f t="shared" si="316"/>
        <v>0</v>
      </c>
    </row>
    <row r="5057" spans="1:9" x14ac:dyDescent="0.25">
      <c r="B5057" s="21">
        <v>37751</v>
      </c>
      <c r="F5057">
        <f t="shared" si="313"/>
        <v>0</v>
      </c>
      <c r="G5057">
        <f t="shared" si="314"/>
        <v>0</v>
      </c>
      <c r="H5057">
        <f t="shared" si="315"/>
        <v>0</v>
      </c>
      <c r="I5057">
        <f t="shared" si="316"/>
        <v>0</v>
      </c>
    </row>
    <row r="5058" spans="1:9" x14ac:dyDescent="0.25">
      <c r="B5058" s="21">
        <v>37756</v>
      </c>
      <c r="C5058">
        <v>1128.73</v>
      </c>
      <c r="F5058">
        <f t="shared" si="313"/>
        <v>1128.73</v>
      </c>
      <c r="G5058">
        <f t="shared" si="314"/>
        <v>1128.73</v>
      </c>
      <c r="H5058">
        <f t="shared" si="315"/>
        <v>0</v>
      </c>
      <c r="I5058">
        <f t="shared" si="316"/>
        <v>0</v>
      </c>
    </row>
    <row r="5059" spans="1:9" x14ac:dyDescent="0.25">
      <c r="B5059" s="21">
        <v>37761</v>
      </c>
      <c r="F5059">
        <f t="shared" si="313"/>
        <v>0</v>
      </c>
      <c r="G5059">
        <f t="shared" si="314"/>
        <v>0</v>
      </c>
      <c r="H5059">
        <f t="shared" si="315"/>
        <v>0</v>
      </c>
      <c r="I5059">
        <f t="shared" si="316"/>
        <v>0</v>
      </c>
    </row>
    <row r="5060" spans="1:9" x14ac:dyDescent="0.25">
      <c r="B5060" s="21">
        <v>37766</v>
      </c>
      <c r="C5060">
        <v>1279.8</v>
      </c>
      <c r="F5060">
        <f t="shared" si="313"/>
        <v>1279.8</v>
      </c>
      <c r="G5060">
        <f t="shared" si="314"/>
        <v>1279.8</v>
      </c>
      <c r="H5060">
        <f t="shared" si="315"/>
        <v>0</v>
      </c>
      <c r="I5060">
        <f t="shared" si="316"/>
        <v>0</v>
      </c>
    </row>
    <row r="5061" spans="1:9" x14ac:dyDescent="0.25">
      <c r="B5061" s="21">
        <v>37771</v>
      </c>
      <c r="F5061">
        <f t="shared" si="313"/>
        <v>0</v>
      </c>
      <c r="G5061">
        <f t="shared" si="314"/>
        <v>0</v>
      </c>
      <c r="H5061">
        <f t="shared" si="315"/>
        <v>0</v>
      </c>
      <c r="I5061">
        <f t="shared" si="316"/>
        <v>0</v>
      </c>
    </row>
    <row r="5062" spans="1:9" x14ac:dyDescent="0.25">
      <c r="B5062" s="21">
        <v>37776</v>
      </c>
      <c r="C5062">
        <v>922.8</v>
      </c>
      <c r="F5062">
        <f t="shared" ref="F5062:F5125" si="317">G5062-H5062</f>
        <v>922.8</v>
      </c>
      <c r="G5062">
        <f t="shared" ref="G5062:G5125" si="318">IF(C5062="",0,C5062)</f>
        <v>922.8</v>
      </c>
      <c r="H5062">
        <f t="shared" ref="H5062:H5125" si="319">IF(D5062="",0,D5062)</f>
        <v>0</v>
      </c>
      <c r="I5062">
        <f t="shared" ref="I5062:I5125" si="320">IF(E5062="",0,E5062)</f>
        <v>0</v>
      </c>
    </row>
    <row r="5063" spans="1:9" x14ac:dyDescent="0.25">
      <c r="B5063" s="21">
        <v>37777</v>
      </c>
      <c r="F5063">
        <f t="shared" si="317"/>
        <v>0</v>
      </c>
      <c r="G5063">
        <f t="shared" si="318"/>
        <v>0</v>
      </c>
      <c r="H5063">
        <f t="shared" si="319"/>
        <v>0</v>
      </c>
      <c r="I5063">
        <f t="shared" si="320"/>
        <v>0</v>
      </c>
    </row>
    <row r="5064" spans="1:9" x14ac:dyDescent="0.25">
      <c r="B5064" s="21">
        <v>37782</v>
      </c>
      <c r="F5064">
        <f t="shared" si="317"/>
        <v>0</v>
      </c>
      <c r="G5064">
        <f t="shared" si="318"/>
        <v>0</v>
      </c>
      <c r="H5064">
        <f t="shared" si="319"/>
        <v>0</v>
      </c>
      <c r="I5064">
        <f t="shared" si="320"/>
        <v>0</v>
      </c>
    </row>
    <row r="5065" spans="1:9" x14ac:dyDescent="0.25">
      <c r="A5065" t="s">
        <v>389</v>
      </c>
      <c r="B5065" s="21">
        <v>37786</v>
      </c>
      <c r="F5065">
        <f t="shared" si="317"/>
        <v>0</v>
      </c>
      <c r="G5065">
        <f t="shared" si="318"/>
        <v>0</v>
      </c>
      <c r="H5065">
        <f t="shared" si="319"/>
        <v>0</v>
      </c>
      <c r="I5065">
        <f t="shared" si="320"/>
        <v>0</v>
      </c>
    </row>
    <row r="5066" spans="1:9" x14ac:dyDescent="0.25">
      <c r="B5066" s="21">
        <v>37791</v>
      </c>
      <c r="F5066">
        <f t="shared" si="317"/>
        <v>0</v>
      </c>
      <c r="G5066">
        <f t="shared" si="318"/>
        <v>0</v>
      </c>
      <c r="H5066">
        <f t="shared" si="319"/>
        <v>0</v>
      </c>
      <c r="I5066">
        <f t="shared" si="320"/>
        <v>0</v>
      </c>
    </row>
    <row r="5067" spans="1:9" x14ac:dyDescent="0.25">
      <c r="B5067" s="21">
        <v>37796</v>
      </c>
      <c r="F5067">
        <f t="shared" si="317"/>
        <v>0</v>
      </c>
      <c r="G5067">
        <f t="shared" si="318"/>
        <v>0</v>
      </c>
      <c r="H5067">
        <f t="shared" si="319"/>
        <v>0</v>
      </c>
      <c r="I5067">
        <f t="shared" si="320"/>
        <v>0</v>
      </c>
    </row>
    <row r="5068" spans="1:9" x14ac:dyDescent="0.25">
      <c r="B5068" s="21">
        <v>37802</v>
      </c>
      <c r="F5068">
        <f t="shared" si="317"/>
        <v>0</v>
      </c>
      <c r="G5068">
        <f t="shared" si="318"/>
        <v>0</v>
      </c>
      <c r="H5068">
        <f t="shared" si="319"/>
        <v>0</v>
      </c>
      <c r="I5068">
        <f t="shared" si="320"/>
        <v>0</v>
      </c>
    </row>
    <row r="5069" spans="1:9" x14ac:dyDescent="0.25">
      <c r="B5069" s="21">
        <v>37807</v>
      </c>
      <c r="F5069">
        <f t="shared" si="317"/>
        <v>0</v>
      </c>
      <c r="G5069">
        <f t="shared" si="318"/>
        <v>0</v>
      </c>
      <c r="H5069">
        <f t="shared" si="319"/>
        <v>0</v>
      </c>
      <c r="I5069">
        <f t="shared" si="320"/>
        <v>0</v>
      </c>
    </row>
    <row r="5070" spans="1:9" x14ac:dyDescent="0.25">
      <c r="B5070" s="21">
        <v>37812</v>
      </c>
      <c r="F5070">
        <f t="shared" si="317"/>
        <v>0</v>
      </c>
      <c r="G5070">
        <f t="shared" si="318"/>
        <v>0</v>
      </c>
      <c r="H5070">
        <f t="shared" si="319"/>
        <v>0</v>
      </c>
      <c r="I5070">
        <f t="shared" si="320"/>
        <v>0</v>
      </c>
    </row>
    <row r="5071" spans="1:9" x14ac:dyDescent="0.25">
      <c r="B5071" s="21">
        <v>37817</v>
      </c>
      <c r="F5071">
        <f t="shared" si="317"/>
        <v>0</v>
      </c>
      <c r="G5071">
        <f t="shared" si="318"/>
        <v>0</v>
      </c>
      <c r="H5071">
        <f t="shared" si="319"/>
        <v>0</v>
      </c>
      <c r="I5071">
        <f t="shared" si="320"/>
        <v>0</v>
      </c>
    </row>
    <row r="5072" spans="1:9" x14ac:dyDescent="0.25">
      <c r="B5072" s="21">
        <v>37823</v>
      </c>
      <c r="F5072">
        <f t="shared" si="317"/>
        <v>0</v>
      </c>
      <c r="G5072">
        <f t="shared" si="318"/>
        <v>0</v>
      </c>
      <c r="H5072">
        <f t="shared" si="319"/>
        <v>0</v>
      </c>
      <c r="I5072">
        <f t="shared" si="320"/>
        <v>0</v>
      </c>
    </row>
    <row r="5073" spans="2:9" x14ac:dyDescent="0.25">
      <c r="B5073" s="21">
        <v>37828</v>
      </c>
      <c r="F5073">
        <f t="shared" si="317"/>
        <v>0</v>
      </c>
      <c r="G5073">
        <f t="shared" si="318"/>
        <v>0</v>
      </c>
      <c r="H5073">
        <f t="shared" si="319"/>
        <v>0</v>
      </c>
      <c r="I5073">
        <f t="shared" si="320"/>
        <v>0</v>
      </c>
    </row>
    <row r="5074" spans="2:9" x14ac:dyDescent="0.25">
      <c r="B5074" s="21">
        <v>37833</v>
      </c>
      <c r="F5074">
        <f t="shared" si="317"/>
        <v>0</v>
      </c>
      <c r="G5074">
        <f t="shared" si="318"/>
        <v>0</v>
      </c>
      <c r="H5074">
        <f t="shared" si="319"/>
        <v>0</v>
      </c>
      <c r="I5074">
        <f t="shared" si="320"/>
        <v>0</v>
      </c>
    </row>
    <row r="5075" spans="2:9" x14ac:dyDescent="0.25">
      <c r="B5075" s="21">
        <v>37838</v>
      </c>
      <c r="F5075">
        <f t="shared" si="317"/>
        <v>0</v>
      </c>
      <c r="G5075">
        <f t="shared" si="318"/>
        <v>0</v>
      </c>
      <c r="H5075">
        <f t="shared" si="319"/>
        <v>0</v>
      </c>
      <c r="I5075">
        <f t="shared" si="320"/>
        <v>0</v>
      </c>
    </row>
    <row r="5076" spans="2:9" x14ac:dyDescent="0.25">
      <c r="B5076" s="21">
        <v>37844</v>
      </c>
      <c r="F5076">
        <f t="shared" si="317"/>
        <v>0</v>
      </c>
      <c r="G5076">
        <f t="shared" si="318"/>
        <v>0</v>
      </c>
      <c r="H5076">
        <f t="shared" si="319"/>
        <v>0</v>
      </c>
      <c r="I5076">
        <f t="shared" si="320"/>
        <v>0</v>
      </c>
    </row>
    <row r="5077" spans="2:9" x14ac:dyDescent="0.25">
      <c r="B5077" s="21">
        <v>37851</v>
      </c>
      <c r="F5077">
        <f t="shared" si="317"/>
        <v>0</v>
      </c>
      <c r="G5077">
        <f t="shared" si="318"/>
        <v>0</v>
      </c>
      <c r="H5077">
        <f t="shared" si="319"/>
        <v>0</v>
      </c>
      <c r="I5077">
        <f t="shared" si="320"/>
        <v>0</v>
      </c>
    </row>
    <row r="5078" spans="2:9" x14ac:dyDescent="0.25">
      <c r="B5078" s="21">
        <v>37856</v>
      </c>
      <c r="F5078">
        <f t="shared" si="317"/>
        <v>0</v>
      </c>
      <c r="G5078">
        <f t="shared" si="318"/>
        <v>0</v>
      </c>
      <c r="H5078">
        <f t="shared" si="319"/>
        <v>0</v>
      </c>
      <c r="I5078">
        <f t="shared" si="320"/>
        <v>0</v>
      </c>
    </row>
    <row r="5079" spans="2:9" x14ac:dyDescent="0.25">
      <c r="B5079" s="21">
        <v>37863</v>
      </c>
      <c r="F5079">
        <f t="shared" si="317"/>
        <v>0</v>
      </c>
      <c r="G5079">
        <f t="shared" si="318"/>
        <v>0</v>
      </c>
      <c r="H5079">
        <f t="shared" si="319"/>
        <v>0</v>
      </c>
      <c r="I5079">
        <f t="shared" si="320"/>
        <v>0</v>
      </c>
    </row>
    <row r="5080" spans="2:9" x14ac:dyDescent="0.25">
      <c r="B5080" s="21">
        <v>37869</v>
      </c>
      <c r="F5080">
        <f t="shared" si="317"/>
        <v>0</v>
      </c>
      <c r="G5080">
        <f t="shared" si="318"/>
        <v>0</v>
      </c>
      <c r="H5080">
        <f t="shared" si="319"/>
        <v>0</v>
      </c>
      <c r="I5080">
        <f t="shared" si="320"/>
        <v>0</v>
      </c>
    </row>
    <row r="5081" spans="2:9" x14ac:dyDescent="0.25">
      <c r="B5081" s="21">
        <v>37874</v>
      </c>
      <c r="F5081">
        <f t="shared" si="317"/>
        <v>0</v>
      </c>
      <c r="G5081">
        <f t="shared" si="318"/>
        <v>0</v>
      </c>
      <c r="H5081">
        <f t="shared" si="319"/>
        <v>0</v>
      </c>
      <c r="I5081">
        <f t="shared" si="320"/>
        <v>0</v>
      </c>
    </row>
    <row r="5082" spans="2:9" x14ac:dyDescent="0.25">
      <c r="B5082" s="21">
        <v>37879</v>
      </c>
      <c r="F5082">
        <f t="shared" si="317"/>
        <v>0</v>
      </c>
      <c r="G5082">
        <f t="shared" si="318"/>
        <v>0</v>
      </c>
      <c r="H5082">
        <f t="shared" si="319"/>
        <v>0</v>
      </c>
      <c r="I5082">
        <f t="shared" si="320"/>
        <v>0</v>
      </c>
    </row>
    <row r="5083" spans="2:9" x14ac:dyDescent="0.25">
      <c r="B5083" s="21">
        <v>37884</v>
      </c>
      <c r="F5083">
        <f t="shared" si="317"/>
        <v>0</v>
      </c>
      <c r="G5083">
        <f t="shared" si="318"/>
        <v>0</v>
      </c>
      <c r="H5083">
        <f t="shared" si="319"/>
        <v>0</v>
      </c>
      <c r="I5083">
        <f t="shared" si="320"/>
        <v>0</v>
      </c>
    </row>
    <row r="5084" spans="2:9" x14ac:dyDescent="0.25">
      <c r="B5084" s="21">
        <v>37889</v>
      </c>
      <c r="F5084">
        <f t="shared" si="317"/>
        <v>0</v>
      </c>
      <c r="G5084">
        <f t="shared" si="318"/>
        <v>0</v>
      </c>
      <c r="H5084">
        <f t="shared" si="319"/>
        <v>0</v>
      </c>
      <c r="I5084">
        <f t="shared" si="320"/>
        <v>0</v>
      </c>
    </row>
    <row r="5085" spans="2:9" x14ac:dyDescent="0.25">
      <c r="B5085" s="21">
        <v>37896</v>
      </c>
      <c r="F5085">
        <f t="shared" si="317"/>
        <v>0</v>
      </c>
      <c r="G5085">
        <f t="shared" si="318"/>
        <v>0</v>
      </c>
      <c r="H5085">
        <f t="shared" si="319"/>
        <v>0</v>
      </c>
      <c r="I5085">
        <f t="shared" si="320"/>
        <v>0</v>
      </c>
    </row>
    <row r="5086" spans="2:9" x14ac:dyDescent="0.25">
      <c r="B5086" s="21">
        <v>37901</v>
      </c>
      <c r="F5086">
        <f t="shared" si="317"/>
        <v>0</v>
      </c>
      <c r="G5086">
        <f t="shared" si="318"/>
        <v>0</v>
      </c>
      <c r="H5086">
        <f t="shared" si="319"/>
        <v>0</v>
      </c>
      <c r="I5086">
        <f t="shared" si="320"/>
        <v>0</v>
      </c>
    </row>
    <row r="5087" spans="2:9" x14ac:dyDescent="0.25">
      <c r="B5087" s="21">
        <v>37908</v>
      </c>
      <c r="F5087">
        <f t="shared" si="317"/>
        <v>0</v>
      </c>
      <c r="G5087">
        <f t="shared" si="318"/>
        <v>0</v>
      </c>
      <c r="H5087">
        <f t="shared" si="319"/>
        <v>0</v>
      </c>
      <c r="I5087">
        <f t="shared" si="320"/>
        <v>0</v>
      </c>
    </row>
    <row r="5088" spans="2:9" x14ac:dyDescent="0.25">
      <c r="B5088" s="21">
        <v>37914</v>
      </c>
      <c r="F5088">
        <f t="shared" si="317"/>
        <v>0</v>
      </c>
      <c r="G5088">
        <f t="shared" si="318"/>
        <v>0</v>
      </c>
      <c r="H5088">
        <f t="shared" si="319"/>
        <v>0</v>
      </c>
      <c r="I5088">
        <f t="shared" si="320"/>
        <v>0</v>
      </c>
    </row>
    <row r="5089" spans="2:9" x14ac:dyDescent="0.25">
      <c r="B5089" s="21">
        <v>37919</v>
      </c>
      <c r="F5089">
        <f t="shared" si="317"/>
        <v>0</v>
      </c>
      <c r="G5089">
        <f t="shared" si="318"/>
        <v>0</v>
      </c>
      <c r="H5089">
        <f t="shared" si="319"/>
        <v>0</v>
      </c>
      <c r="I5089">
        <f t="shared" si="320"/>
        <v>0</v>
      </c>
    </row>
    <row r="5090" spans="2:9" x14ac:dyDescent="0.25">
      <c r="B5090" s="21">
        <v>37924</v>
      </c>
      <c r="F5090">
        <f t="shared" si="317"/>
        <v>0</v>
      </c>
      <c r="G5090">
        <f t="shared" si="318"/>
        <v>0</v>
      </c>
      <c r="H5090">
        <f t="shared" si="319"/>
        <v>0</v>
      </c>
      <c r="I5090">
        <f t="shared" si="320"/>
        <v>0</v>
      </c>
    </row>
    <row r="5091" spans="2:9" x14ac:dyDescent="0.25">
      <c r="B5091" s="21">
        <v>37929</v>
      </c>
      <c r="F5091">
        <f t="shared" si="317"/>
        <v>0</v>
      </c>
      <c r="G5091">
        <f t="shared" si="318"/>
        <v>0</v>
      </c>
      <c r="H5091">
        <f t="shared" si="319"/>
        <v>0</v>
      </c>
      <c r="I5091">
        <f t="shared" si="320"/>
        <v>0</v>
      </c>
    </row>
    <row r="5092" spans="2:9" x14ac:dyDescent="0.25">
      <c r="B5092" s="21">
        <v>37934</v>
      </c>
      <c r="F5092">
        <f t="shared" si="317"/>
        <v>0</v>
      </c>
      <c r="G5092">
        <f t="shared" si="318"/>
        <v>0</v>
      </c>
      <c r="H5092">
        <f t="shared" si="319"/>
        <v>0</v>
      </c>
      <c r="I5092">
        <f t="shared" si="320"/>
        <v>0</v>
      </c>
    </row>
    <row r="5093" spans="2:9" x14ac:dyDescent="0.25">
      <c r="B5093" s="21">
        <v>37939</v>
      </c>
      <c r="F5093">
        <f t="shared" si="317"/>
        <v>0</v>
      </c>
      <c r="G5093">
        <f t="shared" si="318"/>
        <v>0</v>
      </c>
      <c r="H5093">
        <f t="shared" si="319"/>
        <v>0</v>
      </c>
      <c r="I5093">
        <f t="shared" si="320"/>
        <v>0</v>
      </c>
    </row>
    <row r="5094" spans="2:9" x14ac:dyDescent="0.25">
      <c r="B5094" s="21">
        <v>37961</v>
      </c>
      <c r="F5094">
        <f t="shared" si="317"/>
        <v>0</v>
      </c>
      <c r="G5094">
        <f t="shared" si="318"/>
        <v>0</v>
      </c>
      <c r="H5094">
        <f t="shared" si="319"/>
        <v>0</v>
      </c>
      <c r="I5094">
        <f t="shared" si="320"/>
        <v>0</v>
      </c>
    </row>
    <row r="5095" spans="2:9" x14ac:dyDescent="0.25">
      <c r="B5095" s="21">
        <v>37966</v>
      </c>
      <c r="F5095">
        <f t="shared" si="317"/>
        <v>0</v>
      </c>
      <c r="G5095">
        <f t="shared" si="318"/>
        <v>0</v>
      </c>
      <c r="H5095">
        <f t="shared" si="319"/>
        <v>0</v>
      </c>
      <c r="I5095">
        <f t="shared" si="320"/>
        <v>0</v>
      </c>
    </row>
    <row r="5096" spans="2:9" x14ac:dyDescent="0.25">
      <c r="B5096" s="21">
        <v>37970</v>
      </c>
      <c r="F5096">
        <f t="shared" si="317"/>
        <v>0</v>
      </c>
      <c r="G5096">
        <f t="shared" si="318"/>
        <v>0</v>
      </c>
      <c r="H5096">
        <f t="shared" si="319"/>
        <v>0</v>
      </c>
      <c r="I5096">
        <f t="shared" si="320"/>
        <v>0</v>
      </c>
    </row>
    <row r="5097" spans="2:9" x14ac:dyDescent="0.25">
      <c r="B5097" s="21">
        <v>37975</v>
      </c>
      <c r="F5097">
        <f t="shared" si="317"/>
        <v>0</v>
      </c>
      <c r="G5097">
        <f t="shared" si="318"/>
        <v>0</v>
      </c>
      <c r="H5097">
        <f t="shared" si="319"/>
        <v>0</v>
      </c>
      <c r="I5097">
        <f t="shared" si="320"/>
        <v>0</v>
      </c>
    </row>
    <row r="5098" spans="2:9" x14ac:dyDescent="0.25">
      <c r="B5098" s="21">
        <v>37986</v>
      </c>
      <c r="F5098">
        <f t="shared" si="317"/>
        <v>0</v>
      </c>
      <c r="G5098">
        <f t="shared" si="318"/>
        <v>0</v>
      </c>
      <c r="H5098">
        <f t="shared" si="319"/>
        <v>0</v>
      </c>
      <c r="I5098">
        <f t="shared" si="320"/>
        <v>0</v>
      </c>
    </row>
    <row r="5099" spans="2:9" x14ac:dyDescent="0.25">
      <c r="B5099" s="21">
        <v>37991</v>
      </c>
      <c r="F5099">
        <f t="shared" si="317"/>
        <v>0</v>
      </c>
      <c r="G5099">
        <f t="shared" si="318"/>
        <v>0</v>
      </c>
      <c r="H5099">
        <f t="shared" si="319"/>
        <v>0</v>
      </c>
      <c r="I5099">
        <f t="shared" si="320"/>
        <v>0</v>
      </c>
    </row>
    <row r="5100" spans="2:9" x14ac:dyDescent="0.25">
      <c r="B5100" s="21">
        <v>37995</v>
      </c>
      <c r="F5100">
        <f t="shared" si="317"/>
        <v>0</v>
      </c>
      <c r="G5100">
        <f t="shared" si="318"/>
        <v>0</v>
      </c>
      <c r="H5100">
        <f t="shared" si="319"/>
        <v>0</v>
      </c>
      <c r="I5100">
        <f t="shared" si="320"/>
        <v>0</v>
      </c>
    </row>
    <row r="5101" spans="2:9" x14ac:dyDescent="0.25">
      <c r="B5101" s="21">
        <v>38000</v>
      </c>
      <c r="F5101">
        <f t="shared" si="317"/>
        <v>0</v>
      </c>
      <c r="G5101">
        <f t="shared" si="318"/>
        <v>0</v>
      </c>
      <c r="H5101">
        <f t="shared" si="319"/>
        <v>0</v>
      </c>
      <c r="I5101">
        <f t="shared" si="320"/>
        <v>0</v>
      </c>
    </row>
    <row r="5102" spans="2:9" x14ac:dyDescent="0.25">
      <c r="B5102" s="21">
        <v>38005</v>
      </c>
      <c r="F5102">
        <f t="shared" si="317"/>
        <v>0</v>
      </c>
      <c r="G5102">
        <f t="shared" si="318"/>
        <v>0</v>
      </c>
      <c r="H5102">
        <f t="shared" si="319"/>
        <v>0</v>
      </c>
      <c r="I5102">
        <f t="shared" si="320"/>
        <v>0</v>
      </c>
    </row>
    <row r="5103" spans="2:9" x14ac:dyDescent="0.25">
      <c r="B5103" s="21">
        <v>38011</v>
      </c>
      <c r="F5103">
        <f t="shared" si="317"/>
        <v>0</v>
      </c>
      <c r="G5103">
        <f t="shared" si="318"/>
        <v>0</v>
      </c>
      <c r="H5103">
        <f t="shared" si="319"/>
        <v>0</v>
      </c>
      <c r="I5103">
        <f t="shared" si="320"/>
        <v>0</v>
      </c>
    </row>
    <row r="5104" spans="2:9" x14ac:dyDescent="0.25">
      <c r="B5104" s="21">
        <v>38015</v>
      </c>
      <c r="F5104">
        <f t="shared" si="317"/>
        <v>0</v>
      </c>
      <c r="G5104">
        <f t="shared" si="318"/>
        <v>0</v>
      </c>
      <c r="H5104">
        <f t="shared" si="319"/>
        <v>0</v>
      </c>
      <c r="I5104">
        <f t="shared" si="320"/>
        <v>0</v>
      </c>
    </row>
    <row r="5105" spans="2:9" x14ac:dyDescent="0.25">
      <c r="B5105" s="21">
        <v>38020</v>
      </c>
      <c r="F5105">
        <f t="shared" si="317"/>
        <v>0</v>
      </c>
      <c r="G5105">
        <f t="shared" si="318"/>
        <v>0</v>
      </c>
      <c r="H5105">
        <f t="shared" si="319"/>
        <v>0</v>
      </c>
      <c r="I5105">
        <f t="shared" si="320"/>
        <v>0</v>
      </c>
    </row>
    <row r="5106" spans="2:9" x14ac:dyDescent="0.25">
      <c r="B5106" s="21">
        <v>38026</v>
      </c>
      <c r="F5106">
        <f t="shared" si="317"/>
        <v>0</v>
      </c>
      <c r="G5106">
        <f t="shared" si="318"/>
        <v>0</v>
      </c>
      <c r="H5106">
        <f t="shared" si="319"/>
        <v>0</v>
      </c>
      <c r="I5106">
        <f t="shared" si="320"/>
        <v>0</v>
      </c>
    </row>
    <row r="5107" spans="2:9" x14ac:dyDescent="0.25">
      <c r="B5107" s="21">
        <v>38030</v>
      </c>
      <c r="F5107">
        <f t="shared" si="317"/>
        <v>0</v>
      </c>
      <c r="G5107">
        <f t="shared" si="318"/>
        <v>0</v>
      </c>
      <c r="H5107">
        <f t="shared" si="319"/>
        <v>0</v>
      </c>
      <c r="I5107">
        <f t="shared" si="320"/>
        <v>0</v>
      </c>
    </row>
    <row r="5108" spans="2:9" x14ac:dyDescent="0.25">
      <c r="B5108" s="21">
        <v>38036</v>
      </c>
      <c r="F5108">
        <f t="shared" si="317"/>
        <v>0</v>
      </c>
      <c r="G5108">
        <f t="shared" si="318"/>
        <v>0</v>
      </c>
      <c r="H5108">
        <f t="shared" si="319"/>
        <v>0</v>
      </c>
      <c r="I5108">
        <f t="shared" si="320"/>
        <v>0</v>
      </c>
    </row>
    <row r="5109" spans="2:9" x14ac:dyDescent="0.25">
      <c r="B5109" s="21">
        <v>38041</v>
      </c>
      <c r="F5109">
        <f t="shared" si="317"/>
        <v>0</v>
      </c>
      <c r="G5109">
        <f t="shared" si="318"/>
        <v>0</v>
      </c>
      <c r="H5109">
        <f t="shared" si="319"/>
        <v>0</v>
      </c>
      <c r="I5109">
        <f t="shared" si="320"/>
        <v>0</v>
      </c>
    </row>
    <row r="5110" spans="2:9" x14ac:dyDescent="0.25">
      <c r="B5110" s="21">
        <v>38045</v>
      </c>
      <c r="F5110">
        <f t="shared" si="317"/>
        <v>0</v>
      </c>
      <c r="G5110">
        <f t="shared" si="318"/>
        <v>0</v>
      </c>
      <c r="H5110">
        <f t="shared" si="319"/>
        <v>0</v>
      </c>
      <c r="I5110">
        <f t="shared" si="320"/>
        <v>0</v>
      </c>
    </row>
    <row r="5111" spans="2:9" x14ac:dyDescent="0.25">
      <c r="B5111" s="21">
        <v>38050</v>
      </c>
      <c r="C5111">
        <v>57.25</v>
      </c>
      <c r="F5111">
        <f t="shared" si="317"/>
        <v>57.25</v>
      </c>
      <c r="G5111">
        <f t="shared" si="318"/>
        <v>57.25</v>
      </c>
      <c r="H5111">
        <f t="shared" si="319"/>
        <v>0</v>
      </c>
      <c r="I5111">
        <f t="shared" si="320"/>
        <v>0</v>
      </c>
    </row>
    <row r="5112" spans="2:9" x14ac:dyDescent="0.25">
      <c r="B5112" s="21">
        <v>38055</v>
      </c>
      <c r="F5112">
        <f t="shared" si="317"/>
        <v>0</v>
      </c>
      <c r="G5112">
        <f t="shared" si="318"/>
        <v>0</v>
      </c>
      <c r="H5112">
        <f t="shared" si="319"/>
        <v>0</v>
      </c>
      <c r="I5112">
        <f t="shared" si="320"/>
        <v>0</v>
      </c>
    </row>
    <row r="5113" spans="2:9" x14ac:dyDescent="0.25">
      <c r="B5113" s="21">
        <v>38057</v>
      </c>
      <c r="C5113">
        <v>93.29</v>
      </c>
      <c r="F5113">
        <f t="shared" si="317"/>
        <v>93.29</v>
      </c>
      <c r="G5113">
        <f t="shared" si="318"/>
        <v>93.29</v>
      </c>
      <c r="H5113">
        <f t="shared" si="319"/>
        <v>0</v>
      </c>
      <c r="I5113">
        <f t="shared" si="320"/>
        <v>0</v>
      </c>
    </row>
    <row r="5114" spans="2:9" x14ac:dyDescent="0.25">
      <c r="B5114" s="21">
        <v>38061</v>
      </c>
      <c r="F5114">
        <f t="shared" si="317"/>
        <v>0</v>
      </c>
      <c r="G5114">
        <f t="shared" si="318"/>
        <v>0</v>
      </c>
      <c r="H5114">
        <f t="shared" si="319"/>
        <v>0</v>
      </c>
      <c r="I5114">
        <f t="shared" si="320"/>
        <v>0</v>
      </c>
    </row>
    <row r="5115" spans="2:9" x14ac:dyDescent="0.25">
      <c r="B5115" s="21">
        <v>38066</v>
      </c>
      <c r="C5115">
        <v>151.34</v>
      </c>
      <c r="F5115">
        <f t="shared" si="317"/>
        <v>151.34</v>
      </c>
      <c r="G5115">
        <f t="shared" si="318"/>
        <v>151.34</v>
      </c>
      <c r="H5115">
        <f t="shared" si="319"/>
        <v>0</v>
      </c>
      <c r="I5115">
        <f t="shared" si="320"/>
        <v>0</v>
      </c>
    </row>
    <row r="5116" spans="2:9" x14ac:dyDescent="0.25">
      <c r="B5116" s="21">
        <v>38071</v>
      </c>
      <c r="C5116">
        <v>140.99</v>
      </c>
      <c r="F5116">
        <f t="shared" si="317"/>
        <v>140.99</v>
      </c>
      <c r="G5116">
        <f t="shared" si="318"/>
        <v>140.99</v>
      </c>
      <c r="H5116">
        <f t="shared" si="319"/>
        <v>0</v>
      </c>
      <c r="I5116">
        <f t="shared" si="320"/>
        <v>0</v>
      </c>
    </row>
    <row r="5117" spans="2:9" x14ac:dyDescent="0.25">
      <c r="B5117" s="21">
        <v>38076</v>
      </c>
      <c r="F5117">
        <f t="shared" si="317"/>
        <v>0</v>
      </c>
      <c r="G5117">
        <f t="shared" si="318"/>
        <v>0</v>
      </c>
      <c r="H5117">
        <f t="shared" si="319"/>
        <v>0</v>
      </c>
      <c r="I5117">
        <f t="shared" si="320"/>
        <v>0</v>
      </c>
    </row>
    <row r="5118" spans="2:9" x14ac:dyDescent="0.25">
      <c r="B5118" s="21">
        <v>38077</v>
      </c>
      <c r="C5118">
        <v>296.70999999999998</v>
      </c>
      <c r="F5118">
        <f t="shared" si="317"/>
        <v>296.70999999999998</v>
      </c>
      <c r="G5118">
        <f t="shared" si="318"/>
        <v>296.70999999999998</v>
      </c>
      <c r="H5118">
        <f t="shared" si="319"/>
        <v>0</v>
      </c>
      <c r="I5118">
        <f t="shared" si="320"/>
        <v>0</v>
      </c>
    </row>
    <row r="5119" spans="2:9" x14ac:dyDescent="0.25">
      <c r="B5119" s="21">
        <v>38081</v>
      </c>
      <c r="F5119">
        <f t="shared" si="317"/>
        <v>0</v>
      </c>
      <c r="G5119">
        <f t="shared" si="318"/>
        <v>0</v>
      </c>
      <c r="H5119">
        <f t="shared" si="319"/>
        <v>0</v>
      </c>
      <c r="I5119">
        <f t="shared" si="320"/>
        <v>0</v>
      </c>
    </row>
    <row r="5120" spans="2:9" x14ac:dyDescent="0.25">
      <c r="B5120" s="21">
        <v>38085</v>
      </c>
      <c r="C5120">
        <v>500.95</v>
      </c>
      <c r="F5120">
        <f t="shared" si="317"/>
        <v>500.95</v>
      </c>
      <c r="G5120">
        <f t="shared" si="318"/>
        <v>500.95</v>
      </c>
      <c r="H5120">
        <f t="shared" si="319"/>
        <v>0</v>
      </c>
      <c r="I5120">
        <f t="shared" si="320"/>
        <v>0</v>
      </c>
    </row>
    <row r="5121" spans="2:9" x14ac:dyDescent="0.25">
      <c r="B5121" s="21">
        <v>38086</v>
      </c>
      <c r="F5121">
        <f t="shared" si="317"/>
        <v>0</v>
      </c>
      <c r="G5121">
        <f t="shared" si="318"/>
        <v>0</v>
      </c>
      <c r="H5121">
        <f t="shared" si="319"/>
        <v>0</v>
      </c>
      <c r="I5121">
        <f t="shared" si="320"/>
        <v>0</v>
      </c>
    </row>
    <row r="5122" spans="2:9" x14ac:dyDescent="0.25">
      <c r="B5122" s="21">
        <v>38091</v>
      </c>
      <c r="F5122">
        <f t="shared" si="317"/>
        <v>0</v>
      </c>
      <c r="G5122">
        <f t="shared" si="318"/>
        <v>0</v>
      </c>
      <c r="H5122">
        <f t="shared" si="319"/>
        <v>0</v>
      </c>
      <c r="I5122">
        <f t="shared" si="320"/>
        <v>0</v>
      </c>
    </row>
    <row r="5123" spans="2:9" x14ac:dyDescent="0.25">
      <c r="B5123" s="21">
        <v>38093</v>
      </c>
      <c r="C5123">
        <v>539.75</v>
      </c>
      <c r="F5123">
        <f t="shared" si="317"/>
        <v>539.75</v>
      </c>
      <c r="G5123">
        <f t="shared" si="318"/>
        <v>539.75</v>
      </c>
      <c r="H5123">
        <f t="shared" si="319"/>
        <v>0</v>
      </c>
      <c r="I5123">
        <f t="shared" si="320"/>
        <v>0</v>
      </c>
    </row>
    <row r="5124" spans="2:9" x14ac:dyDescent="0.25">
      <c r="B5124" s="21">
        <v>38097</v>
      </c>
      <c r="F5124">
        <f t="shared" si="317"/>
        <v>0</v>
      </c>
      <c r="G5124">
        <f t="shared" si="318"/>
        <v>0</v>
      </c>
      <c r="H5124">
        <f t="shared" si="319"/>
        <v>0</v>
      </c>
      <c r="I5124">
        <f t="shared" si="320"/>
        <v>0</v>
      </c>
    </row>
    <row r="5125" spans="2:9" x14ac:dyDescent="0.25">
      <c r="B5125" s="21">
        <v>38100</v>
      </c>
      <c r="C5125">
        <v>758</v>
      </c>
      <c r="F5125">
        <f t="shared" si="317"/>
        <v>758</v>
      </c>
      <c r="G5125">
        <f t="shared" si="318"/>
        <v>758</v>
      </c>
      <c r="H5125">
        <f t="shared" si="319"/>
        <v>0</v>
      </c>
      <c r="I5125">
        <f t="shared" si="320"/>
        <v>0</v>
      </c>
    </row>
    <row r="5126" spans="2:9" x14ac:dyDescent="0.25">
      <c r="B5126" s="21">
        <v>38102</v>
      </c>
      <c r="F5126">
        <f t="shared" ref="F5126:F5189" si="321">G5126-H5126</f>
        <v>0</v>
      </c>
      <c r="G5126">
        <f t="shared" ref="G5126:G5189" si="322">IF(C5126="",0,C5126)</f>
        <v>0</v>
      </c>
      <c r="H5126">
        <f t="shared" ref="H5126:H5189" si="323">IF(D5126="",0,D5126)</f>
        <v>0</v>
      </c>
      <c r="I5126">
        <f t="shared" ref="I5126:I5189" si="324">IF(E5126="",0,E5126)</f>
        <v>0</v>
      </c>
    </row>
    <row r="5127" spans="2:9" x14ac:dyDescent="0.25">
      <c r="B5127" s="21">
        <v>38107</v>
      </c>
      <c r="C5127">
        <v>896.59</v>
      </c>
      <c r="F5127">
        <f t="shared" si="321"/>
        <v>896.59</v>
      </c>
      <c r="G5127">
        <f t="shared" si="322"/>
        <v>896.59</v>
      </c>
      <c r="H5127">
        <f t="shared" si="323"/>
        <v>0</v>
      </c>
      <c r="I5127">
        <f t="shared" si="324"/>
        <v>0</v>
      </c>
    </row>
    <row r="5128" spans="2:9" x14ac:dyDescent="0.25">
      <c r="B5128" s="21">
        <v>38112</v>
      </c>
      <c r="F5128">
        <f t="shared" si="321"/>
        <v>0</v>
      </c>
      <c r="G5128">
        <f t="shared" si="322"/>
        <v>0</v>
      </c>
      <c r="H5128">
        <f t="shared" si="323"/>
        <v>0</v>
      </c>
      <c r="I5128">
        <f t="shared" si="324"/>
        <v>0</v>
      </c>
    </row>
    <row r="5129" spans="2:9" x14ac:dyDescent="0.25">
      <c r="B5129" s="21">
        <v>38114</v>
      </c>
      <c r="C5129">
        <v>1194.78</v>
      </c>
      <c r="F5129">
        <f t="shared" si="321"/>
        <v>1194.78</v>
      </c>
      <c r="G5129">
        <f t="shared" si="322"/>
        <v>1194.78</v>
      </c>
      <c r="H5129">
        <f t="shared" si="323"/>
        <v>0</v>
      </c>
      <c r="I5129">
        <f t="shared" si="324"/>
        <v>0</v>
      </c>
    </row>
    <row r="5130" spans="2:9" x14ac:dyDescent="0.25">
      <c r="B5130" s="21">
        <v>38117</v>
      </c>
      <c r="F5130">
        <f t="shared" si="321"/>
        <v>0</v>
      </c>
      <c r="G5130">
        <f t="shared" si="322"/>
        <v>0</v>
      </c>
      <c r="H5130">
        <f t="shared" si="323"/>
        <v>0</v>
      </c>
      <c r="I5130">
        <f t="shared" si="324"/>
        <v>0</v>
      </c>
    </row>
    <row r="5131" spans="2:9" x14ac:dyDescent="0.25">
      <c r="B5131" s="21">
        <v>38119</v>
      </c>
      <c r="F5131">
        <f t="shared" si="321"/>
        <v>0</v>
      </c>
      <c r="G5131">
        <f t="shared" si="322"/>
        <v>0</v>
      </c>
      <c r="H5131">
        <f t="shared" si="323"/>
        <v>0</v>
      </c>
      <c r="I5131">
        <f t="shared" si="324"/>
        <v>0</v>
      </c>
    </row>
    <row r="5132" spans="2:9" x14ac:dyDescent="0.25">
      <c r="B5132" s="21">
        <v>38120</v>
      </c>
      <c r="C5132">
        <v>1302.02</v>
      </c>
      <c r="F5132">
        <f t="shared" si="321"/>
        <v>1302.02</v>
      </c>
      <c r="G5132">
        <f t="shared" si="322"/>
        <v>1302.02</v>
      </c>
      <c r="H5132">
        <f t="shared" si="323"/>
        <v>0</v>
      </c>
      <c r="I5132">
        <f t="shared" si="324"/>
        <v>0</v>
      </c>
    </row>
    <row r="5133" spans="2:9" x14ac:dyDescent="0.25">
      <c r="B5133" s="21">
        <v>38124</v>
      </c>
      <c r="F5133">
        <f t="shared" si="321"/>
        <v>0</v>
      </c>
      <c r="G5133">
        <f t="shared" si="322"/>
        <v>0</v>
      </c>
      <c r="H5133">
        <f t="shared" si="323"/>
        <v>0</v>
      </c>
      <c r="I5133">
        <f t="shared" si="324"/>
        <v>0</v>
      </c>
    </row>
    <row r="5134" spans="2:9" x14ac:dyDescent="0.25">
      <c r="B5134" s="21">
        <v>38127</v>
      </c>
      <c r="C5134">
        <v>1100.03</v>
      </c>
      <c r="F5134">
        <f t="shared" si="321"/>
        <v>1100.03</v>
      </c>
      <c r="G5134">
        <f t="shared" si="322"/>
        <v>1100.03</v>
      </c>
      <c r="H5134">
        <f t="shared" si="323"/>
        <v>0</v>
      </c>
      <c r="I5134">
        <f t="shared" si="324"/>
        <v>0</v>
      </c>
    </row>
    <row r="5135" spans="2:9" x14ac:dyDescent="0.25">
      <c r="B5135" s="21">
        <v>38129</v>
      </c>
      <c r="F5135">
        <f t="shared" si="321"/>
        <v>0</v>
      </c>
      <c r="G5135">
        <f t="shared" si="322"/>
        <v>0</v>
      </c>
      <c r="H5135">
        <f t="shared" si="323"/>
        <v>0</v>
      </c>
      <c r="I5135">
        <f t="shared" si="324"/>
        <v>0</v>
      </c>
    </row>
    <row r="5136" spans="2:9" x14ac:dyDescent="0.25">
      <c r="B5136" s="21">
        <v>38135</v>
      </c>
      <c r="C5136">
        <v>1581.04</v>
      </c>
      <c r="F5136">
        <f t="shared" si="321"/>
        <v>1581.04</v>
      </c>
      <c r="G5136">
        <f t="shared" si="322"/>
        <v>1581.04</v>
      </c>
      <c r="H5136">
        <f t="shared" si="323"/>
        <v>0</v>
      </c>
      <c r="I5136">
        <f t="shared" si="324"/>
        <v>0</v>
      </c>
    </row>
    <row r="5137" spans="1:9" x14ac:dyDescent="0.25">
      <c r="B5137" s="21">
        <v>38140</v>
      </c>
      <c r="F5137">
        <f t="shared" si="321"/>
        <v>0</v>
      </c>
      <c r="G5137">
        <f t="shared" si="322"/>
        <v>0</v>
      </c>
      <c r="H5137">
        <f t="shared" si="323"/>
        <v>0</v>
      </c>
      <c r="I5137">
        <f t="shared" si="324"/>
        <v>0</v>
      </c>
    </row>
    <row r="5138" spans="1:9" x14ac:dyDescent="0.25">
      <c r="B5138" s="21">
        <v>38142</v>
      </c>
      <c r="C5138">
        <v>1638.43</v>
      </c>
      <c r="F5138">
        <f t="shared" si="321"/>
        <v>1638.43</v>
      </c>
      <c r="G5138">
        <f t="shared" si="322"/>
        <v>1638.43</v>
      </c>
      <c r="H5138">
        <f t="shared" si="323"/>
        <v>0</v>
      </c>
      <c r="I5138">
        <f t="shared" si="324"/>
        <v>0</v>
      </c>
    </row>
    <row r="5139" spans="1:9" x14ac:dyDescent="0.25">
      <c r="B5139" s="21">
        <v>38145</v>
      </c>
      <c r="F5139">
        <f t="shared" si="321"/>
        <v>0</v>
      </c>
      <c r="G5139">
        <f t="shared" si="322"/>
        <v>0</v>
      </c>
      <c r="H5139">
        <f t="shared" si="323"/>
        <v>0</v>
      </c>
      <c r="I5139">
        <f t="shared" si="324"/>
        <v>0</v>
      </c>
    </row>
    <row r="5140" spans="1:9" x14ac:dyDescent="0.25">
      <c r="A5140" t="s">
        <v>390</v>
      </c>
      <c r="B5140" s="21">
        <v>38150</v>
      </c>
      <c r="F5140">
        <f t="shared" si="321"/>
        <v>0</v>
      </c>
      <c r="G5140">
        <f t="shared" si="322"/>
        <v>0</v>
      </c>
      <c r="H5140">
        <f t="shared" si="323"/>
        <v>0</v>
      </c>
      <c r="I5140">
        <f t="shared" si="324"/>
        <v>0</v>
      </c>
    </row>
    <row r="5141" spans="1:9" x14ac:dyDescent="0.25">
      <c r="B5141" s="21">
        <v>38160</v>
      </c>
      <c r="F5141">
        <f t="shared" si="321"/>
        <v>0</v>
      </c>
      <c r="G5141">
        <f t="shared" si="322"/>
        <v>0</v>
      </c>
      <c r="H5141">
        <f t="shared" si="323"/>
        <v>0</v>
      </c>
      <c r="I5141">
        <f t="shared" si="324"/>
        <v>0</v>
      </c>
    </row>
    <row r="5142" spans="1:9" x14ac:dyDescent="0.25">
      <c r="B5142" s="21">
        <v>38164</v>
      </c>
      <c r="F5142">
        <f t="shared" si="321"/>
        <v>0</v>
      </c>
      <c r="G5142">
        <f t="shared" si="322"/>
        <v>0</v>
      </c>
      <c r="H5142">
        <f t="shared" si="323"/>
        <v>0</v>
      </c>
      <c r="I5142">
        <f t="shared" si="324"/>
        <v>0</v>
      </c>
    </row>
    <row r="5143" spans="1:9" x14ac:dyDescent="0.25">
      <c r="B5143" s="21">
        <v>38171</v>
      </c>
      <c r="F5143">
        <f t="shared" si="321"/>
        <v>0</v>
      </c>
      <c r="G5143">
        <f t="shared" si="322"/>
        <v>0</v>
      </c>
      <c r="H5143">
        <f t="shared" si="323"/>
        <v>0</v>
      </c>
      <c r="I5143">
        <f t="shared" si="324"/>
        <v>0</v>
      </c>
    </row>
    <row r="5144" spans="1:9" x14ac:dyDescent="0.25">
      <c r="B5144" s="21">
        <v>38188</v>
      </c>
      <c r="F5144">
        <f t="shared" si="321"/>
        <v>0</v>
      </c>
      <c r="G5144">
        <f t="shared" si="322"/>
        <v>0</v>
      </c>
      <c r="H5144">
        <f t="shared" si="323"/>
        <v>0</v>
      </c>
      <c r="I5144">
        <f t="shared" si="324"/>
        <v>0</v>
      </c>
    </row>
    <row r="5145" spans="1:9" x14ac:dyDescent="0.25">
      <c r="B5145" s="21">
        <v>38193</v>
      </c>
      <c r="F5145">
        <f t="shared" si="321"/>
        <v>0</v>
      </c>
      <c r="G5145">
        <f t="shared" si="322"/>
        <v>0</v>
      </c>
      <c r="H5145">
        <f t="shared" si="323"/>
        <v>0</v>
      </c>
      <c r="I5145">
        <f t="shared" si="324"/>
        <v>0</v>
      </c>
    </row>
    <row r="5146" spans="1:9" x14ac:dyDescent="0.25">
      <c r="B5146" s="21">
        <v>38200</v>
      </c>
      <c r="F5146">
        <f t="shared" si="321"/>
        <v>0</v>
      </c>
      <c r="G5146">
        <f t="shared" si="322"/>
        <v>0</v>
      </c>
      <c r="H5146">
        <f t="shared" si="323"/>
        <v>0</v>
      </c>
      <c r="I5146">
        <f t="shared" si="324"/>
        <v>0</v>
      </c>
    </row>
    <row r="5147" spans="1:9" x14ac:dyDescent="0.25">
      <c r="B5147" s="21">
        <v>38204</v>
      </c>
      <c r="F5147">
        <f t="shared" si="321"/>
        <v>0</v>
      </c>
      <c r="G5147">
        <f t="shared" si="322"/>
        <v>0</v>
      </c>
      <c r="H5147">
        <f t="shared" si="323"/>
        <v>0</v>
      </c>
      <c r="I5147">
        <f t="shared" si="324"/>
        <v>0</v>
      </c>
    </row>
    <row r="5148" spans="1:9" x14ac:dyDescent="0.25">
      <c r="B5148" s="21">
        <v>38212</v>
      </c>
      <c r="F5148">
        <f t="shared" si="321"/>
        <v>0</v>
      </c>
      <c r="G5148">
        <f t="shared" si="322"/>
        <v>0</v>
      </c>
      <c r="H5148">
        <f t="shared" si="323"/>
        <v>0</v>
      </c>
      <c r="I5148">
        <f t="shared" si="324"/>
        <v>0</v>
      </c>
    </row>
    <row r="5149" spans="1:9" x14ac:dyDescent="0.25">
      <c r="B5149" s="21">
        <v>38217</v>
      </c>
      <c r="F5149">
        <f t="shared" si="321"/>
        <v>0</v>
      </c>
      <c r="G5149">
        <f t="shared" si="322"/>
        <v>0</v>
      </c>
      <c r="H5149">
        <f t="shared" si="323"/>
        <v>0</v>
      </c>
      <c r="I5149">
        <f t="shared" si="324"/>
        <v>0</v>
      </c>
    </row>
    <row r="5150" spans="1:9" x14ac:dyDescent="0.25">
      <c r="B5150" s="21">
        <v>38222</v>
      </c>
      <c r="F5150">
        <f t="shared" si="321"/>
        <v>0</v>
      </c>
      <c r="G5150">
        <f t="shared" si="322"/>
        <v>0</v>
      </c>
      <c r="H5150">
        <f t="shared" si="323"/>
        <v>0</v>
      </c>
      <c r="I5150">
        <f t="shared" si="324"/>
        <v>0</v>
      </c>
    </row>
    <row r="5151" spans="1:9" x14ac:dyDescent="0.25">
      <c r="B5151" s="21">
        <v>38229</v>
      </c>
      <c r="F5151">
        <f t="shared" si="321"/>
        <v>0</v>
      </c>
      <c r="G5151">
        <f t="shared" si="322"/>
        <v>0</v>
      </c>
      <c r="H5151">
        <f t="shared" si="323"/>
        <v>0</v>
      </c>
      <c r="I5151">
        <f t="shared" si="324"/>
        <v>0</v>
      </c>
    </row>
    <row r="5152" spans="1:9" x14ac:dyDescent="0.25">
      <c r="B5152" s="21">
        <v>38232</v>
      </c>
      <c r="F5152">
        <f t="shared" si="321"/>
        <v>0</v>
      </c>
      <c r="G5152">
        <f t="shared" si="322"/>
        <v>0</v>
      </c>
      <c r="H5152">
        <f t="shared" si="323"/>
        <v>0</v>
      </c>
      <c r="I5152">
        <f t="shared" si="324"/>
        <v>0</v>
      </c>
    </row>
    <row r="5153" spans="2:9" x14ac:dyDescent="0.25">
      <c r="B5153" s="21">
        <v>38234</v>
      </c>
      <c r="F5153">
        <f t="shared" si="321"/>
        <v>0</v>
      </c>
      <c r="G5153">
        <f t="shared" si="322"/>
        <v>0</v>
      </c>
      <c r="H5153">
        <f t="shared" si="323"/>
        <v>0</v>
      </c>
      <c r="I5153">
        <f t="shared" si="324"/>
        <v>0</v>
      </c>
    </row>
    <row r="5154" spans="2:9" x14ac:dyDescent="0.25">
      <c r="B5154" s="21">
        <v>38239</v>
      </c>
      <c r="F5154">
        <f t="shared" si="321"/>
        <v>0</v>
      </c>
      <c r="G5154">
        <f t="shared" si="322"/>
        <v>0</v>
      </c>
      <c r="H5154">
        <f t="shared" si="323"/>
        <v>0</v>
      </c>
      <c r="I5154">
        <f t="shared" si="324"/>
        <v>0</v>
      </c>
    </row>
    <row r="5155" spans="2:9" x14ac:dyDescent="0.25">
      <c r="B5155" s="21">
        <v>38245</v>
      </c>
      <c r="F5155">
        <f t="shared" si="321"/>
        <v>0</v>
      </c>
      <c r="G5155">
        <f t="shared" si="322"/>
        <v>0</v>
      </c>
      <c r="H5155">
        <f t="shared" si="323"/>
        <v>0</v>
      </c>
      <c r="I5155">
        <f t="shared" si="324"/>
        <v>0</v>
      </c>
    </row>
    <row r="5156" spans="2:9" x14ac:dyDescent="0.25">
      <c r="B5156" s="21">
        <v>38250</v>
      </c>
      <c r="F5156">
        <f t="shared" si="321"/>
        <v>0</v>
      </c>
      <c r="G5156">
        <f t="shared" si="322"/>
        <v>0</v>
      </c>
      <c r="H5156">
        <f t="shared" si="323"/>
        <v>0</v>
      </c>
      <c r="I5156">
        <f t="shared" si="324"/>
        <v>0</v>
      </c>
    </row>
    <row r="5157" spans="2:9" x14ac:dyDescent="0.25">
      <c r="B5157" s="21">
        <v>38255</v>
      </c>
      <c r="F5157">
        <f t="shared" si="321"/>
        <v>0</v>
      </c>
      <c r="G5157">
        <f t="shared" si="322"/>
        <v>0</v>
      </c>
      <c r="H5157">
        <f t="shared" si="323"/>
        <v>0</v>
      </c>
      <c r="I5157">
        <f t="shared" si="324"/>
        <v>0</v>
      </c>
    </row>
    <row r="5158" spans="2:9" x14ac:dyDescent="0.25">
      <c r="B5158" s="21">
        <v>38262</v>
      </c>
      <c r="F5158">
        <f t="shared" si="321"/>
        <v>0</v>
      </c>
      <c r="G5158">
        <f t="shared" si="322"/>
        <v>0</v>
      </c>
      <c r="H5158">
        <f t="shared" si="323"/>
        <v>0</v>
      </c>
      <c r="I5158">
        <f t="shared" si="324"/>
        <v>0</v>
      </c>
    </row>
    <row r="5159" spans="2:9" x14ac:dyDescent="0.25">
      <c r="B5159" s="21">
        <v>38268</v>
      </c>
      <c r="F5159">
        <f t="shared" si="321"/>
        <v>0</v>
      </c>
      <c r="G5159">
        <f t="shared" si="322"/>
        <v>0</v>
      </c>
      <c r="H5159">
        <f t="shared" si="323"/>
        <v>0</v>
      </c>
      <c r="I5159">
        <f t="shared" si="324"/>
        <v>0</v>
      </c>
    </row>
    <row r="5160" spans="2:9" x14ac:dyDescent="0.25">
      <c r="B5160" s="21">
        <v>38273</v>
      </c>
      <c r="F5160">
        <f t="shared" si="321"/>
        <v>0</v>
      </c>
      <c r="G5160">
        <f t="shared" si="322"/>
        <v>0</v>
      </c>
      <c r="H5160">
        <f t="shared" si="323"/>
        <v>0</v>
      </c>
      <c r="I5160">
        <f t="shared" si="324"/>
        <v>0</v>
      </c>
    </row>
    <row r="5161" spans="2:9" x14ac:dyDescent="0.25">
      <c r="B5161" s="21">
        <v>38278</v>
      </c>
      <c r="F5161">
        <f t="shared" si="321"/>
        <v>0</v>
      </c>
      <c r="G5161">
        <f t="shared" si="322"/>
        <v>0</v>
      </c>
      <c r="H5161">
        <f t="shared" si="323"/>
        <v>0</v>
      </c>
      <c r="I5161">
        <f t="shared" si="324"/>
        <v>0</v>
      </c>
    </row>
    <row r="5162" spans="2:9" x14ac:dyDescent="0.25">
      <c r="B5162" s="21">
        <v>38283</v>
      </c>
      <c r="F5162">
        <f t="shared" si="321"/>
        <v>0</v>
      </c>
      <c r="G5162">
        <f t="shared" si="322"/>
        <v>0</v>
      </c>
      <c r="H5162">
        <f t="shared" si="323"/>
        <v>0</v>
      </c>
      <c r="I5162">
        <f t="shared" si="324"/>
        <v>0</v>
      </c>
    </row>
    <row r="5163" spans="2:9" x14ac:dyDescent="0.25">
      <c r="B5163" s="21">
        <v>38288</v>
      </c>
      <c r="F5163">
        <f t="shared" si="321"/>
        <v>0</v>
      </c>
      <c r="G5163">
        <f t="shared" si="322"/>
        <v>0</v>
      </c>
      <c r="H5163">
        <f t="shared" si="323"/>
        <v>0</v>
      </c>
      <c r="I5163">
        <f t="shared" si="324"/>
        <v>0</v>
      </c>
    </row>
    <row r="5164" spans="2:9" x14ac:dyDescent="0.25">
      <c r="B5164" s="21">
        <v>38303</v>
      </c>
      <c r="F5164">
        <f t="shared" si="321"/>
        <v>0</v>
      </c>
      <c r="G5164">
        <f t="shared" si="322"/>
        <v>0</v>
      </c>
      <c r="H5164">
        <f t="shared" si="323"/>
        <v>0</v>
      </c>
      <c r="I5164">
        <f t="shared" si="324"/>
        <v>0</v>
      </c>
    </row>
    <row r="5165" spans="2:9" x14ac:dyDescent="0.25">
      <c r="B5165" s="21">
        <v>38308</v>
      </c>
      <c r="F5165">
        <f t="shared" si="321"/>
        <v>0</v>
      </c>
      <c r="G5165">
        <f t="shared" si="322"/>
        <v>0</v>
      </c>
      <c r="H5165">
        <f t="shared" si="323"/>
        <v>0</v>
      </c>
      <c r="I5165">
        <f t="shared" si="324"/>
        <v>0</v>
      </c>
    </row>
    <row r="5166" spans="2:9" x14ac:dyDescent="0.25">
      <c r="B5166" s="21">
        <v>38322</v>
      </c>
      <c r="F5166">
        <f t="shared" si="321"/>
        <v>0</v>
      </c>
      <c r="G5166">
        <f t="shared" si="322"/>
        <v>0</v>
      </c>
      <c r="H5166">
        <f t="shared" si="323"/>
        <v>0</v>
      </c>
      <c r="I5166">
        <f t="shared" si="324"/>
        <v>0</v>
      </c>
    </row>
    <row r="5167" spans="2:9" x14ac:dyDescent="0.25">
      <c r="B5167" s="21">
        <v>38331</v>
      </c>
      <c r="F5167">
        <f t="shared" si="321"/>
        <v>0</v>
      </c>
      <c r="G5167">
        <f t="shared" si="322"/>
        <v>0</v>
      </c>
      <c r="H5167">
        <f t="shared" si="323"/>
        <v>0</v>
      </c>
      <c r="I5167">
        <f t="shared" si="324"/>
        <v>0</v>
      </c>
    </row>
    <row r="5168" spans="2:9" x14ac:dyDescent="0.25">
      <c r="B5168" s="21">
        <v>38341</v>
      </c>
      <c r="F5168">
        <f t="shared" si="321"/>
        <v>0</v>
      </c>
      <c r="G5168">
        <f t="shared" si="322"/>
        <v>0</v>
      </c>
      <c r="H5168">
        <f t="shared" si="323"/>
        <v>0</v>
      </c>
      <c r="I5168">
        <f t="shared" si="324"/>
        <v>0</v>
      </c>
    </row>
    <row r="5169" spans="2:9" x14ac:dyDescent="0.25">
      <c r="B5169" s="21">
        <v>38351</v>
      </c>
      <c r="F5169">
        <f t="shared" si="321"/>
        <v>0</v>
      </c>
      <c r="G5169">
        <f t="shared" si="322"/>
        <v>0</v>
      </c>
      <c r="H5169">
        <f t="shared" si="323"/>
        <v>0</v>
      </c>
      <c r="I5169">
        <f t="shared" si="324"/>
        <v>0</v>
      </c>
    </row>
    <row r="5170" spans="2:9" x14ac:dyDescent="0.25">
      <c r="B5170" s="21">
        <v>38361</v>
      </c>
      <c r="F5170">
        <f t="shared" si="321"/>
        <v>0</v>
      </c>
      <c r="G5170">
        <f t="shared" si="322"/>
        <v>0</v>
      </c>
      <c r="H5170">
        <f t="shared" si="323"/>
        <v>0</v>
      </c>
      <c r="I5170">
        <f t="shared" si="324"/>
        <v>0</v>
      </c>
    </row>
    <row r="5171" spans="2:9" x14ac:dyDescent="0.25">
      <c r="B5171" s="21">
        <v>38373</v>
      </c>
      <c r="F5171">
        <f t="shared" si="321"/>
        <v>0</v>
      </c>
      <c r="G5171">
        <f t="shared" si="322"/>
        <v>0</v>
      </c>
      <c r="H5171">
        <f t="shared" si="323"/>
        <v>0</v>
      </c>
      <c r="I5171">
        <f t="shared" si="324"/>
        <v>0</v>
      </c>
    </row>
    <row r="5172" spans="2:9" x14ac:dyDescent="0.25">
      <c r="B5172" s="21">
        <v>38377</v>
      </c>
      <c r="C5172">
        <v>90.97</v>
      </c>
      <c r="F5172">
        <f t="shared" si="321"/>
        <v>90.97</v>
      </c>
      <c r="G5172">
        <f t="shared" si="322"/>
        <v>90.97</v>
      </c>
      <c r="H5172">
        <f t="shared" si="323"/>
        <v>0</v>
      </c>
      <c r="I5172">
        <f t="shared" si="324"/>
        <v>0</v>
      </c>
    </row>
    <row r="5173" spans="2:9" x14ac:dyDescent="0.25">
      <c r="B5173" s="21">
        <v>38382</v>
      </c>
      <c r="F5173">
        <f t="shared" si="321"/>
        <v>0</v>
      </c>
      <c r="G5173">
        <f t="shared" si="322"/>
        <v>0</v>
      </c>
      <c r="H5173">
        <f t="shared" si="323"/>
        <v>0</v>
      </c>
      <c r="I5173">
        <f t="shared" si="324"/>
        <v>0</v>
      </c>
    </row>
    <row r="5174" spans="2:9" x14ac:dyDescent="0.25">
      <c r="B5174" s="21">
        <v>38394</v>
      </c>
      <c r="F5174">
        <f t="shared" si="321"/>
        <v>0</v>
      </c>
      <c r="G5174">
        <f t="shared" si="322"/>
        <v>0</v>
      </c>
      <c r="H5174">
        <f t="shared" si="323"/>
        <v>0</v>
      </c>
      <c r="I5174">
        <f t="shared" si="324"/>
        <v>0</v>
      </c>
    </row>
    <row r="5175" spans="2:9" x14ac:dyDescent="0.25">
      <c r="B5175" s="21">
        <v>38403</v>
      </c>
      <c r="F5175">
        <f t="shared" si="321"/>
        <v>0</v>
      </c>
      <c r="G5175">
        <f t="shared" si="322"/>
        <v>0</v>
      </c>
      <c r="H5175">
        <f t="shared" si="323"/>
        <v>0</v>
      </c>
      <c r="I5175">
        <f t="shared" si="324"/>
        <v>0</v>
      </c>
    </row>
    <row r="5176" spans="2:9" x14ac:dyDescent="0.25">
      <c r="B5176" s="21">
        <v>38411</v>
      </c>
      <c r="C5176">
        <v>104.09</v>
      </c>
      <c r="F5176">
        <f t="shared" si="321"/>
        <v>104.09</v>
      </c>
      <c r="G5176">
        <f t="shared" si="322"/>
        <v>104.09</v>
      </c>
      <c r="H5176">
        <f t="shared" si="323"/>
        <v>0</v>
      </c>
      <c r="I5176">
        <f t="shared" si="324"/>
        <v>0</v>
      </c>
    </row>
    <row r="5177" spans="2:9" x14ac:dyDescent="0.25">
      <c r="B5177" s="21">
        <v>38412</v>
      </c>
      <c r="F5177">
        <f t="shared" si="321"/>
        <v>0</v>
      </c>
      <c r="G5177">
        <f t="shared" si="322"/>
        <v>0</v>
      </c>
      <c r="H5177">
        <f t="shared" si="323"/>
        <v>0</v>
      </c>
      <c r="I5177">
        <f t="shared" si="324"/>
        <v>0</v>
      </c>
    </row>
    <row r="5178" spans="2:9" x14ac:dyDescent="0.25">
      <c r="B5178" s="21">
        <v>38417</v>
      </c>
      <c r="F5178">
        <f t="shared" si="321"/>
        <v>0</v>
      </c>
      <c r="G5178">
        <f t="shared" si="322"/>
        <v>0</v>
      </c>
      <c r="H5178">
        <f t="shared" si="323"/>
        <v>0</v>
      </c>
      <c r="I5178">
        <f t="shared" si="324"/>
        <v>0</v>
      </c>
    </row>
    <row r="5179" spans="2:9" x14ac:dyDescent="0.25">
      <c r="B5179" s="21">
        <v>38422</v>
      </c>
      <c r="F5179">
        <f t="shared" si="321"/>
        <v>0</v>
      </c>
      <c r="G5179">
        <f t="shared" si="322"/>
        <v>0</v>
      </c>
      <c r="H5179">
        <f t="shared" si="323"/>
        <v>0</v>
      </c>
      <c r="I5179">
        <f t="shared" si="324"/>
        <v>0</v>
      </c>
    </row>
    <row r="5180" spans="2:9" x14ac:dyDescent="0.25">
      <c r="B5180" s="21">
        <v>38427</v>
      </c>
      <c r="F5180">
        <f t="shared" si="321"/>
        <v>0</v>
      </c>
      <c r="G5180">
        <f t="shared" si="322"/>
        <v>0</v>
      </c>
      <c r="H5180">
        <f t="shared" si="323"/>
        <v>0</v>
      </c>
      <c r="I5180">
        <f t="shared" si="324"/>
        <v>0</v>
      </c>
    </row>
    <row r="5181" spans="2:9" x14ac:dyDescent="0.25">
      <c r="B5181" s="21">
        <v>38431</v>
      </c>
      <c r="C5181">
        <v>150.13</v>
      </c>
      <c r="F5181">
        <f t="shared" si="321"/>
        <v>150.13</v>
      </c>
      <c r="G5181">
        <f t="shared" si="322"/>
        <v>150.13</v>
      </c>
      <c r="H5181">
        <f t="shared" si="323"/>
        <v>0</v>
      </c>
      <c r="I5181">
        <f t="shared" si="324"/>
        <v>0</v>
      </c>
    </row>
    <row r="5182" spans="2:9" x14ac:dyDescent="0.25">
      <c r="B5182" s="21">
        <v>38432</v>
      </c>
      <c r="F5182">
        <f t="shared" si="321"/>
        <v>0</v>
      </c>
      <c r="G5182">
        <f t="shared" si="322"/>
        <v>0</v>
      </c>
      <c r="H5182">
        <f t="shared" si="323"/>
        <v>0</v>
      </c>
      <c r="I5182">
        <f t="shared" si="324"/>
        <v>0</v>
      </c>
    </row>
    <row r="5183" spans="2:9" x14ac:dyDescent="0.25">
      <c r="B5183" s="21">
        <v>38436</v>
      </c>
      <c r="C5183">
        <v>188.15</v>
      </c>
      <c r="F5183">
        <f t="shared" si="321"/>
        <v>188.15</v>
      </c>
      <c r="G5183">
        <f t="shared" si="322"/>
        <v>188.15</v>
      </c>
      <c r="H5183">
        <f t="shared" si="323"/>
        <v>0</v>
      </c>
      <c r="I5183">
        <f t="shared" si="324"/>
        <v>0</v>
      </c>
    </row>
    <row r="5184" spans="2:9" x14ac:dyDescent="0.25">
      <c r="B5184" s="21">
        <v>38437</v>
      </c>
      <c r="F5184">
        <f t="shared" si="321"/>
        <v>0</v>
      </c>
      <c r="G5184">
        <f t="shared" si="322"/>
        <v>0</v>
      </c>
      <c r="H5184">
        <f t="shared" si="323"/>
        <v>0</v>
      </c>
      <c r="I5184">
        <f t="shared" si="324"/>
        <v>0</v>
      </c>
    </row>
    <row r="5185" spans="2:9" x14ac:dyDescent="0.25">
      <c r="B5185" s="21">
        <v>38438</v>
      </c>
      <c r="F5185">
        <f t="shared" si="321"/>
        <v>0</v>
      </c>
      <c r="G5185">
        <f t="shared" si="322"/>
        <v>0</v>
      </c>
      <c r="H5185">
        <f t="shared" si="323"/>
        <v>0</v>
      </c>
      <c r="I5185">
        <f t="shared" si="324"/>
        <v>0</v>
      </c>
    </row>
    <row r="5186" spans="2:9" x14ac:dyDescent="0.25">
      <c r="B5186" s="21">
        <v>38441</v>
      </c>
      <c r="C5186">
        <v>236.97</v>
      </c>
      <c r="F5186">
        <f t="shared" si="321"/>
        <v>236.97</v>
      </c>
      <c r="G5186">
        <f t="shared" si="322"/>
        <v>236.97</v>
      </c>
      <c r="H5186">
        <f t="shared" si="323"/>
        <v>0</v>
      </c>
      <c r="I5186">
        <f t="shared" si="324"/>
        <v>0</v>
      </c>
    </row>
    <row r="5187" spans="2:9" x14ac:dyDescent="0.25">
      <c r="B5187" s="21">
        <v>38448</v>
      </c>
      <c r="F5187">
        <f t="shared" si="321"/>
        <v>0</v>
      </c>
      <c r="G5187">
        <f t="shared" si="322"/>
        <v>0</v>
      </c>
      <c r="H5187">
        <f t="shared" si="323"/>
        <v>0</v>
      </c>
      <c r="I5187">
        <f t="shared" si="324"/>
        <v>0</v>
      </c>
    </row>
    <row r="5188" spans="2:9" x14ac:dyDescent="0.25">
      <c r="B5188" s="21">
        <v>38452</v>
      </c>
      <c r="C5188">
        <v>408</v>
      </c>
      <c r="F5188">
        <f t="shared" si="321"/>
        <v>408</v>
      </c>
      <c r="G5188">
        <f t="shared" si="322"/>
        <v>408</v>
      </c>
      <c r="H5188">
        <f t="shared" si="323"/>
        <v>0</v>
      </c>
      <c r="I5188">
        <f t="shared" si="324"/>
        <v>0</v>
      </c>
    </row>
    <row r="5189" spans="2:9" x14ac:dyDescent="0.25">
      <c r="B5189" s="21">
        <v>38457</v>
      </c>
      <c r="F5189">
        <f t="shared" si="321"/>
        <v>0</v>
      </c>
      <c r="G5189">
        <f t="shared" si="322"/>
        <v>0</v>
      </c>
      <c r="H5189">
        <f t="shared" si="323"/>
        <v>0</v>
      </c>
      <c r="I5189">
        <f t="shared" si="324"/>
        <v>0</v>
      </c>
    </row>
    <row r="5190" spans="2:9" x14ac:dyDescent="0.25">
      <c r="B5190" s="21">
        <v>38462</v>
      </c>
      <c r="C5190">
        <v>373.73</v>
      </c>
      <c r="F5190">
        <f t="shared" ref="F5190:F5207" si="325">G5190-H5190</f>
        <v>373.73</v>
      </c>
      <c r="G5190">
        <f t="shared" ref="G5190:G5207" si="326">IF(C5190="",0,C5190)</f>
        <v>373.73</v>
      </c>
      <c r="H5190">
        <f t="shared" ref="H5190:H5207" si="327">IF(D5190="",0,D5190)</f>
        <v>0</v>
      </c>
      <c r="I5190">
        <f t="shared" ref="I5190:I5207" si="328">IF(E5190="",0,E5190)</f>
        <v>0</v>
      </c>
    </row>
    <row r="5191" spans="2:9" x14ac:dyDescent="0.25">
      <c r="B5191" s="21">
        <v>38467</v>
      </c>
      <c r="F5191">
        <f t="shared" si="325"/>
        <v>0</v>
      </c>
      <c r="G5191">
        <f t="shared" si="326"/>
        <v>0</v>
      </c>
      <c r="H5191">
        <f t="shared" si="327"/>
        <v>0</v>
      </c>
      <c r="I5191">
        <f t="shared" si="328"/>
        <v>0</v>
      </c>
    </row>
    <row r="5192" spans="2:9" x14ac:dyDescent="0.25">
      <c r="B5192" s="21">
        <v>38472</v>
      </c>
      <c r="C5192">
        <v>819.46</v>
      </c>
      <c r="F5192">
        <f t="shared" si="325"/>
        <v>819.46</v>
      </c>
      <c r="G5192">
        <f t="shared" si="326"/>
        <v>819.46</v>
      </c>
      <c r="H5192">
        <f t="shared" si="327"/>
        <v>0</v>
      </c>
      <c r="I5192">
        <f t="shared" si="328"/>
        <v>0</v>
      </c>
    </row>
    <row r="5193" spans="2:9" x14ac:dyDescent="0.25">
      <c r="B5193" s="21">
        <v>38478</v>
      </c>
      <c r="F5193">
        <f t="shared" si="325"/>
        <v>0</v>
      </c>
      <c r="G5193">
        <f t="shared" si="326"/>
        <v>0</v>
      </c>
      <c r="H5193">
        <f t="shared" si="327"/>
        <v>0</v>
      </c>
      <c r="I5193">
        <f t="shared" si="328"/>
        <v>0</v>
      </c>
    </row>
    <row r="5194" spans="2:9" x14ac:dyDescent="0.25">
      <c r="B5194" s="21">
        <v>38482</v>
      </c>
      <c r="C5194">
        <v>1322.84</v>
      </c>
      <c r="F5194">
        <f t="shared" si="325"/>
        <v>1322.84</v>
      </c>
      <c r="G5194">
        <f t="shared" si="326"/>
        <v>1322.84</v>
      </c>
      <c r="H5194">
        <f t="shared" si="327"/>
        <v>0</v>
      </c>
      <c r="I5194">
        <f t="shared" si="328"/>
        <v>0</v>
      </c>
    </row>
    <row r="5195" spans="2:9" x14ac:dyDescent="0.25">
      <c r="B5195" s="21">
        <v>38483</v>
      </c>
      <c r="F5195">
        <f t="shared" si="325"/>
        <v>0</v>
      </c>
      <c r="G5195">
        <f t="shared" si="326"/>
        <v>0</v>
      </c>
      <c r="H5195">
        <f t="shared" si="327"/>
        <v>0</v>
      </c>
      <c r="I5195">
        <f t="shared" si="328"/>
        <v>0</v>
      </c>
    </row>
    <row r="5196" spans="2:9" x14ac:dyDescent="0.25">
      <c r="B5196" s="21">
        <v>38488</v>
      </c>
      <c r="F5196">
        <f t="shared" si="325"/>
        <v>0</v>
      </c>
      <c r="G5196">
        <f t="shared" si="326"/>
        <v>0</v>
      </c>
      <c r="H5196">
        <f t="shared" si="327"/>
        <v>0</v>
      </c>
      <c r="I5196">
        <f t="shared" si="328"/>
        <v>0</v>
      </c>
    </row>
    <row r="5197" spans="2:9" x14ac:dyDescent="0.25">
      <c r="B5197" s="21">
        <v>38492</v>
      </c>
      <c r="C5197">
        <v>986.53</v>
      </c>
      <c r="F5197">
        <f t="shared" si="325"/>
        <v>986.53</v>
      </c>
      <c r="G5197">
        <f t="shared" si="326"/>
        <v>986.53</v>
      </c>
      <c r="H5197">
        <f t="shared" si="327"/>
        <v>0</v>
      </c>
      <c r="I5197">
        <f t="shared" si="328"/>
        <v>0</v>
      </c>
    </row>
    <row r="5198" spans="2:9" x14ac:dyDescent="0.25">
      <c r="B5198" s="21">
        <v>38493</v>
      </c>
      <c r="F5198">
        <f t="shared" si="325"/>
        <v>0</v>
      </c>
      <c r="G5198">
        <f t="shared" si="326"/>
        <v>0</v>
      </c>
      <c r="H5198">
        <f t="shared" si="327"/>
        <v>0</v>
      </c>
      <c r="I5198">
        <f t="shared" si="328"/>
        <v>0</v>
      </c>
    </row>
    <row r="5199" spans="2:9" x14ac:dyDescent="0.25">
      <c r="B5199" s="21">
        <v>38498</v>
      </c>
      <c r="F5199">
        <f t="shared" si="325"/>
        <v>0</v>
      </c>
      <c r="G5199">
        <f t="shared" si="326"/>
        <v>0</v>
      </c>
      <c r="H5199">
        <f t="shared" si="327"/>
        <v>0</v>
      </c>
      <c r="I5199">
        <f t="shared" si="328"/>
        <v>0</v>
      </c>
    </row>
    <row r="5200" spans="2:9" x14ac:dyDescent="0.25">
      <c r="B5200" s="21">
        <v>38502</v>
      </c>
      <c r="C5200">
        <v>1662.99</v>
      </c>
      <c r="F5200">
        <f t="shared" si="325"/>
        <v>1662.99</v>
      </c>
      <c r="G5200">
        <f t="shared" si="326"/>
        <v>1662.99</v>
      </c>
      <c r="H5200">
        <f t="shared" si="327"/>
        <v>0</v>
      </c>
      <c r="I5200">
        <f t="shared" si="328"/>
        <v>0</v>
      </c>
    </row>
    <row r="5201" spans="2:9" x14ac:dyDescent="0.25">
      <c r="B5201" s="21">
        <v>38503</v>
      </c>
      <c r="F5201">
        <f t="shared" si="325"/>
        <v>0</v>
      </c>
      <c r="G5201">
        <f t="shared" si="326"/>
        <v>0</v>
      </c>
      <c r="H5201">
        <f t="shared" si="327"/>
        <v>0</v>
      </c>
      <c r="I5201">
        <f t="shared" si="328"/>
        <v>0</v>
      </c>
    </row>
    <row r="5202" spans="2:9" x14ac:dyDescent="0.25">
      <c r="B5202" s="21">
        <v>38508</v>
      </c>
      <c r="C5202">
        <v>1478.89</v>
      </c>
      <c r="F5202">
        <f t="shared" si="325"/>
        <v>1478.89</v>
      </c>
      <c r="G5202">
        <f t="shared" si="326"/>
        <v>1478.89</v>
      </c>
      <c r="H5202">
        <f t="shared" si="327"/>
        <v>0</v>
      </c>
      <c r="I5202">
        <f t="shared" si="328"/>
        <v>0</v>
      </c>
    </row>
    <row r="5203" spans="2:9" x14ac:dyDescent="0.25">
      <c r="B5203" s="21">
        <v>38510</v>
      </c>
      <c r="F5203">
        <f t="shared" si="325"/>
        <v>0</v>
      </c>
      <c r="G5203">
        <f t="shared" si="326"/>
        <v>0</v>
      </c>
      <c r="H5203">
        <f t="shared" si="327"/>
        <v>0</v>
      </c>
      <c r="I5203">
        <f t="shared" si="328"/>
        <v>0</v>
      </c>
    </row>
    <row r="5204" spans="2:9" x14ac:dyDescent="0.25">
      <c r="B5204" s="21">
        <v>38511</v>
      </c>
      <c r="F5204">
        <f t="shared" si="325"/>
        <v>0</v>
      </c>
      <c r="G5204">
        <f t="shared" si="326"/>
        <v>0</v>
      </c>
      <c r="H5204">
        <f t="shared" si="327"/>
        <v>0</v>
      </c>
      <c r="I5204">
        <f t="shared" si="328"/>
        <v>0</v>
      </c>
    </row>
    <row r="5205" spans="2:9" x14ac:dyDescent="0.25">
      <c r="B5205" s="21">
        <v>38514</v>
      </c>
      <c r="F5205">
        <f t="shared" si="325"/>
        <v>0</v>
      </c>
      <c r="G5205">
        <f t="shared" si="326"/>
        <v>0</v>
      </c>
      <c r="H5205">
        <f t="shared" si="327"/>
        <v>0</v>
      </c>
      <c r="I5205">
        <f t="shared" si="328"/>
        <v>0</v>
      </c>
    </row>
    <row r="5206" spans="2:9" x14ac:dyDescent="0.25">
      <c r="B5206" s="21">
        <v>38520</v>
      </c>
      <c r="F5206">
        <f t="shared" si="325"/>
        <v>0</v>
      </c>
      <c r="G5206">
        <f t="shared" si="326"/>
        <v>0</v>
      </c>
      <c r="H5206">
        <f t="shared" si="327"/>
        <v>0</v>
      </c>
      <c r="I5206">
        <f t="shared" si="328"/>
        <v>0</v>
      </c>
    </row>
    <row r="5207" spans="2:9" x14ac:dyDescent="0.25">
      <c r="B5207" s="21">
        <v>38525</v>
      </c>
      <c r="F5207">
        <f t="shared" si="325"/>
        <v>0</v>
      </c>
      <c r="G5207">
        <f t="shared" si="326"/>
        <v>0</v>
      </c>
      <c r="H5207">
        <f t="shared" si="327"/>
        <v>0</v>
      </c>
      <c r="I5207">
        <f t="shared" si="328"/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416"/>
  <sheetViews>
    <sheetView zoomScaleNormal="100" workbookViewId="0">
      <pane xSplit="3" ySplit="2" topLeftCell="AS3" activePane="bottomRight" state="frozen"/>
      <selection pane="topRight" activeCell="C1" sqref="C1"/>
      <selection pane="bottomLeft" activeCell="A1667" sqref="A1667"/>
      <selection pane="bottomRight" activeCell="AT1" sqref="AT1"/>
    </sheetView>
  </sheetViews>
  <sheetFormatPr defaultColWidth="8.5703125" defaultRowHeight="15" x14ac:dyDescent="0.25"/>
  <cols>
    <col min="1" max="2" width="47.140625" customWidth="1"/>
    <col min="3" max="3" width="18.140625" style="1" bestFit="1" customWidth="1"/>
    <col min="4" max="4" width="19.42578125" style="1" customWidth="1"/>
    <col min="5" max="5" width="16.85546875" style="1" customWidth="1"/>
    <col min="6" max="6" width="24.42578125" customWidth="1"/>
    <col min="7" max="7" width="10.5703125" customWidth="1"/>
    <col min="8" max="8" width="11.5703125" customWidth="1"/>
    <col min="9" max="14" width="18.5703125" customWidth="1"/>
    <col min="15" max="15" width="22.140625" customWidth="1"/>
    <col min="16" max="17" width="18.5703125" customWidth="1"/>
    <col min="18" max="18" width="19.5703125" customWidth="1"/>
    <col min="19" max="19" width="7.42578125" customWidth="1"/>
    <col min="20" max="20" width="21" customWidth="1"/>
    <col min="21" max="21" width="22.28515625" customWidth="1"/>
    <col min="22" max="22" width="12.7109375" customWidth="1"/>
    <col min="23" max="23" width="15.7109375" customWidth="1"/>
    <col min="24" max="24" width="11.7109375" customWidth="1"/>
    <col min="25" max="25" width="21" style="2" customWidth="1"/>
    <col min="26" max="26" width="20" customWidth="1"/>
    <col min="27" max="27" width="20.85546875" customWidth="1"/>
    <col min="28" max="28" width="19.28515625" customWidth="1"/>
    <col min="29" max="29" width="18.42578125" customWidth="1"/>
    <col min="30" max="30" width="18.5703125" customWidth="1"/>
    <col min="31" max="31" width="31.140625" customWidth="1"/>
    <col min="32" max="33" width="20.5703125" customWidth="1"/>
    <col min="34" max="34" width="21.7109375" customWidth="1"/>
    <col min="35" max="35" width="17.7109375" customWidth="1"/>
    <col min="36" max="36" width="18.7109375" customWidth="1"/>
    <col min="37" max="37" width="24.140625" customWidth="1"/>
    <col min="38" max="38" width="28.28515625" customWidth="1"/>
    <col min="39" max="39" width="19.85546875" customWidth="1"/>
    <col min="40" max="40" width="20.7109375" customWidth="1"/>
    <col min="41" max="41" width="26.140625" customWidth="1"/>
    <col min="42" max="42" width="23.5703125" customWidth="1"/>
    <col min="43" max="44" width="17.7109375" customWidth="1"/>
    <col min="45" max="45" width="21.85546875" customWidth="1"/>
    <col min="46" max="48" width="33.28515625" customWidth="1"/>
    <col min="49" max="50" width="32.85546875" customWidth="1"/>
    <col min="51" max="51" width="34.28515625" customWidth="1"/>
    <col min="52" max="52" width="40.42578125" customWidth="1"/>
    <col min="53" max="53" width="27.5703125" customWidth="1"/>
    <col min="54" max="54" width="16.42578125" customWidth="1"/>
    <col min="55" max="56" width="13.7109375" customWidth="1"/>
    <col min="57" max="58" width="14.7109375" customWidth="1"/>
    <col min="59" max="59" width="17.5703125" customWidth="1"/>
    <col min="60" max="61" width="13.42578125" customWidth="1"/>
    <col min="62" max="62" width="14.5703125" customWidth="1"/>
    <col min="63" max="63" width="28.85546875" customWidth="1"/>
    <col min="64" max="64" width="30.42578125" customWidth="1"/>
    <col min="65" max="65" width="29.7109375" customWidth="1"/>
  </cols>
  <sheetData>
    <row r="1" spans="1:65" x14ac:dyDescent="0.25">
      <c r="A1" s="3" t="s">
        <v>0</v>
      </c>
      <c r="B1" s="3" t="s">
        <v>913</v>
      </c>
      <c r="C1" s="4" t="s">
        <v>1</v>
      </c>
      <c r="D1" s="4" t="s">
        <v>2</v>
      </c>
      <c r="E1" s="4" t="s">
        <v>3</v>
      </c>
      <c r="F1" s="5" t="s">
        <v>4</v>
      </c>
      <c r="G1" s="6" t="s">
        <v>5</v>
      </c>
      <c r="H1" s="6" t="s">
        <v>6</v>
      </c>
      <c r="I1" s="6" t="s">
        <v>903</v>
      </c>
      <c r="J1" s="6" t="s">
        <v>904</v>
      </c>
      <c r="K1" s="6" t="s">
        <v>905</v>
      </c>
      <c r="L1" s="6" t="s">
        <v>906</v>
      </c>
      <c r="M1" s="6" t="s">
        <v>907</v>
      </c>
      <c r="N1" s="6" t="s">
        <v>908</v>
      </c>
      <c r="O1" s="6" t="s">
        <v>909</v>
      </c>
      <c r="P1" s="6" t="s">
        <v>910</v>
      </c>
      <c r="Q1" s="6" t="s">
        <v>911</v>
      </c>
      <c r="R1" s="6" t="s">
        <v>912</v>
      </c>
      <c r="S1" s="6" t="s">
        <v>1343</v>
      </c>
      <c r="T1" s="6" t="s">
        <v>7</v>
      </c>
      <c r="U1" s="6" t="s">
        <v>8</v>
      </c>
      <c r="V1" s="6" t="s">
        <v>9</v>
      </c>
      <c r="W1" s="6" t="s">
        <v>10</v>
      </c>
      <c r="X1" s="6" t="s">
        <v>11</v>
      </c>
      <c r="Y1" s="7" t="s">
        <v>12</v>
      </c>
      <c r="Z1" s="6" t="s">
        <v>1340</v>
      </c>
      <c r="AA1" s="6" t="s">
        <v>13</v>
      </c>
      <c r="AB1" s="6" t="s">
        <v>14</v>
      </c>
      <c r="AC1" s="6" t="s">
        <v>15</v>
      </c>
      <c r="AD1" s="6" t="s">
        <v>16</v>
      </c>
      <c r="AE1" s="6" t="s">
        <v>17</v>
      </c>
      <c r="AF1" s="6" t="s">
        <v>1337</v>
      </c>
      <c r="AG1" s="6" t="s">
        <v>1338</v>
      </c>
      <c r="AH1" s="6" t="s">
        <v>18</v>
      </c>
      <c r="AI1" s="6" t="s">
        <v>19</v>
      </c>
      <c r="AJ1" s="6" t="s">
        <v>20</v>
      </c>
      <c r="AK1" s="6" t="s">
        <v>1342</v>
      </c>
      <c r="AL1" s="6" t="s">
        <v>21</v>
      </c>
      <c r="AM1" s="6" t="s">
        <v>1339</v>
      </c>
      <c r="AN1" s="6" t="s">
        <v>23</v>
      </c>
      <c r="AO1" s="6" t="s">
        <v>24</v>
      </c>
      <c r="AP1" s="6" t="s">
        <v>25</v>
      </c>
      <c r="AQ1" s="6" t="s">
        <v>26</v>
      </c>
      <c r="AR1" s="6" t="s">
        <v>27</v>
      </c>
      <c r="AS1" s="6" t="s">
        <v>1344</v>
      </c>
      <c r="AT1" s="6" t="s">
        <v>28</v>
      </c>
      <c r="AU1" s="6" t="s">
        <v>29</v>
      </c>
      <c r="AV1" s="6" t="s">
        <v>30</v>
      </c>
      <c r="AW1" s="6" t="s">
        <v>31</v>
      </c>
      <c r="AX1" s="6" t="s">
        <v>32</v>
      </c>
      <c r="AY1" s="6" t="s">
        <v>33</v>
      </c>
      <c r="AZ1" s="6" t="s">
        <v>34</v>
      </c>
      <c r="BA1" s="6" t="s">
        <v>35</v>
      </c>
      <c r="BB1" s="6" t="s">
        <v>1332</v>
      </c>
      <c r="BC1" s="6" t="s">
        <v>36</v>
      </c>
      <c r="BD1" s="6" t="s">
        <v>37</v>
      </c>
      <c r="BE1" s="6" t="s">
        <v>38</v>
      </c>
      <c r="BF1" s="6" t="s">
        <v>39</v>
      </c>
      <c r="BG1" s="6" t="s">
        <v>40</v>
      </c>
      <c r="BH1" s="6" t="s">
        <v>41</v>
      </c>
      <c r="BI1" s="6" t="s">
        <v>42</v>
      </c>
      <c r="BJ1" s="6" t="s">
        <v>43</v>
      </c>
      <c r="BK1" s="6" t="s">
        <v>1341</v>
      </c>
      <c r="BL1" s="8" t="s">
        <v>1333</v>
      </c>
      <c r="BM1" t="s">
        <v>1334</v>
      </c>
    </row>
    <row r="2" spans="1:65" x14ac:dyDescent="0.25">
      <c r="A2" s="3" t="s">
        <v>44</v>
      </c>
      <c r="B2" s="3" t="s">
        <v>44</v>
      </c>
      <c r="C2" s="4"/>
      <c r="D2" s="9"/>
      <c r="E2" s="9"/>
      <c r="F2" s="10"/>
      <c r="T2">
        <v>2.9830000000000001</v>
      </c>
      <c r="U2">
        <v>346.221</v>
      </c>
      <c r="Y2" s="2">
        <v>2.0199999999999999E-2</v>
      </c>
      <c r="AA2">
        <v>2.544</v>
      </c>
      <c r="AD2">
        <v>125.983</v>
      </c>
      <c r="AT2" t="s">
        <v>45</v>
      </c>
      <c r="BA2">
        <v>90</v>
      </c>
    </row>
    <row r="3" spans="1:65" x14ac:dyDescent="0.25">
      <c r="A3" s="3" t="s">
        <v>46</v>
      </c>
      <c r="B3" s="3" t="s">
        <v>46</v>
      </c>
      <c r="C3" s="4"/>
      <c r="D3" s="9"/>
      <c r="E3" s="9"/>
      <c r="F3" s="10"/>
      <c r="T3">
        <v>5.6619999999999999</v>
      </c>
      <c r="U3">
        <v>734.98099999999999</v>
      </c>
      <c r="Y3" s="2">
        <v>1.72E-2</v>
      </c>
      <c r="AA3">
        <v>4.8310000000000004</v>
      </c>
      <c r="AD3">
        <v>280.96699999999998</v>
      </c>
      <c r="AT3" t="s">
        <v>45</v>
      </c>
      <c r="BA3">
        <v>90</v>
      </c>
    </row>
    <row r="4" spans="1:65" x14ac:dyDescent="0.25">
      <c r="A4" s="3" t="s">
        <v>47</v>
      </c>
      <c r="B4" s="3" t="s">
        <v>47</v>
      </c>
      <c r="C4" s="4"/>
      <c r="D4" s="9"/>
      <c r="E4" s="9"/>
      <c r="F4" s="10"/>
      <c r="T4">
        <v>7.4859999999999998</v>
      </c>
      <c r="U4">
        <v>1034.248</v>
      </c>
      <c r="Y4" s="2">
        <v>1.61E-2</v>
      </c>
      <c r="AA4">
        <v>6.1210000000000004</v>
      </c>
      <c r="AD4">
        <v>379.03300000000002</v>
      </c>
      <c r="AT4" t="s">
        <v>45</v>
      </c>
      <c r="BA4">
        <v>90</v>
      </c>
    </row>
    <row r="5" spans="1:65" x14ac:dyDescent="0.25">
      <c r="A5" s="3" t="s">
        <v>48</v>
      </c>
      <c r="B5" s="3" t="s">
        <v>48</v>
      </c>
      <c r="C5" s="4"/>
      <c r="D5" s="9"/>
      <c r="E5" s="9"/>
      <c r="F5" s="10"/>
      <c r="T5">
        <v>14.121</v>
      </c>
      <c r="U5">
        <v>1371.894</v>
      </c>
      <c r="Y5" s="2">
        <v>2.12E-2</v>
      </c>
      <c r="AA5">
        <v>10.96</v>
      </c>
      <c r="AD5">
        <v>516.48299999999995</v>
      </c>
      <c r="AT5" t="s">
        <v>45</v>
      </c>
      <c r="BA5">
        <v>90</v>
      </c>
    </row>
    <row r="6" spans="1:65" x14ac:dyDescent="0.25">
      <c r="A6" s="3" t="s">
        <v>49</v>
      </c>
      <c r="B6" s="3" t="s">
        <v>49</v>
      </c>
      <c r="C6" s="4"/>
      <c r="D6" s="9"/>
      <c r="E6" s="9"/>
      <c r="F6" s="10"/>
      <c r="T6">
        <v>6.8559999999999999</v>
      </c>
      <c r="U6">
        <v>911.28300000000002</v>
      </c>
      <c r="Y6" s="2">
        <v>1.6299999999999999E-2</v>
      </c>
      <c r="AA6">
        <v>5.7670000000000003</v>
      </c>
      <c r="AD6">
        <v>352.91699999999997</v>
      </c>
      <c r="AT6" t="s">
        <v>45</v>
      </c>
      <c r="BA6">
        <v>90</v>
      </c>
    </row>
    <row r="7" spans="1:65" x14ac:dyDescent="0.25">
      <c r="A7" s="3" t="s">
        <v>50</v>
      </c>
      <c r="B7" s="3" t="s">
        <v>50</v>
      </c>
      <c r="C7" s="4"/>
      <c r="D7" s="9"/>
      <c r="E7" s="9"/>
      <c r="F7" s="10"/>
      <c r="T7">
        <v>9.81</v>
      </c>
      <c r="U7">
        <v>1196.74</v>
      </c>
      <c r="Y7" s="2">
        <v>1.7000000000000001E-2</v>
      </c>
      <c r="AA7">
        <v>8.2219999999999995</v>
      </c>
      <c r="AD7">
        <v>484.017</v>
      </c>
      <c r="AT7" t="s">
        <v>45</v>
      </c>
      <c r="BA7">
        <v>90</v>
      </c>
    </row>
    <row r="8" spans="1:65" x14ac:dyDescent="0.25">
      <c r="A8" s="3" t="s">
        <v>51</v>
      </c>
      <c r="B8" s="3" t="s">
        <v>51</v>
      </c>
      <c r="C8" s="4"/>
      <c r="D8" s="9"/>
      <c r="E8" s="9"/>
      <c r="F8" s="10"/>
      <c r="T8">
        <v>11.769</v>
      </c>
      <c r="U8">
        <v>1273.463</v>
      </c>
      <c r="Y8" s="2">
        <v>1.8100000000000002E-2</v>
      </c>
      <c r="AA8">
        <v>9.6199999999999992</v>
      </c>
      <c r="AD8">
        <v>531.9</v>
      </c>
      <c r="AT8" t="s">
        <v>45</v>
      </c>
      <c r="BA8">
        <v>90</v>
      </c>
    </row>
    <row r="9" spans="1:65" x14ac:dyDescent="0.25">
      <c r="A9" s="3" t="s">
        <v>52</v>
      </c>
      <c r="B9" s="3" t="s">
        <v>52</v>
      </c>
      <c r="C9" s="4"/>
      <c r="D9" s="9"/>
      <c r="E9" s="9"/>
      <c r="F9" s="10"/>
      <c r="T9">
        <v>19.905000000000001</v>
      </c>
      <c r="U9">
        <v>1559.067</v>
      </c>
      <c r="Y9" s="2">
        <v>2.4400000000000002E-2</v>
      </c>
      <c r="AA9">
        <v>14.659000000000001</v>
      </c>
      <c r="AD9">
        <v>600.18299999999999</v>
      </c>
      <c r="AT9" t="s">
        <v>45</v>
      </c>
      <c r="BA9">
        <v>90</v>
      </c>
    </row>
    <row r="10" spans="1:65" x14ac:dyDescent="0.25">
      <c r="A10" s="3" t="s">
        <v>53</v>
      </c>
      <c r="B10" s="3" t="s">
        <v>53</v>
      </c>
      <c r="C10" s="4"/>
      <c r="D10" s="9"/>
      <c r="E10" s="9"/>
      <c r="F10" s="10"/>
      <c r="T10">
        <v>2.3769999999999998</v>
      </c>
      <c r="U10">
        <v>237.78299999999999</v>
      </c>
      <c r="Y10" s="2">
        <v>2.3400000000000001E-2</v>
      </c>
      <c r="AA10">
        <v>1.9079999999999999</v>
      </c>
      <c r="AD10">
        <v>81.45</v>
      </c>
      <c r="AT10" t="s">
        <v>45</v>
      </c>
      <c r="BA10">
        <v>90</v>
      </c>
    </row>
    <row r="11" spans="1:65" x14ac:dyDescent="0.25">
      <c r="A11" s="3" t="s">
        <v>54</v>
      </c>
      <c r="B11" s="3" t="s">
        <v>54</v>
      </c>
      <c r="C11" s="4"/>
      <c r="D11" s="9"/>
      <c r="E11" s="9"/>
      <c r="F11" s="10"/>
      <c r="T11">
        <v>4.2850000000000001</v>
      </c>
      <c r="U11">
        <v>547.74599999999998</v>
      </c>
      <c r="Y11" s="2">
        <v>1.7299999999999999E-2</v>
      </c>
      <c r="AA11">
        <v>3.653</v>
      </c>
      <c r="AD11">
        <v>210.68199999999999</v>
      </c>
      <c r="AT11" t="s">
        <v>45</v>
      </c>
      <c r="BA11">
        <v>90</v>
      </c>
    </row>
    <row r="12" spans="1:65" x14ac:dyDescent="0.25">
      <c r="A12" s="3" t="s">
        <v>55</v>
      </c>
      <c r="B12" s="3" t="s">
        <v>55</v>
      </c>
      <c r="C12" s="4"/>
      <c r="D12" s="9"/>
      <c r="E12" s="9"/>
      <c r="F12" s="10"/>
      <c r="T12">
        <v>7.1130000000000004</v>
      </c>
      <c r="U12">
        <v>966.14099999999996</v>
      </c>
      <c r="Y12" s="2">
        <v>1.6199999999999999E-2</v>
      </c>
      <c r="AA12">
        <v>6.0519999999999996</v>
      </c>
      <c r="AD12">
        <v>374.25</v>
      </c>
      <c r="AT12" t="s">
        <v>45</v>
      </c>
      <c r="BA12">
        <v>90</v>
      </c>
    </row>
    <row r="13" spans="1:65" x14ac:dyDescent="0.25">
      <c r="A13" s="3" t="s">
        <v>56</v>
      </c>
      <c r="B13" s="3" t="s">
        <v>56</v>
      </c>
      <c r="C13" s="4"/>
      <c r="D13" s="9"/>
      <c r="E13" s="9"/>
      <c r="F13" s="10"/>
      <c r="T13">
        <v>14.515000000000001</v>
      </c>
      <c r="U13">
        <v>1401.587</v>
      </c>
      <c r="Y13" s="2">
        <v>1.9900000000000001E-2</v>
      </c>
      <c r="AA13">
        <v>11.95</v>
      </c>
      <c r="AD13">
        <v>600.33299999999997</v>
      </c>
      <c r="AT13" t="s">
        <v>45</v>
      </c>
      <c r="BA13">
        <v>90</v>
      </c>
    </row>
    <row r="14" spans="1:65" s="15" customFormat="1" x14ac:dyDescent="0.25">
      <c r="A14" s="11" t="s">
        <v>57</v>
      </c>
      <c r="B14" s="11" t="s">
        <v>57</v>
      </c>
      <c r="C14" s="12">
        <v>34912</v>
      </c>
      <c r="D14" s="13"/>
      <c r="E14" s="13"/>
      <c r="F14" s="14"/>
      <c r="T14" s="15">
        <v>2</v>
      </c>
      <c r="U14" s="15">
        <v>52.7</v>
      </c>
      <c r="AI14" s="16">
        <v>0</v>
      </c>
      <c r="AJ14" s="17">
        <v>0</v>
      </c>
      <c r="AM14" s="15">
        <v>0.46</v>
      </c>
      <c r="AO14" s="17">
        <v>1.4686472940239399</v>
      </c>
      <c r="AP14" s="18">
        <v>35.300616112633797</v>
      </c>
      <c r="AS14">
        <v>1.3030933999999999E-2</v>
      </c>
      <c r="AW14"/>
      <c r="AX14"/>
      <c r="AY14"/>
      <c r="BH14" s="16">
        <v>0.50900917469018703</v>
      </c>
      <c r="BJ14" s="17">
        <v>17.3660505540328</v>
      </c>
      <c r="BM14"/>
    </row>
    <row r="15" spans="1:65" s="15" customFormat="1" x14ac:dyDescent="0.25">
      <c r="A15" s="11" t="s">
        <v>57</v>
      </c>
      <c r="B15" s="11" t="s">
        <v>57</v>
      </c>
      <c r="C15" s="12">
        <v>34942</v>
      </c>
      <c r="D15" s="13"/>
      <c r="E15" s="13"/>
      <c r="F15" s="14"/>
      <c r="T15" s="15">
        <v>1.8</v>
      </c>
      <c r="U15" s="15">
        <v>187.2</v>
      </c>
      <c r="AI15" s="19">
        <v>9.5479569885218302E-2</v>
      </c>
      <c r="AJ15" s="15">
        <v>12.3966494085729</v>
      </c>
      <c r="AM15" s="15">
        <v>0.81</v>
      </c>
      <c r="AO15" s="15">
        <v>0.93854187800729405</v>
      </c>
      <c r="AP15" s="20">
        <v>42.042412593910399</v>
      </c>
      <c r="AS15">
        <v>1.9266259000000001E-2</v>
      </c>
      <c r="AW15"/>
      <c r="AX15"/>
      <c r="AY15"/>
      <c r="BH15" s="19">
        <v>0.79487311724022003</v>
      </c>
      <c r="BJ15" s="15">
        <v>132.72760466418299</v>
      </c>
      <c r="BM15"/>
    </row>
    <row r="16" spans="1:65" s="15" customFormat="1" x14ac:dyDescent="0.25">
      <c r="A16" s="11" t="s">
        <v>57</v>
      </c>
      <c r="B16" s="11" t="s">
        <v>57</v>
      </c>
      <c r="C16" s="12">
        <v>34962</v>
      </c>
      <c r="D16" s="13"/>
      <c r="E16" s="13"/>
      <c r="F16" s="14"/>
      <c r="T16" s="15">
        <v>2</v>
      </c>
      <c r="U16" s="15">
        <v>258.7</v>
      </c>
      <c r="V16" s="15">
        <v>72.041876473361597</v>
      </c>
      <c r="X16" s="19">
        <v>0.90885708910891105</v>
      </c>
      <c r="AI16" s="19">
        <v>7.8137798019802002E-2</v>
      </c>
      <c r="AJ16" s="15">
        <v>22.515155115511501</v>
      </c>
      <c r="AM16" s="15">
        <v>0.31</v>
      </c>
      <c r="AO16" s="15">
        <v>0.43029220839226801</v>
      </c>
      <c r="AP16" s="20">
        <v>27.516393210749602</v>
      </c>
      <c r="AS16">
        <v>1.1266010999999999E-2</v>
      </c>
      <c r="AW16"/>
      <c r="AX16"/>
      <c r="AY16"/>
      <c r="BH16" s="19">
        <v>0.59097306496935398</v>
      </c>
      <c r="BJ16" s="15">
        <v>136.59324186704399</v>
      </c>
      <c r="BM16"/>
    </row>
    <row r="17" spans="1:65" s="15" customFormat="1" x14ac:dyDescent="0.25">
      <c r="A17" s="11" t="s">
        <v>57</v>
      </c>
      <c r="B17" s="11" t="s">
        <v>57</v>
      </c>
      <c r="C17" s="12">
        <v>34964</v>
      </c>
      <c r="D17" s="13"/>
      <c r="E17" s="13"/>
      <c r="F17" s="14"/>
      <c r="H17" s="15">
        <v>443.23677883604302</v>
      </c>
      <c r="AS17"/>
      <c r="AW17"/>
      <c r="AX17"/>
      <c r="AY17"/>
      <c r="BM17"/>
    </row>
    <row r="18" spans="1:65" s="15" customFormat="1" x14ac:dyDescent="0.25">
      <c r="A18" s="11" t="s">
        <v>57</v>
      </c>
      <c r="B18" s="11" t="s">
        <v>57</v>
      </c>
      <c r="C18" s="12">
        <v>34991</v>
      </c>
      <c r="D18" s="13"/>
      <c r="E18" s="13"/>
      <c r="F18" s="14"/>
      <c r="H18" s="15">
        <v>430.37541025726898</v>
      </c>
      <c r="T18" s="15">
        <v>2.5</v>
      </c>
      <c r="U18" s="15">
        <v>320.3</v>
      </c>
      <c r="V18" s="15">
        <v>190.3</v>
      </c>
      <c r="Y18" s="15">
        <f>AA18/AD18</f>
        <v>1.5575984902099573E-2</v>
      </c>
      <c r="Z18" s="15">
        <v>4.07E-2</v>
      </c>
      <c r="AA18" s="19">
        <v>2.20088666666667</v>
      </c>
      <c r="AB18" s="15">
        <v>3468.9</v>
      </c>
      <c r="AD18" s="15">
        <v>141.30000000000001</v>
      </c>
      <c r="AM18" s="15">
        <v>0</v>
      </c>
      <c r="AS18"/>
      <c r="AT18" s="15" t="s">
        <v>45</v>
      </c>
      <c r="AW18"/>
      <c r="AX18"/>
      <c r="AY18" s="15">
        <v>88</v>
      </c>
      <c r="AZ18" s="15">
        <v>120</v>
      </c>
      <c r="BA18" s="15">
        <v>90</v>
      </c>
      <c r="BM18"/>
    </row>
    <row r="19" spans="1:65" s="15" customFormat="1" x14ac:dyDescent="0.25">
      <c r="A19" s="11" t="s">
        <v>58</v>
      </c>
      <c r="B19" s="11" t="s">
        <v>58</v>
      </c>
      <c r="C19" s="12">
        <v>34912</v>
      </c>
      <c r="D19" s="13"/>
      <c r="E19" s="13"/>
      <c r="F19" s="14"/>
      <c r="T19" s="15">
        <v>1.5</v>
      </c>
      <c r="U19" s="15">
        <v>35.1</v>
      </c>
      <c r="AI19" s="17">
        <v>0</v>
      </c>
      <c r="AJ19" s="17">
        <v>0</v>
      </c>
      <c r="AM19" s="15">
        <v>0.39</v>
      </c>
      <c r="AO19" s="17">
        <v>1.09921421911422</v>
      </c>
      <c r="AP19" s="18">
        <v>23.632400932400898</v>
      </c>
      <c r="AS19">
        <v>1.6502767000000002E-2</v>
      </c>
      <c r="AW19"/>
      <c r="AX19"/>
      <c r="AY19"/>
      <c r="BH19" s="17">
        <v>0.361778694638695</v>
      </c>
      <c r="BJ19" s="17">
        <v>11.4675990675991</v>
      </c>
      <c r="BM19"/>
    </row>
    <row r="20" spans="1:65" s="15" customFormat="1" x14ac:dyDescent="0.25">
      <c r="A20" s="11" t="s">
        <v>58</v>
      </c>
      <c r="B20" s="11" t="s">
        <v>58</v>
      </c>
      <c r="C20" s="12">
        <v>34942</v>
      </c>
      <c r="D20" s="13"/>
      <c r="E20" s="13"/>
      <c r="F20" s="14"/>
      <c r="T20" s="15">
        <v>1.8</v>
      </c>
      <c r="U20" s="15">
        <v>162.19999999999999</v>
      </c>
      <c r="AI20" s="15">
        <v>0.112993507414571</v>
      </c>
      <c r="AJ20" s="15">
        <v>14.0313990973565</v>
      </c>
      <c r="AM20" s="15">
        <v>1</v>
      </c>
      <c r="AO20" s="15">
        <v>1.1474180526849</v>
      </c>
      <c r="AP20" s="20">
        <v>51.967250621718698</v>
      </c>
      <c r="AS20">
        <v>1.9242888E-2</v>
      </c>
      <c r="AW20"/>
      <c r="AX20"/>
      <c r="AY20"/>
      <c r="BH20" s="15">
        <v>0.49874572275951001</v>
      </c>
      <c r="BJ20" s="15">
        <v>96.168016947591397</v>
      </c>
      <c r="BM20"/>
    </row>
    <row r="21" spans="1:65" s="15" customFormat="1" x14ac:dyDescent="0.25">
      <c r="A21" s="11" t="s">
        <v>58</v>
      </c>
      <c r="B21" s="11" t="s">
        <v>58</v>
      </c>
      <c r="C21" s="12">
        <v>34962</v>
      </c>
      <c r="D21" s="13"/>
      <c r="E21" s="13"/>
      <c r="F21" s="14"/>
      <c r="T21" s="15">
        <v>2.4</v>
      </c>
      <c r="U21" s="15">
        <v>299.39999999999998</v>
      </c>
      <c r="V21" s="15">
        <v>58.491272714798498</v>
      </c>
      <c r="X21" s="15">
        <v>0.81886072858252201</v>
      </c>
      <c r="AI21" s="15">
        <v>0.12783276165171301</v>
      </c>
      <c r="AJ21" s="15">
        <v>24.980945234998899</v>
      </c>
      <c r="AM21" s="15">
        <v>0.78</v>
      </c>
      <c r="AO21" s="15">
        <v>0.69750344513364604</v>
      </c>
      <c r="AP21" s="20">
        <v>37.364040778267402</v>
      </c>
      <c r="AS21">
        <v>2.0875686000000001E-2</v>
      </c>
      <c r="AW21"/>
      <c r="AX21"/>
      <c r="AY21"/>
      <c r="BH21" s="15">
        <v>0.74623844800583805</v>
      </c>
      <c r="BJ21" s="15">
        <v>178.56374127193499</v>
      </c>
      <c r="BM21"/>
    </row>
    <row r="22" spans="1:65" s="15" customFormat="1" x14ac:dyDescent="0.25">
      <c r="A22" s="11" t="s">
        <v>58</v>
      </c>
      <c r="B22" s="11" t="s">
        <v>58</v>
      </c>
      <c r="C22" s="12">
        <v>34964</v>
      </c>
      <c r="D22" s="13"/>
      <c r="E22" s="13"/>
      <c r="F22" s="14"/>
      <c r="H22" s="15">
        <v>566.214515678628</v>
      </c>
      <c r="AS22"/>
      <c r="AW22"/>
      <c r="AX22"/>
      <c r="AY22"/>
      <c r="BM22"/>
    </row>
    <row r="23" spans="1:65" s="15" customFormat="1" x14ac:dyDescent="0.25">
      <c r="A23" s="11" t="s">
        <v>58</v>
      </c>
      <c r="B23" s="11" t="s">
        <v>58</v>
      </c>
      <c r="C23" s="12">
        <v>34991</v>
      </c>
      <c r="D23" s="13"/>
      <c r="E23" s="13"/>
      <c r="F23" s="14"/>
      <c r="T23" s="15">
        <v>4.5999999999999996</v>
      </c>
      <c r="U23" s="15">
        <v>467.7</v>
      </c>
      <c r="V23" s="15">
        <v>265.066666666667</v>
      </c>
      <c r="Y23" s="15">
        <v>1.9300000000000001E-2</v>
      </c>
      <c r="Z23" s="15">
        <v>3.8100000000000002E-2</v>
      </c>
      <c r="AA23" s="15">
        <v>3.9</v>
      </c>
      <c r="AB23" s="15">
        <v>5295.7</v>
      </c>
      <c r="AD23" s="15">
        <v>201.8</v>
      </c>
      <c r="AS23"/>
      <c r="AT23" s="15" t="s">
        <v>45</v>
      </c>
      <c r="AW23"/>
      <c r="AX23"/>
      <c r="AY23" s="15">
        <v>90</v>
      </c>
      <c r="AZ23" s="15">
        <v>126</v>
      </c>
      <c r="BA23" s="15">
        <v>90</v>
      </c>
      <c r="BM23"/>
    </row>
    <row r="24" spans="1:65" s="15" customFormat="1" x14ac:dyDescent="0.25">
      <c r="A24" s="11" t="s">
        <v>59</v>
      </c>
      <c r="B24" s="11" t="s">
        <v>59</v>
      </c>
      <c r="C24" s="12">
        <v>34864</v>
      </c>
      <c r="D24" s="13"/>
      <c r="E24" s="13"/>
      <c r="F24" s="14"/>
      <c r="H24" s="15">
        <v>516.59275781389795</v>
      </c>
      <c r="I24" s="15">
        <v>0.32744924271650899</v>
      </c>
      <c r="J24" s="15">
        <v>0.34294956238945101</v>
      </c>
      <c r="K24" s="15">
        <v>0.33403789108434701</v>
      </c>
      <c r="L24" s="15">
        <v>0.33034410475322701</v>
      </c>
      <c r="M24" s="15">
        <v>0.31063222100162002</v>
      </c>
      <c r="N24" s="15">
        <v>0.30604032268599601</v>
      </c>
      <c r="O24" s="15">
        <v>0.26944653865974499</v>
      </c>
      <c r="AS24"/>
      <c r="AW24"/>
      <c r="AX24"/>
      <c r="AY24"/>
      <c r="BM24"/>
    </row>
    <row r="25" spans="1:65" s="15" customFormat="1" x14ac:dyDescent="0.25">
      <c r="A25" s="11" t="s">
        <v>59</v>
      </c>
      <c r="B25" s="11" t="s">
        <v>59</v>
      </c>
      <c r="C25" s="12">
        <v>34879</v>
      </c>
      <c r="D25" s="13"/>
      <c r="E25" s="13"/>
      <c r="F25" s="14"/>
      <c r="H25" s="15">
        <v>521.71251254502999</v>
      </c>
      <c r="J25" s="15">
        <v>0.34946910024931999</v>
      </c>
      <c r="K25" s="15">
        <v>0.33703618122311002</v>
      </c>
      <c r="L25" s="15">
        <v>0.32992573868735298</v>
      </c>
      <c r="M25" s="15">
        <v>0.32238133468491398</v>
      </c>
      <c r="N25" s="15">
        <v>0.30733028472244101</v>
      </c>
      <c r="O25" s="15">
        <v>0.267633619040957</v>
      </c>
      <c r="AS25"/>
      <c r="AW25"/>
      <c r="AX25"/>
      <c r="AY25"/>
      <c r="BM25"/>
    </row>
    <row r="26" spans="1:65" s="15" customFormat="1" x14ac:dyDescent="0.25">
      <c r="A26" s="11" t="s">
        <v>59</v>
      </c>
      <c r="B26" s="11" t="s">
        <v>59</v>
      </c>
      <c r="C26" s="12">
        <v>34885</v>
      </c>
      <c r="D26" s="13"/>
      <c r="E26" s="13"/>
      <c r="F26" s="14"/>
      <c r="H26" s="15">
        <v>518.919919055322</v>
      </c>
      <c r="J26" s="15">
        <v>0.34451843513647801</v>
      </c>
      <c r="K26" s="15">
        <v>0.33076069023499999</v>
      </c>
      <c r="L26" s="15">
        <v>0.32901927887795901</v>
      </c>
      <c r="M26" s="15">
        <v>0.317151758861489</v>
      </c>
      <c r="N26" s="15">
        <v>0.30774865078831498</v>
      </c>
      <c r="O26" s="15">
        <v>0.27279346718673603</v>
      </c>
      <c r="AS26"/>
      <c r="AW26"/>
      <c r="AX26"/>
      <c r="AY26"/>
      <c r="BM26"/>
    </row>
    <row r="27" spans="1:65" s="15" customFormat="1" x14ac:dyDescent="0.25">
      <c r="A27" s="11" t="s">
        <v>59</v>
      </c>
      <c r="B27" s="11" t="s">
        <v>59</v>
      </c>
      <c r="C27" s="12">
        <v>34894</v>
      </c>
      <c r="D27" s="13"/>
      <c r="E27" s="13"/>
      <c r="F27" s="14"/>
      <c r="H27" s="15">
        <v>537.84052438447202</v>
      </c>
      <c r="J27" s="15">
        <v>0.35630241265859502</v>
      </c>
      <c r="K27" s="15">
        <v>0.34188225481948298</v>
      </c>
      <c r="L27" s="15">
        <v>0.31639856922409398</v>
      </c>
      <c r="M27" s="15">
        <v>0.34807598389734001</v>
      </c>
      <c r="N27" s="15">
        <v>0.307295420883618</v>
      </c>
      <c r="O27" s="15">
        <v>0.30099831279440598</v>
      </c>
      <c r="AS27"/>
      <c r="AW27"/>
      <c r="AX27"/>
      <c r="AY27"/>
      <c r="BM27"/>
    </row>
    <row r="28" spans="1:65" s="15" customFormat="1" x14ac:dyDescent="0.25">
      <c r="A28" s="11" t="s">
        <v>59</v>
      </c>
      <c r="B28" s="11" t="s">
        <v>59</v>
      </c>
      <c r="C28" s="12">
        <v>34901</v>
      </c>
      <c r="D28" s="13"/>
      <c r="E28" s="13"/>
      <c r="F28" s="14"/>
      <c r="H28" s="15">
        <v>520.00767082659399</v>
      </c>
      <c r="J28" s="15">
        <v>0.34716808688701301</v>
      </c>
      <c r="K28" s="15">
        <v>0.33313143127495298</v>
      </c>
      <c r="L28" s="15">
        <v>0.33525990602724598</v>
      </c>
      <c r="M28" s="15">
        <v>0.31446724327213099</v>
      </c>
      <c r="N28" s="15">
        <v>0.30551736510365302</v>
      </c>
      <c r="O28" s="15">
        <v>0.27139891363382301</v>
      </c>
      <c r="AS28"/>
      <c r="AW28"/>
      <c r="AX28"/>
      <c r="AY28"/>
      <c r="BM28"/>
    </row>
    <row r="29" spans="1:65" s="15" customFormat="1" x14ac:dyDescent="0.25">
      <c r="A29" s="11" t="s">
        <v>59</v>
      </c>
      <c r="B29" s="11" t="s">
        <v>59</v>
      </c>
      <c r="C29" s="12">
        <v>34908</v>
      </c>
      <c r="D29" s="13"/>
      <c r="E29" s="13"/>
      <c r="F29" s="14"/>
      <c r="H29" s="15">
        <v>515.59913840744696</v>
      </c>
      <c r="J29" s="15">
        <v>0.33046830809087702</v>
      </c>
      <c r="K29" s="15">
        <v>0.33316629511377599</v>
      </c>
      <c r="L29" s="15">
        <v>0.331634066789671</v>
      </c>
      <c r="M29" s="15">
        <v>0.31446724327213099</v>
      </c>
      <c r="N29" s="15">
        <v>0.30635409723540102</v>
      </c>
      <c r="O29" s="15">
        <v>0.26780793823507199</v>
      </c>
      <c r="AS29"/>
      <c r="AW29"/>
      <c r="AX29"/>
      <c r="AY29"/>
      <c r="BM29"/>
    </row>
    <row r="30" spans="1:65" s="15" customFormat="1" x14ac:dyDescent="0.25">
      <c r="A30" s="11" t="s">
        <v>59</v>
      </c>
      <c r="B30" s="11" t="s">
        <v>59</v>
      </c>
      <c r="C30" s="12">
        <v>34912</v>
      </c>
      <c r="D30" s="13"/>
      <c r="E30" s="13"/>
      <c r="F30" s="14"/>
      <c r="T30" s="15">
        <v>4.5999999999999996</v>
      </c>
      <c r="U30" s="15">
        <v>88.3</v>
      </c>
      <c r="AI30" s="17">
        <v>0</v>
      </c>
      <c r="AJ30" s="17">
        <v>0</v>
      </c>
      <c r="AM30" s="15">
        <v>0.87</v>
      </c>
      <c r="AO30" s="17">
        <v>3.3747505472350201</v>
      </c>
      <c r="AP30" s="18">
        <v>60.298867127496202</v>
      </c>
      <c r="AS30">
        <v>1.4428132E-2</v>
      </c>
      <c r="AW30"/>
      <c r="AX30"/>
      <c r="AY30"/>
      <c r="BH30" s="17">
        <v>1.2278411194316401</v>
      </c>
      <c r="BJ30" s="17">
        <v>28.034466205837202</v>
      </c>
      <c r="BM30"/>
    </row>
    <row r="31" spans="1:65" s="15" customFormat="1" x14ac:dyDescent="0.25">
      <c r="A31" s="11" t="s">
        <v>59</v>
      </c>
      <c r="B31" s="11" t="s">
        <v>59</v>
      </c>
      <c r="C31" s="12">
        <v>34915</v>
      </c>
      <c r="D31" s="13"/>
      <c r="E31" s="13"/>
      <c r="F31" s="14"/>
      <c r="H31" s="15">
        <v>507.04878193614798</v>
      </c>
      <c r="J31" s="15">
        <v>0.31537226588059197</v>
      </c>
      <c r="K31" s="15">
        <v>0.31970885332816301</v>
      </c>
      <c r="L31" s="15">
        <v>0.32316215395572401</v>
      </c>
      <c r="M31" s="15">
        <v>0.312898370525104</v>
      </c>
      <c r="N31" s="15">
        <v>0.30816701685418901</v>
      </c>
      <c r="O31" s="15">
        <v>0.26854007885035103</v>
      </c>
      <c r="AS31"/>
      <c r="AW31"/>
      <c r="AX31"/>
      <c r="AY31"/>
      <c r="BM31"/>
    </row>
    <row r="32" spans="1:65" s="15" customFormat="1" x14ac:dyDescent="0.25">
      <c r="A32" s="11" t="s">
        <v>59</v>
      </c>
      <c r="B32" s="11" t="s">
        <v>59</v>
      </c>
      <c r="C32" s="12">
        <v>34921</v>
      </c>
      <c r="D32" s="13"/>
      <c r="E32" s="13"/>
      <c r="F32" s="14"/>
      <c r="H32" s="15">
        <v>498.880184499959</v>
      </c>
      <c r="J32" s="15">
        <v>0.299822993765609</v>
      </c>
      <c r="K32" s="15">
        <v>0.31050479987893598</v>
      </c>
      <c r="L32" s="15">
        <v>0.32030331917225202</v>
      </c>
      <c r="M32" s="15">
        <v>0.30962116967575798</v>
      </c>
      <c r="N32" s="15">
        <v>0.30346039861310597</v>
      </c>
      <c r="O32" s="15">
        <v>0.26913276411033898</v>
      </c>
      <c r="AS32"/>
      <c r="AW32"/>
      <c r="AX32"/>
      <c r="AY32"/>
      <c r="BM32"/>
    </row>
    <row r="33" spans="1:65" s="15" customFormat="1" x14ac:dyDescent="0.25">
      <c r="A33" s="11" t="s">
        <v>59</v>
      </c>
      <c r="B33" s="11" t="s">
        <v>59</v>
      </c>
      <c r="C33" s="12">
        <v>34929</v>
      </c>
      <c r="D33" s="13"/>
      <c r="E33" s="13"/>
      <c r="F33" s="14"/>
      <c r="H33" s="15">
        <v>488.30598218499398</v>
      </c>
      <c r="J33" s="15">
        <v>0.28678391804587</v>
      </c>
      <c r="K33" s="15">
        <v>0.28909840284171801</v>
      </c>
      <c r="L33" s="15">
        <v>0.31001848671951598</v>
      </c>
      <c r="M33" s="15">
        <v>0.308644982188719</v>
      </c>
      <c r="N33" s="15">
        <v>0.307853242304783</v>
      </c>
      <c r="O33" s="15">
        <v>0.268679534205642</v>
      </c>
      <c r="AS33"/>
      <c r="AW33"/>
      <c r="AX33"/>
      <c r="AY33"/>
      <c r="BM33"/>
    </row>
    <row r="34" spans="1:65" s="15" customFormat="1" x14ac:dyDescent="0.25">
      <c r="A34" s="11" t="s">
        <v>59</v>
      </c>
      <c r="B34" s="11" t="s">
        <v>59</v>
      </c>
      <c r="C34" s="12">
        <v>34936</v>
      </c>
      <c r="D34" s="13"/>
      <c r="E34" s="13"/>
      <c r="F34" s="14"/>
      <c r="H34" s="15">
        <v>470.04953298541898</v>
      </c>
      <c r="J34" s="15">
        <v>0.27845146056721398</v>
      </c>
      <c r="K34" s="15">
        <v>0.269923291489161</v>
      </c>
      <c r="L34" s="15">
        <v>0.29405084853865998</v>
      </c>
      <c r="M34" s="15">
        <v>0.29787205599246402</v>
      </c>
      <c r="N34" s="15">
        <v>0.30032265311905199</v>
      </c>
      <c r="O34" s="15">
        <v>0.26543719719511899</v>
      </c>
      <c r="AS34"/>
      <c r="AW34"/>
      <c r="AX34"/>
      <c r="AY34"/>
      <c r="BM34"/>
    </row>
    <row r="35" spans="1:65" s="15" customFormat="1" x14ac:dyDescent="0.25">
      <c r="A35" s="11" t="s">
        <v>59</v>
      </c>
      <c r="B35" s="11" t="s">
        <v>59</v>
      </c>
      <c r="C35" s="12">
        <v>34942</v>
      </c>
      <c r="D35" s="13"/>
      <c r="E35" s="13"/>
      <c r="F35" s="14"/>
      <c r="T35" s="15">
        <v>7.4</v>
      </c>
      <c r="U35" s="15">
        <v>447.7</v>
      </c>
      <c r="AI35" s="15">
        <v>0.17438514232414401</v>
      </c>
      <c r="AJ35" s="15">
        <v>14.988954464131799</v>
      </c>
      <c r="AM35" s="15">
        <v>2.83</v>
      </c>
      <c r="AO35" s="15">
        <v>4.7530630432093597</v>
      </c>
      <c r="AP35" s="20">
        <v>141.969130133878</v>
      </c>
      <c r="AS35">
        <v>1.9933910999999999E-2</v>
      </c>
      <c r="AW35"/>
      <c r="AX35"/>
      <c r="AY35"/>
      <c r="BH35" s="15">
        <v>2.42533004518249</v>
      </c>
      <c r="BJ35" s="15">
        <v>290.74191540199098</v>
      </c>
      <c r="BM35"/>
    </row>
    <row r="36" spans="1:65" s="15" customFormat="1" x14ac:dyDescent="0.25">
      <c r="A36" s="11" t="s">
        <v>59</v>
      </c>
      <c r="B36" s="11" t="s">
        <v>59</v>
      </c>
      <c r="C36" s="12">
        <v>34943</v>
      </c>
      <c r="D36" s="13"/>
      <c r="E36" s="13"/>
      <c r="F36" s="14"/>
      <c r="H36" s="15">
        <v>447.24335281946401</v>
      </c>
      <c r="J36" s="15">
        <v>0.26795744508154201</v>
      </c>
      <c r="K36" s="15">
        <v>0.25196841449540303</v>
      </c>
      <c r="L36" s="15">
        <v>0.27529410325197701</v>
      </c>
      <c r="M36" s="15">
        <v>0.27827857857403299</v>
      </c>
      <c r="N36" s="15">
        <v>0.29097914431453298</v>
      </c>
      <c r="O36" s="15">
        <v>0.26031221288816297</v>
      </c>
      <c r="AS36"/>
      <c r="AW36"/>
      <c r="AX36"/>
      <c r="AY36"/>
      <c r="BM36"/>
    </row>
    <row r="37" spans="1:65" s="15" customFormat="1" x14ac:dyDescent="0.25">
      <c r="A37" s="11" t="s">
        <v>59</v>
      </c>
      <c r="B37" s="11" t="s">
        <v>59</v>
      </c>
      <c r="C37" s="12">
        <v>34948</v>
      </c>
      <c r="D37" s="13"/>
      <c r="E37" s="13"/>
      <c r="F37" s="14"/>
      <c r="H37" s="15">
        <v>431.67490559312898</v>
      </c>
      <c r="J37" s="15">
        <v>0.26645830001215998</v>
      </c>
      <c r="K37" s="15">
        <v>0.25005090336014701</v>
      </c>
      <c r="L37" s="15">
        <v>0.27271417917908802</v>
      </c>
      <c r="M37" s="15">
        <v>0.27608215672819503</v>
      </c>
      <c r="N37" s="15">
        <v>0.25186191715531703</v>
      </c>
      <c r="O37" s="15">
        <v>0.25497804554827003</v>
      </c>
      <c r="AS37"/>
      <c r="AW37"/>
      <c r="AX37"/>
      <c r="AY37"/>
      <c r="BM37"/>
    </row>
    <row r="38" spans="1:65" s="15" customFormat="1" x14ac:dyDescent="0.25">
      <c r="A38" s="11" t="s">
        <v>59</v>
      </c>
      <c r="B38" s="11" t="s">
        <v>59</v>
      </c>
      <c r="C38" s="12">
        <v>34957</v>
      </c>
      <c r="D38" s="13"/>
      <c r="E38" s="13"/>
      <c r="F38" s="14"/>
      <c r="H38" s="15">
        <v>422.38717893072698</v>
      </c>
      <c r="J38" s="15">
        <v>0.26136817954402702</v>
      </c>
      <c r="K38" s="15">
        <v>0.24248545033559299</v>
      </c>
      <c r="L38" s="15">
        <v>0.26375417260161999</v>
      </c>
      <c r="M38" s="15">
        <v>0.25749973063562598</v>
      </c>
      <c r="N38" s="15">
        <v>0.27257103741607802</v>
      </c>
      <c r="O38" s="15">
        <v>0.24096278234149199</v>
      </c>
      <c r="AS38"/>
      <c r="AW38"/>
      <c r="AX38"/>
      <c r="AY38"/>
      <c r="BM38"/>
    </row>
    <row r="39" spans="1:65" s="15" customFormat="1" x14ac:dyDescent="0.25">
      <c r="A39" s="11" t="s">
        <v>59</v>
      </c>
      <c r="B39" s="11" t="s">
        <v>59</v>
      </c>
      <c r="C39" s="12">
        <v>34962</v>
      </c>
      <c r="D39" s="13"/>
      <c r="E39" s="13"/>
      <c r="F39" s="14"/>
      <c r="T39" s="15">
        <v>10.9</v>
      </c>
      <c r="U39" s="15">
        <v>742.5</v>
      </c>
      <c r="V39" s="15">
        <v>240.20508757621101</v>
      </c>
      <c r="X39" s="15">
        <v>4.3865285870584998</v>
      </c>
      <c r="AI39" s="15">
        <v>0.36119436151765999</v>
      </c>
      <c r="AJ39" s="15">
        <v>49.867126965731103</v>
      </c>
      <c r="AM39" s="15">
        <v>1.74</v>
      </c>
      <c r="AO39" s="15">
        <v>3.4057704935745798</v>
      </c>
      <c r="AP39" s="20">
        <v>108.46502815226501</v>
      </c>
      <c r="AS39">
        <v>1.6042036999999999E-2</v>
      </c>
      <c r="AW39"/>
      <c r="AX39"/>
      <c r="AY39"/>
      <c r="BH39" s="15">
        <v>2.7445608816067502</v>
      </c>
      <c r="BJ39" s="15">
        <v>343.96275730579202</v>
      </c>
      <c r="BM39"/>
    </row>
    <row r="40" spans="1:65" s="15" customFormat="1" x14ac:dyDescent="0.25">
      <c r="A40" s="11" t="s">
        <v>59</v>
      </c>
      <c r="B40" s="11" t="s">
        <v>59</v>
      </c>
      <c r="C40" s="12">
        <v>34964</v>
      </c>
      <c r="D40" s="13"/>
      <c r="E40" s="13"/>
      <c r="F40" s="14"/>
      <c r="H40" s="15">
        <v>401.25446302826799</v>
      </c>
      <c r="I40" s="15">
        <v>0.20843729735721001</v>
      </c>
      <c r="J40" s="15">
        <v>0.25261735599949597</v>
      </c>
      <c r="K40" s="15">
        <v>0.22993446835937401</v>
      </c>
      <c r="L40" s="15">
        <v>0.25566576199472302</v>
      </c>
      <c r="M40" s="15">
        <v>0.247493808893473</v>
      </c>
      <c r="N40" s="15">
        <v>0.25635935236346202</v>
      </c>
      <c r="O40" s="15">
        <v>0.221752807150112</v>
      </c>
      <c r="AS40"/>
      <c r="AW40"/>
      <c r="AX40"/>
      <c r="AY40"/>
      <c r="BM40"/>
    </row>
    <row r="41" spans="1:65" s="15" customFormat="1" x14ac:dyDescent="0.25">
      <c r="A41" s="11" t="s">
        <v>59</v>
      </c>
      <c r="B41" s="11" t="s">
        <v>59</v>
      </c>
      <c r="C41" s="12">
        <v>34971</v>
      </c>
      <c r="D41" s="13"/>
      <c r="E41" s="13"/>
      <c r="F41" s="14"/>
      <c r="H41" s="15">
        <v>389.23689778603801</v>
      </c>
      <c r="J41" s="15">
        <v>0.25024661495954398</v>
      </c>
      <c r="K41" s="15">
        <v>0.22850505096763801</v>
      </c>
      <c r="L41" s="15">
        <v>0.248553538874866</v>
      </c>
      <c r="M41" s="15">
        <v>0.24038158577361601</v>
      </c>
      <c r="N41" s="15">
        <v>0.24562129000603</v>
      </c>
      <c r="O41" s="15">
        <v>0.20927155285153901</v>
      </c>
      <c r="AS41"/>
      <c r="AW41"/>
      <c r="AX41"/>
      <c r="AY41"/>
      <c r="BM41"/>
    </row>
    <row r="42" spans="1:65" s="15" customFormat="1" x14ac:dyDescent="0.25">
      <c r="A42" s="11" t="s">
        <v>59</v>
      </c>
      <c r="B42" s="11" t="s">
        <v>59</v>
      </c>
      <c r="C42" s="12">
        <v>34981</v>
      </c>
      <c r="D42" s="13"/>
      <c r="E42" s="13"/>
      <c r="F42" s="14"/>
      <c r="H42" s="15">
        <v>374.07112789810702</v>
      </c>
      <c r="J42" s="15">
        <v>0.24710886946548899</v>
      </c>
      <c r="K42" s="15">
        <v>0.221671738558363</v>
      </c>
      <c r="L42" s="15">
        <v>0.24290559698556699</v>
      </c>
      <c r="M42" s="15">
        <v>0.235152009950191</v>
      </c>
      <c r="N42" s="15">
        <v>0.23143170760513801</v>
      </c>
      <c r="O42" s="15">
        <v>0.19218827182835199</v>
      </c>
      <c r="AS42"/>
      <c r="AW42"/>
      <c r="AX42"/>
      <c r="AY42"/>
      <c r="BM42"/>
    </row>
    <row r="43" spans="1:65" s="15" customFormat="1" x14ac:dyDescent="0.25">
      <c r="A43" s="11" t="s">
        <v>59</v>
      </c>
      <c r="B43" s="11" t="s">
        <v>59</v>
      </c>
      <c r="C43" s="12">
        <v>34988</v>
      </c>
      <c r="D43" s="13"/>
      <c r="E43" s="13"/>
      <c r="F43" s="14"/>
      <c r="H43" s="15">
        <v>371.79626241491701</v>
      </c>
      <c r="J43" s="15">
        <v>0.245818907429044</v>
      </c>
      <c r="K43" s="15">
        <v>0.22076527874897001</v>
      </c>
      <c r="L43" s="15">
        <v>0.242173456370288</v>
      </c>
      <c r="M43" s="15">
        <v>0.23159589839026301</v>
      </c>
      <c r="N43" s="15">
        <v>0.23042065627927599</v>
      </c>
      <c r="O43" s="15">
        <v>0.19145613121307201</v>
      </c>
      <c r="AS43"/>
      <c r="AW43"/>
      <c r="AX43"/>
      <c r="AY43"/>
      <c r="BM43"/>
    </row>
    <row r="44" spans="1:65" s="15" customFormat="1" x14ac:dyDescent="0.25">
      <c r="A44" s="11" t="s">
        <v>59</v>
      </c>
      <c r="B44" s="11" t="s">
        <v>59</v>
      </c>
      <c r="C44" s="12">
        <v>34991</v>
      </c>
      <c r="D44" s="13"/>
      <c r="E44" s="13"/>
      <c r="F44" s="14"/>
      <c r="H44" s="15">
        <v>372.21462848079102</v>
      </c>
      <c r="I44" s="15">
        <v>0.207104383352366</v>
      </c>
      <c r="J44" s="15">
        <v>0.24484271994200499</v>
      </c>
      <c r="K44" s="15">
        <v>0.220486368038387</v>
      </c>
      <c r="L44" s="15">
        <v>0.244300150538481</v>
      </c>
      <c r="M44" s="15">
        <v>0.23281613274906199</v>
      </c>
      <c r="N44" s="15">
        <v>0.23195466518748101</v>
      </c>
      <c r="O44" s="15">
        <v>0.18873675178489199</v>
      </c>
      <c r="T44" s="15">
        <v>12.8</v>
      </c>
      <c r="U44" s="15">
        <v>1039.4000000000001</v>
      </c>
      <c r="V44" s="15">
        <v>635.33333333333303</v>
      </c>
      <c r="Y44" s="15">
        <v>2.1299999999999999E-2</v>
      </c>
      <c r="Z44" s="15">
        <v>3.8899999999999997E-2</v>
      </c>
      <c r="AA44" s="15">
        <v>10.5</v>
      </c>
      <c r="AB44" s="15">
        <v>12634.6</v>
      </c>
      <c r="AD44" s="15">
        <v>491.1</v>
      </c>
      <c r="AS44"/>
      <c r="AT44" s="15" t="s">
        <v>45</v>
      </c>
      <c r="AW44"/>
      <c r="AX44"/>
      <c r="AY44" s="15">
        <v>85</v>
      </c>
      <c r="AZ44" s="15">
        <v>122</v>
      </c>
      <c r="BA44" s="15">
        <v>90</v>
      </c>
      <c r="BM44"/>
    </row>
    <row r="45" spans="1:65" s="15" customFormat="1" x14ac:dyDescent="0.25">
      <c r="A45" s="11" t="s">
        <v>60</v>
      </c>
      <c r="B45" s="11" t="s">
        <v>60</v>
      </c>
      <c r="C45" s="12">
        <v>34912</v>
      </c>
      <c r="D45" s="13"/>
      <c r="E45" s="13"/>
      <c r="F45" s="14"/>
      <c r="T45" s="15">
        <v>4.3</v>
      </c>
      <c r="U45" s="15">
        <v>73.3</v>
      </c>
      <c r="AI45" s="17">
        <v>0</v>
      </c>
      <c r="AJ45" s="17">
        <v>0</v>
      </c>
      <c r="AM45" s="15">
        <v>0.76</v>
      </c>
      <c r="AO45" s="17">
        <v>2.9606295575330601</v>
      </c>
      <c r="AP45" s="18">
        <v>47.837296584682598</v>
      </c>
      <c r="AS45">
        <v>1.5887185000000002E-2</v>
      </c>
      <c r="AW45"/>
      <c r="AX45"/>
      <c r="AY45"/>
      <c r="BH45" s="17">
        <v>1.3386125332674199</v>
      </c>
      <c r="BJ45" s="17">
        <v>25.4293700819841</v>
      </c>
      <c r="BM45"/>
    </row>
    <row r="46" spans="1:65" s="15" customFormat="1" x14ac:dyDescent="0.25">
      <c r="A46" s="11" t="s">
        <v>60</v>
      </c>
      <c r="B46" s="11" t="s">
        <v>60</v>
      </c>
      <c r="C46" s="12">
        <v>34942</v>
      </c>
      <c r="D46" s="13"/>
      <c r="E46" s="13"/>
      <c r="F46" s="14"/>
      <c r="T46" s="15">
        <v>11.7</v>
      </c>
      <c r="U46" s="15">
        <v>464.6</v>
      </c>
      <c r="AI46" s="15">
        <v>0.50386382670970997</v>
      </c>
      <c r="AJ46" s="15">
        <v>26.340301197266999</v>
      </c>
      <c r="AM46" s="15">
        <v>5.97</v>
      </c>
      <c r="AO46" s="15">
        <v>8.4400262135126098</v>
      </c>
      <c r="AP46" s="20">
        <v>220.629531018199</v>
      </c>
      <c r="AS46">
        <v>2.7058934E-2</v>
      </c>
      <c r="AW46"/>
      <c r="AX46"/>
      <c r="AY46"/>
      <c r="BH46" s="15">
        <v>2.7888138563279599</v>
      </c>
      <c r="BJ46" s="15">
        <v>217.66350111786701</v>
      </c>
      <c r="BM46"/>
    </row>
    <row r="47" spans="1:65" s="15" customFormat="1" x14ac:dyDescent="0.25">
      <c r="A47" s="11" t="s">
        <v>60</v>
      </c>
      <c r="B47" s="11" t="s">
        <v>60</v>
      </c>
      <c r="C47" s="12">
        <v>34962</v>
      </c>
      <c r="D47" s="13"/>
      <c r="E47" s="13"/>
      <c r="F47" s="14"/>
      <c r="T47" s="15">
        <v>14.2</v>
      </c>
      <c r="U47" s="15">
        <v>823.9</v>
      </c>
      <c r="V47" s="15">
        <v>143.76297570345201</v>
      </c>
      <c r="X47" s="15">
        <v>2.5179405849545402</v>
      </c>
      <c r="AI47" s="15">
        <v>0.87112324587202306</v>
      </c>
      <c r="AJ47" s="15">
        <v>76.968996966156197</v>
      </c>
      <c r="AM47" s="15">
        <v>4.4000000000000004</v>
      </c>
      <c r="AO47" s="15">
        <v>5.8282870345528899</v>
      </c>
      <c r="AP47" s="20">
        <v>187.03513297674399</v>
      </c>
      <c r="AS47">
        <v>2.3524992000000002E-2</v>
      </c>
      <c r="AW47"/>
      <c r="AX47"/>
      <c r="AY47"/>
      <c r="BH47" s="15">
        <v>5.0244621979166197</v>
      </c>
      <c r="BJ47" s="15">
        <v>416.09956102031498</v>
      </c>
      <c r="BM47"/>
    </row>
    <row r="48" spans="1:65" s="15" customFormat="1" x14ac:dyDescent="0.25">
      <c r="A48" s="11" t="s">
        <v>60</v>
      </c>
      <c r="B48" s="11" t="s">
        <v>60</v>
      </c>
      <c r="C48" s="12">
        <v>34964</v>
      </c>
      <c r="D48" s="13"/>
      <c r="E48" s="13"/>
      <c r="F48" s="14"/>
      <c r="AS48"/>
      <c r="AW48"/>
      <c r="AX48"/>
      <c r="AY48"/>
      <c r="BM48"/>
    </row>
    <row r="49" spans="1:65" s="15" customFormat="1" x14ac:dyDescent="0.25">
      <c r="A49" s="11" t="s">
        <v>60</v>
      </c>
      <c r="B49" s="11" t="s">
        <v>60</v>
      </c>
      <c r="C49" s="12">
        <v>34991</v>
      </c>
      <c r="D49" s="13"/>
      <c r="E49" s="13"/>
      <c r="F49" s="14"/>
      <c r="T49" s="15">
        <v>15.6</v>
      </c>
      <c r="U49" s="15">
        <v>1282</v>
      </c>
      <c r="V49" s="15">
        <v>692.76666666666699</v>
      </c>
      <c r="Y49" s="15">
        <v>2.1700000000000001E-2</v>
      </c>
      <c r="Z49" s="15">
        <v>4.0599999999999997E-2</v>
      </c>
      <c r="AA49" s="15">
        <v>11.8</v>
      </c>
      <c r="AB49" s="15">
        <v>13360.7</v>
      </c>
      <c r="AD49" s="15">
        <v>542</v>
      </c>
      <c r="AS49"/>
      <c r="AT49" s="15" t="s">
        <v>45</v>
      </c>
      <c r="AW49"/>
      <c r="AX49"/>
      <c r="AY49" s="15">
        <v>92</v>
      </c>
      <c r="AZ49" s="15">
        <v>130</v>
      </c>
      <c r="BA49" s="15">
        <v>90</v>
      </c>
      <c r="BM49"/>
    </row>
    <row r="50" spans="1:65" s="15" customFormat="1" x14ac:dyDescent="0.25">
      <c r="A50" s="11" t="s">
        <v>61</v>
      </c>
      <c r="B50" s="11" t="s">
        <v>61</v>
      </c>
      <c r="C50" s="12">
        <v>34912</v>
      </c>
      <c r="D50" s="13"/>
      <c r="E50" s="13"/>
      <c r="F50" s="14"/>
      <c r="T50" s="15">
        <v>2</v>
      </c>
      <c r="U50" s="15">
        <v>66.900000000000006</v>
      </c>
      <c r="V50" s="17"/>
      <c r="X50" s="17"/>
      <c r="AI50" s="17">
        <v>0</v>
      </c>
      <c r="AJ50" s="17">
        <v>0</v>
      </c>
      <c r="AM50" s="15">
        <v>0.64</v>
      </c>
      <c r="AO50" s="17">
        <v>1.38906514008621</v>
      </c>
      <c r="AP50" s="18">
        <v>43.834638409961698</v>
      </c>
      <c r="AS50">
        <v>1.4600326E-2</v>
      </c>
      <c r="AW50"/>
      <c r="AX50"/>
      <c r="AY50"/>
      <c r="BH50" s="17">
        <v>0.57257536637930995</v>
      </c>
      <c r="BJ50" s="17">
        <v>23.0653615900383</v>
      </c>
      <c r="BM50"/>
    </row>
    <row r="51" spans="1:65" s="15" customFormat="1" x14ac:dyDescent="0.25">
      <c r="A51" s="11" t="s">
        <v>61</v>
      </c>
      <c r="B51" s="11" t="s">
        <v>61</v>
      </c>
      <c r="C51" s="12">
        <v>34942</v>
      </c>
      <c r="D51" s="13"/>
      <c r="E51" s="13"/>
      <c r="F51" s="14"/>
      <c r="T51" s="15">
        <v>3.4</v>
      </c>
      <c r="U51" s="15">
        <v>310.8</v>
      </c>
      <c r="AI51" s="15">
        <v>0.14605272776234299</v>
      </c>
      <c r="AJ51" s="15">
        <v>17.837918845081902</v>
      </c>
      <c r="AM51" s="15">
        <v>1.46</v>
      </c>
      <c r="AO51" s="15">
        <v>1.856164973829</v>
      </c>
      <c r="AP51" s="20">
        <v>74.089165026797502</v>
      </c>
      <c r="AS51">
        <v>1.9705984999999999E-2</v>
      </c>
      <c r="AW51"/>
      <c r="AX51"/>
      <c r="AY51"/>
      <c r="BH51" s="15">
        <v>1.35276590276092</v>
      </c>
      <c r="BJ51" s="15">
        <v>218.87291612812101</v>
      </c>
      <c r="BM51"/>
    </row>
    <row r="52" spans="1:65" s="15" customFormat="1" x14ac:dyDescent="0.25">
      <c r="A52" s="11" t="s">
        <v>61</v>
      </c>
      <c r="B52" s="11" t="s">
        <v>61</v>
      </c>
      <c r="C52" s="12">
        <v>34962</v>
      </c>
      <c r="D52" s="13"/>
      <c r="E52" s="13"/>
      <c r="F52" s="14"/>
      <c r="T52" s="15">
        <v>4.4000000000000004</v>
      </c>
      <c r="U52" s="15">
        <v>464.2</v>
      </c>
      <c r="V52" s="15">
        <v>144.24940137214901</v>
      </c>
      <c r="X52" s="15">
        <v>2.0932200779582102</v>
      </c>
      <c r="AI52" s="15">
        <v>0.14745796851526499</v>
      </c>
      <c r="AJ52" s="15">
        <v>33.010776683481097</v>
      </c>
      <c r="AM52" s="15">
        <v>0.69</v>
      </c>
      <c r="AO52" s="15">
        <v>0.95245196315991398</v>
      </c>
      <c r="AP52" s="20">
        <v>45.875936707770002</v>
      </c>
      <c r="AS52">
        <v>1.5040565000000001E-2</v>
      </c>
      <c r="AW52"/>
      <c r="AX52"/>
      <c r="AY52"/>
      <c r="BH52" s="15">
        <v>1.25306313204977</v>
      </c>
      <c r="BJ52" s="15">
        <v>241.030551903267</v>
      </c>
      <c r="BM52"/>
    </row>
    <row r="53" spans="1:65" s="15" customFormat="1" x14ac:dyDescent="0.25">
      <c r="A53" s="11" t="s">
        <v>61</v>
      </c>
      <c r="B53" s="11" t="s">
        <v>61</v>
      </c>
      <c r="C53" s="12">
        <v>34991</v>
      </c>
      <c r="D53" s="13"/>
      <c r="E53" s="13"/>
      <c r="F53" s="14"/>
      <c r="T53" s="15">
        <v>5.9</v>
      </c>
      <c r="U53" s="15">
        <v>699.4</v>
      </c>
      <c r="V53" s="15">
        <v>428.73333333333301</v>
      </c>
      <c r="Y53" s="15">
        <v>1.6E-2</v>
      </c>
      <c r="Z53" s="15">
        <v>4.36E-2</v>
      </c>
      <c r="AA53" s="15">
        <v>5.2</v>
      </c>
      <c r="AB53" s="15">
        <v>7412.1</v>
      </c>
      <c r="AD53" s="15">
        <v>323.2</v>
      </c>
      <c r="AP53" s="20"/>
      <c r="AS53"/>
      <c r="AT53" s="15" t="s">
        <v>45</v>
      </c>
      <c r="AW53"/>
      <c r="AX53"/>
      <c r="AY53" s="15">
        <v>84</v>
      </c>
      <c r="AZ53" s="15">
        <v>117</v>
      </c>
      <c r="BA53" s="15">
        <v>90</v>
      </c>
      <c r="BM53"/>
    </row>
    <row r="54" spans="1:65" s="15" customFormat="1" x14ac:dyDescent="0.25">
      <c r="A54" s="11" t="s">
        <v>62</v>
      </c>
      <c r="B54" s="11" t="s">
        <v>62</v>
      </c>
      <c r="C54" s="12">
        <v>34912</v>
      </c>
      <c r="D54" s="13"/>
      <c r="E54" s="13"/>
      <c r="F54" s="14"/>
      <c r="T54" s="15">
        <v>2.5</v>
      </c>
      <c r="U54" s="15">
        <v>50.4</v>
      </c>
      <c r="V54" s="17"/>
      <c r="X54" s="17"/>
      <c r="AI54" s="17">
        <v>0</v>
      </c>
      <c r="AJ54" s="17">
        <v>0</v>
      </c>
      <c r="AM54" s="15">
        <v>0.51</v>
      </c>
      <c r="AO54" s="17">
        <v>1.8275997638888899</v>
      </c>
      <c r="AP54" s="18">
        <v>33.552361111111097</v>
      </c>
      <c r="AS54">
        <v>1.5200122999999999E-2</v>
      </c>
      <c r="AW54"/>
      <c r="AX54"/>
      <c r="AY54"/>
      <c r="BH54" s="17">
        <v>0.63913538888888899</v>
      </c>
      <c r="BJ54" s="17">
        <v>16.847638888888898</v>
      </c>
      <c r="BM54"/>
    </row>
    <row r="55" spans="1:65" s="15" customFormat="1" x14ac:dyDescent="0.25">
      <c r="A55" s="11" t="s">
        <v>62</v>
      </c>
      <c r="B55" s="11" t="s">
        <v>62</v>
      </c>
      <c r="C55" s="12">
        <v>34942</v>
      </c>
      <c r="D55" s="13"/>
      <c r="E55" s="13"/>
      <c r="F55" s="14"/>
      <c r="T55" s="15">
        <v>3.7</v>
      </c>
      <c r="U55" s="15">
        <v>310.7</v>
      </c>
      <c r="AI55" s="15">
        <v>0.134281404822747</v>
      </c>
      <c r="AJ55" s="15">
        <v>19.989660281642401</v>
      </c>
      <c r="AM55" s="15">
        <v>2.1</v>
      </c>
      <c r="AO55" s="15">
        <v>2.3513809878313898</v>
      </c>
      <c r="AP55" s="20">
        <v>99.012613002769598</v>
      </c>
      <c r="AS55">
        <v>2.1209419E-2</v>
      </c>
      <c r="AW55"/>
      <c r="AX55"/>
      <c r="AY55"/>
      <c r="BH55" s="15">
        <v>1.17798225299404</v>
      </c>
      <c r="BJ55" s="15">
        <v>191.66439338225501</v>
      </c>
      <c r="BM55"/>
    </row>
    <row r="56" spans="1:65" s="15" customFormat="1" x14ac:dyDescent="0.25">
      <c r="A56" s="11" t="s">
        <v>62</v>
      </c>
      <c r="B56" s="11" t="s">
        <v>62</v>
      </c>
      <c r="C56" s="12">
        <v>34962</v>
      </c>
      <c r="D56" s="13"/>
      <c r="E56" s="13"/>
      <c r="F56" s="14"/>
      <c r="T56" s="15">
        <v>4.9000000000000004</v>
      </c>
      <c r="U56" s="15">
        <v>611</v>
      </c>
      <c r="V56" s="15">
        <v>103.453697497749</v>
      </c>
      <c r="X56" s="15">
        <v>1.4452792372782499</v>
      </c>
      <c r="AI56" s="15">
        <v>0.273513476205127</v>
      </c>
      <c r="AJ56" s="15">
        <v>61.908431109444997</v>
      </c>
      <c r="AM56" s="15">
        <v>1.64</v>
      </c>
      <c r="AO56" s="15">
        <v>1.66614455240336</v>
      </c>
      <c r="AP56" s="20">
        <v>88.6553874633194</v>
      </c>
      <c r="AS56">
        <v>1.8498594E-2</v>
      </c>
      <c r="AW56"/>
      <c r="AX56"/>
      <c r="AY56"/>
      <c r="BH56" s="15">
        <v>1.5626995692662999</v>
      </c>
      <c r="BJ56" s="15">
        <v>356.98248392948699</v>
      </c>
      <c r="BM56"/>
    </row>
    <row r="57" spans="1:65" s="15" customFormat="1" x14ac:dyDescent="0.25">
      <c r="A57" s="11" t="s">
        <v>62</v>
      </c>
      <c r="B57" s="11" t="s">
        <v>62</v>
      </c>
      <c r="C57" s="12">
        <v>34991</v>
      </c>
      <c r="D57" s="13"/>
      <c r="E57" s="13"/>
      <c r="F57" s="14"/>
      <c r="T57" s="15">
        <v>8.3000000000000007</v>
      </c>
      <c r="U57" s="15">
        <v>928.4</v>
      </c>
      <c r="V57" s="15">
        <v>530.1</v>
      </c>
      <c r="Y57" s="15">
        <v>1.7399999999999999E-2</v>
      </c>
      <c r="Z57" s="15">
        <v>3.9399999999999998E-2</v>
      </c>
      <c r="AA57" s="15">
        <v>7.1</v>
      </c>
      <c r="AB57" s="15">
        <v>10383.200000000001</v>
      </c>
      <c r="AD57" s="15">
        <v>409.1</v>
      </c>
      <c r="AP57" s="20"/>
      <c r="AS57"/>
      <c r="AT57" s="15" t="s">
        <v>45</v>
      </c>
      <c r="AW57"/>
      <c r="AX57"/>
      <c r="AY57" s="15">
        <v>92</v>
      </c>
      <c r="AZ57" s="15">
        <v>126</v>
      </c>
      <c r="BA57" s="15">
        <v>90</v>
      </c>
      <c r="BM57"/>
    </row>
    <row r="58" spans="1:65" s="15" customFormat="1" x14ac:dyDescent="0.25">
      <c r="A58" s="11" t="s">
        <v>63</v>
      </c>
      <c r="B58" s="11" t="s">
        <v>63</v>
      </c>
      <c r="C58" s="12">
        <v>34912</v>
      </c>
      <c r="D58" s="13"/>
      <c r="E58" s="13"/>
      <c r="F58" s="14"/>
      <c r="T58" s="15">
        <v>3.3</v>
      </c>
      <c r="U58" s="15">
        <v>70.2</v>
      </c>
      <c r="V58" s="17"/>
      <c r="X58" s="17"/>
      <c r="AI58" s="17">
        <v>0</v>
      </c>
      <c r="AJ58" s="17">
        <v>0</v>
      </c>
      <c r="AM58" s="15">
        <v>0.57999999999999996</v>
      </c>
      <c r="AO58" s="17">
        <v>2.35101326564532</v>
      </c>
      <c r="AP58" s="18">
        <v>45.610416566298902</v>
      </c>
      <c r="AS58">
        <v>1.2716392999999999E-2</v>
      </c>
      <c r="AW58"/>
      <c r="AX58"/>
      <c r="AY58"/>
      <c r="BH58" s="17">
        <v>0.96695577331341998</v>
      </c>
      <c r="BJ58" s="17">
        <v>24.556250100367699</v>
      </c>
      <c r="BM58"/>
    </row>
    <row r="59" spans="1:65" s="15" customFormat="1" x14ac:dyDescent="0.25">
      <c r="A59" s="11" t="s">
        <v>63</v>
      </c>
      <c r="B59" s="11" t="s">
        <v>63</v>
      </c>
      <c r="C59" s="12">
        <v>34942</v>
      </c>
      <c r="D59" s="13"/>
      <c r="E59" s="13"/>
      <c r="F59" s="14"/>
      <c r="T59" s="15">
        <v>4.8</v>
      </c>
      <c r="U59" s="15">
        <v>374.7</v>
      </c>
      <c r="AI59" s="15">
        <v>0.14853606184089199</v>
      </c>
      <c r="AJ59" s="15">
        <v>16.006104639229399</v>
      </c>
      <c r="AM59" s="15">
        <v>1.89</v>
      </c>
      <c r="AO59" s="15">
        <v>2.6159992558207898</v>
      </c>
      <c r="AP59" s="20">
        <v>98.189063173775907</v>
      </c>
      <c r="AS59">
        <v>1.9248580000000001E-2</v>
      </c>
      <c r="AW59"/>
      <c r="AX59"/>
      <c r="AY59"/>
      <c r="BH59" s="15">
        <v>2.0089032285571502</v>
      </c>
      <c r="BJ59" s="15">
        <v>260.50483218699497</v>
      </c>
      <c r="BM59"/>
    </row>
    <row r="60" spans="1:65" s="15" customFormat="1" x14ac:dyDescent="0.25">
      <c r="A60" s="11" t="s">
        <v>63</v>
      </c>
      <c r="B60" s="11" t="s">
        <v>63</v>
      </c>
      <c r="C60" s="12">
        <v>34962</v>
      </c>
      <c r="D60" s="13"/>
      <c r="E60" s="13"/>
      <c r="F60" s="14"/>
      <c r="T60" s="15">
        <v>8.6999999999999993</v>
      </c>
      <c r="U60" s="15">
        <v>710.7</v>
      </c>
      <c r="V60" s="15">
        <v>216.72175761999199</v>
      </c>
      <c r="X60" s="15">
        <v>3.4011871697204898</v>
      </c>
      <c r="AI60" s="15">
        <v>0.279037886741204</v>
      </c>
      <c r="AJ60" s="15">
        <v>48.717354820636402</v>
      </c>
      <c r="AM60" s="15">
        <v>1.8</v>
      </c>
      <c r="AO60" s="15">
        <v>2.4336294896920099</v>
      </c>
      <c r="AP60" s="20">
        <v>93.874561644911395</v>
      </c>
      <c r="AS60">
        <v>1.9174523999999998E-2</v>
      </c>
      <c r="AW60"/>
      <c r="AX60"/>
      <c r="AY60"/>
      <c r="BH60" s="15">
        <v>2.5645340278739099</v>
      </c>
      <c r="BJ60" s="15">
        <v>351.41965924779402</v>
      </c>
      <c r="BM60"/>
    </row>
    <row r="61" spans="1:65" s="15" customFormat="1" x14ac:dyDescent="0.25">
      <c r="A61" s="11" t="s">
        <v>63</v>
      </c>
      <c r="B61" s="11" t="s">
        <v>63</v>
      </c>
      <c r="C61" s="12">
        <v>34991</v>
      </c>
      <c r="D61" s="13"/>
      <c r="E61" s="13"/>
      <c r="F61" s="14"/>
      <c r="H61" s="15">
        <v>395.47191224766101</v>
      </c>
      <c r="T61" s="15">
        <v>9.4</v>
      </c>
      <c r="U61" s="15">
        <v>912.4</v>
      </c>
      <c r="V61" s="15">
        <v>544.36666666666702</v>
      </c>
      <c r="Y61" s="15">
        <v>1.8800000000000001E-2</v>
      </c>
      <c r="Z61" s="15">
        <v>4.0899999999999999E-2</v>
      </c>
      <c r="AA61" s="15">
        <v>7.6</v>
      </c>
      <c r="AB61" s="15">
        <v>9886.7000000000007</v>
      </c>
      <c r="AD61" s="15">
        <v>404.4</v>
      </c>
      <c r="AP61" s="20"/>
      <c r="AS61"/>
      <c r="AT61" s="15" t="s">
        <v>45</v>
      </c>
      <c r="AW61"/>
      <c r="AX61"/>
      <c r="AY61" s="15">
        <v>85</v>
      </c>
      <c r="AZ61" s="15">
        <v>124</v>
      </c>
      <c r="BA61" s="15">
        <v>90</v>
      </c>
      <c r="BM61"/>
    </row>
    <row r="62" spans="1:65" s="15" customFormat="1" x14ac:dyDescent="0.25">
      <c r="A62" s="11" t="s">
        <v>64</v>
      </c>
      <c r="B62" s="11" t="s">
        <v>64</v>
      </c>
      <c r="C62" s="12">
        <v>34912</v>
      </c>
      <c r="D62" s="13"/>
      <c r="E62" s="13"/>
      <c r="F62" s="14"/>
      <c r="T62" s="15">
        <v>3.6</v>
      </c>
      <c r="U62" s="15">
        <v>63.2</v>
      </c>
      <c r="V62" s="17"/>
      <c r="X62" s="17"/>
      <c r="AI62" s="17">
        <v>0</v>
      </c>
      <c r="AJ62" s="17">
        <v>0</v>
      </c>
      <c r="AM62" s="15">
        <v>0.66</v>
      </c>
      <c r="AO62" s="17">
        <v>2.1410860237358098</v>
      </c>
      <c r="AP62" s="18">
        <v>35.582565437658303</v>
      </c>
      <c r="AS62">
        <v>1.8548410000000001E-2</v>
      </c>
      <c r="AW62"/>
      <c r="AX62"/>
      <c r="AY62"/>
      <c r="BH62" s="17">
        <v>0.79601701421334103</v>
      </c>
      <c r="BJ62" s="17">
        <v>16.634101229008401</v>
      </c>
      <c r="BM62"/>
    </row>
    <row r="63" spans="1:65" s="15" customFormat="1" x14ac:dyDescent="0.25">
      <c r="A63" s="11" t="s">
        <v>64</v>
      </c>
      <c r="B63" s="11" t="s">
        <v>64</v>
      </c>
      <c r="C63" s="12">
        <v>34942</v>
      </c>
      <c r="D63" s="13"/>
      <c r="E63" s="13"/>
      <c r="F63" s="14"/>
      <c r="T63" s="15">
        <v>7.4</v>
      </c>
      <c r="U63" s="15">
        <v>423.6</v>
      </c>
      <c r="AI63" s="15">
        <v>0.217258129252479</v>
      </c>
      <c r="AJ63" s="15">
        <v>23.0355725252806</v>
      </c>
      <c r="AM63" s="15">
        <v>3.91</v>
      </c>
      <c r="AO63" s="15">
        <v>4.4670311482934304</v>
      </c>
      <c r="AP63" s="20">
        <v>151.58572847688399</v>
      </c>
      <c r="AS63">
        <v>2.5793984999999998E-2</v>
      </c>
      <c r="AW63"/>
      <c r="AX63"/>
      <c r="AY63"/>
      <c r="BH63" s="15">
        <v>1.9947933156425199</v>
      </c>
      <c r="BJ63" s="15">
        <v>240.07869899783501</v>
      </c>
      <c r="BM63"/>
    </row>
    <row r="64" spans="1:65" s="15" customFormat="1" x14ac:dyDescent="0.25">
      <c r="A64" s="11" t="s">
        <v>64</v>
      </c>
      <c r="B64" s="11" t="s">
        <v>64</v>
      </c>
      <c r="C64" s="12">
        <v>34962</v>
      </c>
      <c r="D64" s="13"/>
      <c r="E64" s="13"/>
      <c r="F64" s="14"/>
      <c r="T64" s="15">
        <v>8.5</v>
      </c>
      <c r="U64" s="15">
        <v>716.7</v>
      </c>
      <c r="V64" s="15">
        <v>147.935705601954</v>
      </c>
      <c r="X64" s="15">
        <v>2.2986820865401301</v>
      </c>
      <c r="AI64" s="15">
        <v>0.30763956315612301</v>
      </c>
      <c r="AJ64" s="15">
        <v>52.022277459213498</v>
      </c>
      <c r="AM64" s="15">
        <v>2.82</v>
      </c>
      <c r="AO64" s="15">
        <v>2.6663939054548198</v>
      </c>
      <c r="AP64" s="20">
        <v>114.21220207328599</v>
      </c>
      <c r="AS64">
        <v>2.4690882000000001E-2</v>
      </c>
      <c r="AW64"/>
      <c r="AX64"/>
      <c r="AY64"/>
      <c r="BH64" s="15">
        <v>2.5660428426219202</v>
      </c>
      <c r="BJ64" s="15">
        <v>418.47981486554602</v>
      </c>
      <c r="BM64"/>
    </row>
    <row r="65" spans="1:65" s="15" customFormat="1" x14ac:dyDescent="0.25">
      <c r="A65" s="11" t="s">
        <v>64</v>
      </c>
      <c r="B65" s="11" t="s">
        <v>64</v>
      </c>
      <c r="C65" s="12">
        <v>34991</v>
      </c>
      <c r="D65" s="13"/>
      <c r="E65" s="13"/>
      <c r="F65" s="14"/>
      <c r="T65" s="15">
        <v>12.1</v>
      </c>
      <c r="U65" s="15">
        <v>1106.0999999999999</v>
      </c>
      <c r="V65" s="15">
        <v>594.83333333333303</v>
      </c>
      <c r="Y65" s="15">
        <v>1.9300000000000001E-2</v>
      </c>
      <c r="Z65" s="15">
        <v>4.2000000000000003E-2</v>
      </c>
      <c r="AA65" s="15">
        <v>9.1999999999999993</v>
      </c>
      <c r="AB65" s="15">
        <v>11395.6</v>
      </c>
      <c r="AD65" s="15">
        <v>478.2</v>
      </c>
      <c r="AP65" s="20"/>
      <c r="AS65"/>
      <c r="AT65" s="15" t="s">
        <v>45</v>
      </c>
      <c r="AW65"/>
      <c r="AX65"/>
      <c r="AY65" s="15">
        <v>95</v>
      </c>
      <c r="AZ65" s="15">
        <v>128</v>
      </c>
      <c r="BA65" s="15">
        <v>90</v>
      </c>
      <c r="BM65"/>
    </row>
    <row r="66" spans="1:65" x14ac:dyDescent="0.25">
      <c r="A66" s="3" t="s">
        <v>65</v>
      </c>
      <c r="B66" s="3" t="s">
        <v>65</v>
      </c>
      <c r="C66" s="4">
        <v>33420</v>
      </c>
      <c r="D66" s="9"/>
      <c r="E66" s="9"/>
      <c r="F66" s="10"/>
      <c r="S66">
        <v>6.1333333333333302</v>
      </c>
      <c r="AE66">
        <v>5.8571428571428603</v>
      </c>
      <c r="AK66">
        <v>0</v>
      </c>
      <c r="BK66">
        <f>60*S66</f>
        <v>367.99999999999983</v>
      </c>
      <c r="BL66">
        <v>5.8571428570000004</v>
      </c>
    </row>
    <row r="67" spans="1:65" x14ac:dyDescent="0.25">
      <c r="A67" s="3" t="s">
        <v>65</v>
      </c>
      <c r="B67" s="3" t="s">
        <v>65</v>
      </c>
      <c r="C67" s="4">
        <v>33423</v>
      </c>
      <c r="D67" s="9"/>
      <c r="E67" s="9"/>
      <c r="F67" s="10"/>
      <c r="T67">
        <v>2.2424918618860099</v>
      </c>
      <c r="U67">
        <v>35.313913161281597</v>
      </c>
      <c r="AM67">
        <v>0.68653969189475805</v>
      </c>
    </row>
    <row r="68" spans="1:65" x14ac:dyDescent="0.25">
      <c r="A68" s="3" t="s">
        <v>65</v>
      </c>
      <c r="B68" s="3" t="s">
        <v>65</v>
      </c>
      <c r="C68" s="4">
        <v>33434</v>
      </c>
      <c r="D68" s="9"/>
      <c r="E68" s="9"/>
      <c r="F68" s="10"/>
      <c r="S68">
        <v>11.266666666666699</v>
      </c>
      <c r="AE68">
        <v>7.93333333333333</v>
      </c>
      <c r="AK68">
        <v>1.6</v>
      </c>
      <c r="AL68">
        <v>6</v>
      </c>
      <c r="BK68">
        <f>60*S68</f>
        <v>676.00000000000193</v>
      </c>
      <c r="BL68">
        <v>7.9333333330000002</v>
      </c>
    </row>
    <row r="69" spans="1:65" x14ac:dyDescent="0.25">
      <c r="A69" s="3" t="s">
        <v>65</v>
      </c>
      <c r="B69" s="3" t="s">
        <v>65</v>
      </c>
      <c r="C69" s="4">
        <v>33442</v>
      </c>
      <c r="D69" s="9"/>
      <c r="E69" s="9"/>
      <c r="F69" s="10"/>
      <c r="T69">
        <v>9.4329815227589595</v>
      </c>
      <c r="U69">
        <v>182.431848383485</v>
      </c>
      <c r="AM69">
        <v>2.7445178577371498</v>
      </c>
    </row>
    <row r="70" spans="1:65" x14ac:dyDescent="0.25">
      <c r="A70" s="3" t="s">
        <v>65</v>
      </c>
      <c r="B70" s="3" t="s">
        <v>65</v>
      </c>
      <c r="C70" s="4">
        <v>33449</v>
      </c>
      <c r="D70" s="9"/>
      <c r="E70" s="9"/>
      <c r="F70" s="10"/>
      <c r="S70">
        <v>10.7</v>
      </c>
      <c r="AE70">
        <v>9.0526315789474001</v>
      </c>
      <c r="AK70">
        <v>3.2631578947368398</v>
      </c>
      <c r="AL70">
        <v>7.6315789473684204</v>
      </c>
      <c r="BK70">
        <f>60*S70</f>
        <v>642</v>
      </c>
      <c r="BL70">
        <v>9.0526315789999998</v>
      </c>
    </row>
    <row r="71" spans="1:65" x14ac:dyDescent="0.25">
      <c r="A71" s="3" t="s">
        <v>65</v>
      </c>
      <c r="B71" s="3" t="s">
        <v>65</v>
      </c>
      <c r="C71" s="4">
        <v>33466</v>
      </c>
      <c r="D71" s="9"/>
      <c r="E71" s="9"/>
      <c r="F71" s="10"/>
      <c r="S71">
        <v>9.4</v>
      </c>
      <c r="T71">
        <v>18.498999702466399</v>
      </c>
      <c r="U71">
        <v>670.20951505517098</v>
      </c>
      <c r="AE71">
        <v>10.6666666666667</v>
      </c>
      <c r="AK71">
        <v>5.8</v>
      </c>
      <c r="AL71">
        <v>10.533333333333299</v>
      </c>
      <c r="AM71">
        <v>5.5488860835139704</v>
      </c>
      <c r="BK71">
        <f>60*S71</f>
        <v>564</v>
      </c>
      <c r="BL71">
        <v>10.66666667</v>
      </c>
    </row>
    <row r="72" spans="1:65" x14ac:dyDescent="0.25">
      <c r="A72" s="3" t="s">
        <v>65</v>
      </c>
      <c r="B72" s="3" t="s">
        <v>65</v>
      </c>
      <c r="C72" s="4">
        <v>33480</v>
      </c>
      <c r="D72" s="9"/>
      <c r="E72" s="9"/>
      <c r="F72" s="10"/>
      <c r="S72">
        <v>6.7333333333333298</v>
      </c>
      <c r="AE72">
        <v>10.6666666666667</v>
      </c>
      <c r="AK72">
        <v>6.3333333333333304</v>
      </c>
      <c r="AL72">
        <v>10.6666666666667</v>
      </c>
      <c r="BK72">
        <f>60*S72</f>
        <v>403.99999999999977</v>
      </c>
      <c r="BL72">
        <v>10.66666667</v>
      </c>
    </row>
    <row r="73" spans="1:65" x14ac:dyDescent="0.25">
      <c r="A73" s="3" t="s">
        <v>65</v>
      </c>
      <c r="B73" s="3" t="s">
        <v>65</v>
      </c>
      <c r="C73" s="4">
        <v>33491</v>
      </c>
      <c r="D73" s="9"/>
      <c r="E73" s="9"/>
      <c r="F73" s="10"/>
      <c r="S73">
        <v>5</v>
      </c>
      <c r="T73">
        <v>14.8452921871404</v>
      </c>
      <c r="U73">
        <v>924.10003844885898</v>
      </c>
      <c r="AE73">
        <v>10.6666666666667</v>
      </c>
      <c r="AK73">
        <v>6.6666666666666696</v>
      </c>
      <c r="AL73">
        <v>10.6666666666667</v>
      </c>
      <c r="AM73">
        <v>3.5856666666666701</v>
      </c>
      <c r="BK73">
        <f>60*S73</f>
        <v>300</v>
      </c>
      <c r="BL73">
        <v>10.66666667</v>
      </c>
    </row>
    <row r="74" spans="1:65" x14ac:dyDescent="0.25">
      <c r="A74" s="3" t="s">
        <v>65</v>
      </c>
      <c r="B74" s="3" t="s">
        <v>65</v>
      </c>
      <c r="C74" s="4">
        <v>33513</v>
      </c>
      <c r="D74" s="9"/>
      <c r="E74" s="9"/>
      <c r="F74" s="10"/>
      <c r="T74">
        <v>18.2339951272244</v>
      </c>
      <c r="U74">
        <v>1298.4713931264</v>
      </c>
      <c r="AM74">
        <v>1.71</v>
      </c>
    </row>
    <row r="75" spans="1:65" x14ac:dyDescent="0.25">
      <c r="A75" s="3" t="s">
        <v>65</v>
      </c>
      <c r="B75" s="3" t="s">
        <v>65</v>
      </c>
      <c r="C75" s="4">
        <v>33529</v>
      </c>
      <c r="D75" s="9"/>
      <c r="E75" s="9"/>
      <c r="F75" s="10"/>
      <c r="T75">
        <v>18.644127998804599</v>
      </c>
      <c r="U75">
        <v>1604.4136276852</v>
      </c>
      <c r="Z75">
        <v>4.0899999999999999E-2</v>
      </c>
      <c r="AB75">
        <v>17741.658403475802</v>
      </c>
      <c r="AD75">
        <v>725.23290576948204</v>
      </c>
      <c r="AM75">
        <v>0</v>
      </c>
      <c r="AT75" t="s">
        <v>45</v>
      </c>
      <c r="BA75">
        <v>90</v>
      </c>
    </row>
    <row r="76" spans="1:65" x14ac:dyDescent="0.25">
      <c r="A76" s="3" t="s">
        <v>66</v>
      </c>
      <c r="B76" s="3" t="s">
        <v>66</v>
      </c>
      <c r="C76" s="4">
        <v>33483</v>
      </c>
      <c r="D76" s="9"/>
      <c r="E76" s="9"/>
      <c r="F76" s="10"/>
      <c r="S76">
        <v>5.6</v>
      </c>
      <c r="AE76">
        <v>5.9285714285714297</v>
      </c>
      <c r="AK76">
        <v>2</v>
      </c>
      <c r="AL76">
        <v>4.21428571428571</v>
      </c>
      <c r="BK76">
        <f>60*S76</f>
        <v>336</v>
      </c>
      <c r="BL76">
        <v>5.9285714289999998</v>
      </c>
    </row>
    <row r="77" spans="1:65" x14ac:dyDescent="0.25">
      <c r="A77" s="3" t="s">
        <v>66</v>
      </c>
      <c r="B77" s="3" t="s">
        <v>66</v>
      </c>
      <c r="C77" s="4">
        <v>33487</v>
      </c>
      <c r="D77" s="9"/>
      <c r="E77" s="9"/>
      <c r="F77" s="10"/>
      <c r="T77">
        <v>2.7294763765373902</v>
      </c>
      <c r="U77">
        <v>43.749995654063397</v>
      </c>
      <c r="AM77">
        <v>0.62</v>
      </c>
    </row>
    <row r="78" spans="1:65" x14ac:dyDescent="0.25">
      <c r="A78" s="3" t="s">
        <v>66</v>
      </c>
      <c r="B78" s="3" t="s">
        <v>66</v>
      </c>
      <c r="C78" s="4">
        <v>33506</v>
      </c>
      <c r="D78" s="9"/>
      <c r="E78" s="9"/>
      <c r="F78" s="10"/>
      <c r="T78">
        <v>11.4253567865458</v>
      </c>
      <c r="U78">
        <v>277.06931765688699</v>
      </c>
      <c r="AM78">
        <v>3.7066666666666701</v>
      </c>
    </row>
    <row r="79" spans="1:65" x14ac:dyDescent="0.25">
      <c r="A79" s="3" t="s">
        <v>66</v>
      </c>
      <c r="B79" s="3" t="s">
        <v>66</v>
      </c>
      <c r="C79" s="4">
        <v>33507</v>
      </c>
      <c r="D79" s="9"/>
      <c r="E79" s="9"/>
      <c r="F79" s="10"/>
      <c r="S79">
        <v>11.1666666666667</v>
      </c>
      <c r="AE79">
        <v>10</v>
      </c>
      <c r="AK79">
        <v>5</v>
      </c>
      <c r="AL79">
        <v>9</v>
      </c>
      <c r="BK79">
        <f>60*S79</f>
        <v>670.00000000000205</v>
      </c>
      <c r="BL79">
        <v>10</v>
      </c>
    </row>
    <row r="80" spans="1:65" x14ac:dyDescent="0.25">
      <c r="A80" s="3" t="s">
        <v>66</v>
      </c>
      <c r="B80" s="3" t="s">
        <v>66</v>
      </c>
      <c r="C80" s="4">
        <v>33518</v>
      </c>
      <c r="D80" s="9"/>
      <c r="E80" s="9"/>
      <c r="F80" s="10"/>
      <c r="S80">
        <v>11.2</v>
      </c>
      <c r="AE80">
        <v>9.5</v>
      </c>
      <c r="AK80">
        <v>5.5</v>
      </c>
      <c r="AL80">
        <v>9.5</v>
      </c>
      <c r="BK80">
        <f>60*S80</f>
        <v>672</v>
      </c>
      <c r="BL80">
        <v>9.5</v>
      </c>
    </row>
    <row r="81" spans="1:64" x14ac:dyDescent="0.25">
      <c r="A81" s="3" t="s">
        <v>66</v>
      </c>
      <c r="B81" s="3" t="s">
        <v>66</v>
      </c>
      <c r="C81" s="4">
        <v>33535</v>
      </c>
      <c r="D81" s="9"/>
      <c r="E81" s="9"/>
      <c r="F81" s="10"/>
      <c r="T81">
        <v>18.097752757724901</v>
      </c>
      <c r="U81">
        <v>1068.9052750845501</v>
      </c>
      <c r="AM81">
        <v>3.9766666666666701</v>
      </c>
    </row>
    <row r="82" spans="1:64" x14ac:dyDescent="0.25">
      <c r="A82" s="3" t="s">
        <v>66</v>
      </c>
      <c r="B82" s="3" t="s">
        <v>66</v>
      </c>
      <c r="C82" s="4">
        <v>33541</v>
      </c>
      <c r="D82" s="9"/>
      <c r="E82" s="9"/>
      <c r="F82" s="10"/>
      <c r="S82">
        <v>5.8888888888888902</v>
      </c>
      <c r="AE82">
        <v>9.6999999999999993</v>
      </c>
      <c r="AK82">
        <v>7.3</v>
      </c>
      <c r="AL82">
        <v>9.6999999999999993</v>
      </c>
      <c r="BK82">
        <f>60*S82</f>
        <v>353.33333333333343</v>
      </c>
      <c r="BL82">
        <v>9.6999999999999993</v>
      </c>
    </row>
    <row r="83" spans="1:64" x14ac:dyDescent="0.25">
      <c r="A83" s="3" t="s">
        <v>66</v>
      </c>
      <c r="B83" s="3" t="s">
        <v>66</v>
      </c>
      <c r="C83" s="4">
        <v>33554</v>
      </c>
      <c r="D83" s="9"/>
      <c r="E83" s="9"/>
      <c r="F83" s="10"/>
      <c r="T83">
        <v>16.353745439800502</v>
      </c>
      <c r="U83">
        <v>1164.5275665177801</v>
      </c>
      <c r="Z83">
        <v>2.87E-2</v>
      </c>
      <c r="AB83">
        <v>16295.3319298855</v>
      </c>
      <c r="AD83">
        <v>468.44832234248503</v>
      </c>
      <c r="AM83">
        <v>0</v>
      </c>
      <c r="AT83" t="s">
        <v>45</v>
      </c>
      <c r="BA83">
        <v>90</v>
      </c>
    </row>
    <row r="84" spans="1:64" x14ac:dyDescent="0.25">
      <c r="A84" s="3" t="s">
        <v>67</v>
      </c>
      <c r="B84" s="3" t="s">
        <v>67</v>
      </c>
      <c r="C84" s="4">
        <v>33797</v>
      </c>
      <c r="D84" s="9"/>
      <c r="E84" s="9"/>
      <c r="F84" s="10"/>
      <c r="T84">
        <v>0.16</v>
      </c>
      <c r="U84">
        <v>4.0999999999999996</v>
      </c>
      <c r="AM84">
        <v>0.06</v>
      </c>
      <c r="AN84">
        <v>4.1935483870967703E-2</v>
      </c>
      <c r="AO84">
        <v>0.13</v>
      </c>
      <c r="AP84">
        <v>3.1</v>
      </c>
      <c r="AS84">
        <v>1.9354838999999999E-2</v>
      </c>
      <c r="BG84">
        <v>0.03</v>
      </c>
      <c r="BH84">
        <v>0.03</v>
      </c>
      <c r="BJ84">
        <v>1</v>
      </c>
    </row>
    <row r="85" spans="1:64" x14ac:dyDescent="0.25">
      <c r="A85" s="3" t="s">
        <v>67</v>
      </c>
      <c r="B85" s="3" t="s">
        <v>67</v>
      </c>
      <c r="C85" s="4">
        <v>33798</v>
      </c>
      <c r="D85" s="9"/>
      <c r="E85" s="9"/>
      <c r="F85" s="10"/>
      <c r="BK85">
        <v>127.499996185303</v>
      </c>
    </row>
    <row r="86" spans="1:64" x14ac:dyDescent="0.25">
      <c r="A86" s="3" t="s">
        <v>67</v>
      </c>
      <c r="B86" s="3" t="s">
        <v>67</v>
      </c>
      <c r="C86" s="4">
        <v>33812</v>
      </c>
      <c r="D86" s="9"/>
      <c r="E86" s="9"/>
      <c r="F86" s="10"/>
      <c r="T86">
        <v>0.43</v>
      </c>
      <c r="U86">
        <v>15.02</v>
      </c>
      <c r="AM86">
        <v>0.17</v>
      </c>
      <c r="AN86">
        <v>3.3333333333333298E-2</v>
      </c>
      <c r="AO86">
        <v>0.35</v>
      </c>
      <c r="AP86">
        <v>10.5</v>
      </c>
      <c r="AS86">
        <v>1.6190475999999999E-2</v>
      </c>
      <c r="BG86">
        <v>1.9565217391304301E-2</v>
      </c>
      <c r="BH86">
        <v>0.09</v>
      </c>
      <c r="BJ86">
        <v>4.5999999999999996</v>
      </c>
    </row>
    <row r="87" spans="1:64" x14ac:dyDescent="0.25">
      <c r="A87" s="3" t="s">
        <v>67</v>
      </c>
      <c r="B87" s="3" t="s">
        <v>67</v>
      </c>
      <c r="C87" s="4">
        <v>33813</v>
      </c>
      <c r="D87" s="9"/>
      <c r="E87" s="9"/>
      <c r="F87" s="10"/>
      <c r="BK87">
        <v>106.666667938232</v>
      </c>
    </row>
    <row r="88" spans="1:64" x14ac:dyDescent="0.25">
      <c r="A88" s="3" t="s">
        <v>67</v>
      </c>
      <c r="B88" s="3" t="s">
        <v>67</v>
      </c>
      <c r="C88" s="4">
        <v>33840</v>
      </c>
      <c r="D88" s="9"/>
      <c r="E88" s="9"/>
      <c r="F88" s="10"/>
      <c r="T88">
        <v>0.59</v>
      </c>
      <c r="U88">
        <v>48.6</v>
      </c>
      <c r="AH88">
        <v>6.1224489795918399E-3</v>
      </c>
      <c r="AI88">
        <v>0.03</v>
      </c>
      <c r="AJ88">
        <v>4.9000000000000004</v>
      </c>
      <c r="AM88">
        <v>0.35</v>
      </c>
      <c r="AN88">
        <v>1.9774011299434999E-2</v>
      </c>
      <c r="AO88">
        <v>0.35</v>
      </c>
      <c r="AP88">
        <v>17.7</v>
      </c>
      <c r="AS88">
        <v>1.9774011000000001E-2</v>
      </c>
      <c r="BG88">
        <v>8.1081081081081103E-3</v>
      </c>
      <c r="BH88">
        <v>0.21</v>
      </c>
      <c r="BJ88">
        <v>25.9</v>
      </c>
      <c r="BK88">
        <v>243.58333587646499</v>
      </c>
    </row>
    <row r="89" spans="1:64" x14ac:dyDescent="0.25">
      <c r="A89" s="3" t="s">
        <v>67</v>
      </c>
      <c r="B89" s="3" t="s">
        <v>67</v>
      </c>
      <c r="C89" s="4">
        <v>33856</v>
      </c>
      <c r="D89" s="9"/>
      <c r="E89" s="9"/>
      <c r="F89" s="10"/>
      <c r="T89">
        <v>0.56999999999999995</v>
      </c>
      <c r="U89">
        <v>65.27</v>
      </c>
      <c r="AH89">
        <v>4.3859649122806998E-3</v>
      </c>
      <c r="AI89">
        <v>0.05</v>
      </c>
      <c r="AJ89">
        <v>11.4</v>
      </c>
      <c r="AM89">
        <v>0.22</v>
      </c>
      <c r="AN89">
        <v>1.7699115044247801E-2</v>
      </c>
      <c r="AO89">
        <v>0.2</v>
      </c>
      <c r="AP89">
        <v>11.3</v>
      </c>
      <c r="AS89">
        <v>1.9469027E-2</v>
      </c>
      <c r="BG89">
        <v>6.3013698630136998E-3</v>
      </c>
      <c r="BH89">
        <v>0.23</v>
      </c>
      <c r="BJ89">
        <v>36.5</v>
      </c>
      <c r="BK89">
        <v>161.875</v>
      </c>
    </row>
    <row r="90" spans="1:64" x14ac:dyDescent="0.25">
      <c r="A90" s="3" t="s">
        <v>67</v>
      </c>
      <c r="B90" s="3" t="s">
        <v>67</v>
      </c>
      <c r="C90" s="4">
        <v>33877</v>
      </c>
      <c r="D90" s="9"/>
      <c r="E90" s="9"/>
      <c r="F90" s="10"/>
      <c r="T90">
        <v>1.2</v>
      </c>
      <c r="U90">
        <v>128.74</v>
      </c>
      <c r="AH90">
        <v>4.7999999999999996E-3</v>
      </c>
      <c r="AI90">
        <v>0.06</v>
      </c>
      <c r="AJ90">
        <v>12.5</v>
      </c>
      <c r="AM90">
        <v>0.11</v>
      </c>
      <c r="AN90">
        <v>1.6494845360824701E-2</v>
      </c>
      <c r="AO90">
        <v>0.16</v>
      </c>
      <c r="AP90">
        <v>9.6999999999999993</v>
      </c>
      <c r="AS90">
        <v>1.1340206E-2</v>
      </c>
      <c r="BG90">
        <v>5.8015267175572502E-3</v>
      </c>
      <c r="BH90">
        <v>0.38</v>
      </c>
      <c r="BJ90">
        <v>65.5</v>
      </c>
      <c r="BK90">
        <v>130.902912139893</v>
      </c>
    </row>
    <row r="91" spans="1:64" x14ac:dyDescent="0.25">
      <c r="A91" s="3" t="s">
        <v>67</v>
      </c>
      <c r="B91" s="3" t="s">
        <v>67</v>
      </c>
      <c r="C91" s="4">
        <v>33889</v>
      </c>
      <c r="D91" s="9"/>
      <c r="E91" s="9"/>
      <c r="F91" s="10"/>
      <c r="T91">
        <v>1.74</v>
      </c>
      <c r="U91">
        <v>162.91999999999999</v>
      </c>
      <c r="AD91">
        <v>48.75</v>
      </c>
      <c r="AH91">
        <v>4.5801526717557297E-3</v>
      </c>
      <c r="AI91">
        <v>0.06</v>
      </c>
      <c r="AJ91">
        <v>13.1</v>
      </c>
      <c r="AM91">
        <v>0.11</v>
      </c>
      <c r="AN91">
        <v>1.2987012987013E-2</v>
      </c>
      <c r="AO91">
        <v>0.1</v>
      </c>
      <c r="AP91">
        <v>7.7</v>
      </c>
      <c r="AS91">
        <v>1.4285714E-2</v>
      </c>
      <c r="BG91">
        <v>4.6325878594249198E-3</v>
      </c>
      <c r="BH91">
        <v>0.28999999999999998</v>
      </c>
      <c r="BJ91">
        <v>62.6</v>
      </c>
      <c r="BK91">
        <v>125.541667938232</v>
      </c>
    </row>
    <row r="92" spans="1:64" x14ac:dyDescent="0.25">
      <c r="A92" s="3" t="s">
        <v>67</v>
      </c>
      <c r="B92" s="3" t="s">
        <v>67</v>
      </c>
      <c r="C92" s="4">
        <v>33907</v>
      </c>
      <c r="D92" s="9"/>
      <c r="E92" s="9"/>
      <c r="F92" s="10"/>
      <c r="T92">
        <v>1.97</v>
      </c>
      <c r="U92">
        <v>198.73</v>
      </c>
      <c r="Y92" s="2">
        <v>1.9300000000000001E-2</v>
      </c>
      <c r="Z92">
        <v>4.07E-2</v>
      </c>
      <c r="AA92">
        <v>1.66</v>
      </c>
      <c r="AB92">
        <v>2102.69</v>
      </c>
      <c r="AC92">
        <v>11</v>
      </c>
      <c r="AD92">
        <v>85.93</v>
      </c>
      <c r="AT92" t="s">
        <v>45</v>
      </c>
      <c r="BA92">
        <v>90</v>
      </c>
      <c r="BJ92">
        <v>61</v>
      </c>
      <c r="BK92">
        <v>135</v>
      </c>
    </row>
    <row r="93" spans="1:64" x14ac:dyDescent="0.25">
      <c r="A93" s="3" t="s">
        <v>68</v>
      </c>
      <c r="B93" s="3" t="s">
        <v>68</v>
      </c>
      <c r="C93" s="4">
        <v>33797</v>
      </c>
      <c r="D93" s="9"/>
      <c r="E93" s="9"/>
      <c r="F93" s="10"/>
      <c r="T93">
        <v>0.53</v>
      </c>
      <c r="U93">
        <v>8.9499999999999993</v>
      </c>
      <c r="AM93">
        <v>0.13</v>
      </c>
      <c r="AN93">
        <v>6.30769230769231E-2</v>
      </c>
      <c r="AO93">
        <v>0.41</v>
      </c>
      <c r="AP93">
        <v>6.5</v>
      </c>
      <c r="AS93">
        <v>0.02</v>
      </c>
      <c r="BG93">
        <v>0.05</v>
      </c>
      <c r="BH93">
        <v>0.12</v>
      </c>
      <c r="BJ93">
        <v>2.4</v>
      </c>
    </row>
    <row r="94" spans="1:64" x14ac:dyDescent="0.25">
      <c r="A94" s="3" t="s">
        <v>68</v>
      </c>
      <c r="B94" s="3" t="s">
        <v>68</v>
      </c>
      <c r="C94" s="4">
        <v>33798</v>
      </c>
      <c r="D94" s="9"/>
      <c r="E94" s="9"/>
      <c r="F94" s="10"/>
      <c r="BK94">
        <v>118.75</v>
      </c>
    </row>
    <row r="95" spans="1:64" x14ac:dyDescent="0.25">
      <c r="A95" s="3" t="s">
        <v>68</v>
      </c>
      <c r="B95" s="3" t="s">
        <v>68</v>
      </c>
      <c r="C95" s="4">
        <v>33812</v>
      </c>
      <c r="D95" s="9"/>
      <c r="E95" s="9"/>
      <c r="F95" s="10"/>
      <c r="T95">
        <v>2.44</v>
      </c>
      <c r="U95">
        <v>52.61</v>
      </c>
      <c r="AM95">
        <v>0.79</v>
      </c>
      <c r="AN95">
        <v>5.1862464183381099E-2</v>
      </c>
      <c r="AO95">
        <v>1.81</v>
      </c>
      <c r="AP95">
        <v>34.9</v>
      </c>
      <c r="AS95">
        <v>2.2636103000000001E-2</v>
      </c>
      <c r="BG95">
        <v>3.55932203389831E-2</v>
      </c>
      <c r="BH95">
        <v>0.63</v>
      </c>
      <c r="BJ95">
        <v>17.7</v>
      </c>
    </row>
    <row r="96" spans="1:64" x14ac:dyDescent="0.25">
      <c r="A96" s="3" t="s">
        <v>68</v>
      </c>
      <c r="B96" s="3" t="s">
        <v>68</v>
      </c>
      <c r="C96" s="4">
        <v>33813</v>
      </c>
      <c r="D96" s="9"/>
      <c r="E96" s="9"/>
      <c r="F96" s="10"/>
      <c r="BK96">
        <v>112.5</v>
      </c>
    </row>
    <row r="97" spans="1:63" x14ac:dyDescent="0.25">
      <c r="A97" s="3" t="s">
        <v>68</v>
      </c>
      <c r="B97" s="3" t="s">
        <v>68</v>
      </c>
      <c r="C97" s="4">
        <v>33840</v>
      </c>
      <c r="D97" s="9"/>
      <c r="E97" s="9"/>
      <c r="F97" s="10"/>
      <c r="T97">
        <v>6.6</v>
      </c>
      <c r="U97">
        <v>360.62</v>
      </c>
      <c r="AH97">
        <v>8.3333333333333297E-3</v>
      </c>
      <c r="AI97">
        <v>0.13</v>
      </c>
      <c r="AJ97">
        <v>15.6</v>
      </c>
      <c r="AM97">
        <v>3.27</v>
      </c>
      <c r="AN97">
        <v>3.1057764441110299E-2</v>
      </c>
      <c r="AO97">
        <v>4.1399999999999997</v>
      </c>
      <c r="AP97">
        <v>133.30000000000001</v>
      </c>
      <c r="AS97">
        <v>2.4531133E-2</v>
      </c>
      <c r="BG97">
        <v>1.1006140765233799E-2</v>
      </c>
      <c r="BH97">
        <v>2.33</v>
      </c>
      <c r="BJ97">
        <v>211.7</v>
      </c>
      <c r="BK97">
        <v>523.5</v>
      </c>
    </row>
    <row r="98" spans="1:63" x14ac:dyDescent="0.25">
      <c r="A98" s="3" t="s">
        <v>68</v>
      </c>
      <c r="B98" s="3" t="s">
        <v>68</v>
      </c>
      <c r="C98" s="4">
        <v>33856</v>
      </c>
      <c r="D98" s="9"/>
      <c r="E98" s="9"/>
      <c r="F98" s="10"/>
      <c r="T98">
        <v>6.93</v>
      </c>
      <c r="U98">
        <v>604.07000000000005</v>
      </c>
      <c r="AH98">
        <v>5.9322033898305104E-3</v>
      </c>
      <c r="AI98">
        <v>0.21</v>
      </c>
      <c r="AJ98">
        <v>35.4</v>
      </c>
      <c r="AM98">
        <v>3.6</v>
      </c>
      <c r="AN98">
        <v>2.48627450980392E-2</v>
      </c>
      <c r="AO98">
        <v>3.17</v>
      </c>
      <c r="AP98">
        <v>127.5</v>
      </c>
      <c r="AS98">
        <v>2.8235294000000001E-2</v>
      </c>
      <c r="BG98">
        <v>6.18612157073695E-3</v>
      </c>
      <c r="BH98">
        <v>2.2999999999999998</v>
      </c>
      <c r="BJ98">
        <v>371.8</v>
      </c>
      <c r="BK98">
        <v>501.52915954589798</v>
      </c>
    </row>
    <row r="99" spans="1:63" x14ac:dyDescent="0.25">
      <c r="A99" s="3" t="s">
        <v>68</v>
      </c>
      <c r="B99" s="3" t="s">
        <v>68</v>
      </c>
      <c r="C99" s="4">
        <v>33877</v>
      </c>
      <c r="D99" s="9"/>
      <c r="E99" s="9"/>
      <c r="F99" s="10"/>
      <c r="T99">
        <v>8.07</v>
      </c>
      <c r="U99">
        <v>1070.5899999999999</v>
      </c>
      <c r="AH99">
        <v>4.6742209631728104E-3</v>
      </c>
      <c r="AI99">
        <v>0.33</v>
      </c>
      <c r="AJ99">
        <v>70.599999999999994</v>
      </c>
      <c r="AM99">
        <v>2.2799999999999998</v>
      </c>
      <c r="AN99">
        <v>1.53434433541481E-2</v>
      </c>
      <c r="AO99">
        <v>1.72</v>
      </c>
      <c r="AP99">
        <v>112.1</v>
      </c>
      <c r="AS99">
        <v>2.0338983000000001E-2</v>
      </c>
      <c r="BG99">
        <v>3.7487828627069098E-3</v>
      </c>
      <c r="BH99">
        <v>2.31</v>
      </c>
      <c r="BJ99">
        <v>616.20000000000005</v>
      </c>
      <c r="BK99">
        <v>369.16665649414102</v>
      </c>
    </row>
    <row r="100" spans="1:63" x14ac:dyDescent="0.25">
      <c r="A100" s="3" t="s">
        <v>68</v>
      </c>
      <c r="B100" s="3" t="s">
        <v>68</v>
      </c>
      <c r="C100" s="4">
        <v>33889</v>
      </c>
      <c r="D100" s="9"/>
      <c r="E100" s="9"/>
      <c r="F100" s="10"/>
      <c r="T100">
        <v>10.15</v>
      </c>
      <c r="U100">
        <v>1294.04</v>
      </c>
      <c r="AD100">
        <v>332.07</v>
      </c>
      <c r="AH100">
        <v>4.9836601307189504E-3</v>
      </c>
      <c r="AI100">
        <v>0.61</v>
      </c>
      <c r="AJ100">
        <v>122.4</v>
      </c>
      <c r="AM100">
        <v>1.06</v>
      </c>
      <c r="AN100">
        <v>9.7069597069597106E-3</v>
      </c>
      <c r="AO100">
        <v>0.53</v>
      </c>
      <c r="AP100">
        <v>54.6</v>
      </c>
      <c r="AS100">
        <v>1.9413919000000002E-2</v>
      </c>
      <c r="BG100">
        <v>2.8446033810143002E-3</v>
      </c>
      <c r="BH100">
        <v>1.75</v>
      </c>
      <c r="BJ100">
        <v>615.20000000000005</v>
      </c>
      <c r="BK100">
        <v>351.59709167480497</v>
      </c>
    </row>
    <row r="101" spans="1:63" x14ac:dyDescent="0.25">
      <c r="A101" s="3" t="s">
        <v>68</v>
      </c>
      <c r="B101" s="3" t="s">
        <v>68</v>
      </c>
      <c r="C101" s="4">
        <v>33907</v>
      </c>
      <c r="D101" s="9"/>
      <c r="E101" s="9"/>
      <c r="F101" s="10"/>
      <c r="T101">
        <v>8.41</v>
      </c>
      <c r="U101">
        <v>1202.75</v>
      </c>
      <c r="Y101" s="2">
        <v>1.43E-2</v>
      </c>
      <c r="Z101">
        <v>4.0800000000000003E-2</v>
      </c>
      <c r="AA101">
        <v>6.89</v>
      </c>
      <c r="AB101">
        <v>11760.51</v>
      </c>
      <c r="AC101">
        <v>8.15</v>
      </c>
      <c r="AD101">
        <v>480.18</v>
      </c>
      <c r="AT101" t="s">
        <v>45</v>
      </c>
      <c r="BA101">
        <v>90</v>
      </c>
      <c r="BJ101">
        <v>407.6</v>
      </c>
      <c r="BK101">
        <v>297.5</v>
      </c>
    </row>
    <row r="102" spans="1:63" x14ac:dyDescent="0.25">
      <c r="A102" s="3" t="s">
        <v>69</v>
      </c>
      <c r="B102" s="3" t="s">
        <v>69</v>
      </c>
      <c r="C102" s="4">
        <v>33797</v>
      </c>
      <c r="D102" s="9"/>
      <c r="E102" s="9"/>
      <c r="F102" s="10"/>
      <c r="T102">
        <v>0.5</v>
      </c>
      <c r="U102">
        <v>9.08</v>
      </c>
      <c r="AM102">
        <v>0.16</v>
      </c>
      <c r="AN102">
        <v>5.75342465753425E-2</v>
      </c>
      <c r="AO102">
        <v>0.42</v>
      </c>
      <c r="AP102">
        <v>7.3</v>
      </c>
      <c r="AS102">
        <v>2.1917808E-2</v>
      </c>
      <c r="BG102">
        <v>4.4444444444444398E-2</v>
      </c>
      <c r="BH102">
        <v>0.08</v>
      </c>
      <c r="BJ102">
        <v>1.8</v>
      </c>
    </row>
    <row r="103" spans="1:63" x14ac:dyDescent="0.25">
      <c r="A103" s="3" t="s">
        <v>69</v>
      </c>
      <c r="B103" s="3" t="s">
        <v>69</v>
      </c>
      <c r="C103" s="4">
        <v>33798</v>
      </c>
      <c r="D103" s="9"/>
      <c r="E103" s="9"/>
      <c r="F103" s="10"/>
      <c r="BK103">
        <v>135</v>
      </c>
    </row>
    <row r="104" spans="1:63" x14ac:dyDescent="0.25">
      <c r="A104" s="3" t="s">
        <v>69</v>
      </c>
      <c r="B104" s="3" t="s">
        <v>69</v>
      </c>
      <c r="C104" s="4">
        <v>33812</v>
      </c>
      <c r="D104" s="9"/>
      <c r="E104" s="9"/>
      <c r="F104" s="10"/>
      <c r="T104">
        <v>1.82</v>
      </c>
      <c r="U104">
        <v>48.19</v>
      </c>
      <c r="AM104">
        <v>0.8</v>
      </c>
      <c r="AN104">
        <v>4.3076923076923103E-2</v>
      </c>
      <c r="AO104">
        <v>1.4</v>
      </c>
      <c r="AP104">
        <v>32.5</v>
      </c>
      <c r="AS104">
        <v>2.4615385E-2</v>
      </c>
      <c r="BG104">
        <v>2.73885350318471E-2</v>
      </c>
      <c r="BH104">
        <v>0.43</v>
      </c>
      <c r="BJ104">
        <v>15.7</v>
      </c>
    </row>
    <row r="105" spans="1:63" x14ac:dyDescent="0.25">
      <c r="A105" s="3" t="s">
        <v>69</v>
      </c>
      <c r="B105" s="3" t="s">
        <v>69</v>
      </c>
      <c r="C105" s="4">
        <v>33813</v>
      </c>
      <c r="D105" s="9"/>
      <c r="E105" s="9"/>
      <c r="F105" s="10"/>
      <c r="BK105">
        <v>112.083332061768</v>
      </c>
    </row>
    <row r="106" spans="1:63" x14ac:dyDescent="0.25">
      <c r="A106" s="3" t="s">
        <v>69</v>
      </c>
      <c r="B106" s="3" t="s">
        <v>69</v>
      </c>
      <c r="C106" s="4">
        <v>33840</v>
      </c>
      <c r="D106" s="9"/>
      <c r="E106" s="9"/>
      <c r="F106" s="10"/>
      <c r="T106">
        <v>7.99</v>
      </c>
      <c r="U106">
        <v>323.04000000000002</v>
      </c>
      <c r="AH106">
        <v>1.05263157894737E-2</v>
      </c>
      <c r="AI106">
        <v>0.08</v>
      </c>
      <c r="AJ106">
        <v>7.6</v>
      </c>
      <c r="AM106">
        <v>3.72</v>
      </c>
      <c r="AN106">
        <v>3.6924167257264301E-2</v>
      </c>
      <c r="AO106">
        <v>5.21</v>
      </c>
      <c r="AP106">
        <v>141.1</v>
      </c>
      <c r="AS106">
        <v>2.6364281E-2</v>
      </c>
      <c r="BG106">
        <v>1.5433161216293701E-2</v>
      </c>
      <c r="BH106">
        <v>2.69</v>
      </c>
      <c r="BJ106">
        <v>174.3</v>
      </c>
      <c r="BK106">
        <v>518.87501525878895</v>
      </c>
    </row>
    <row r="107" spans="1:63" x14ac:dyDescent="0.25">
      <c r="A107" s="3" t="s">
        <v>69</v>
      </c>
      <c r="B107" s="3" t="s">
        <v>69</v>
      </c>
      <c r="C107" s="4">
        <v>33856</v>
      </c>
      <c r="D107" s="9"/>
      <c r="E107" s="9"/>
      <c r="F107" s="10"/>
      <c r="T107">
        <v>10.33</v>
      </c>
      <c r="U107">
        <v>604.15</v>
      </c>
      <c r="AH107">
        <v>7.9710144927536194E-3</v>
      </c>
      <c r="AI107">
        <v>0.11</v>
      </c>
      <c r="AJ107">
        <v>13.8</v>
      </c>
      <c r="AM107">
        <v>5</v>
      </c>
      <c r="AN107">
        <v>3.2391930835734897E-2</v>
      </c>
      <c r="AO107">
        <v>5.62</v>
      </c>
      <c r="AP107">
        <v>173.5</v>
      </c>
      <c r="AS107">
        <v>2.8818443999999999E-2</v>
      </c>
      <c r="BG107">
        <v>9.5238095238095195E-3</v>
      </c>
      <c r="BH107">
        <v>3.4</v>
      </c>
      <c r="BJ107">
        <v>357</v>
      </c>
      <c r="BK107">
        <v>534.09584045410202</v>
      </c>
    </row>
    <row r="108" spans="1:63" x14ac:dyDescent="0.25">
      <c r="A108" s="3" t="s">
        <v>69</v>
      </c>
      <c r="B108" s="3" t="s">
        <v>69</v>
      </c>
      <c r="C108" s="4">
        <v>33877</v>
      </c>
      <c r="D108" s="9"/>
      <c r="E108" s="9"/>
      <c r="F108" s="10"/>
      <c r="T108">
        <v>10.91</v>
      </c>
      <c r="U108">
        <v>1105.1600000000001</v>
      </c>
      <c r="AH108">
        <v>5.5655296229802503E-3</v>
      </c>
      <c r="AI108">
        <v>0.31</v>
      </c>
      <c r="AJ108">
        <v>55.7</v>
      </c>
      <c r="AM108">
        <v>3.64</v>
      </c>
      <c r="AN108">
        <v>2.1433182698515199E-2</v>
      </c>
      <c r="AO108">
        <v>3.32</v>
      </c>
      <c r="AP108">
        <v>154.9</v>
      </c>
      <c r="AS108">
        <v>2.3499032E-2</v>
      </c>
      <c r="BG108">
        <v>5.0136590069098496E-3</v>
      </c>
      <c r="BH108">
        <v>3.12</v>
      </c>
      <c r="BJ108">
        <v>622.29999999999995</v>
      </c>
      <c r="BK108">
        <v>389.58332824707003</v>
      </c>
    </row>
    <row r="109" spans="1:63" x14ac:dyDescent="0.25">
      <c r="A109" s="3" t="s">
        <v>69</v>
      </c>
      <c r="B109" s="3" t="s">
        <v>69</v>
      </c>
      <c r="C109" s="4">
        <v>33889</v>
      </c>
      <c r="D109" s="9"/>
      <c r="E109" s="9"/>
      <c r="F109" s="10"/>
      <c r="T109">
        <v>14.36</v>
      </c>
      <c r="U109">
        <v>1414.58</v>
      </c>
      <c r="AD109">
        <v>321.08999999999997</v>
      </c>
      <c r="AH109">
        <v>5.5722891566265097E-3</v>
      </c>
      <c r="AI109">
        <v>0.37</v>
      </c>
      <c r="AJ109">
        <v>66.400000000000006</v>
      </c>
      <c r="AM109">
        <v>2.58</v>
      </c>
      <c r="AN109">
        <v>1.7808219178082198E-2</v>
      </c>
      <c r="AO109">
        <v>2.34</v>
      </c>
      <c r="AP109">
        <v>131.4</v>
      </c>
      <c r="AS109">
        <v>1.9634703E-2</v>
      </c>
      <c r="BG109">
        <v>4.1370979918465998E-3</v>
      </c>
      <c r="BH109">
        <v>2.74</v>
      </c>
      <c r="BJ109">
        <v>662.3</v>
      </c>
      <c r="BK109">
        <v>455</v>
      </c>
    </row>
    <row r="110" spans="1:63" x14ac:dyDescent="0.25">
      <c r="A110" s="3" t="s">
        <v>69</v>
      </c>
      <c r="B110" s="3" t="s">
        <v>69</v>
      </c>
      <c r="C110" s="4">
        <v>33907</v>
      </c>
      <c r="D110" s="9"/>
      <c r="E110" s="9"/>
      <c r="F110" s="10"/>
      <c r="T110">
        <v>13.78</v>
      </c>
      <c r="U110">
        <v>1720.61</v>
      </c>
      <c r="Y110" s="2">
        <v>1.6199999999999999E-2</v>
      </c>
      <c r="Z110">
        <v>4.36E-2</v>
      </c>
      <c r="AA110">
        <v>11.06</v>
      </c>
      <c r="AB110">
        <v>15809.27</v>
      </c>
      <c r="AC110">
        <v>9.23</v>
      </c>
      <c r="AD110">
        <v>684.42</v>
      </c>
      <c r="AT110" t="s">
        <v>45</v>
      </c>
      <c r="AY110">
        <v>91</v>
      </c>
      <c r="AZ110">
        <v>129</v>
      </c>
      <c r="BA110">
        <v>90</v>
      </c>
      <c r="BJ110">
        <v>556</v>
      </c>
      <c r="BK110">
        <v>373.61125183105497</v>
      </c>
    </row>
    <row r="111" spans="1:63" x14ac:dyDescent="0.25">
      <c r="A111" s="3" t="s">
        <v>70</v>
      </c>
      <c r="B111" s="3" t="s">
        <v>70</v>
      </c>
      <c r="C111" s="4">
        <v>33797</v>
      </c>
      <c r="D111" s="9"/>
      <c r="E111" s="9"/>
      <c r="F111" s="10"/>
      <c r="T111">
        <v>0.56999999999999995</v>
      </c>
      <c r="U111">
        <v>9.11</v>
      </c>
      <c r="AM111">
        <v>0.14000000000000001</v>
      </c>
      <c r="AN111">
        <v>6.5714285714285697E-2</v>
      </c>
      <c r="AO111">
        <v>0.46</v>
      </c>
      <c r="AP111">
        <v>7</v>
      </c>
      <c r="AS111">
        <v>0.02</v>
      </c>
      <c r="BG111">
        <v>5.4545454545454501E-2</v>
      </c>
      <c r="BH111">
        <v>0.12</v>
      </c>
      <c r="BJ111">
        <v>2.2000000000000002</v>
      </c>
    </row>
    <row r="112" spans="1:63" x14ac:dyDescent="0.25">
      <c r="A112" s="3" t="s">
        <v>70</v>
      </c>
      <c r="B112" s="3" t="s">
        <v>70</v>
      </c>
      <c r="C112" s="4">
        <v>33798</v>
      </c>
      <c r="D112" s="9"/>
      <c r="E112" s="9"/>
      <c r="F112" s="10"/>
      <c r="BK112">
        <v>121.249996185303</v>
      </c>
    </row>
    <row r="113" spans="1:63" x14ac:dyDescent="0.25">
      <c r="A113" s="3" t="s">
        <v>70</v>
      </c>
      <c r="B113" s="3" t="s">
        <v>70</v>
      </c>
      <c r="C113" s="4">
        <v>33812</v>
      </c>
      <c r="D113" s="9"/>
      <c r="E113" s="9"/>
      <c r="F113" s="10"/>
      <c r="T113">
        <v>3.5</v>
      </c>
      <c r="U113">
        <v>66.2</v>
      </c>
      <c r="AM113">
        <v>1.03</v>
      </c>
      <c r="AN113">
        <v>5.8144796380090499E-2</v>
      </c>
      <c r="AO113">
        <v>2.57</v>
      </c>
      <c r="AP113">
        <v>44.2</v>
      </c>
      <c r="AS113">
        <v>2.3303167E-2</v>
      </c>
      <c r="BG113">
        <v>4.2272727272727302E-2</v>
      </c>
      <c r="BH113">
        <v>0.93</v>
      </c>
      <c r="BJ113">
        <v>22</v>
      </c>
    </row>
    <row r="114" spans="1:63" x14ac:dyDescent="0.25">
      <c r="A114" s="3" t="s">
        <v>70</v>
      </c>
      <c r="B114" s="3" t="s">
        <v>70</v>
      </c>
      <c r="C114" s="4">
        <v>33813</v>
      </c>
      <c r="D114" s="9"/>
      <c r="E114" s="9"/>
      <c r="F114" s="10"/>
      <c r="BK114">
        <v>115.833332061768</v>
      </c>
    </row>
    <row r="115" spans="1:63" x14ac:dyDescent="0.25">
      <c r="A115" s="3" t="s">
        <v>70</v>
      </c>
      <c r="B115" s="3" t="s">
        <v>70</v>
      </c>
      <c r="C115" s="4">
        <v>33840</v>
      </c>
      <c r="D115" s="9"/>
      <c r="E115" s="9"/>
      <c r="F115" s="10"/>
      <c r="T115">
        <v>15.68</v>
      </c>
      <c r="U115">
        <v>465.18</v>
      </c>
      <c r="AH115">
        <v>1.37931034482759E-2</v>
      </c>
      <c r="AI115">
        <v>0.2</v>
      </c>
      <c r="AJ115">
        <v>14.5</v>
      </c>
      <c r="AM115">
        <v>6.27</v>
      </c>
      <c r="AN115">
        <v>4.2731092436974802E-2</v>
      </c>
      <c r="AO115">
        <v>10.17</v>
      </c>
      <c r="AP115">
        <v>238</v>
      </c>
      <c r="AS115">
        <v>2.6344538000000001E-2</v>
      </c>
      <c r="BG115">
        <v>2.4917724494593299E-2</v>
      </c>
      <c r="BH115">
        <v>5.3</v>
      </c>
      <c r="BJ115">
        <v>212.7</v>
      </c>
      <c r="BK115">
        <v>786.08334350585903</v>
      </c>
    </row>
    <row r="116" spans="1:63" x14ac:dyDescent="0.25">
      <c r="A116" s="3" t="s">
        <v>70</v>
      </c>
      <c r="B116" s="3" t="s">
        <v>70</v>
      </c>
      <c r="C116" s="4">
        <v>33856</v>
      </c>
      <c r="D116" s="9"/>
      <c r="E116" s="9"/>
      <c r="F116" s="10"/>
      <c r="T116">
        <v>16.2</v>
      </c>
      <c r="U116">
        <v>702.86</v>
      </c>
      <c r="AH116">
        <v>1.27768313458262E-2</v>
      </c>
      <c r="AI116">
        <v>0.75</v>
      </c>
      <c r="AJ116">
        <v>58.7</v>
      </c>
      <c r="AM116">
        <v>7.25</v>
      </c>
      <c r="AN116">
        <v>3.7963376507369397E-2</v>
      </c>
      <c r="AO116">
        <v>8.5</v>
      </c>
      <c r="AP116">
        <v>223.9</v>
      </c>
      <c r="AS116">
        <v>3.2380526999999999E-2</v>
      </c>
      <c r="BG116">
        <v>1.58826504805261E-2</v>
      </c>
      <c r="BH116">
        <v>6.28</v>
      </c>
      <c r="BJ116">
        <v>395.4</v>
      </c>
      <c r="BK116">
        <v>836.48747253418003</v>
      </c>
    </row>
    <row r="117" spans="1:63" x14ac:dyDescent="0.25">
      <c r="A117" s="3" t="s">
        <v>70</v>
      </c>
      <c r="B117" s="3" t="s">
        <v>70</v>
      </c>
      <c r="C117" s="4">
        <v>33877</v>
      </c>
      <c r="D117" s="9"/>
      <c r="E117" s="9"/>
      <c r="F117" s="10"/>
      <c r="T117">
        <v>23.38</v>
      </c>
      <c r="U117">
        <v>1317.75</v>
      </c>
      <c r="AH117">
        <v>1.1265164644714E-2</v>
      </c>
      <c r="AI117">
        <v>0.65</v>
      </c>
      <c r="AJ117">
        <v>57.7</v>
      </c>
      <c r="AM117">
        <v>6.44</v>
      </c>
      <c r="AN117">
        <v>3.56317093311313E-2</v>
      </c>
      <c r="AO117">
        <v>8.6300000000000008</v>
      </c>
      <c r="AP117">
        <v>242.2</v>
      </c>
      <c r="AS117">
        <v>2.6589595000000001E-2</v>
      </c>
      <c r="BG117">
        <v>1.1982019946621699E-2</v>
      </c>
      <c r="BH117">
        <v>8.5299999999999994</v>
      </c>
      <c r="BJ117">
        <v>711.9</v>
      </c>
      <c r="BK117">
        <v>450.20832824707003</v>
      </c>
    </row>
    <row r="118" spans="1:63" x14ac:dyDescent="0.25">
      <c r="A118" s="3" t="s">
        <v>70</v>
      </c>
      <c r="B118" s="3" t="s">
        <v>70</v>
      </c>
      <c r="C118" s="4">
        <v>33889</v>
      </c>
      <c r="D118" s="9"/>
      <c r="E118" s="9"/>
      <c r="F118" s="10"/>
      <c r="T118">
        <v>26.93</v>
      </c>
      <c r="U118">
        <v>1484.85</v>
      </c>
      <c r="AD118">
        <v>273.06</v>
      </c>
      <c r="AH118">
        <v>1.29177958446251E-2</v>
      </c>
      <c r="AI118">
        <v>1.43</v>
      </c>
      <c r="AJ118">
        <v>110.7</v>
      </c>
      <c r="AM118">
        <v>3.84</v>
      </c>
      <c r="AN118">
        <v>3.13946922642575E-2</v>
      </c>
      <c r="AO118">
        <v>5.56</v>
      </c>
      <c r="AP118">
        <v>177.1</v>
      </c>
      <c r="AS118">
        <v>2.1682665E-2</v>
      </c>
      <c r="BG118">
        <v>1.23743016759777E-2</v>
      </c>
      <c r="BH118">
        <v>8.86</v>
      </c>
      <c r="BJ118">
        <v>716</v>
      </c>
      <c r="BK118">
        <v>504.86123657226602</v>
      </c>
    </row>
    <row r="119" spans="1:63" x14ac:dyDescent="0.25">
      <c r="A119" s="3" t="s">
        <v>70</v>
      </c>
      <c r="B119" s="3" t="s">
        <v>70</v>
      </c>
      <c r="C119" s="4">
        <v>33907</v>
      </c>
      <c r="D119" s="9"/>
      <c r="E119" s="9"/>
      <c r="F119" s="10"/>
      <c r="T119">
        <v>25.97</v>
      </c>
      <c r="U119">
        <v>1768.45</v>
      </c>
      <c r="Y119" s="2">
        <v>2.4199999999999999E-2</v>
      </c>
      <c r="Z119">
        <v>3.44E-2</v>
      </c>
      <c r="AA119">
        <v>16.7</v>
      </c>
      <c r="AB119">
        <v>20225.400000000001</v>
      </c>
      <c r="AC119">
        <v>13.8</v>
      </c>
      <c r="AD119">
        <v>689.52</v>
      </c>
      <c r="AT119" t="s">
        <v>45</v>
      </c>
      <c r="AY119">
        <v>91</v>
      </c>
      <c r="AZ119">
        <v>129</v>
      </c>
      <c r="BA119">
        <v>90</v>
      </c>
      <c r="BJ119">
        <v>617.70000000000005</v>
      </c>
      <c r="BK119">
        <v>422.36125183105497</v>
      </c>
    </row>
    <row r="120" spans="1:63" x14ac:dyDescent="0.25">
      <c r="A120" s="3" t="s">
        <v>71</v>
      </c>
      <c r="B120" s="3" t="s">
        <v>71</v>
      </c>
      <c r="C120" s="4">
        <v>33797</v>
      </c>
      <c r="D120" s="9"/>
      <c r="E120" s="9"/>
      <c r="F120" s="10"/>
      <c r="T120">
        <v>0.43</v>
      </c>
      <c r="U120">
        <v>7.34</v>
      </c>
      <c r="AM120">
        <v>0.11</v>
      </c>
      <c r="AN120">
        <v>6.14035087719298E-2</v>
      </c>
      <c r="AO120">
        <v>0.35</v>
      </c>
      <c r="AP120">
        <v>5.7</v>
      </c>
      <c r="AS120">
        <v>1.9298246000000002E-2</v>
      </c>
      <c r="BG120">
        <v>4.7058823529411799E-2</v>
      </c>
      <c r="BH120">
        <v>0.08</v>
      </c>
      <c r="BJ120">
        <v>1.7</v>
      </c>
    </row>
    <row r="121" spans="1:63" x14ac:dyDescent="0.25">
      <c r="A121" s="3" t="s">
        <v>71</v>
      </c>
      <c r="B121" s="3" t="s">
        <v>71</v>
      </c>
      <c r="C121" s="4">
        <v>33798</v>
      </c>
      <c r="D121" s="9"/>
      <c r="E121" s="9"/>
      <c r="F121" s="10"/>
      <c r="BK121">
        <v>109.583332061768</v>
      </c>
    </row>
    <row r="122" spans="1:63" x14ac:dyDescent="0.25">
      <c r="A122" s="3" t="s">
        <v>71</v>
      </c>
      <c r="B122" s="3" t="s">
        <v>71</v>
      </c>
      <c r="C122" s="4">
        <v>33812</v>
      </c>
      <c r="D122" s="9"/>
      <c r="E122" s="9"/>
      <c r="F122" s="10"/>
      <c r="T122">
        <v>1.74</v>
      </c>
      <c r="U122">
        <v>42.48</v>
      </c>
      <c r="AM122">
        <v>0.7</v>
      </c>
      <c r="AN122">
        <v>4.6735395189003402E-2</v>
      </c>
      <c r="AO122">
        <v>1.36</v>
      </c>
      <c r="AP122">
        <v>29.1</v>
      </c>
      <c r="AS122">
        <v>2.4054982999999999E-2</v>
      </c>
      <c r="BG122">
        <v>2.8358208955223899E-2</v>
      </c>
      <c r="BH122">
        <v>0.38</v>
      </c>
      <c r="BJ122">
        <v>13.4</v>
      </c>
    </row>
    <row r="123" spans="1:63" x14ac:dyDescent="0.25">
      <c r="A123" s="3" t="s">
        <v>71</v>
      </c>
      <c r="B123" s="3" t="s">
        <v>71</v>
      </c>
      <c r="C123" s="4">
        <v>33813</v>
      </c>
      <c r="D123" s="9"/>
      <c r="E123" s="9"/>
      <c r="F123" s="10"/>
      <c r="BK123">
        <v>100.416667938232</v>
      </c>
    </row>
    <row r="124" spans="1:63" x14ac:dyDescent="0.25">
      <c r="A124" s="3" t="s">
        <v>71</v>
      </c>
      <c r="B124" s="3" t="s">
        <v>71</v>
      </c>
      <c r="C124" s="4">
        <v>33840</v>
      </c>
      <c r="D124" s="9"/>
      <c r="E124" s="9"/>
      <c r="F124" s="10"/>
      <c r="T124">
        <v>2.59</v>
      </c>
      <c r="U124">
        <v>231.15</v>
      </c>
      <c r="AH124">
        <v>5.7692307692307704E-3</v>
      </c>
      <c r="AI124">
        <v>0.09</v>
      </c>
      <c r="AJ124">
        <v>15.6</v>
      </c>
      <c r="AM124">
        <v>1.72</v>
      </c>
      <c r="AN124">
        <v>1.9538834951456301E-2</v>
      </c>
      <c r="AO124">
        <v>1.61</v>
      </c>
      <c r="AP124">
        <v>82.4</v>
      </c>
      <c r="AS124">
        <v>2.0873785999999998E-2</v>
      </c>
      <c r="BG124">
        <v>6.6867017280240401E-3</v>
      </c>
      <c r="BH124">
        <v>0.89</v>
      </c>
      <c r="BJ124">
        <v>133.1</v>
      </c>
      <c r="BK124">
        <v>468.5</v>
      </c>
    </row>
    <row r="125" spans="1:63" x14ac:dyDescent="0.25">
      <c r="A125" s="3" t="s">
        <v>71</v>
      </c>
      <c r="B125" s="3" t="s">
        <v>71</v>
      </c>
      <c r="C125" s="4">
        <v>33856</v>
      </c>
      <c r="D125" s="9"/>
      <c r="E125" s="9"/>
      <c r="F125" s="10"/>
      <c r="T125">
        <v>2.59</v>
      </c>
      <c r="U125">
        <v>344.94</v>
      </c>
      <c r="AH125">
        <v>3.8585209003215398E-3</v>
      </c>
      <c r="AI125">
        <v>0.12</v>
      </c>
      <c r="AJ125">
        <v>31.1</v>
      </c>
      <c r="AM125">
        <v>1.5</v>
      </c>
      <c r="AN125">
        <v>1.6147859922179E-2</v>
      </c>
      <c r="AO125">
        <v>0.83</v>
      </c>
      <c r="AP125">
        <v>51.4</v>
      </c>
      <c r="AS125">
        <v>2.9182878999999998E-2</v>
      </c>
      <c r="BG125">
        <v>4.1489863272041504E-3</v>
      </c>
      <c r="BH125">
        <v>0.88</v>
      </c>
      <c r="BJ125">
        <v>212.1</v>
      </c>
      <c r="BK125">
        <v>424.16667175292997</v>
      </c>
    </row>
    <row r="126" spans="1:63" x14ac:dyDescent="0.25">
      <c r="A126" s="3" t="s">
        <v>71</v>
      </c>
      <c r="B126" s="3" t="s">
        <v>71</v>
      </c>
      <c r="C126" s="4">
        <v>33877</v>
      </c>
      <c r="D126" s="9"/>
      <c r="E126" s="9"/>
      <c r="F126" s="10"/>
      <c r="T126">
        <v>3.21</v>
      </c>
      <c r="U126">
        <v>527.84</v>
      </c>
      <c r="AH126">
        <v>3.2692307692307699E-3</v>
      </c>
      <c r="AI126">
        <v>0.17</v>
      </c>
      <c r="AJ126">
        <v>52</v>
      </c>
      <c r="AM126">
        <v>0.47</v>
      </c>
      <c r="AN126">
        <v>1.1598746081504701E-2</v>
      </c>
      <c r="AO126">
        <v>0.37</v>
      </c>
      <c r="AP126">
        <v>31.9</v>
      </c>
      <c r="AS126">
        <v>1.4733542000000001E-2</v>
      </c>
      <c r="BG126">
        <v>2.6483405967147201E-3</v>
      </c>
      <c r="BH126">
        <v>0.79</v>
      </c>
      <c r="BJ126">
        <v>298.3</v>
      </c>
      <c r="BK126">
        <v>167.77791595458999</v>
      </c>
    </row>
    <row r="127" spans="1:63" x14ac:dyDescent="0.25">
      <c r="A127" s="3" t="s">
        <v>71</v>
      </c>
      <c r="B127" s="3" t="s">
        <v>71</v>
      </c>
      <c r="C127" s="4">
        <v>33889</v>
      </c>
      <c r="D127" s="9"/>
      <c r="E127" s="9"/>
      <c r="F127" s="10"/>
      <c r="T127">
        <v>4.2699999999999996</v>
      </c>
      <c r="U127">
        <v>629.27</v>
      </c>
      <c r="AD127">
        <v>175.69</v>
      </c>
      <c r="AH127">
        <v>3.2397408207343399E-3</v>
      </c>
      <c r="AI127">
        <v>0.3</v>
      </c>
      <c r="AJ127">
        <v>92.6</v>
      </c>
      <c r="BG127">
        <v>2.2318214542836599E-3</v>
      </c>
      <c r="BH127">
        <v>0.62</v>
      </c>
      <c r="BJ127">
        <v>277.8</v>
      </c>
      <c r="BK127">
        <v>177.08332824707</v>
      </c>
    </row>
    <row r="128" spans="1:63" x14ac:dyDescent="0.25">
      <c r="A128" s="3" t="s">
        <v>71</v>
      </c>
      <c r="B128" s="3" t="s">
        <v>71</v>
      </c>
      <c r="C128" s="4">
        <v>33907</v>
      </c>
      <c r="D128" s="9"/>
      <c r="E128" s="9"/>
      <c r="F128" s="10"/>
      <c r="T128">
        <v>4.37</v>
      </c>
      <c r="U128">
        <v>661.04</v>
      </c>
      <c r="Y128" s="2">
        <v>1.4500000000000001E-2</v>
      </c>
      <c r="Z128">
        <v>4.0500000000000001E-2</v>
      </c>
      <c r="AA128">
        <v>3.62</v>
      </c>
      <c r="AB128">
        <v>6192.93</v>
      </c>
      <c r="AC128">
        <v>8.27</v>
      </c>
      <c r="AD128">
        <v>249.96</v>
      </c>
      <c r="AT128" t="s">
        <v>45</v>
      </c>
      <c r="BA128">
        <v>90</v>
      </c>
      <c r="BJ128">
        <v>220.1</v>
      </c>
      <c r="BK128">
        <v>214.99999745686799</v>
      </c>
    </row>
    <row r="129" spans="1:63" x14ac:dyDescent="0.25">
      <c r="A129" s="3" t="s">
        <v>72</v>
      </c>
      <c r="B129" s="3" t="s">
        <v>72</v>
      </c>
      <c r="C129" s="4">
        <v>33797</v>
      </c>
      <c r="D129" s="9"/>
      <c r="E129" s="9"/>
      <c r="F129" s="10"/>
      <c r="T129">
        <v>0.53</v>
      </c>
      <c r="U129">
        <v>8.91</v>
      </c>
      <c r="AM129">
        <v>0.14000000000000001</v>
      </c>
      <c r="AN129">
        <v>6.1111111111111102E-2</v>
      </c>
      <c r="AO129">
        <v>0.44</v>
      </c>
      <c r="AP129">
        <v>7.2</v>
      </c>
      <c r="AS129">
        <v>1.9444444000000002E-2</v>
      </c>
      <c r="BG129">
        <v>5.8823529411764698E-2</v>
      </c>
      <c r="BH129">
        <v>0.1</v>
      </c>
      <c r="BJ129">
        <v>1.7</v>
      </c>
    </row>
    <row r="130" spans="1:63" x14ac:dyDescent="0.25">
      <c r="A130" s="3" t="s">
        <v>72</v>
      </c>
      <c r="B130" s="3" t="s">
        <v>72</v>
      </c>
      <c r="C130" s="4">
        <v>33798</v>
      </c>
      <c r="D130" s="9"/>
      <c r="E130" s="9"/>
      <c r="F130" s="10"/>
      <c r="BK130">
        <v>117.5</v>
      </c>
    </row>
    <row r="131" spans="1:63" x14ac:dyDescent="0.25">
      <c r="A131" s="3" t="s">
        <v>72</v>
      </c>
      <c r="B131" s="3" t="s">
        <v>72</v>
      </c>
      <c r="C131" s="4">
        <v>33812</v>
      </c>
      <c r="D131" s="9"/>
      <c r="E131" s="9"/>
      <c r="F131" s="10"/>
      <c r="T131">
        <v>2.8</v>
      </c>
      <c r="U131">
        <v>59.11</v>
      </c>
      <c r="AM131">
        <v>0.83</v>
      </c>
      <c r="AN131">
        <v>5.2525252525252503E-2</v>
      </c>
      <c r="AO131">
        <v>2.08</v>
      </c>
      <c r="AP131">
        <v>39.6</v>
      </c>
      <c r="AS131">
        <v>2.0959596E-2</v>
      </c>
      <c r="BG131">
        <v>3.6923076923076899E-2</v>
      </c>
      <c r="BH131">
        <v>0.72</v>
      </c>
      <c r="BJ131">
        <v>19.5</v>
      </c>
    </row>
    <row r="132" spans="1:63" x14ac:dyDescent="0.25">
      <c r="A132" s="3" t="s">
        <v>72</v>
      </c>
      <c r="B132" s="3" t="s">
        <v>72</v>
      </c>
      <c r="C132" s="4">
        <v>33813</v>
      </c>
      <c r="D132" s="9"/>
      <c r="E132" s="9"/>
      <c r="F132" s="10"/>
      <c r="BK132">
        <v>108.333335876465</v>
      </c>
    </row>
    <row r="133" spans="1:63" x14ac:dyDescent="0.25">
      <c r="A133" s="3" t="s">
        <v>72</v>
      </c>
      <c r="B133" s="3" t="s">
        <v>72</v>
      </c>
      <c r="C133" s="4">
        <v>33840</v>
      </c>
      <c r="D133" s="9"/>
      <c r="E133" s="9"/>
      <c r="F133" s="10"/>
      <c r="T133">
        <v>4.43</v>
      </c>
      <c r="U133">
        <v>333.4</v>
      </c>
      <c r="AH133">
        <v>7.9439252336448597E-3</v>
      </c>
      <c r="AI133">
        <v>0.17</v>
      </c>
      <c r="AJ133">
        <v>21.4</v>
      </c>
      <c r="AM133">
        <v>2.93</v>
      </c>
      <c r="AN133">
        <v>2.4354561101549099E-2</v>
      </c>
      <c r="AO133">
        <v>2.83</v>
      </c>
      <c r="AP133">
        <v>116.2</v>
      </c>
      <c r="AS133">
        <v>2.5215146000000001E-2</v>
      </c>
      <c r="BG133">
        <v>7.3033707865168499E-3</v>
      </c>
      <c r="BH133">
        <v>1.43</v>
      </c>
      <c r="BJ133">
        <v>195.8</v>
      </c>
      <c r="BK133">
        <v>522.66665649414097</v>
      </c>
    </row>
    <row r="134" spans="1:63" x14ac:dyDescent="0.25">
      <c r="A134" s="3" t="s">
        <v>72</v>
      </c>
      <c r="B134" s="3" t="s">
        <v>72</v>
      </c>
      <c r="C134" s="4">
        <v>33856</v>
      </c>
      <c r="D134" s="9"/>
      <c r="E134" s="9"/>
      <c r="F134" s="10"/>
      <c r="T134">
        <v>3.77</v>
      </c>
      <c r="U134">
        <v>465.44</v>
      </c>
      <c r="AH134">
        <v>4.6961325966850802E-3</v>
      </c>
      <c r="AI134">
        <v>0.17</v>
      </c>
      <c r="AJ134">
        <v>36.200000000000003</v>
      </c>
      <c r="AM134">
        <v>2.14</v>
      </c>
      <c r="AN134">
        <v>1.8013856812933E-2</v>
      </c>
      <c r="AO134">
        <v>1.56</v>
      </c>
      <c r="AP134">
        <v>86.6</v>
      </c>
      <c r="AS134">
        <v>2.4711316000000001E-2</v>
      </c>
      <c r="BG134">
        <v>4.5226130653266304E-3</v>
      </c>
      <c r="BH134">
        <v>1.35</v>
      </c>
      <c r="BJ134">
        <v>298.5</v>
      </c>
      <c r="BK134">
        <v>344.69166564941401</v>
      </c>
    </row>
    <row r="135" spans="1:63" x14ac:dyDescent="0.25">
      <c r="A135" s="3" t="s">
        <v>72</v>
      </c>
      <c r="B135" s="3" t="s">
        <v>72</v>
      </c>
      <c r="C135" s="4">
        <v>33877</v>
      </c>
      <c r="D135" s="9"/>
      <c r="E135" s="9"/>
      <c r="F135" s="10"/>
      <c r="T135">
        <v>6.48</v>
      </c>
      <c r="U135">
        <v>1016.97</v>
      </c>
      <c r="AH135">
        <v>4.2328042328042296E-3</v>
      </c>
      <c r="AI135">
        <v>0.32</v>
      </c>
      <c r="AJ135">
        <v>75.599999999999994</v>
      </c>
      <c r="AM135">
        <v>1.57</v>
      </c>
      <c r="AN135">
        <v>1.2739571589628001E-2</v>
      </c>
      <c r="AO135">
        <v>1.1299999999999999</v>
      </c>
      <c r="AP135">
        <v>88.7</v>
      </c>
      <c r="AS135">
        <v>1.7700113E-2</v>
      </c>
      <c r="BG135">
        <v>2.9475799698542998E-3</v>
      </c>
      <c r="BH135">
        <v>1.76</v>
      </c>
      <c r="BJ135">
        <v>597.1</v>
      </c>
      <c r="BK135">
        <v>493.055419921875</v>
      </c>
    </row>
    <row r="136" spans="1:63" x14ac:dyDescent="0.25">
      <c r="A136" s="3" t="s">
        <v>72</v>
      </c>
      <c r="B136" s="3" t="s">
        <v>72</v>
      </c>
      <c r="C136" s="4">
        <v>33889</v>
      </c>
      <c r="D136" s="9"/>
      <c r="E136" s="9"/>
      <c r="F136" s="10"/>
      <c r="T136">
        <v>9.17</v>
      </c>
      <c r="U136">
        <v>1272.1300000000001</v>
      </c>
      <c r="AD136">
        <v>306.19</v>
      </c>
      <c r="AH136">
        <v>4.3026706231453996E-3</v>
      </c>
      <c r="AI136">
        <v>0.57999999999999996</v>
      </c>
      <c r="AJ136">
        <v>134.80000000000001</v>
      </c>
      <c r="AM136">
        <v>0.72</v>
      </c>
      <c r="AN136">
        <v>8.8607594936708899E-3</v>
      </c>
      <c r="AO136">
        <v>0.42</v>
      </c>
      <c r="AP136">
        <v>47.4</v>
      </c>
      <c r="AS136">
        <v>1.5189873E-2</v>
      </c>
      <c r="BG136">
        <v>2.4185746533376298E-3</v>
      </c>
      <c r="BH136">
        <v>1.5</v>
      </c>
      <c r="BJ136">
        <v>620.20000000000005</v>
      </c>
      <c r="BK136">
        <v>287.569580078125</v>
      </c>
    </row>
    <row r="137" spans="1:63" x14ac:dyDescent="0.25">
      <c r="A137" s="3" t="s">
        <v>72</v>
      </c>
      <c r="B137" s="3" t="s">
        <v>72</v>
      </c>
      <c r="C137" s="4">
        <v>33907</v>
      </c>
      <c r="D137" s="9"/>
      <c r="E137" s="9"/>
      <c r="F137" s="10"/>
      <c r="T137">
        <v>7.49</v>
      </c>
      <c r="U137">
        <v>1229.53</v>
      </c>
      <c r="Y137" s="2">
        <v>1.3899999999999999E-2</v>
      </c>
      <c r="Z137">
        <v>4.0099999999999997E-2</v>
      </c>
      <c r="AA137">
        <v>5.76</v>
      </c>
      <c r="AB137">
        <v>10299.34</v>
      </c>
      <c r="AC137">
        <v>7.92</v>
      </c>
      <c r="AD137">
        <v>412.91</v>
      </c>
      <c r="AT137" t="s">
        <v>45</v>
      </c>
      <c r="BA137">
        <v>90</v>
      </c>
      <c r="BJ137">
        <v>431.7</v>
      </c>
      <c r="BK137">
        <v>304.72207641601602</v>
      </c>
    </row>
    <row r="138" spans="1:63" x14ac:dyDescent="0.25">
      <c r="A138" s="55" t="s">
        <v>73</v>
      </c>
      <c r="B138" s="55" t="s">
        <v>73</v>
      </c>
      <c r="C138" s="60">
        <v>33955</v>
      </c>
    </row>
    <row r="139" spans="1:63" x14ac:dyDescent="0.25">
      <c r="A139" s="55" t="s">
        <v>73</v>
      </c>
      <c r="B139" s="55" t="s">
        <v>73</v>
      </c>
      <c r="C139" s="60">
        <v>33968</v>
      </c>
    </row>
    <row r="140" spans="1:63" x14ac:dyDescent="0.25">
      <c r="A140" s="3" t="s">
        <v>73</v>
      </c>
      <c r="B140" s="3" t="s">
        <v>73</v>
      </c>
      <c r="C140" s="4">
        <v>33981</v>
      </c>
      <c r="D140" s="9"/>
      <c r="E140" s="9"/>
      <c r="F140" s="10"/>
      <c r="U140">
        <v>3.0270000000000001</v>
      </c>
      <c r="AM140">
        <v>6.8699999999999997E-2</v>
      </c>
      <c r="BA140">
        <v>12.57</v>
      </c>
    </row>
    <row r="141" spans="1:63" x14ac:dyDescent="0.25">
      <c r="A141" s="55" t="s">
        <v>73</v>
      </c>
      <c r="B141" s="55" t="s">
        <v>73</v>
      </c>
      <c r="C141" s="60">
        <v>33985</v>
      </c>
    </row>
    <row r="142" spans="1:63" x14ac:dyDescent="0.25">
      <c r="A142" s="3" t="s">
        <v>73</v>
      </c>
      <c r="B142" s="3" t="s">
        <v>73</v>
      </c>
      <c r="C142" s="4">
        <v>33991</v>
      </c>
      <c r="D142" s="9"/>
      <c r="E142" s="9"/>
      <c r="F142" s="10"/>
      <c r="U142">
        <v>10.95</v>
      </c>
      <c r="AM142">
        <v>0.23719999999999999</v>
      </c>
      <c r="BA142">
        <v>22.27</v>
      </c>
    </row>
    <row r="143" spans="1:63" x14ac:dyDescent="0.25">
      <c r="A143" s="55" t="s">
        <v>73</v>
      </c>
      <c r="B143" s="55" t="s">
        <v>73</v>
      </c>
      <c r="C143" s="60">
        <v>33996</v>
      </c>
    </row>
    <row r="144" spans="1:63" x14ac:dyDescent="0.25">
      <c r="A144" s="3" t="s">
        <v>73</v>
      </c>
      <c r="B144" s="3" t="s">
        <v>73</v>
      </c>
      <c r="C144" s="4">
        <v>34001</v>
      </c>
      <c r="D144" s="9"/>
      <c r="E144" s="9"/>
      <c r="F144" s="10"/>
      <c r="U144">
        <v>43.87</v>
      </c>
      <c r="AM144">
        <v>0.86950000000000005</v>
      </c>
      <c r="BA144">
        <v>25.47</v>
      </c>
    </row>
    <row r="145" spans="1:53" x14ac:dyDescent="0.25">
      <c r="A145" s="55" t="s">
        <v>73</v>
      </c>
      <c r="B145" s="55" t="s">
        <v>73</v>
      </c>
      <c r="C145" s="60">
        <v>34003</v>
      </c>
    </row>
    <row r="146" spans="1:53" x14ac:dyDescent="0.25">
      <c r="A146" s="3" t="s">
        <v>73</v>
      </c>
      <c r="B146" s="3" t="s">
        <v>73</v>
      </c>
      <c r="C146" s="4">
        <v>34009</v>
      </c>
      <c r="D146" s="9"/>
      <c r="E146" s="9"/>
      <c r="F146" s="10"/>
      <c r="U146">
        <v>95.3</v>
      </c>
      <c r="AM146">
        <v>2.0950000000000002</v>
      </c>
      <c r="BA146">
        <v>28.9</v>
      </c>
    </row>
    <row r="147" spans="1:53" x14ac:dyDescent="0.25">
      <c r="A147" s="55" t="s">
        <v>73</v>
      </c>
      <c r="B147" s="55" t="s">
        <v>73</v>
      </c>
      <c r="C147" s="60">
        <v>34012</v>
      </c>
    </row>
    <row r="148" spans="1:53" x14ac:dyDescent="0.25">
      <c r="A148" s="3" t="s">
        <v>73</v>
      </c>
      <c r="B148" s="3" t="s">
        <v>73</v>
      </c>
      <c r="C148" s="4">
        <v>34016</v>
      </c>
      <c r="D148" s="9"/>
      <c r="E148" s="9"/>
      <c r="F148" s="10"/>
      <c r="U148">
        <v>181.2</v>
      </c>
      <c r="AM148">
        <v>3.5640000000000001</v>
      </c>
      <c r="BA148">
        <v>30.87</v>
      </c>
    </row>
    <row r="149" spans="1:53" x14ac:dyDescent="0.25">
      <c r="A149" s="55" t="s">
        <v>73</v>
      </c>
      <c r="B149" s="55" t="s">
        <v>73</v>
      </c>
      <c r="C149" s="60">
        <v>34017</v>
      </c>
    </row>
    <row r="150" spans="1:53" x14ac:dyDescent="0.25">
      <c r="A150" s="3" t="s">
        <v>73</v>
      </c>
      <c r="B150" s="3" t="s">
        <v>73</v>
      </c>
      <c r="C150" s="4">
        <v>34023</v>
      </c>
      <c r="D150" s="9"/>
      <c r="E150" s="9"/>
      <c r="F150" s="10"/>
      <c r="U150">
        <v>250.3</v>
      </c>
      <c r="AM150">
        <v>4.8310000000000004</v>
      </c>
      <c r="BA150">
        <v>32.020000000000003</v>
      </c>
    </row>
    <row r="151" spans="1:53" x14ac:dyDescent="0.25">
      <c r="A151" s="55" t="s">
        <v>73</v>
      </c>
      <c r="B151" s="55" t="s">
        <v>73</v>
      </c>
      <c r="C151" s="60">
        <v>34027</v>
      </c>
    </row>
    <row r="152" spans="1:53" x14ac:dyDescent="0.25">
      <c r="A152" s="3" t="s">
        <v>73</v>
      </c>
      <c r="B152" s="3" t="s">
        <v>73</v>
      </c>
      <c r="C152" s="4">
        <v>34030</v>
      </c>
      <c r="D152" s="9"/>
      <c r="E152" s="9"/>
      <c r="F152" s="10"/>
      <c r="U152">
        <v>365.1</v>
      </c>
      <c r="AM152">
        <v>6.13</v>
      </c>
      <c r="BA152">
        <v>32.17</v>
      </c>
    </row>
    <row r="153" spans="1:53" x14ac:dyDescent="0.25">
      <c r="A153" s="55" t="s">
        <v>73</v>
      </c>
      <c r="B153" s="55" t="s">
        <v>73</v>
      </c>
      <c r="C153" s="60">
        <v>34032</v>
      </c>
    </row>
    <row r="154" spans="1:53" x14ac:dyDescent="0.25">
      <c r="A154" s="3" t="s">
        <v>73</v>
      </c>
      <c r="B154" s="3" t="s">
        <v>73</v>
      </c>
      <c r="C154" s="4">
        <v>34037</v>
      </c>
      <c r="D154" s="9"/>
      <c r="E154" s="9"/>
      <c r="F154" s="10"/>
      <c r="U154">
        <v>510.2</v>
      </c>
      <c r="AM154">
        <v>5.8120000000000003</v>
      </c>
      <c r="BA154">
        <v>40.07</v>
      </c>
    </row>
    <row r="155" spans="1:53" x14ac:dyDescent="0.25">
      <c r="A155" s="55" t="s">
        <v>73</v>
      </c>
      <c r="B155" s="55" t="s">
        <v>73</v>
      </c>
      <c r="C155" s="60">
        <v>34037</v>
      </c>
    </row>
    <row r="156" spans="1:53" x14ac:dyDescent="0.25">
      <c r="A156" s="55" t="s">
        <v>73</v>
      </c>
      <c r="B156" s="55" t="s">
        <v>73</v>
      </c>
      <c r="C156" s="60">
        <v>34039</v>
      </c>
    </row>
    <row r="157" spans="1:53" x14ac:dyDescent="0.25">
      <c r="A157" s="55" t="s">
        <v>73</v>
      </c>
      <c r="B157" s="55" t="s">
        <v>73</v>
      </c>
      <c r="C157" s="60">
        <v>34040</v>
      </c>
    </row>
    <row r="158" spans="1:53" x14ac:dyDescent="0.25">
      <c r="A158" s="3" t="s">
        <v>73</v>
      </c>
      <c r="B158" s="3" t="s">
        <v>73</v>
      </c>
      <c r="C158" s="4">
        <v>34044</v>
      </c>
      <c r="D158" s="9"/>
      <c r="E158" s="9"/>
      <c r="F158" s="10"/>
      <c r="U158">
        <v>604.5</v>
      </c>
      <c r="BA158">
        <v>53.07</v>
      </c>
    </row>
    <row r="159" spans="1:53" x14ac:dyDescent="0.25">
      <c r="A159" s="55" t="s">
        <v>73</v>
      </c>
      <c r="B159" s="55" t="s">
        <v>73</v>
      </c>
      <c r="C159" s="60">
        <v>34047</v>
      </c>
    </row>
    <row r="160" spans="1:53" x14ac:dyDescent="0.25">
      <c r="A160" s="55" t="s">
        <v>73</v>
      </c>
      <c r="B160" s="55" t="s">
        <v>73</v>
      </c>
      <c r="C160" s="60">
        <v>34049</v>
      </c>
    </row>
    <row r="161" spans="1:53" x14ac:dyDescent="0.25">
      <c r="A161" s="3" t="s">
        <v>73</v>
      </c>
      <c r="B161" s="3" t="s">
        <v>73</v>
      </c>
      <c r="C161" s="4">
        <v>34051</v>
      </c>
      <c r="D161" s="9"/>
      <c r="E161" s="9"/>
      <c r="F161" s="10"/>
      <c r="U161">
        <v>795.5</v>
      </c>
      <c r="BA161">
        <v>65.27</v>
      </c>
    </row>
    <row r="162" spans="1:53" x14ac:dyDescent="0.25">
      <c r="A162" s="55" t="s">
        <v>73</v>
      </c>
      <c r="B162" s="55" t="s">
        <v>73</v>
      </c>
      <c r="C162" s="60">
        <v>34051</v>
      </c>
    </row>
    <row r="163" spans="1:53" x14ac:dyDescent="0.25">
      <c r="A163" s="55" t="s">
        <v>73</v>
      </c>
      <c r="B163" s="55" t="s">
        <v>73</v>
      </c>
      <c r="C163" s="60">
        <v>34054</v>
      </c>
    </row>
    <row r="164" spans="1:53" x14ac:dyDescent="0.25">
      <c r="A164" s="55" t="s">
        <v>73</v>
      </c>
      <c r="B164" s="55" t="s">
        <v>73</v>
      </c>
      <c r="C164" s="60">
        <v>34055</v>
      </c>
    </row>
    <row r="165" spans="1:53" x14ac:dyDescent="0.25">
      <c r="A165" s="3" t="s">
        <v>73</v>
      </c>
      <c r="B165" s="3" t="s">
        <v>73</v>
      </c>
      <c r="C165" s="4">
        <v>34059</v>
      </c>
      <c r="D165" s="9"/>
      <c r="E165" s="9"/>
      <c r="F165" s="10"/>
      <c r="U165">
        <v>1091.7</v>
      </c>
      <c r="AD165">
        <v>25.75</v>
      </c>
      <c r="AM165">
        <v>4.7279999999999998</v>
      </c>
      <c r="BA165">
        <v>72.900000000000006</v>
      </c>
    </row>
    <row r="166" spans="1:53" x14ac:dyDescent="0.25">
      <c r="A166" s="55" t="s">
        <v>73</v>
      </c>
      <c r="B166" s="55" t="s">
        <v>73</v>
      </c>
      <c r="C166" s="60">
        <v>34060</v>
      </c>
    </row>
    <row r="167" spans="1:53" x14ac:dyDescent="0.25">
      <c r="A167" s="55" t="s">
        <v>73</v>
      </c>
      <c r="B167" s="55" t="s">
        <v>73</v>
      </c>
      <c r="C167" s="60">
        <v>34061</v>
      </c>
    </row>
    <row r="168" spans="1:53" x14ac:dyDescent="0.25">
      <c r="A168" s="55" t="s">
        <v>73</v>
      </c>
      <c r="B168" s="55" t="s">
        <v>73</v>
      </c>
      <c r="C168" s="60">
        <v>34064</v>
      </c>
    </row>
    <row r="169" spans="1:53" x14ac:dyDescent="0.25">
      <c r="A169" s="3" t="s">
        <v>73</v>
      </c>
      <c r="B169" s="3" t="s">
        <v>73</v>
      </c>
      <c r="C169" s="4">
        <v>34066</v>
      </c>
      <c r="D169" s="9"/>
      <c r="E169" s="9"/>
      <c r="F169" s="10"/>
      <c r="U169">
        <v>1340.2</v>
      </c>
      <c r="AD169">
        <v>108.7</v>
      </c>
      <c r="AM169">
        <v>4.6239999999999997</v>
      </c>
      <c r="BA169">
        <v>82.45</v>
      </c>
    </row>
    <row r="170" spans="1:53" x14ac:dyDescent="0.25">
      <c r="A170" s="55" t="s">
        <v>73</v>
      </c>
      <c r="B170" s="55" t="s">
        <v>73</v>
      </c>
      <c r="C170" s="60">
        <v>34067</v>
      </c>
    </row>
    <row r="171" spans="1:53" x14ac:dyDescent="0.25">
      <c r="A171" s="55" t="s">
        <v>73</v>
      </c>
      <c r="B171" s="55" t="s">
        <v>73</v>
      </c>
      <c r="C171" s="60">
        <v>34071</v>
      </c>
    </row>
    <row r="172" spans="1:53" x14ac:dyDescent="0.25">
      <c r="A172" s="3" t="s">
        <v>73</v>
      </c>
      <c r="B172" s="3" t="s">
        <v>73</v>
      </c>
      <c r="C172" s="4">
        <v>34073</v>
      </c>
      <c r="D172" s="9"/>
      <c r="E172" s="9"/>
      <c r="F172" s="10"/>
      <c r="U172">
        <v>1554.9</v>
      </c>
      <c r="AD172">
        <v>291.2</v>
      </c>
      <c r="AM172">
        <v>4.5910000000000002</v>
      </c>
      <c r="BA172">
        <v>85.3</v>
      </c>
    </row>
    <row r="173" spans="1:53" x14ac:dyDescent="0.25">
      <c r="A173" s="55" t="s">
        <v>73</v>
      </c>
      <c r="B173" s="55" t="s">
        <v>73</v>
      </c>
      <c r="C173" s="60">
        <v>34074</v>
      </c>
    </row>
    <row r="174" spans="1:53" x14ac:dyDescent="0.25">
      <c r="A174" s="55" t="s">
        <v>73</v>
      </c>
      <c r="B174" s="55" t="s">
        <v>73</v>
      </c>
      <c r="C174" s="60">
        <v>34077</v>
      </c>
    </row>
    <row r="175" spans="1:53" x14ac:dyDescent="0.25">
      <c r="A175" s="55" t="s">
        <v>73</v>
      </c>
      <c r="B175" s="55" t="s">
        <v>73</v>
      </c>
      <c r="C175" s="60">
        <v>34079</v>
      </c>
    </row>
    <row r="176" spans="1:53" x14ac:dyDescent="0.25">
      <c r="A176" s="3" t="s">
        <v>73</v>
      </c>
      <c r="B176" s="3" t="s">
        <v>73</v>
      </c>
      <c r="C176" s="4">
        <v>34080</v>
      </c>
      <c r="D176" s="9"/>
      <c r="E176" s="9"/>
      <c r="F176" s="10"/>
      <c r="U176">
        <v>1921.3</v>
      </c>
      <c r="AD176">
        <v>562.9</v>
      </c>
      <c r="AM176">
        <v>3.9249999999999998</v>
      </c>
      <c r="BA176">
        <v>86.85</v>
      </c>
    </row>
    <row r="177" spans="1:53" x14ac:dyDescent="0.25">
      <c r="A177" s="55" t="s">
        <v>73</v>
      </c>
      <c r="B177" s="55" t="s">
        <v>73</v>
      </c>
      <c r="C177" s="60">
        <v>34081</v>
      </c>
    </row>
    <row r="178" spans="1:53" x14ac:dyDescent="0.25">
      <c r="A178" s="55" t="s">
        <v>73</v>
      </c>
      <c r="B178" s="55" t="s">
        <v>73</v>
      </c>
      <c r="C178" s="60">
        <v>34083</v>
      </c>
    </row>
    <row r="179" spans="1:53" x14ac:dyDescent="0.25">
      <c r="A179" s="55" t="s">
        <v>73</v>
      </c>
      <c r="B179" s="55" t="s">
        <v>73</v>
      </c>
      <c r="C179" s="60">
        <v>34086</v>
      </c>
    </row>
    <row r="180" spans="1:53" x14ac:dyDescent="0.25">
      <c r="A180" s="3" t="s">
        <v>73</v>
      </c>
      <c r="B180" s="3" t="s">
        <v>73</v>
      </c>
      <c r="C180" s="4">
        <v>34087</v>
      </c>
      <c r="D180" s="9"/>
      <c r="E180" s="9"/>
      <c r="F180" s="10"/>
      <c r="U180">
        <v>1881.4</v>
      </c>
      <c r="AD180">
        <v>724.9</v>
      </c>
      <c r="AM180">
        <v>1.7829999999999999</v>
      </c>
      <c r="BA180">
        <v>88.45</v>
      </c>
    </row>
    <row r="181" spans="1:53" x14ac:dyDescent="0.25">
      <c r="A181" s="55" t="s">
        <v>73</v>
      </c>
      <c r="B181" s="55" t="s">
        <v>73</v>
      </c>
      <c r="C181" s="60">
        <v>34088</v>
      </c>
    </row>
    <row r="182" spans="1:53" x14ac:dyDescent="0.25">
      <c r="A182" s="55" t="s">
        <v>73</v>
      </c>
      <c r="B182" s="55" t="s">
        <v>73</v>
      </c>
      <c r="C182" s="60">
        <v>34090</v>
      </c>
    </row>
    <row r="183" spans="1:53" x14ac:dyDescent="0.25">
      <c r="A183" s="55" t="s">
        <v>73</v>
      </c>
      <c r="B183" s="55" t="s">
        <v>73</v>
      </c>
      <c r="C183" s="60">
        <v>34093</v>
      </c>
    </row>
    <row r="184" spans="1:53" x14ac:dyDescent="0.25">
      <c r="A184" s="3" t="s">
        <v>73</v>
      </c>
      <c r="B184" s="3" t="s">
        <v>73</v>
      </c>
      <c r="C184" s="4">
        <v>34094</v>
      </c>
      <c r="D184" s="9"/>
      <c r="E184" s="9"/>
      <c r="F184" s="10"/>
      <c r="U184">
        <v>1711.6</v>
      </c>
      <c r="AD184">
        <v>755.1</v>
      </c>
      <c r="AM184">
        <v>0.20250000000000001</v>
      </c>
      <c r="BA184">
        <v>89.92</v>
      </c>
    </row>
    <row r="185" spans="1:53" x14ac:dyDescent="0.25">
      <c r="A185" s="55" t="s">
        <v>73</v>
      </c>
      <c r="B185" s="55" t="s">
        <v>73</v>
      </c>
      <c r="C185" s="60">
        <v>34097</v>
      </c>
    </row>
    <row r="186" spans="1:53" x14ac:dyDescent="0.25">
      <c r="A186" s="55" t="s">
        <v>73</v>
      </c>
      <c r="B186" s="55" t="s">
        <v>73</v>
      </c>
      <c r="C186" s="60">
        <v>34100</v>
      </c>
    </row>
    <row r="187" spans="1:53" x14ac:dyDescent="0.25">
      <c r="A187" s="3" t="s">
        <v>73</v>
      </c>
      <c r="B187" s="3" t="s">
        <v>73</v>
      </c>
      <c r="C187" s="4">
        <v>34101</v>
      </c>
      <c r="D187" s="9"/>
      <c r="E187" s="9"/>
      <c r="F187" s="10"/>
      <c r="U187">
        <v>2069.5</v>
      </c>
      <c r="AD187">
        <v>900.8</v>
      </c>
      <c r="AM187">
        <v>8.9999999999999993E-3</v>
      </c>
      <c r="BA187">
        <v>93</v>
      </c>
    </row>
    <row r="188" spans="1:53" x14ac:dyDescent="0.25">
      <c r="A188" s="55" t="s">
        <v>73</v>
      </c>
      <c r="B188" s="55" t="s">
        <v>73</v>
      </c>
      <c r="C188" s="60">
        <v>34102</v>
      </c>
    </row>
    <row r="189" spans="1:53" x14ac:dyDescent="0.25">
      <c r="A189" s="55" t="s">
        <v>73</v>
      </c>
      <c r="B189" s="55" t="s">
        <v>73</v>
      </c>
      <c r="C189" s="60">
        <v>34104</v>
      </c>
    </row>
    <row r="190" spans="1:53" x14ac:dyDescent="0.25">
      <c r="A190" s="55" t="s">
        <v>73</v>
      </c>
      <c r="B190" s="55" t="s">
        <v>73</v>
      </c>
      <c r="C190" s="60">
        <v>34107</v>
      </c>
    </row>
    <row r="191" spans="1:53" x14ac:dyDescent="0.25">
      <c r="A191" s="3" t="s">
        <v>73</v>
      </c>
      <c r="B191" s="3" t="s">
        <v>73</v>
      </c>
      <c r="C191" s="4">
        <v>34108</v>
      </c>
      <c r="D191" s="9"/>
      <c r="E191" s="9"/>
      <c r="F191" s="10"/>
      <c r="U191">
        <v>1552.3</v>
      </c>
      <c r="Z191">
        <v>4.6449999999999998E-2</v>
      </c>
      <c r="AB191">
        <v>15821.3132400431</v>
      </c>
      <c r="AD191">
        <v>734.9</v>
      </c>
      <c r="AM191">
        <v>0</v>
      </c>
      <c r="AT191" t="s">
        <v>45</v>
      </c>
      <c r="BA191">
        <v>93</v>
      </c>
    </row>
    <row r="192" spans="1:53" x14ac:dyDescent="0.25">
      <c r="A192" s="55" t="s">
        <v>73</v>
      </c>
      <c r="B192" s="55" t="s">
        <v>73</v>
      </c>
      <c r="C192" s="60">
        <v>34111</v>
      </c>
    </row>
    <row r="193" spans="1:53" x14ac:dyDescent="0.25">
      <c r="A193" s="55" t="s">
        <v>74</v>
      </c>
      <c r="B193" s="55" t="s">
        <v>74</v>
      </c>
      <c r="C193" s="60">
        <v>33956</v>
      </c>
    </row>
    <row r="194" spans="1:53" x14ac:dyDescent="0.25">
      <c r="A194" s="55" t="s">
        <v>74</v>
      </c>
      <c r="B194" s="55" t="s">
        <v>74</v>
      </c>
      <c r="C194" s="60">
        <v>33968</v>
      </c>
    </row>
    <row r="195" spans="1:53" x14ac:dyDescent="0.25">
      <c r="A195" s="3" t="s">
        <v>74</v>
      </c>
      <c r="B195" s="3" t="s">
        <v>74</v>
      </c>
      <c r="C195" s="4">
        <v>33981</v>
      </c>
      <c r="D195" s="9"/>
      <c r="E195" s="9"/>
      <c r="F195" s="10"/>
      <c r="U195">
        <v>3.117</v>
      </c>
      <c r="AM195">
        <v>7.2700000000000001E-2</v>
      </c>
      <c r="BA195">
        <v>12.42</v>
      </c>
    </row>
    <row r="196" spans="1:53" x14ac:dyDescent="0.25">
      <c r="A196" s="55" t="s">
        <v>74</v>
      </c>
      <c r="B196" s="55" t="s">
        <v>74</v>
      </c>
      <c r="C196" s="60">
        <v>33985</v>
      </c>
    </row>
    <row r="197" spans="1:53" x14ac:dyDescent="0.25">
      <c r="A197" s="3" t="s">
        <v>74</v>
      </c>
      <c r="B197" s="3" t="s">
        <v>74</v>
      </c>
      <c r="C197" s="4">
        <v>33991</v>
      </c>
      <c r="D197" s="9"/>
      <c r="E197" s="9"/>
      <c r="F197" s="10"/>
      <c r="U197">
        <v>12.2</v>
      </c>
      <c r="AM197">
        <v>0.2712</v>
      </c>
      <c r="BA197">
        <v>22.37</v>
      </c>
    </row>
    <row r="198" spans="1:53" x14ac:dyDescent="0.25">
      <c r="A198" s="55" t="s">
        <v>74</v>
      </c>
      <c r="B198" s="55" t="s">
        <v>74</v>
      </c>
      <c r="C198" s="60">
        <v>33996</v>
      </c>
    </row>
    <row r="199" spans="1:53" x14ac:dyDescent="0.25">
      <c r="A199" s="3" t="s">
        <v>74</v>
      </c>
      <c r="B199" s="3" t="s">
        <v>74</v>
      </c>
      <c r="C199" s="4">
        <v>34001</v>
      </c>
      <c r="D199" s="9"/>
      <c r="E199" s="9"/>
      <c r="F199" s="10"/>
      <c r="U199">
        <v>45.56</v>
      </c>
      <c r="AM199">
        <v>0.92249999999999999</v>
      </c>
      <c r="BA199">
        <v>25.57</v>
      </c>
    </row>
    <row r="200" spans="1:53" x14ac:dyDescent="0.25">
      <c r="A200" s="55" t="s">
        <v>74</v>
      </c>
      <c r="B200" s="55" t="s">
        <v>74</v>
      </c>
      <c r="C200" s="60">
        <v>34003</v>
      </c>
    </row>
    <row r="201" spans="1:53" x14ac:dyDescent="0.25">
      <c r="A201" s="3" t="s">
        <v>74</v>
      </c>
      <c r="B201" s="3" t="s">
        <v>74</v>
      </c>
      <c r="C201" s="4">
        <v>34009</v>
      </c>
      <c r="D201" s="9"/>
      <c r="E201" s="9"/>
      <c r="F201" s="10"/>
      <c r="U201">
        <v>88.95</v>
      </c>
      <c r="AM201">
        <v>1.946</v>
      </c>
      <c r="BA201">
        <v>28.17</v>
      </c>
    </row>
    <row r="202" spans="1:53" x14ac:dyDescent="0.25">
      <c r="A202" s="55" t="s">
        <v>74</v>
      </c>
      <c r="B202" s="55" t="s">
        <v>74</v>
      </c>
      <c r="C202" s="60">
        <v>34011</v>
      </c>
    </row>
    <row r="203" spans="1:53" x14ac:dyDescent="0.25">
      <c r="A203" s="3" t="s">
        <v>74</v>
      </c>
      <c r="B203" s="3" t="s">
        <v>74</v>
      </c>
      <c r="C203" s="4">
        <v>34016</v>
      </c>
      <c r="D203" s="9"/>
      <c r="E203" s="9"/>
      <c r="F203" s="10"/>
      <c r="U203">
        <v>177.5</v>
      </c>
      <c r="AM203">
        <v>3.48</v>
      </c>
      <c r="BA203">
        <v>30.8</v>
      </c>
    </row>
    <row r="204" spans="1:53" x14ac:dyDescent="0.25">
      <c r="A204" s="55" t="s">
        <v>74</v>
      </c>
      <c r="B204" s="55" t="s">
        <v>74</v>
      </c>
      <c r="C204" s="60">
        <v>34017</v>
      </c>
    </row>
    <row r="205" spans="1:53" x14ac:dyDescent="0.25">
      <c r="A205" s="3" t="s">
        <v>74</v>
      </c>
      <c r="B205" s="3" t="s">
        <v>74</v>
      </c>
      <c r="C205" s="4">
        <v>34023</v>
      </c>
      <c r="D205" s="9"/>
      <c r="E205" s="9"/>
      <c r="F205" s="10"/>
      <c r="U205">
        <v>270.39999999999998</v>
      </c>
      <c r="AM205">
        <v>5.3129999999999997</v>
      </c>
      <c r="BA205">
        <v>31.92</v>
      </c>
    </row>
    <row r="206" spans="1:53" x14ac:dyDescent="0.25">
      <c r="A206" s="55" t="s">
        <v>74</v>
      </c>
      <c r="B206" s="55" t="s">
        <v>74</v>
      </c>
      <c r="C206" s="60">
        <v>34027</v>
      </c>
    </row>
    <row r="207" spans="1:53" x14ac:dyDescent="0.25">
      <c r="A207" s="3" t="s">
        <v>74</v>
      </c>
      <c r="B207" s="3" t="s">
        <v>74</v>
      </c>
      <c r="C207" s="4">
        <v>34030</v>
      </c>
      <c r="D207" s="9"/>
      <c r="E207" s="9"/>
      <c r="F207" s="10"/>
      <c r="U207">
        <v>359.2</v>
      </c>
      <c r="AM207">
        <v>5.9569999999999999</v>
      </c>
      <c r="BA207">
        <v>32.32</v>
      </c>
    </row>
    <row r="208" spans="1:53" x14ac:dyDescent="0.25">
      <c r="A208" s="55" t="s">
        <v>74</v>
      </c>
      <c r="B208" s="55" t="s">
        <v>74</v>
      </c>
      <c r="C208" s="60">
        <v>34030</v>
      </c>
    </row>
    <row r="209" spans="1:53" x14ac:dyDescent="0.25">
      <c r="A209" s="55" t="s">
        <v>74</v>
      </c>
      <c r="B209" s="55" t="s">
        <v>74</v>
      </c>
      <c r="C209" s="60">
        <v>34032</v>
      </c>
    </row>
    <row r="210" spans="1:53" x14ac:dyDescent="0.25">
      <c r="A210" s="3" t="s">
        <v>74</v>
      </c>
      <c r="B210" s="3" t="s">
        <v>74</v>
      </c>
      <c r="C210" s="4">
        <v>34037</v>
      </c>
      <c r="D210" s="9"/>
      <c r="E210" s="9"/>
      <c r="F210" s="10"/>
      <c r="U210">
        <v>527.20000000000005</v>
      </c>
      <c r="AM210">
        <v>6.7050000000000001</v>
      </c>
      <c r="BA210">
        <v>40</v>
      </c>
    </row>
    <row r="211" spans="1:53" x14ac:dyDescent="0.25">
      <c r="A211" s="55" t="s">
        <v>74</v>
      </c>
      <c r="B211" s="55" t="s">
        <v>74</v>
      </c>
      <c r="C211" s="60">
        <v>34037</v>
      </c>
    </row>
    <row r="212" spans="1:53" x14ac:dyDescent="0.25">
      <c r="A212" s="55" t="s">
        <v>74</v>
      </c>
      <c r="B212" s="55" t="s">
        <v>74</v>
      </c>
      <c r="C212" s="60">
        <v>34039</v>
      </c>
    </row>
    <row r="213" spans="1:53" x14ac:dyDescent="0.25">
      <c r="A213" s="55" t="s">
        <v>74</v>
      </c>
      <c r="B213" s="55" t="s">
        <v>74</v>
      </c>
      <c r="C213" s="60">
        <v>34041</v>
      </c>
    </row>
    <row r="214" spans="1:53" x14ac:dyDescent="0.25">
      <c r="A214" s="3" t="s">
        <v>74</v>
      </c>
      <c r="B214" s="3" t="s">
        <v>74</v>
      </c>
      <c r="C214" s="4">
        <v>34044</v>
      </c>
      <c r="D214" s="9"/>
      <c r="E214" s="9"/>
      <c r="F214" s="10"/>
      <c r="U214">
        <v>616.6</v>
      </c>
      <c r="BA214">
        <v>52.57</v>
      </c>
    </row>
    <row r="215" spans="1:53" x14ac:dyDescent="0.25">
      <c r="A215" s="55" t="s">
        <v>74</v>
      </c>
      <c r="B215" s="55" t="s">
        <v>74</v>
      </c>
      <c r="C215" s="60">
        <v>34047</v>
      </c>
    </row>
    <row r="216" spans="1:53" x14ac:dyDescent="0.25">
      <c r="A216" s="55" t="s">
        <v>74</v>
      </c>
      <c r="B216" s="55" t="s">
        <v>74</v>
      </c>
      <c r="C216" s="60">
        <v>34049</v>
      </c>
    </row>
    <row r="217" spans="1:53" x14ac:dyDescent="0.25">
      <c r="A217" s="3" t="s">
        <v>74</v>
      </c>
      <c r="B217" s="3" t="s">
        <v>74</v>
      </c>
      <c r="C217" s="4">
        <v>34051</v>
      </c>
      <c r="D217" s="9"/>
      <c r="E217" s="9"/>
      <c r="F217" s="10"/>
      <c r="U217">
        <v>757.4</v>
      </c>
      <c r="BA217">
        <v>62.22</v>
      </c>
    </row>
    <row r="218" spans="1:53" x14ac:dyDescent="0.25">
      <c r="A218" s="55" t="s">
        <v>74</v>
      </c>
      <c r="B218" s="55" t="s">
        <v>74</v>
      </c>
      <c r="C218" s="60">
        <v>34051</v>
      </c>
    </row>
    <row r="219" spans="1:53" x14ac:dyDescent="0.25">
      <c r="A219" s="55" t="s">
        <v>74</v>
      </c>
      <c r="B219" s="55" t="s">
        <v>74</v>
      </c>
      <c r="C219" s="60">
        <v>34054</v>
      </c>
    </row>
    <row r="220" spans="1:53" x14ac:dyDescent="0.25">
      <c r="A220" s="55" t="s">
        <v>74</v>
      </c>
      <c r="B220" s="55" t="s">
        <v>74</v>
      </c>
      <c r="C220" s="60">
        <v>34056</v>
      </c>
    </row>
    <row r="221" spans="1:53" x14ac:dyDescent="0.25">
      <c r="A221" s="3" t="s">
        <v>74</v>
      </c>
      <c r="B221" s="3" t="s">
        <v>74</v>
      </c>
      <c r="C221" s="4">
        <v>34059</v>
      </c>
      <c r="D221" s="9"/>
      <c r="E221" s="9"/>
      <c r="F221" s="10"/>
      <c r="U221">
        <v>1184.4000000000001</v>
      </c>
      <c r="AD221">
        <v>16.77</v>
      </c>
      <c r="AM221">
        <v>6.4290000000000003</v>
      </c>
      <c r="BA221">
        <v>72.7</v>
      </c>
    </row>
    <row r="222" spans="1:53" x14ac:dyDescent="0.25">
      <c r="A222" s="55" t="s">
        <v>74</v>
      </c>
      <c r="B222" s="55" t="s">
        <v>74</v>
      </c>
      <c r="C222" s="60">
        <v>34060</v>
      </c>
    </row>
    <row r="223" spans="1:53" x14ac:dyDescent="0.25">
      <c r="A223" s="55" t="s">
        <v>74</v>
      </c>
      <c r="B223" s="55" t="s">
        <v>74</v>
      </c>
      <c r="C223" s="60">
        <v>34062</v>
      </c>
    </row>
    <row r="224" spans="1:53" x14ac:dyDescent="0.25">
      <c r="A224" s="55" t="s">
        <v>74</v>
      </c>
      <c r="B224" s="55" t="s">
        <v>74</v>
      </c>
      <c r="C224" s="60">
        <v>34065</v>
      </c>
    </row>
    <row r="225" spans="1:53" x14ac:dyDescent="0.25">
      <c r="A225" s="3" t="s">
        <v>74</v>
      </c>
      <c r="B225" s="3" t="s">
        <v>74</v>
      </c>
      <c r="C225" s="4">
        <v>34066</v>
      </c>
      <c r="D225" s="9"/>
      <c r="E225" s="9"/>
      <c r="F225" s="10"/>
      <c r="U225">
        <v>1395.1</v>
      </c>
      <c r="AD225">
        <v>78.25</v>
      </c>
      <c r="AM225">
        <v>5.7450000000000001</v>
      </c>
      <c r="BA225">
        <v>82.97</v>
      </c>
    </row>
    <row r="226" spans="1:53" x14ac:dyDescent="0.25">
      <c r="A226" s="55" t="s">
        <v>74</v>
      </c>
      <c r="B226" s="55" t="s">
        <v>74</v>
      </c>
      <c r="C226" s="60">
        <v>34067</v>
      </c>
    </row>
    <row r="227" spans="1:53" x14ac:dyDescent="0.25">
      <c r="A227" s="55" t="s">
        <v>74</v>
      </c>
      <c r="B227" s="55" t="s">
        <v>74</v>
      </c>
      <c r="C227" s="60">
        <v>34072</v>
      </c>
    </row>
    <row r="228" spans="1:53" x14ac:dyDescent="0.25">
      <c r="A228" s="3" t="s">
        <v>74</v>
      </c>
      <c r="B228" s="3" t="s">
        <v>74</v>
      </c>
      <c r="C228" s="4">
        <v>34073</v>
      </c>
      <c r="D228" s="9"/>
      <c r="E228" s="9"/>
      <c r="F228" s="10"/>
      <c r="U228">
        <v>1573.5</v>
      </c>
      <c r="AD228">
        <v>228.5</v>
      </c>
      <c r="AM228">
        <v>5.6529999999999996</v>
      </c>
      <c r="BA228">
        <v>85.15</v>
      </c>
    </row>
    <row r="229" spans="1:53" x14ac:dyDescent="0.25">
      <c r="A229" s="55" t="s">
        <v>74</v>
      </c>
      <c r="B229" s="55" t="s">
        <v>74</v>
      </c>
      <c r="C229" s="60">
        <v>34074</v>
      </c>
    </row>
    <row r="230" spans="1:53" x14ac:dyDescent="0.25">
      <c r="A230" s="55" t="s">
        <v>74</v>
      </c>
      <c r="B230" s="55" t="s">
        <v>74</v>
      </c>
      <c r="C230" s="60">
        <v>34077</v>
      </c>
    </row>
    <row r="231" spans="1:53" x14ac:dyDescent="0.25">
      <c r="A231" s="55" t="s">
        <v>74</v>
      </c>
      <c r="B231" s="55" t="s">
        <v>74</v>
      </c>
      <c r="C231" s="60">
        <v>34079</v>
      </c>
    </row>
    <row r="232" spans="1:53" x14ac:dyDescent="0.25">
      <c r="A232" s="3" t="s">
        <v>74</v>
      </c>
      <c r="B232" s="3" t="s">
        <v>74</v>
      </c>
      <c r="C232" s="4">
        <v>34080</v>
      </c>
      <c r="D232" s="9"/>
      <c r="E232" s="9"/>
      <c r="F232" s="10"/>
      <c r="U232">
        <v>1952.4</v>
      </c>
      <c r="AD232">
        <v>479.6</v>
      </c>
      <c r="AM232">
        <v>5.8819999999999997</v>
      </c>
      <c r="BA232">
        <v>86.92</v>
      </c>
    </row>
    <row r="233" spans="1:53" x14ac:dyDescent="0.25">
      <c r="A233" s="55" t="s">
        <v>74</v>
      </c>
      <c r="B233" s="55" t="s">
        <v>74</v>
      </c>
      <c r="C233" s="60">
        <v>34081</v>
      </c>
    </row>
    <row r="234" spans="1:53" x14ac:dyDescent="0.25">
      <c r="A234" s="55" t="s">
        <v>74</v>
      </c>
      <c r="B234" s="55" t="s">
        <v>74</v>
      </c>
      <c r="C234" s="60">
        <v>34083</v>
      </c>
    </row>
    <row r="235" spans="1:53" x14ac:dyDescent="0.25">
      <c r="A235" s="55" t="s">
        <v>74</v>
      </c>
      <c r="B235" s="55" t="s">
        <v>74</v>
      </c>
      <c r="C235" s="60">
        <v>34086</v>
      </c>
    </row>
    <row r="236" spans="1:53" x14ac:dyDescent="0.25">
      <c r="A236" s="3" t="s">
        <v>74</v>
      </c>
      <c r="B236" s="3" t="s">
        <v>74</v>
      </c>
      <c r="C236" s="4">
        <v>34087</v>
      </c>
      <c r="D236" s="9"/>
      <c r="E236" s="9"/>
      <c r="F236" s="10"/>
      <c r="U236">
        <v>1807.5</v>
      </c>
      <c r="AD236">
        <v>616.9</v>
      </c>
      <c r="AM236">
        <v>4.2859999999999996</v>
      </c>
      <c r="BA236">
        <v>88.39</v>
      </c>
    </row>
    <row r="237" spans="1:53" x14ac:dyDescent="0.25">
      <c r="A237" s="55" t="s">
        <v>74</v>
      </c>
      <c r="B237" s="55" t="s">
        <v>74</v>
      </c>
      <c r="C237" s="60">
        <v>34088</v>
      </c>
    </row>
    <row r="238" spans="1:53" x14ac:dyDescent="0.25">
      <c r="A238" s="55" t="s">
        <v>74</v>
      </c>
      <c r="B238" s="55" t="s">
        <v>74</v>
      </c>
      <c r="C238" s="60">
        <v>34090</v>
      </c>
    </row>
    <row r="239" spans="1:53" x14ac:dyDescent="0.25">
      <c r="A239" s="3" t="s">
        <v>74</v>
      </c>
      <c r="B239" s="3" t="s">
        <v>74</v>
      </c>
      <c r="C239" s="4">
        <v>34094</v>
      </c>
      <c r="D239" s="9"/>
      <c r="E239" s="9"/>
      <c r="F239" s="10"/>
      <c r="U239">
        <v>2185.6999999999998</v>
      </c>
      <c r="AD239">
        <v>919.6</v>
      </c>
      <c r="AM239">
        <v>2.5920000000000001</v>
      </c>
      <c r="BA239">
        <v>88.97</v>
      </c>
    </row>
    <row r="240" spans="1:53" x14ac:dyDescent="0.25">
      <c r="A240" s="55" t="s">
        <v>74</v>
      </c>
      <c r="B240" s="55" t="s">
        <v>74</v>
      </c>
      <c r="C240" s="60">
        <v>34094</v>
      </c>
    </row>
    <row r="241" spans="1:53" x14ac:dyDescent="0.25">
      <c r="A241" s="55" t="s">
        <v>74</v>
      </c>
      <c r="B241" s="55" t="s">
        <v>74</v>
      </c>
      <c r="C241" s="60">
        <v>34097</v>
      </c>
    </row>
    <row r="242" spans="1:53" x14ac:dyDescent="0.25">
      <c r="A242" s="55" t="s">
        <v>74</v>
      </c>
      <c r="B242" s="55" t="s">
        <v>74</v>
      </c>
      <c r="C242" s="60">
        <v>34100</v>
      </c>
    </row>
    <row r="243" spans="1:53" x14ac:dyDescent="0.25">
      <c r="A243" s="3" t="s">
        <v>74</v>
      </c>
      <c r="B243" s="3" t="s">
        <v>74</v>
      </c>
      <c r="C243" s="4">
        <v>34101</v>
      </c>
      <c r="D243" s="9"/>
      <c r="E243" s="9"/>
      <c r="F243" s="10"/>
      <c r="U243">
        <v>2081.6999999999998</v>
      </c>
      <c r="AD243">
        <v>853.4</v>
      </c>
      <c r="AM243">
        <v>0.23269999999999999</v>
      </c>
      <c r="BA243">
        <v>92.52</v>
      </c>
    </row>
    <row r="244" spans="1:53" x14ac:dyDescent="0.25">
      <c r="A244" s="55" t="s">
        <v>74</v>
      </c>
      <c r="B244" s="55" t="s">
        <v>74</v>
      </c>
      <c r="C244" s="60">
        <v>34102</v>
      </c>
    </row>
    <row r="245" spans="1:53" x14ac:dyDescent="0.25">
      <c r="A245" s="55" t="s">
        <v>74</v>
      </c>
      <c r="B245" s="55" t="s">
        <v>74</v>
      </c>
      <c r="C245" s="60">
        <v>34104</v>
      </c>
    </row>
    <row r="246" spans="1:53" x14ac:dyDescent="0.25">
      <c r="A246" s="55" t="s">
        <v>74</v>
      </c>
      <c r="B246" s="55" t="s">
        <v>74</v>
      </c>
      <c r="C246" s="60">
        <v>34107</v>
      </c>
    </row>
    <row r="247" spans="1:53" x14ac:dyDescent="0.25">
      <c r="A247" s="3" t="s">
        <v>74</v>
      </c>
      <c r="B247" s="3" t="s">
        <v>74</v>
      </c>
      <c r="C247" s="4">
        <v>34108</v>
      </c>
      <c r="D247" s="9"/>
      <c r="E247" s="9"/>
      <c r="F247" s="10"/>
      <c r="U247">
        <v>1983.2</v>
      </c>
      <c r="Z247">
        <v>4.7129999999999998E-2</v>
      </c>
      <c r="AB247">
        <v>19452.5779758116</v>
      </c>
      <c r="AD247">
        <v>916.8</v>
      </c>
      <c r="AM247">
        <v>2.1700000000000001E-2</v>
      </c>
      <c r="AT247" t="s">
        <v>45</v>
      </c>
      <c r="BA247">
        <v>93</v>
      </c>
    </row>
    <row r="248" spans="1:53" x14ac:dyDescent="0.25">
      <c r="A248" s="55" t="s">
        <v>74</v>
      </c>
      <c r="B248" s="55" t="s">
        <v>74</v>
      </c>
      <c r="C248" s="60">
        <v>34111</v>
      </c>
    </row>
    <row r="249" spans="1:53" x14ac:dyDescent="0.25">
      <c r="A249" s="55" t="s">
        <v>75</v>
      </c>
      <c r="B249" s="55" t="s">
        <v>75</v>
      </c>
      <c r="C249" s="60">
        <v>33956</v>
      </c>
    </row>
    <row r="250" spans="1:53" x14ac:dyDescent="0.25">
      <c r="A250" s="55" t="s">
        <v>75</v>
      </c>
      <c r="B250" s="55" t="s">
        <v>75</v>
      </c>
      <c r="C250" s="60">
        <v>33968</v>
      </c>
    </row>
    <row r="251" spans="1:53" x14ac:dyDescent="0.25">
      <c r="A251" s="3" t="s">
        <v>75</v>
      </c>
      <c r="B251" s="3" t="s">
        <v>75</v>
      </c>
      <c r="C251" s="4">
        <v>33981</v>
      </c>
      <c r="D251" s="9"/>
      <c r="E251" s="9"/>
      <c r="F251" s="10"/>
      <c r="U251">
        <v>3.3479999999999999</v>
      </c>
      <c r="AM251">
        <v>7.6200000000000004E-2</v>
      </c>
      <c r="BA251">
        <v>12.72</v>
      </c>
    </row>
    <row r="252" spans="1:53" x14ac:dyDescent="0.25">
      <c r="A252" s="55" t="s">
        <v>75</v>
      </c>
      <c r="B252" s="55" t="s">
        <v>75</v>
      </c>
      <c r="C252" s="60">
        <v>33985</v>
      </c>
    </row>
    <row r="253" spans="1:53" x14ac:dyDescent="0.25">
      <c r="A253" s="3" t="s">
        <v>75</v>
      </c>
      <c r="B253" s="3" t="s">
        <v>75</v>
      </c>
      <c r="C253" s="4">
        <v>33991</v>
      </c>
      <c r="D253" s="9"/>
      <c r="E253" s="9"/>
      <c r="F253" s="10"/>
      <c r="U253">
        <v>11.65</v>
      </c>
      <c r="AM253">
        <v>0.26369999999999999</v>
      </c>
      <c r="BA253">
        <v>22.45</v>
      </c>
    </row>
    <row r="254" spans="1:53" x14ac:dyDescent="0.25">
      <c r="A254" s="55" t="s">
        <v>75</v>
      </c>
      <c r="B254" s="55" t="s">
        <v>75</v>
      </c>
      <c r="C254" s="60">
        <v>33996</v>
      </c>
    </row>
    <row r="255" spans="1:53" x14ac:dyDescent="0.25">
      <c r="A255" s="3" t="s">
        <v>75</v>
      </c>
      <c r="B255" s="3" t="s">
        <v>75</v>
      </c>
      <c r="C255" s="4">
        <v>34001</v>
      </c>
      <c r="D255" s="9"/>
      <c r="E255" s="9"/>
      <c r="F255" s="10"/>
      <c r="U255">
        <v>41.12</v>
      </c>
      <c r="AM255">
        <v>0.85219999999999996</v>
      </c>
      <c r="BA255">
        <v>25.02</v>
      </c>
    </row>
    <row r="256" spans="1:53" x14ac:dyDescent="0.25">
      <c r="A256" s="55" t="s">
        <v>75</v>
      </c>
      <c r="B256" s="55" t="s">
        <v>75</v>
      </c>
      <c r="C256" s="60">
        <v>34003</v>
      </c>
    </row>
    <row r="257" spans="1:53" x14ac:dyDescent="0.25">
      <c r="A257" s="3" t="s">
        <v>75</v>
      </c>
      <c r="B257" s="3" t="s">
        <v>75</v>
      </c>
      <c r="C257" s="4">
        <v>34009</v>
      </c>
      <c r="D257" s="9"/>
      <c r="E257" s="9"/>
      <c r="F257" s="10"/>
      <c r="U257">
        <v>81.66</v>
      </c>
      <c r="AM257">
        <v>1.823</v>
      </c>
      <c r="BA257">
        <v>27.72</v>
      </c>
    </row>
    <row r="258" spans="1:53" x14ac:dyDescent="0.25">
      <c r="A258" s="55" t="s">
        <v>75</v>
      </c>
      <c r="B258" s="55" t="s">
        <v>75</v>
      </c>
      <c r="C258" s="60">
        <v>34011</v>
      </c>
    </row>
    <row r="259" spans="1:53" x14ac:dyDescent="0.25">
      <c r="A259" s="3" t="s">
        <v>75</v>
      </c>
      <c r="B259" s="3" t="s">
        <v>75</v>
      </c>
      <c r="C259" s="4">
        <v>34016</v>
      </c>
      <c r="D259" s="9"/>
      <c r="E259" s="9"/>
      <c r="F259" s="10"/>
      <c r="U259">
        <v>164.2</v>
      </c>
      <c r="AM259">
        <v>3.3210000000000002</v>
      </c>
      <c r="BA259">
        <v>31.17</v>
      </c>
    </row>
    <row r="260" spans="1:53" x14ac:dyDescent="0.25">
      <c r="A260" s="55" t="s">
        <v>75</v>
      </c>
      <c r="B260" s="55" t="s">
        <v>75</v>
      </c>
      <c r="C260" s="60">
        <v>34017</v>
      </c>
    </row>
    <row r="261" spans="1:53" x14ac:dyDescent="0.25">
      <c r="A261" s="3" t="s">
        <v>75</v>
      </c>
      <c r="B261" s="3" t="s">
        <v>75</v>
      </c>
      <c r="C261" s="4">
        <v>34023</v>
      </c>
      <c r="D261" s="9"/>
      <c r="E261" s="9"/>
      <c r="F261" s="10"/>
      <c r="U261">
        <v>239.8</v>
      </c>
      <c r="AM261">
        <v>4.9450000000000003</v>
      </c>
      <c r="BA261">
        <v>32.049999999999997</v>
      </c>
    </row>
    <row r="262" spans="1:53" x14ac:dyDescent="0.25">
      <c r="A262" s="55" t="s">
        <v>75</v>
      </c>
      <c r="B262" s="55" t="s">
        <v>75</v>
      </c>
      <c r="C262" s="60">
        <v>34027</v>
      </c>
    </row>
    <row r="263" spans="1:53" x14ac:dyDescent="0.25">
      <c r="A263" s="3" t="s">
        <v>75</v>
      </c>
      <c r="B263" s="3" t="s">
        <v>75</v>
      </c>
      <c r="C263" s="4">
        <v>34030</v>
      </c>
      <c r="D263" s="9"/>
      <c r="E263" s="9"/>
      <c r="F263" s="10"/>
      <c r="U263">
        <v>311.3</v>
      </c>
      <c r="AM263">
        <v>5.3760000000000003</v>
      </c>
      <c r="BA263">
        <v>32.200000000000003</v>
      </c>
    </row>
    <row r="264" spans="1:53" x14ac:dyDescent="0.25">
      <c r="A264" s="55" t="s">
        <v>75</v>
      </c>
      <c r="B264" s="55" t="s">
        <v>75</v>
      </c>
      <c r="C264" s="60">
        <v>34030</v>
      </c>
    </row>
    <row r="265" spans="1:53" x14ac:dyDescent="0.25">
      <c r="A265" s="55" t="s">
        <v>75</v>
      </c>
      <c r="B265" s="55" t="s">
        <v>75</v>
      </c>
      <c r="C265" s="60">
        <v>34033</v>
      </c>
    </row>
    <row r="266" spans="1:53" x14ac:dyDescent="0.25">
      <c r="A266" s="3" t="s">
        <v>75</v>
      </c>
      <c r="B266" s="3" t="s">
        <v>75</v>
      </c>
      <c r="C266" s="4">
        <v>34037</v>
      </c>
      <c r="D266" s="9"/>
      <c r="E266" s="9"/>
      <c r="F266" s="10"/>
      <c r="U266">
        <v>456.1</v>
      </c>
      <c r="AM266">
        <v>5.5259999999999998</v>
      </c>
      <c r="BA266">
        <v>38.57</v>
      </c>
    </row>
    <row r="267" spans="1:53" x14ac:dyDescent="0.25">
      <c r="A267" s="55" t="s">
        <v>75</v>
      </c>
      <c r="B267" s="55" t="s">
        <v>75</v>
      </c>
      <c r="C267" s="60">
        <v>34037</v>
      </c>
    </row>
    <row r="268" spans="1:53" x14ac:dyDescent="0.25">
      <c r="A268" s="55" t="s">
        <v>75</v>
      </c>
      <c r="B268" s="55" t="s">
        <v>75</v>
      </c>
      <c r="C268" s="60">
        <v>34039</v>
      </c>
    </row>
    <row r="269" spans="1:53" x14ac:dyDescent="0.25">
      <c r="A269" s="55" t="s">
        <v>75</v>
      </c>
      <c r="B269" s="55" t="s">
        <v>75</v>
      </c>
      <c r="C269" s="60">
        <v>34041</v>
      </c>
    </row>
    <row r="270" spans="1:53" x14ac:dyDescent="0.25">
      <c r="A270" s="3" t="s">
        <v>75</v>
      </c>
      <c r="B270" s="3" t="s">
        <v>75</v>
      </c>
      <c r="C270" s="4">
        <v>34044</v>
      </c>
      <c r="D270" s="9"/>
      <c r="E270" s="9"/>
      <c r="F270" s="10"/>
      <c r="U270">
        <v>535.9</v>
      </c>
      <c r="AM270">
        <v>8.0739999999999998</v>
      </c>
      <c r="BA270">
        <v>49.77</v>
      </c>
    </row>
    <row r="271" spans="1:53" x14ac:dyDescent="0.25">
      <c r="A271" s="55" t="s">
        <v>75</v>
      </c>
      <c r="B271" s="55" t="s">
        <v>75</v>
      </c>
      <c r="C271" s="60">
        <v>34047</v>
      </c>
    </row>
    <row r="272" spans="1:53" x14ac:dyDescent="0.25">
      <c r="A272" s="55" t="s">
        <v>75</v>
      </c>
      <c r="B272" s="55" t="s">
        <v>75</v>
      </c>
      <c r="C272" s="60">
        <v>34049</v>
      </c>
    </row>
    <row r="273" spans="1:53" x14ac:dyDescent="0.25">
      <c r="A273" s="3" t="s">
        <v>75</v>
      </c>
      <c r="B273" s="3" t="s">
        <v>75</v>
      </c>
      <c r="C273" s="4">
        <v>34051</v>
      </c>
      <c r="D273" s="9"/>
      <c r="E273" s="9"/>
      <c r="F273" s="10"/>
      <c r="U273">
        <v>637.79999999999995</v>
      </c>
      <c r="BA273">
        <v>61.4</v>
      </c>
    </row>
    <row r="274" spans="1:53" x14ac:dyDescent="0.25">
      <c r="A274" s="55" t="s">
        <v>75</v>
      </c>
      <c r="B274" s="55" t="s">
        <v>75</v>
      </c>
      <c r="C274" s="60">
        <v>34051</v>
      </c>
    </row>
    <row r="275" spans="1:53" x14ac:dyDescent="0.25">
      <c r="A275" s="55" t="s">
        <v>75</v>
      </c>
      <c r="B275" s="55" t="s">
        <v>75</v>
      </c>
      <c r="C275" s="60">
        <v>34054</v>
      </c>
    </row>
    <row r="276" spans="1:53" x14ac:dyDescent="0.25">
      <c r="A276" s="55" t="s">
        <v>75</v>
      </c>
      <c r="B276" s="55" t="s">
        <v>75</v>
      </c>
      <c r="C276" s="60">
        <v>34055</v>
      </c>
    </row>
    <row r="277" spans="1:53" x14ac:dyDescent="0.25">
      <c r="A277" s="3" t="s">
        <v>75</v>
      </c>
      <c r="B277" s="3" t="s">
        <v>75</v>
      </c>
      <c r="C277" s="4">
        <v>34059</v>
      </c>
      <c r="D277" s="9"/>
      <c r="E277" s="9"/>
      <c r="F277" s="10"/>
      <c r="U277">
        <v>899.6</v>
      </c>
      <c r="AD277">
        <v>12.78</v>
      </c>
      <c r="AM277">
        <v>5.2939999999999996</v>
      </c>
      <c r="BA277">
        <v>71.819999999999993</v>
      </c>
    </row>
    <row r="278" spans="1:53" x14ac:dyDescent="0.25">
      <c r="A278" s="55" t="s">
        <v>75</v>
      </c>
      <c r="B278" s="55" t="s">
        <v>75</v>
      </c>
      <c r="C278" s="60">
        <v>34060</v>
      </c>
    </row>
    <row r="279" spans="1:53" x14ac:dyDescent="0.25">
      <c r="A279" s="55" t="s">
        <v>75</v>
      </c>
      <c r="B279" s="55" t="s">
        <v>75</v>
      </c>
      <c r="C279" s="60">
        <v>34062</v>
      </c>
    </row>
    <row r="280" spans="1:53" x14ac:dyDescent="0.25">
      <c r="A280" s="55" t="s">
        <v>75</v>
      </c>
      <c r="B280" s="55" t="s">
        <v>75</v>
      </c>
      <c r="C280" s="60">
        <v>34065</v>
      </c>
    </row>
    <row r="281" spans="1:53" x14ac:dyDescent="0.25">
      <c r="A281" s="3" t="s">
        <v>75</v>
      </c>
      <c r="B281" s="3" t="s">
        <v>75</v>
      </c>
      <c r="C281" s="4">
        <v>34066</v>
      </c>
      <c r="D281" s="9"/>
      <c r="E281" s="9"/>
      <c r="F281" s="10"/>
      <c r="U281">
        <v>1112.7</v>
      </c>
      <c r="AD281">
        <v>59.48</v>
      </c>
      <c r="AM281">
        <v>5.1580000000000004</v>
      </c>
      <c r="BA281">
        <v>82.32</v>
      </c>
    </row>
    <row r="282" spans="1:53" x14ac:dyDescent="0.25">
      <c r="A282" s="55" t="s">
        <v>75</v>
      </c>
      <c r="B282" s="55" t="s">
        <v>75</v>
      </c>
      <c r="C282" s="60">
        <v>34067</v>
      </c>
    </row>
    <row r="283" spans="1:53" x14ac:dyDescent="0.25">
      <c r="A283" s="55" t="s">
        <v>75</v>
      </c>
      <c r="B283" s="55" t="s">
        <v>75</v>
      </c>
      <c r="C283" s="60">
        <v>34072</v>
      </c>
    </row>
    <row r="284" spans="1:53" x14ac:dyDescent="0.25">
      <c r="A284" s="3" t="s">
        <v>75</v>
      </c>
      <c r="B284" s="3" t="s">
        <v>75</v>
      </c>
      <c r="C284" s="4">
        <v>34073</v>
      </c>
      <c r="D284" s="9"/>
      <c r="E284" s="9"/>
      <c r="F284" s="10"/>
      <c r="U284">
        <v>1206.9000000000001</v>
      </c>
      <c r="AD284">
        <v>172.2</v>
      </c>
      <c r="AM284">
        <v>4.1230000000000002</v>
      </c>
      <c r="BA284">
        <v>84.07</v>
      </c>
    </row>
    <row r="285" spans="1:53" x14ac:dyDescent="0.25">
      <c r="A285" s="55" t="s">
        <v>75</v>
      </c>
      <c r="B285" s="55" t="s">
        <v>75</v>
      </c>
      <c r="C285" s="60">
        <v>34074</v>
      </c>
    </row>
    <row r="286" spans="1:53" x14ac:dyDescent="0.25">
      <c r="A286" s="55" t="s">
        <v>75</v>
      </c>
      <c r="B286" s="55" t="s">
        <v>75</v>
      </c>
      <c r="C286" s="60">
        <v>34077</v>
      </c>
    </row>
    <row r="287" spans="1:53" x14ac:dyDescent="0.25">
      <c r="A287" s="55" t="s">
        <v>75</v>
      </c>
      <c r="B287" s="55" t="s">
        <v>75</v>
      </c>
      <c r="C287" s="60">
        <v>34079</v>
      </c>
    </row>
    <row r="288" spans="1:53" x14ac:dyDescent="0.25">
      <c r="A288" s="3" t="s">
        <v>75</v>
      </c>
      <c r="B288" s="3" t="s">
        <v>75</v>
      </c>
      <c r="C288" s="4">
        <v>34080</v>
      </c>
      <c r="D288" s="9"/>
      <c r="E288" s="9"/>
      <c r="F288" s="10"/>
      <c r="U288">
        <v>1435.7</v>
      </c>
      <c r="AD288">
        <v>364.1</v>
      </c>
      <c r="AM288">
        <v>3.403</v>
      </c>
      <c r="BA288">
        <v>86.25</v>
      </c>
    </row>
    <row r="289" spans="1:53" x14ac:dyDescent="0.25">
      <c r="A289" s="55" t="s">
        <v>75</v>
      </c>
      <c r="B289" s="55" t="s">
        <v>75</v>
      </c>
      <c r="C289" s="60">
        <v>34082</v>
      </c>
    </row>
    <row r="290" spans="1:53" x14ac:dyDescent="0.25">
      <c r="A290" s="55" t="s">
        <v>75</v>
      </c>
      <c r="B290" s="55" t="s">
        <v>75</v>
      </c>
      <c r="C290" s="60">
        <v>34083</v>
      </c>
    </row>
    <row r="291" spans="1:53" x14ac:dyDescent="0.25">
      <c r="A291" s="55" t="s">
        <v>75</v>
      </c>
      <c r="B291" s="55" t="s">
        <v>75</v>
      </c>
      <c r="C291" s="60">
        <v>34086</v>
      </c>
    </row>
    <row r="292" spans="1:53" x14ac:dyDescent="0.25">
      <c r="A292" s="3" t="s">
        <v>75</v>
      </c>
      <c r="B292" s="3" t="s">
        <v>75</v>
      </c>
      <c r="C292" s="4">
        <v>34087</v>
      </c>
      <c r="D292" s="9"/>
      <c r="E292" s="9"/>
      <c r="F292" s="10"/>
      <c r="U292">
        <v>1519.5</v>
      </c>
      <c r="AD292">
        <v>534.79999999999995</v>
      </c>
      <c r="AM292">
        <v>2.2160000000000002</v>
      </c>
      <c r="BA292">
        <v>87.07</v>
      </c>
    </row>
    <row r="293" spans="1:53" x14ac:dyDescent="0.25">
      <c r="A293" s="55" t="s">
        <v>75</v>
      </c>
      <c r="B293" s="55" t="s">
        <v>75</v>
      </c>
      <c r="C293" s="60">
        <v>34088</v>
      </c>
    </row>
    <row r="294" spans="1:53" x14ac:dyDescent="0.25">
      <c r="A294" s="55" t="s">
        <v>75</v>
      </c>
      <c r="B294" s="55" t="s">
        <v>75</v>
      </c>
      <c r="C294" s="60">
        <v>34090</v>
      </c>
    </row>
    <row r="295" spans="1:53" x14ac:dyDescent="0.25">
      <c r="A295" s="3" t="s">
        <v>75</v>
      </c>
      <c r="B295" s="3" t="s">
        <v>75</v>
      </c>
      <c r="C295" s="4">
        <v>34094</v>
      </c>
      <c r="D295" s="9"/>
      <c r="E295" s="9"/>
      <c r="F295" s="10"/>
      <c r="U295">
        <v>1522</v>
      </c>
      <c r="AD295">
        <v>637.79999999999995</v>
      </c>
      <c r="AM295">
        <v>0.6552</v>
      </c>
      <c r="BA295">
        <v>88.62</v>
      </c>
    </row>
    <row r="296" spans="1:53" x14ac:dyDescent="0.25">
      <c r="A296" s="55" t="s">
        <v>75</v>
      </c>
      <c r="B296" s="55" t="s">
        <v>75</v>
      </c>
      <c r="C296" s="60">
        <v>34095</v>
      </c>
    </row>
    <row r="297" spans="1:53" x14ac:dyDescent="0.25">
      <c r="A297" s="55" t="s">
        <v>75</v>
      </c>
      <c r="B297" s="55" t="s">
        <v>75</v>
      </c>
      <c r="C297" s="60">
        <v>34097</v>
      </c>
    </row>
    <row r="298" spans="1:53" x14ac:dyDescent="0.25">
      <c r="A298" s="55" t="s">
        <v>75</v>
      </c>
      <c r="B298" s="55" t="s">
        <v>75</v>
      </c>
      <c r="C298" s="60">
        <v>34100</v>
      </c>
    </row>
    <row r="299" spans="1:53" x14ac:dyDescent="0.25">
      <c r="A299" s="3" t="s">
        <v>75</v>
      </c>
      <c r="B299" s="3" t="s">
        <v>75</v>
      </c>
      <c r="C299" s="4">
        <v>34101</v>
      </c>
      <c r="D299" s="9"/>
      <c r="E299" s="9"/>
      <c r="F299" s="10"/>
      <c r="U299">
        <v>1540.9</v>
      </c>
      <c r="AD299">
        <v>668.8</v>
      </c>
      <c r="AM299">
        <v>5.7000000000000002E-2</v>
      </c>
      <c r="BA299">
        <v>92.95</v>
      </c>
    </row>
    <row r="300" spans="1:53" x14ac:dyDescent="0.25">
      <c r="A300" s="55" t="s">
        <v>75</v>
      </c>
      <c r="B300" s="55" t="s">
        <v>75</v>
      </c>
      <c r="C300" s="60">
        <v>34102</v>
      </c>
    </row>
    <row r="301" spans="1:53" x14ac:dyDescent="0.25">
      <c r="A301" s="55" t="s">
        <v>75</v>
      </c>
      <c r="B301" s="55" t="s">
        <v>75</v>
      </c>
      <c r="C301" s="60">
        <v>34104</v>
      </c>
    </row>
    <row r="302" spans="1:53" x14ac:dyDescent="0.25">
      <c r="A302" s="55" t="s">
        <v>75</v>
      </c>
      <c r="B302" s="55" t="s">
        <v>75</v>
      </c>
      <c r="C302" s="60">
        <v>34107</v>
      </c>
    </row>
    <row r="303" spans="1:53" x14ac:dyDescent="0.25">
      <c r="A303" s="3" t="s">
        <v>75</v>
      </c>
      <c r="B303" s="3" t="s">
        <v>75</v>
      </c>
      <c r="C303" s="4">
        <v>34108</v>
      </c>
      <c r="D303" s="9"/>
      <c r="E303" s="9"/>
      <c r="F303" s="10"/>
      <c r="U303">
        <v>1491.3</v>
      </c>
      <c r="AD303">
        <v>676.8</v>
      </c>
      <c r="AM303">
        <v>6.9999999999999999E-4</v>
      </c>
      <c r="AT303" t="s">
        <v>45</v>
      </c>
      <c r="BA303">
        <v>93</v>
      </c>
    </row>
    <row r="304" spans="1:53" x14ac:dyDescent="0.25">
      <c r="A304" s="55" t="s">
        <v>75</v>
      </c>
      <c r="B304" s="55" t="s">
        <v>75</v>
      </c>
      <c r="C304" s="60">
        <v>34111</v>
      </c>
    </row>
    <row r="305" spans="1:53" x14ac:dyDescent="0.25">
      <c r="A305" s="55" t="s">
        <v>76</v>
      </c>
      <c r="B305" s="55" t="s">
        <v>76</v>
      </c>
      <c r="C305" s="60">
        <v>33955</v>
      </c>
    </row>
    <row r="306" spans="1:53" x14ac:dyDescent="0.25">
      <c r="A306" s="55" t="s">
        <v>76</v>
      </c>
      <c r="B306" s="55" t="s">
        <v>76</v>
      </c>
      <c r="C306" s="60">
        <v>33969</v>
      </c>
    </row>
    <row r="307" spans="1:53" x14ac:dyDescent="0.25">
      <c r="A307" s="3" t="s">
        <v>76</v>
      </c>
      <c r="B307" s="3" t="s">
        <v>76</v>
      </c>
      <c r="C307" s="4">
        <v>33981</v>
      </c>
      <c r="D307" s="9"/>
      <c r="E307" s="9"/>
      <c r="F307" s="10"/>
      <c r="U307">
        <v>3.145</v>
      </c>
      <c r="AM307">
        <v>7.0499999999999993E-2</v>
      </c>
      <c r="BA307">
        <v>12.77</v>
      </c>
    </row>
    <row r="308" spans="1:53" x14ac:dyDescent="0.25">
      <c r="A308" s="55" t="s">
        <v>76</v>
      </c>
      <c r="B308" s="55" t="s">
        <v>76</v>
      </c>
      <c r="C308" s="60">
        <v>33985</v>
      </c>
    </row>
    <row r="309" spans="1:53" x14ac:dyDescent="0.25">
      <c r="A309" s="3" t="s">
        <v>76</v>
      </c>
      <c r="B309" s="3" t="s">
        <v>76</v>
      </c>
      <c r="C309" s="4">
        <v>33991</v>
      </c>
      <c r="D309" s="9"/>
      <c r="E309" s="9"/>
      <c r="F309" s="10"/>
      <c r="U309">
        <v>11.09</v>
      </c>
      <c r="AM309">
        <v>0.25750000000000001</v>
      </c>
      <c r="BA309">
        <v>22.25</v>
      </c>
    </row>
    <row r="310" spans="1:53" x14ac:dyDescent="0.25">
      <c r="A310" s="55" t="s">
        <v>76</v>
      </c>
      <c r="B310" s="55" t="s">
        <v>76</v>
      </c>
      <c r="C310" s="60">
        <v>33996</v>
      </c>
    </row>
    <row r="311" spans="1:53" x14ac:dyDescent="0.25">
      <c r="A311" s="3" t="s">
        <v>76</v>
      </c>
      <c r="B311" s="3" t="s">
        <v>76</v>
      </c>
      <c r="C311" s="4">
        <v>34001</v>
      </c>
      <c r="D311" s="9"/>
      <c r="E311" s="9"/>
      <c r="F311" s="10"/>
      <c r="U311">
        <v>39.700000000000003</v>
      </c>
      <c r="AM311">
        <v>0.83499999999999996</v>
      </c>
      <c r="BA311">
        <v>24.97</v>
      </c>
    </row>
    <row r="312" spans="1:53" x14ac:dyDescent="0.25">
      <c r="A312" s="55" t="s">
        <v>76</v>
      </c>
      <c r="B312" s="55" t="s">
        <v>76</v>
      </c>
      <c r="C312" s="60">
        <v>34003</v>
      </c>
    </row>
    <row r="313" spans="1:53" x14ac:dyDescent="0.25">
      <c r="A313" s="3" t="s">
        <v>76</v>
      </c>
      <c r="B313" s="3" t="s">
        <v>76</v>
      </c>
      <c r="C313" s="4">
        <v>34009</v>
      </c>
      <c r="D313" s="9"/>
      <c r="E313" s="9"/>
      <c r="F313" s="10"/>
      <c r="U313">
        <v>75.72</v>
      </c>
      <c r="AM313">
        <v>1.7170000000000001</v>
      </c>
      <c r="BA313">
        <v>28.02</v>
      </c>
    </row>
    <row r="314" spans="1:53" x14ac:dyDescent="0.25">
      <c r="A314" s="55" t="s">
        <v>76</v>
      </c>
      <c r="B314" s="55" t="s">
        <v>76</v>
      </c>
      <c r="C314" s="60">
        <v>34011</v>
      </c>
    </row>
    <row r="315" spans="1:53" x14ac:dyDescent="0.25">
      <c r="A315" s="3" t="s">
        <v>76</v>
      </c>
      <c r="B315" s="3" t="s">
        <v>76</v>
      </c>
      <c r="C315" s="4">
        <v>34016</v>
      </c>
      <c r="D315" s="9"/>
      <c r="E315" s="9"/>
      <c r="F315" s="10"/>
      <c r="U315">
        <v>166.9</v>
      </c>
      <c r="AM315">
        <v>3.4830000000000001</v>
      </c>
      <c r="BA315">
        <v>30.92</v>
      </c>
    </row>
    <row r="316" spans="1:53" x14ac:dyDescent="0.25">
      <c r="A316" s="55" t="s">
        <v>76</v>
      </c>
      <c r="B316" s="55" t="s">
        <v>76</v>
      </c>
      <c r="C316" s="60">
        <v>34018</v>
      </c>
    </row>
    <row r="317" spans="1:53" x14ac:dyDescent="0.25">
      <c r="A317" s="3" t="s">
        <v>76</v>
      </c>
      <c r="B317" s="3" t="s">
        <v>76</v>
      </c>
      <c r="C317" s="4">
        <v>34023</v>
      </c>
      <c r="D317" s="9"/>
      <c r="E317" s="9"/>
      <c r="F317" s="10"/>
      <c r="U317">
        <v>225.6</v>
      </c>
      <c r="AM317">
        <v>4.9390000000000001</v>
      </c>
      <c r="BA317">
        <v>32</v>
      </c>
    </row>
    <row r="318" spans="1:53" x14ac:dyDescent="0.25">
      <c r="A318" s="55" t="s">
        <v>76</v>
      </c>
      <c r="B318" s="55" t="s">
        <v>76</v>
      </c>
      <c r="C318" s="60">
        <v>34027</v>
      </c>
    </row>
    <row r="319" spans="1:53" x14ac:dyDescent="0.25">
      <c r="A319" s="3" t="s">
        <v>76</v>
      </c>
      <c r="B319" s="3" t="s">
        <v>76</v>
      </c>
      <c r="C319" s="4">
        <v>34030</v>
      </c>
      <c r="D319" s="9"/>
      <c r="E319" s="9"/>
      <c r="F319" s="10"/>
      <c r="U319">
        <v>321</v>
      </c>
      <c r="AM319">
        <v>5.42</v>
      </c>
      <c r="BA319">
        <v>32.119999999999997</v>
      </c>
    </row>
    <row r="320" spans="1:53" x14ac:dyDescent="0.25">
      <c r="A320" s="55" t="s">
        <v>76</v>
      </c>
      <c r="B320" s="55" t="s">
        <v>76</v>
      </c>
      <c r="C320" s="60">
        <v>34030</v>
      </c>
    </row>
    <row r="321" spans="1:53" x14ac:dyDescent="0.25">
      <c r="A321" s="55" t="s">
        <v>76</v>
      </c>
      <c r="B321" s="55" t="s">
        <v>76</v>
      </c>
      <c r="C321" s="60">
        <v>34032</v>
      </c>
    </row>
    <row r="322" spans="1:53" x14ac:dyDescent="0.25">
      <c r="A322" s="3" t="s">
        <v>76</v>
      </c>
      <c r="B322" s="3" t="s">
        <v>76</v>
      </c>
      <c r="C322" s="4">
        <v>34037</v>
      </c>
      <c r="D322" s="9"/>
      <c r="E322" s="9"/>
      <c r="F322" s="10"/>
      <c r="U322">
        <v>464.7</v>
      </c>
      <c r="AM322">
        <v>5.7080000000000002</v>
      </c>
      <c r="BA322">
        <v>38.299999999999997</v>
      </c>
    </row>
    <row r="323" spans="1:53" x14ac:dyDescent="0.25">
      <c r="A323" s="55" t="s">
        <v>76</v>
      </c>
      <c r="B323" s="55" t="s">
        <v>76</v>
      </c>
      <c r="C323" s="60">
        <v>34037</v>
      </c>
    </row>
    <row r="324" spans="1:53" x14ac:dyDescent="0.25">
      <c r="A324" s="55" t="s">
        <v>76</v>
      </c>
      <c r="B324" s="55" t="s">
        <v>76</v>
      </c>
      <c r="C324" s="60">
        <v>34039</v>
      </c>
    </row>
    <row r="325" spans="1:53" x14ac:dyDescent="0.25">
      <c r="A325" s="55" t="s">
        <v>76</v>
      </c>
      <c r="B325" s="55" t="s">
        <v>76</v>
      </c>
      <c r="C325" s="60">
        <v>34041</v>
      </c>
    </row>
    <row r="326" spans="1:53" x14ac:dyDescent="0.25">
      <c r="A326" s="3" t="s">
        <v>76</v>
      </c>
      <c r="B326" s="3" t="s">
        <v>76</v>
      </c>
      <c r="C326" s="4">
        <v>34044</v>
      </c>
      <c r="D326" s="9"/>
      <c r="E326" s="9"/>
      <c r="F326" s="10"/>
      <c r="U326">
        <v>541.5</v>
      </c>
      <c r="AM326">
        <v>6.9489999999999998</v>
      </c>
      <c r="BA326">
        <v>47.72</v>
      </c>
    </row>
    <row r="327" spans="1:53" x14ac:dyDescent="0.25">
      <c r="A327" s="55" t="s">
        <v>76</v>
      </c>
      <c r="B327" s="55" t="s">
        <v>76</v>
      </c>
      <c r="C327" s="60">
        <v>34047</v>
      </c>
    </row>
    <row r="328" spans="1:53" x14ac:dyDescent="0.25">
      <c r="A328" s="55" t="s">
        <v>76</v>
      </c>
      <c r="B328" s="55" t="s">
        <v>76</v>
      </c>
      <c r="C328" s="60">
        <v>34049</v>
      </c>
    </row>
    <row r="329" spans="1:53" x14ac:dyDescent="0.25">
      <c r="A329" s="3" t="s">
        <v>76</v>
      </c>
      <c r="B329" s="3" t="s">
        <v>76</v>
      </c>
      <c r="C329" s="4">
        <v>34051</v>
      </c>
      <c r="D329" s="9"/>
      <c r="E329" s="9"/>
      <c r="F329" s="10"/>
      <c r="U329">
        <v>637.5</v>
      </c>
      <c r="BA329">
        <v>58.52</v>
      </c>
    </row>
    <row r="330" spans="1:53" x14ac:dyDescent="0.25">
      <c r="A330" s="55" t="s">
        <v>76</v>
      </c>
      <c r="B330" s="55" t="s">
        <v>76</v>
      </c>
      <c r="C330" s="60">
        <v>34051</v>
      </c>
    </row>
    <row r="331" spans="1:53" x14ac:dyDescent="0.25">
      <c r="A331" s="55" t="s">
        <v>76</v>
      </c>
      <c r="B331" s="55" t="s">
        <v>76</v>
      </c>
      <c r="C331" s="60">
        <v>34054</v>
      </c>
    </row>
    <row r="332" spans="1:53" x14ac:dyDescent="0.25">
      <c r="A332" s="55" t="s">
        <v>76</v>
      </c>
      <c r="B332" s="55" t="s">
        <v>76</v>
      </c>
      <c r="C332" s="60">
        <v>34056</v>
      </c>
    </row>
    <row r="333" spans="1:53" x14ac:dyDescent="0.25">
      <c r="A333" s="3" t="s">
        <v>76</v>
      </c>
      <c r="B333" s="3" t="s">
        <v>76</v>
      </c>
      <c r="C333" s="4">
        <v>34059</v>
      </c>
      <c r="D333" s="9"/>
      <c r="E333" s="9"/>
      <c r="F333" s="10"/>
      <c r="U333">
        <v>1027.8</v>
      </c>
      <c r="AD333">
        <v>5.7949999999999999</v>
      </c>
      <c r="AM333">
        <v>6.2</v>
      </c>
      <c r="BA333">
        <v>71.22</v>
      </c>
    </row>
    <row r="334" spans="1:53" x14ac:dyDescent="0.25">
      <c r="A334" s="55" t="s">
        <v>76</v>
      </c>
      <c r="B334" s="55" t="s">
        <v>76</v>
      </c>
      <c r="C334" s="60">
        <v>34060</v>
      </c>
    </row>
    <row r="335" spans="1:53" x14ac:dyDescent="0.25">
      <c r="A335" s="55" t="s">
        <v>76</v>
      </c>
      <c r="B335" s="55" t="s">
        <v>76</v>
      </c>
      <c r="C335" s="60">
        <v>34062</v>
      </c>
    </row>
    <row r="336" spans="1:53" x14ac:dyDescent="0.25">
      <c r="A336" s="3" t="s">
        <v>76</v>
      </c>
      <c r="B336" s="3" t="s">
        <v>76</v>
      </c>
      <c r="C336" s="4">
        <v>34066</v>
      </c>
      <c r="D336" s="9"/>
      <c r="E336" s="9"/>
      <c r="F336" s="10"/>
      <c r="U336">
        <v>1128.2</v>
      </c>
      <c r="AD336">
        <v>39.74</v>
      </c>
      <c r="AM336">
        <v>5.9829999999999997</v>
      </c>
      <c r="BA336">
        <v>79.97</v>
      </c>
    </row>
    <row r="337" spans="1:53" x14ac:dyDescent="0.25">
      <c r="A337" s="55" t="s">
        <v>76</v>
      </c>
      <c r="B337" s="55" t="s">
        <v>76</v>
      </c>
      <c r="C337" s="60">
        <v>34066</v>
      </c>
    </row>
    <row r="338" spans="1:53" x14ac:dyDescent="0.25">
      <c r="A338" s="55" t="s">
        <v>76</v>
      </c>
      <c r="B338" s="55" t="s">
        <v>76</v>
      </c>
      <c r="C338" s="60">
        <v>34067</v>
      </c>
    </row>
    <row r="339" spans="1:53" x14ac:dyDescent="0.25">
      <c r="A339" s="55" t="s">
        <v>76</v>
      </c>
      <c r="B339" s="55" t="s">
        <v>76</v>
      </c>
      <c r="C339" s="60">
        <v>34072</v>
      </c>
    </row>
    <row r="340" spans="1:53" x14ac:dyDescent="0.25">
      <c r="A340" s="3" t="s">
        <v>76</v>
      </c>
      <c r="B340" s="3" t="s">
        <v>76</v>
      </c>
      <c r="C340" s="4">
        <v>34073</v>
      </c>
      <c r="D340" s="9"/>
      <c r="E340" s="9"/>
      <c r="F340" s="10"/>
      <c r="U340">
        <v>1375.8</v>
      </c>
      <c r="AD340">
        <v>127.3</v>
      </c>
      <c r="AM340">
        <v>6</v>
      </c>
      <c r="BA340">
        <v>83.95</v>
      </c>
    </row>
    <row r="341" spans="1:53" x14ac:dyDescent="0.25">
      <c r="A341" s="55" t="s">
        <v>76</v>
      </c>
      <c r="B341" s="55" t="s">
        <v>76</v>
      </c>
      <c r="C341" s="60">
        <v>34074</v>
      </c>
    </row>
    <row r="342" spans="1:53" x14ac:dyDescent="0.25">
      <c r="A342" s="55" t="s">
        <v>76</v>
      </c>
      <c r="B342" s="55" t="s">
        <v>76</v>
      </c>
      <c r="C342" s="60">
        <v>34077</v>
      </c>
    </row>
    <row r="343" spans="1:53" x14ac:dyDescent="0.25">
      <c r="A343" s="55" t="s">
        <v>76</v>
      </c>
      <c r="B343" s="55" t="s">
        <v>76</v>
      </c>
      <c r="C343" s="60">
        <v>34079</v>
      </c>
    </row>
    <row r="344" spans="1:53" x14ac:dyDescent="0.25">
      <c r="A344" s="3" t="s">
        <v>76</v>
      </c>
      <c r="B344" s="3" t="s">
        <v>76</v>
      </c>
      <c r="C344" s="4">
        <v>34080</v>
      </c>
      <c r="D344" s="9"/>
      <c r="E344" s="9"/>
      <c r="F344" s="10"/>
      <c r="U344">
        <v>1616.9</v>
      </c>
      <c r="AD344">
        <v>330.3</v>
      </c>
      <c r="AM344">
        <v>5.7519999999999998</v>
      </c>
      <c r="BA344">
        <v>85.89</v>
      </c>
    </row>
    <row r="345" spans="1:53" x14ac:dyDescent="0.25">
      <c r="A345" s="55" t="s">
        <v>76</v>
      </c>
      <c r="B345" s="55" t="s">
        <v>76</v>
      </c>
      <c r="C345" s="60">
        <v>34081</v>
      </c>
    </row>
    <row r="346" spans="1:53" x14ac:dyDescent="0.25">
      <c r="A346" s="55" t="s">
        <v>76</v>
      </c>
      <c r="B346" s="55" t="s">
        <v>76</v>
      </c>
      <c r="C346" s="60">
        <v>34083</v>
      </c>
    </row>
    <row r="347" spans="1:53" x14ac:dyDescent="0.25">
      <c r="A347" s="55" t="s">
        <v>76</v>
      </c>
      <c r="B347" s="55" t="s">
        <v>76</v>
      </c>
      <c r="C347" s="60">
        <v>34086</v>
      </c>
    </row>
    <row r="348" spans="1:53" x14ac:dyDescent="0.25">
      <c r="A348" s="3" t="s">
        <v>76</v>
      </c>
      <c r="B348" s="3" t="s">
        <v>76</v>
      </c>
      <c r="C348" s="4">
        <v>34087</v>
      </c>
      <c r="D348" s="9"/>
      <c r="E348" s="9"/>
      <c r="F348" s="10"/>
      <c r="U348">
        <v>1693.8</v>
      </c>
      <c r="AD348">
        <v>522.5</v>
      </c>
      <c r="AM348">
        <v>5.1920000000000002</v>
      </c>
      <c r="BA348">
        <v>87.24</v>
      </c>
    </row>
    <row r="349" spans="1:53" x14ac:dyDescent="0.25">
      <c r="A349" s="55" t="s">
        <v>76</v>
      </c>
      <c r="B349" s="55" t="s">
        <v>76</v>
      </c>
      <c r="C349" s="60">
        <v>34088</v>
      </c>
    </row>
    <row r="350" spans="1:53" x14ac:dyDescent="0.25">
      <c r="A350" s="55" t="s">
        <v>76</v>
      </c>
      <c r="B350" s="55" t="s">
        <v>76</v>
      </c>
      <c r="C350" s="60">
        <v>34090</v>
      </c>
    </row>
    <row r="351" spans="1:53" x14ac:dyDescent="0.25">
      <c r="A351" s="3" t="s">
        <v>76</v>
      </c>
      <c r="B351" s="3" t="s">
        <v>76</v>
      </c>
      <c r="C351" s="4">
        <v>34094</v>
      </c>
      <c r="D351" s="9"/>
      <c r="E351" s="9"/>
      <c r="F351" s="10"/>
      <c r="U351">
        <v>1961.5</v>
      </c>
      <c r="AD351">
        <v>767.1</v>
      </c>
      <c r="AM351">
        <v>4.53</v>
      </c>
      <c r="BA351">
        <v>87.15</v>
      </c>
    </row>
    <row r="352" spans="1:53" x14ac:dyDescent="0.25">
      <c r="A352" s="55" t="s">
        <v>76</v>
      </c>
      <c r="B352" s="55" t="s">
        <v>76</v>
      </c>
      <c r="C352" s="60">
        <v>34094</v>
      </c>
    </row>
    <row r="353" spans="1:53" x14ac:dyDescent="0.25">
      <c r="A353" s="55" t="s">
        <v>76</v>
      </c>
      <c r="B353" s="55" t="s">
        <v>76</v>
      </c>
      <c r="C353" s="60">
        <v>34097</v>
      </c>
    </row>
    <row r="354" spans="1:53" x14ac:dyDescent="0.25">
      <c r="A354" s="55" t="s">
        <v>76</v>
      </c>
      <c r="B354" s="55" t="s">
        <v>76</v>
      </c>
      <c r="C354" s="60">
        <v>34100</v>
      </c>
    </row>
    <row r="355" spans="1:53" x14ac:dyDescent="0.25">
      <c r="A355" s="3" t="s">
        <v>76</v>
      </c>
      <c r="B355" s="3" t="s">
        <v>76</v>
      </c>
      <c r="C355" s="4">
        <v>34101</v>
      </c>
      <c r="D355" s="9"/>
      <c r="E355" s="9"/>
      <c r="F355" s="10"/>
      <c r="U355">
        <v>2012.2</v>
      </c>
      <c r="AD355">
        <v>833.6</v>
      </c>
      <c r="AM355">
        <v>2.14</v>
      </c>
      <c r="BA355">
        <v>88.82</v>
      </c>
    </row>
    <row r="356" spans="1:53" x14ac:dyDescent="0.25">
      <c r="A356" s="55" t="s">
        <v>76</v>
      </c>
      <c r="B356" s="55" t="s">
        <v>76</v>
      </c>
      <c r="C356" s="60">
        <v>34102</v>
      </c>
    </row>
    <row r="357" spans="1:53" x14ac:dyDescent="0.25">
      <c r="A357" s="55" t="s">
        <v>76</v>
      </c>
      <c r="B357" s="55" t="s">
        <v>76</v>
      </c>
      <c r="C357" s="60">
        <v>34104</v>
      </c>
    </row>
    <row r="358" spans="1:53" x14ac:dyDescent="0.25">
      <c r="A358" s="55" t="s">
        <v>76</v>
      </c>
      <c r="B358" s="55" t="s">
        <v>76</v>
      </c>
      <c r="C358" s="60">
        <v>34107</v>
      </c>
    </row>
    <row r="359" spans="1:53" x14ac:dyDescent="0.25">
      <c r="A359" s="3" t="s">
        <v>76</v>
      </c>
      <c r="B359" s="3" t="s">
        <v>76</v>
      </c>
      <c r="C359" s="4">
        <v>34108</v>
      </c>
      <c r="D359" s="9"/>
      <c r="E359" s="9"/>
      <c r="F359" s="10"/>
      <c r="U359">
        <v>1827.5</v>
      </c>
      <c r="AD359">
        <v>804</v>
      </c>
      <c r="AM359">
        <v>0.23369999999999999</v>
      </c>
      <c r="AT359" t="s">
        <v>45</v>
      </c>
      <c r="BA359">
        <v>92.97</v>
      </c>
    </row>
    <row r="360" spans="1:53" x14ac:dyDescent="0.25">
      <c r="A360" s="55" t="s">
        <v>76</v>
      </c>
      <c r="B360" s="55" t="s">
        <v>76</v>
      </c>
      <c r="C360" s="60">
        <v>34111</v>
      </c>
    </row>
    <row r="361" spans="1:53" x14ac:dyDescent="0.25">
      <c r="A361" s="55" t="s">
        <v>77</v>
      </c>
      <c r="B361" s="55" t="s">
        <v>77</v>
      </c>
      <c r="C361" s="60">
        <v>34312</v>
      </c>
    </row>
    <row r="362" spans="1:53" x14ac:dyDescent="0.25">
      <c r="A362" s="55" t="s">
        <v>77</v>
      </c>
      <c r="B362" s="55" t="s">
        <v>77</v>
      </c>
      <c r="C362" s="60">
        <v>34318</v>
      </c>
    </row>
    <row r="363" spans="1:53" x14ac:dyDescent="0.25">
      <c r="A363" s="55" t="s">
        <v>77</v>
      </c>
      <c r="B363" s="55" t="s">
        <v>77</v>
      </c>
      <c r="C363" s="60">
        <v>34323</v>
      </c>
    </row>
    <row r="364" spans="1:53" x14ac:dyDescent="0.25">
      <c r="A364" s="3" t="s">
        <v>77</v>
      </c>
      <c r="B364" s="3" t="s">
        <v>77</v>
      </c>
      <c r="C364" s="4">
        <v>34338</v>
      </c>
      <c r="D364" s="9"/>
      <c r="E364" s="9"/>
      <c r="F364" s="10"/>
      <c r="U364">
        <v>2.8340000000000001</v>
      </c>
      <c r="AM364">
        <v>3.1699999999999999E-2</v>
      </c>
      <c r="BA364">
        <v>10.62</v>
      </c>
    </row>
    <row r="365" spans="1:53" x14ac:dyDescent="0.25">
      <c r="A365" s="55" t="s">
        <v>77</v>
      </c>
      <c r="B365" s="55" t="s">
        <v>77</v>
      </c>
      <c r="C365" s="60">
        <v>34338</v>
      </c>
    </row>
    <row r="366" spans="1:53" x14ac:dyDescent="0.25">
      <c r="A366" s="3" t="s">
        <v>77</v>
      </c>
      <c r="B366" s="3" t="s">
        <v>77</v>
      </c>
      <c r="C366" s="4">
        <v>34345</v>
      </c>
      <c r="D366" s="9"/>
      <c r="E366" s="9"/>
      <c r="F366" s="10"/>
      <c r="U366">
        <v>5.8109999999999999</v>
      </c>
      <c r="AM366">
        <v>6.1699999999999998E-2</v>
      </c>
      <c r="BA366">
        <v>11.45</v>
      </c>
    </row>
    <row r="367" spans="1:53" x14ac:dyDescent="0.25">
      <c r="A367" s="55" t="s">
        <v>77</v>
      </c>
      <c r="B367" s="55" t="s">
        <v>77</v>
      </c>
      <c r="C367" s="60">
        <v>34345</v>
      </c>
    </row>
    <row r="368" spans="1:53" x14ac:dyDescent="0.25">
      <c r="A368" s="3" t="s">
        <v>77</v>
      </c>
      <c r="B368" s="3" t="s">
        <v>77</v>
      </c>
      <c r="C368" s="4">
        <v>34352</v>
      </c>
      <c r="D368" s="9"/>
      <c r="E368" s="9"/>
      <c r="F368" s="10"/>
      <c r="U368">
        <v>10.050000000000001</v>
      </c>
      <c r="AM368">
        <v>0.10349999999999999</v>
      </c>
      <c r="BA368">
        <v>15.42</v>
      </c>
    </row>
    <row r="369" spans="1:53" x14ac:dyDescent="0.25">
      <c r="A369" s="55" t="s">
        <v>77</v>
      </c>
      <c r="B369" s="55" t="s">
        <v>77</v>
      </c>
      <c r="C369" s="60">
        <v>34353</v>
      </c>
    </row>
    <row r="370" spans="1:53" x14ac:dyDescent="0.25">
      <c r="A370" s="55" t="s">
        <v>77</v>
      </c>
      <c r="B370" s="55" t="s">
        <v>77</v>
      </c>
      <c r="C370" s="60">
        <v>34357</v>
      </c>
    </row>
    <row r="371" spans="1:53" x14ac:dyDescent="0.25">
      <c r="A371" s="3" t="s">
        <v>77</v>
      </c>
      <c r="B371" s="3" t="s">
        <v>77</v>
      </c>
      <c r="C371" s="4">
        <v>34359</v>
      </c>
      <c r="D371" s="9"/>
      <c r="E371" s="9"/>
      <c r="F371" s="10"/>
      <c r="U371">
        <v>17.3</v>
      </c>
      <c r="AM371">
        <v>0.22470000000000001</v>
      </c>
      <c r="BA371">
        <v>21.6</v>
      </c>
    </row>
    <row r="372" spans="1:53" x14ac:dyDescent="0.25">
      <c r="A372" s="55" t="s">
        <v>77</v>
      </c>
      <c r="B372" s="55" t="s">
        <v>77</v>
      </c>
      <c r="C372" s="60">
        <v>34361</v>
      </c>
    </row>
    <row r="373" spans="1:53" x14ac:dyDescent="0.25">
      <c r="A373" s="3" t="s">
        <v>77</v>
      </c>
      <c r="B373" s="3" t="s">
        <v>77</v>
      </c>
      <c r="C373" s="4">
        <v>34366</v>
      </c>
      <c r="D373" s="9"/>
      <c r="E373" s="9"/>
      <c r="F373" s="10"/>
      <c r="U373">
        <v>33.270000000000003</v>
      </c>
      <c r="AM373">
        <v>0.41099999999999998</v>
      </c>
      <c r="BA373">
        <v>23.02</v>
      </c>
    </row>
    <row r="374" spans="1:53" x14ac:dyDescent="0.25">
      <c r="A374" s="55" t="s">
        <v>77</v>
      </c>
      <c r="B374" s="55" t="s">
        <v>77</v>
      </c>
      <c r="C374" s="60">
        <v>34366</v>
      </c>
    </row>
    <row r="375" spans="1:53" x14ac:dyDescent="0.25">
      <c r="A375" s="55" t="s">
        <v>77</v>
      </c>
      <c r="B375" s="55" t="s">
        <v>77</v>
      </c>
      <c r="C375" s="60">
        <v>34368</v>
      </c>
    </row>
    <row r="376" spans="1:53" x14ac:dyDescent="0.25">
      <c r="A376" s="55" t="s">
        <v>77</v>
      </c>
      <c r="B376" s="55" t="s">
        <v>77</v>
      </c>
      <c r="C376" s="60">
        <v>34370</v>
      </c>
    </row>
    <row r="377" spans="1:53" x14ac:dyDescent="0.25">
      <c r="A377" s="3" t="s">
        <v>77</v>
      </c>
      <c r="B377" s="3" t="s">
        <v>77</v>
      </c>
      <c r="C377" s="4">
        <v>34373</v>
      </c>
      <c r="D377" s="9"/>
      <c r="E377" s="9"/>
      <c r="F377" s="10"/>
      <c r="U377">
        <v>46.9</v>
      </c>
      <c r="AM377">
        <v>0.79520000000000002</v>
      </c>
      <c r="BA377">
        <v>23.82</v>
      </c>
    </row>
    <row r="378" spans="1:53" x14ac:dyDescent="0.25">
      <c r="A378" s="55" t="s">
        <v>77</v>
      </c>
      <c r="B378" s="55" t="s">
        <v>77</v>
      </c>
      <c r="C378" s="60">
        <v>34376</v>
      </c>
    </row>
    <row r="379" spans="1:53" x14ac:dyDescent="0.25">
      <c r="A379" s="3" t="s">
        <v>77</v>
      </c>
      <c r="B379" s="3" t="s">
        <v>77</v>
      </c>
      <c r="C379" s="4">
        <v>34380</v>
      </c>
      <c r="D379" s="9"/>
      <c r="E379" s="9"/>
      <c r="F379" s="10"/>
      <c r="U379">
        <v>92.83</v>
      </c>
      <c r="AM379">
        <v>1.45</v>
      </c>
      <c r="BA379">
        <v>26.12</v>
      </c>
    </row>
    <row r="380" spans="1:53" x14ac:dyDescent="0.25">
      <c r="A380" s="55" t="s">
        <v>77</v>
      </c>
      <c r="B380" s="55" t="s">
        <v>77</v>
      </c>
      <c r="C380" s="60">
        <v>34381</v>
      </c>
    </row>
    <row r="381" spans="1:53" x14ac:dyDescent="0.25">
      <c r="A381" s="3" t="s">
        <v>77</v>
      </c>
      <c r="B381" s="3" t="s">
        <v>77</v>
      </c>
      <c r="C381" s="4">
        <v>34387</v>
      </c>
      <c r="D381" s="9"/>
      <c r="E381" s="9"/>
      <c r="F381" s="10"/>
      <c r="U381">
        <v>156.4</v>
      </c>
      <c r="AM381">
        <v>2.423</v>
      </c>
      <c r="BA381">
        <v>29.6</v>
      </c>
    </row>
    <row r="382" spans="1:53" x14ac:dyDescent="0.25">
      <c r="A382" s="55" t="s">
        <v>77</v>
      </c>
      <c r="B382" s="55" t="s">
        <v>77</v>
      </c>
      <c r="C382" s="60">
        <v>34388</v>
      </c>
    </row>
    <row r="383" spans="1:53" x14ac:dyDescent="0.25">
      <c r="A383" s="55" t="s">
        <v>77</v>
      </c>
      <c r="B383" s="55" t="s">
        <v>77</v>
      </c>
      <c r="C383" s="60">
        <v>34390</v>
      </c>
    </row>
    <row r="384" spans="1:53" x14ac:dyDescent="0.25">
      <c r="A384" s="3" t="s">
        <v>77</v>
      </c>
      <c r="B384" s="3" t="s">
        <v>77</v>
      </c>
      <c r="C384" s="4">
        <v>34394</v>
      </c>
      <c r="D384" s="9"/>
      <c r="E384" s="9"/>
      <c r="F384" s="10"/>
      <c r="U384">
        <v>265.3</v>
      </c>
      <c r="AM384">
        <v>3.9409999999999998</v>
      </c>
      <c r="BA384">
        <v>31.22</v>
      </c>
    </row>
    <row r="385" spans="1:53" x14ac:dyDescent="0.25">
      <c r="A385" s="55" t="s">
        <v>77</v>
      </c>
      <c r="B385" s="55" t="s">
        <v>77</v>
      </c>
      <c r="C385" s="60">
        <v>34395</v>
      </c>
    </row>
    <row r="386" spans="1:53" x14ac:dyDescent="0.25">
      <c r="A386" s="55" t="s">
        <v>77</v>
      </c>
      <c r="B386" s="55" t="s">
        <v>77</v>
      </c>
      <c r="C386" s="60">
        <v>34397</v>
      </c>
    </row>
    <row r="387" spans="1:53" x14ac:dyDescent="0.25">
      <c r="A387" s="55" t="s">
        <v>77</v>
      </c>
      <c r="B387" s="55" t="s">
        <v>77</v>
      </c>
      <c r="C387" s="60">
        <v>34400</v>
      </c>
    </row>
    <row r="388" spans="1:53" x14ac:dyDescent="0.25">
      <c r="A388" s="3" t="s">
        <v>77</v>
      </c>
      <c r="B388" s="3" t="s">
        <v>77</v>
      </c>
      <c r="C388" s="4">
        <v>34401</v>
      </c>
      <c r="D388" s="9"/>
      <c r="E388" s="9"/>
      <c r="F388" s="10"/>
      <c r="U388">
        <v>370.3</v>
      </c>
      <c r="AM388">
        <v>5.1539999999999999</v>
      </c>
      <c r="BA388">
        <v>31.97</v>
      </c>
    </row>
    <row r="389" spans="1:53" x14ac:dyDescent="0.25">
      <c r="A389" s="55" t="s">
        <v>77</v>
      </c>
      <c r="B389" s="55" t="s">
        <v>77</v>
      </c>
      <c r="C389" s="60">
        <v>34404</v>
      </c>
    </row>
    <row r="390" spans="1:53" x14ac:dyDescent="0.25">
      <c r="A390" s="3" t="s">
        <v>77</v>
      </c>
      <c r="B390" s="3" t="s">
        <v>77</v>
      </c>
      <c r="C390" s="4">
        <v>34408</v>
      </c>
      <c r="D390" s="9"/>
      <c r="E390" s="9"/>
      <c r="F390" s="10"/>
      <c r="U390">
        <v>473.1</v>
      </c>
      <c r="AM390">
        <v>5.1349999999999998</v>
      </c>
      <c r="BA390">
        <v>38.75</v>
      </c>
    </row>
    <row r="391" spans="1:53" x14ac:dyDescent="0.25">
      <c r="A391" s="55" t="s">
        <v>77</v>
      </c>
      <c r="B391" s="55" t="s">
        <v>77</v>
      </c>
      <c r="C391" s="60">
        <v>34408</v>
      </c>
    </row>
    <row r="392" spans="1:53" x14ac:dyDescent="0.25">
      <c r="A392" s="55" t="s">
        <v>77</v>
      </c>
      <c r="B392" s="55" t="s">
        <v>77</v>
      </c>
      <c r="C392" s="60">
        <v>34410</v>
      </c>
    </row>
    <row r="393" spans="1:53" x14ac:dyDescent="0.25">
      <c r="A393" s="55" t="s">
        <v>77</v>
      </c>
      <c r="B393" s="55" t="s">
        <v>77</v>
      </c>
      <c r="C393" s="60">
        <v>34411</v>
      </c>
    </row>
    <row r="394" spans="1:53" x14ac:dyDescent="0.25">
      <c r="A394" s="3" t="s">
        <v>77</v>
      </c>
      <c r="B394" s="3" t="s">
        <v>77</v>
      </c>
      <c r="C394" s="4">
        <v>34415</v>
      </c>
      <c r="D394" s="9"/>
      <c r="E394" s="9"/>
      <c r="F394" s="10"/>
      <c r="U394">
        <v>639.79999999999995</v>
      </c>
      <c r="AM394">
        <v>4.6539999999999999</v>
      </c>
      <c r="BA394">
        <v>52.52</v>
      </c>
    </row>
    <row r="395" spans="1:53" x14ac:dyDescent="0.25">
      <c r="A395" s="55" t="s">
        <v>77</v>
      </c>
      <c r="B395" s="55" t="s">
        <v>77</v>
      </c>
      <c r="C395" s="60">
        <v>34415</v>
      </c>
    </row>
    <row r="396" spans="1:53" x14ac:dyDescent="0.25">
      <c r="A396" s="55" t="s">
        <v>77</v>
      </c>
      <c r="B396" s="55" t="s">
        <v>77</v>
      </c>
      <c r="C396" s="60">
        <v>34417</v>
      </c>
    </row>
    <row r="397" spans="1:53" x14ac:dyDescent="0.25">
      <c r="A397" s="55" t="s">
        <v>77</v>
      </c>
      <c r="B397" s="55" t="s">
        <v>77</v>
      </c>
      <c r="C397" s="60">
        <v>34421</v>
      </c>
    </row>
    <row r="398" spans="1:53" x14ac:dyDescent="0.25">
      <c r="A398" s="3" t="s">
        <v>77</v>
      </c>
      <c r="B398" s="3" t="s">
        <v>77</v>
      </c>
      <c r="C398" s="4">
        <v>34422</v>
      </c>
      <c r="D398" s="9"/>
      <c r="E398" s="9"/>
      <c r="F398" s="10"/>
      <c r="U398">
        <v>825.2</v>
      </c>
      <c r="AM398">
        <v>4.9169999999999998</v>
      </c>
      <c r="BA398">
        <v>57.85</v>
      </c>
    </row>
    <row r="399" spans="1:53" x14ac:dyDescent="0.25">
      <c r="A399" s="55" t="s">
        <v>77</v>
      </c>
      <c r="B399" s="55" t="s">
        <v>77</v>
      </c>
      <c r="C399" s="60">
        <v>34424</v>
      </c>
    </row>
    <row r="400" spans="1:53" x14ac:dyDescent="0.25">
      <c r="A400" s="55" t="s">
        <v>77</v>
      </c>
      <c r="B400" s="55" t="s">
        <v>77</v>
      </c>
      <c r="C400" s="60">
        <v>34428</v>
      </c>
    </row>
    <row r="401" spans="1:53" x14ac:dyDescent="0.25">
      <c r="A401" s="3" t="s">
        <v>77</v>
      </c>
      <c r="B401" s="3" t="s">
        <v>77</v>
      </c>
      <c r="C401" s="4">
        <v>34429</v>
      </c>
      <c r="D401" s="9"/>
      <c r="E401" s="9"/>
      <c r="F401" s="10"/>
      <c r="U401">
        <v>929.4</v>
      </c>
      <c r="AD401">
        <v>32.07</v>
      </c>
      <c r="AM401">
        <v>3.9180000000000001</v>
      </c>
      <c r="BA401">
        <v>70.900000000000006</v>
      </c>
    </row>
    <row r="402" spans="1:53" x14ac:dyDescent="0.25">
      <c r="A402" s="55" t="s">
        <v>77</v>
      </c>
      <c r="B402" s="55" t="s">
        <v>77</v>
      </c>
      <c r="C402" s="60">
        <v>34430</v>
      </c>
    </row>
    <row r="403" spans="1:53" x14ac:dyDescent="0.25">
      <c r="A403" s="55" t="s">
        <v>77</v>
      </c>
      <c r="B403" s="55" t="s">
        <v>77</v>
      </c>
      <c r="C403" s="60">
        <v>34433</v>
      </c>
    </row>
    <row r="404" spans="1:53" x14ac:dyDescent="0.25">
      <c r="A404" s="3" t="s">
        <v>77</v>
      </c>
      <c r="B404" s="3" t="s">
        <v>77</v>
      </c>
      <c r="C404" s="4">
        <v>34436</v>
      </c>
      <c r="D404" s="9"/>
      <c r="E404" s="9"/>
      <c r="F404" s="10"/>
      <c r="U404">
        <v>1069.4000000000001</v>
      </c>
      <c r="AD404">
        <v>109.2</v>
      </c>
      <c r="AM404">
        <v>3.3010000000000002</v>
      </c>
      <c r="BA404">
        <v>74.099999999999994</v>
      </c>
    </row>
    <row r="405" spans="1:53" x14ac:dyDescent="0.25">
      <c r="A405" s="55" t="s">
        <v>77</v>
      </c>
      <c r="B405" s="55" t="s">
        <v>77</v>
      </c>
      <c r="C405" s="60">
        <v>34436</v>
      </c>
    </row>
    <row r="406" spans="1:53" x14ac:dyDescent="0.25">
      <c r="A406" s="55" t="s">
        <v>77</v>
      </c>
      <c r="B406" s="55" t="s">
        <v>77</v>
      </c>
      <c r="C406" s="60">
        <v>34439</v>
      </c>
    </row>
    <row r="407" spans="1:53" x14ac:dyDescent="0.25">
      <c r="A407" s="55" t="s">
        <v>77</v>
      </c>
      <c r="B407" s="55" t="s">
        <v>77</v>
      </c>
      <c r="C407" s="60">
        <v>34441</v>
      </c>
    </row>
    <row r="408" spans="1:53" x14ac:dyDescent="0.25">
      <c r="A408" s="3" t="s">
        <v>77</v>
      </c>
      <c r="B408" s="3" t="s">
        <v>77</v>
      </c>
      <c r="C408" s="4">
        <v>34444</v>
      </c>
      <c r="D408" s="9"/>
      <c r="E408" s="9"/>
      <c r="F408" s="10"/>
      <c r="U408">
        <v>1339.8</v>
      </c>
      <c r="AD408">
        <v>340.2</v>
      </c>
      <c r="AM408">
        <v>2.5489999999999999</v>
      </c>
      <c r="BA408">
        <v>78.77</v>
      </c>
    </row>
    <row r="409" spans="1:53" x14ac:dyDescent="0.25">
      <c r="A409" s="55" t="s">
        <v>77</v>
      </c>
      <c r="B409" s="55" t="s">
        <v>77</v>
      </c>
      <c r="C409" s="60">
        <v>34444</v>
      </c>
    </row>
    <row r="410" spans="1:53" x14ac:dyDescent="0.25">
      <c r="A410" s="55" t="s">
        <v>77</v>
      </c>
      <c r="B410" s="55" t="s">
        <v>77</v>
      </c>
      <c r="C410" s="60">
        <v>34446</v>
      </c>
    </row>
    <row r="411" spans="1:53" x14ac:dyDescent="0.25">
      <c r="A411" s="55" t="s">
        <v>77</v>
      </c>
      <c r="B411" s="55" t="s">
        <v>77</v>
      </c>
      <c r="C411" s="60">
        <v>34449</v>
      </c>
    </row>
    <row r="412" spans="1:53" x14ac:dyDescent="0.25">
      <c r="A412" s="3" t="s">
        <v>77</v>
      </c>
      <c r="B412" s="3" t="s">
        <v>77</v>
      </c>
      <c r="C412" s="4">
        <v>34450</v>
      </c>
      <c r="D412" s="9"/>
      <c r="E412" s="9"/>
      <c r="F412" s="10"/>
      <c r="U412">
        <v>1383.7</v>
      </c>
      <c r="AD412">
        <v>510.8</v>
      </c>
      <c r="AM412">
        <v>1.637</v>
      </c>
      <c r="BA412">
        <v>82.62</v>
      </c>
    </row>
    <row r="413" spans="1:53" x14ac:dyDescent="0.25">
      <c r="A413" s="55" t="s">
        <v>77</v>
      </c>
      <c r="B413" s="55" t="s">
        <v>77</v>
      </c>
      <c r="C413" s="60">
        <v>34452</v>
      </c>
    </row>
    <row r="414" spans="1:53" x14ac:dyDescent="0.25">
      <c r="A414" s="55" t="s">
        <v>77</v>
      </c>
      <c r="B414" s="55" t="s">
        <v>77</v>
      </c>
      <c r="C414" s="60">
        <v>34455</v>
      </c>
    </row>
    <row r="415" spans="1:53" x14ac:dyDescent="0.25">
      <c r="A415" s="55" t="s">
        <v>77</v>
      </c>
      <c r="B415" s="55" t="s">
        <v>77</v>
      </c>
      <c r="C415" s="60">
        <v>34457</v>
      </c>
    </row>
    <row r="416" spans="1:53" x14ac:dyDescent="0.25">
      <c r="A416" s="3" t="s">
        <v>77</v>
      </c>
      <c r="B416" s="3" t="s">
        <v>77</v>
      </c>
      <c r="C416" s="4">
        <v>34458</v>
      </c>
      <c r="D416" s="9"/>
      <c r="E416" s="9"/>
      <c r="F416" s="10"/>
      <c r="U416">
        <v>1487.1</v>
      </c>
      <c r="AD416">
        <v>670.1</v>
      </c>
      <c r="AM416">
        <v>0.30449999999999999</v>
      </c>
      <c r="BA416">
        <v>85.77</v>
      </c>
    </row>
    <row r="417" spans="1:53" x14ac:dyDescent="0.25">
      <c r="A417" s="55" t="s">
        <v>77</v>
      </c>
      <c r="B417" s="55" t="s">
        <v>77</v>
      </c>
      <c r="C417" s="60">
        <v>34459</v>
      </c>
    </row>
    <row r="418" spans="1:53" x14ac:dyDescent="0.25">
      <c r="A418" s="55" t="s">
        <v>77</v>
      </c>
      <c r="B418" s="55" t="s">
        <v>77</v>
      </c>
      <c r="C418" s="60">
        <v>34461</v>
      </c>
    </row>
    <row r="419" spans="1:53" x14ac:dyDescent="0.25">
      <c r="A419" s="55" t="s">
        <v>77</v>
      </c>
      <c r="B419" s="55" t="s">
        <v>77</v>
      </c>
      <c r="C419" s="60">
        <v>34464</v>
      </c>
    </row>
    <row r="420" spans="1:53" x14ac:dyDescent="0.25">
      <c r="A420" s="3" t="s">
        <v>77</v>
      </c>
      <c r="B420" s="3" t="s">
        <v>77</v>
      </c>
      <c r="C420" s="4">
        <v>34465</v>
      </c>
      <c r="D420" s="9"/>
      <c r="E420" s="9"/>
      <c r="F420" s="10"/>
      <c r="U420">
        <v>1579.1</v>
      </c>
      <c r="AD420">
        <v>720.3</v>
      </c>
      <c r="AM420">
        <v>1.0200000000000001E-2</v>
      </c>
      <c r="BA420">
        <v>89.85</v>
      </c>
    </row>
    <row r="421" spans="1:53" x14ac:dyDescent="0.25">
      <c r="A421" s="55" t="s">
        <v>77</v>
      </c>
      <c r="B421" s="55" t="s">
        <v>77</v>
      </c>
      <c r="C421" s="60">
        <v>34467</v>
      </c>
    </row>
    <row r="422" spans="1:53" x14ac:dyDescent="0.25">
      <c r="A422" s="55" t="s">
        <v>77</v>
      </c>
      <c r="B422" s="55" t="s">
        <v>77</v>
      </c>
      <c r="C422" s="60">
        <v>34471</v>
      </c>
    </row>
    <row r="423" spans="1:53" x14ac:dyDescent="0.25">
      <c r="A423" s="3" t="s">
        <v>77</v>
      </c>
      <c r="B423" s="3" t="s">
        <v>77</v>
      </c>
      <c r="C423" s="4">
        <v>34472</v>
      </c>
      <c r="D423" s="9"/>
      <c r="E423" s="9"/>
      <c r="F423" s="10"/>
      <c r="U423">
        <v>1650.5</v>
      </c>
      <c r="AD423">
        <v>794.4</v>
      </c>
      <c r="AM423">
        <v>0</v>
      </c>
      <c r="BA423">
        <v>92.85</v>
      </c>
    </row>
    <row r="424" spans="1:53" x14ac:dyDescent="0.25">
      <c r="A424" s="55" t="s">
        <v>77</v>
      </c>
      <c r="B424" s="55" t="s">
        <v>77</v>
      </c>
      <c r="C424" s="60">
        <v>34473</v>
      </c>
    </row>
    <row r="425" spans="1:53" x14ac:dyDescent="0.25">
      <c r="A425" s="55" t="s">
        <v>77</v>
      </c>
      <c r="B425" s="55" t="s">
        <v>77</v>
      </c>
      <c r="C425" s="60">
        <v>34475</v>
      </c>
    </row>
    <row r="426" spans="1:53" x14ac:dyDescent="0.25">
      <c r="A426" s="3" t="s">
        <v>77</v>
      </c>
      <c r="B426" s="3" t="s">
        <v>77</v>
      </c>
      <c r="C426" s="4">
        <v>34479</v>
      </c>
      <c r="D426" s="9"/>
      <c r="E426" s="9"/>
      <c r="F426" s="10"/>
      <c r="U426">
        <v>1583</v>
      </c>
      <c r="Z426">
        <v>4.5260000000000002E-2</v>
      </c>
      <c r="AB426">
        <v>16380.910296067201</v>
      </c>
      <c r="AD426">
        <v>741.4</v>
      </c>
      <c r="AM426">
        <v>0</v>
      </c>
      <c r="AT426" t="s">
        <v>45</v>
      </c>
      <c r="BA426">
        <v>92.9</v>
      </c>
    </row>
    <row r="427" spans="1:53" x14ac:dyDescent="0.25">
      <c r="A427" s="55" t="s">
        <v>77</v>
      </c>
      <c r="B427" s="55" t="s">
        <v>77</v>
      </c>
      <c r="C427" s="60">
        <v>34481</v>
      </c>
    </row>
    <row r="428" spans="1:53" x14ac:dyDescent="0.25">
      <c r="A428" s="55" t="s">
        <v>78</v>
      </c>
      <c r="B428" s="55" t="s">
        <v>78</v>
      </c>
      <c r="C428" s="60">
        <v>34311</v>
      </c>
    </row>
    <row r="429" spans="1:53" x14ac:dyDescent="0.25">
      <c r="A429" s="55" t="s">
        <v>78</v>
      </c>
      <c r="B429" s="55" t="s">
        <v>78</v>
      </c>
      <c r="C429" s="60">
        <v>34318</v>
      </c>
    </row>
    <row r="430" spans="1:53" x14ac:dyDescent="0.25">
      <c r="A430" s="55" t="s">
        <v>78</v>
      </c>
      <c r="B430" s="55" t="s">
        <v>78</v>
      </c>
      <c r="C430" s="60">
        <v>34323</v>
      </c>
    </row>
    <row r="431" spans="1:53" x14ac:dyDescent="0.25">
      <c r="A431" s="3" t="s">
        <v>78</v>
      </c>
      <c r="B431" s="3" t="s">
        <v>78</v>
      </c>
      <c r="C431" s="4">
        <v>34338</v>
      </c>
      <c r="D431" s="9"/>
      <c r="E431" s="9"/>
      <c r="F431" s="10"/>
      <c r="U431">
        <v>2.8069999999999999</v>
      </c>
      <c r="AM431">
        <v>0.03</v>
      </c>
      <c r="BA431">
        <v>10.65</v>
      </c>
    </row>
    <row r="432" spans="1:53" x14ac:dyDescent="0.25">
      <c r="A432" s="55" t="s">
        <v>78</v>
      </c>
      <c r="B432" s="55" t="s">
        <v>78</v>
      </c>
      <c r="C432" s="60">
        <v>34338</v>
      </c>
    </row>
    <row r="433" spans="1:53" x14ac:dyDescent="0.25">
      <c r="A433" s="3" t="s">
        <v>78</v>
      </c>
      <c r="B433" s="3" t="s">
        <v>78</v>
      </c>
      <c r="C433" s="4">
        <v>34345</v>
      </c>
      <c r="D433" s="9"/>
      <c r="E433" s="9"/>
      <c r="F433" s="10"/>
      <c r="U433">
        <v>5.8470000000000004</v>
      </c>
      <c r="AM433">
        <v>6.4500000000000002E-2</v>
      </c>
      <c r="BA433">
        <v>11.35</v>
      </c>
    </row>
    <row r="434" spans="1:53" x14ac:dyDescent="0.25">
      <c r="A434" s="55" t="s">
        <v>78</v>
      </c>
      <c r="B434" s="55" t="s">
        <v>78</v>
      </c>
      <c r="C434" s="60">
        <v>34345</v>
      </c>
    </row>
    <row r="435" spans="1:53" x14ac:dyDescent="0.25">
      <c r="A435" s="3" t="s">
        <v>78</v>
      </c>
      <c r="B435" s="3" t="s">
        <v>78</v>
      </c>
      <c r="C435" s="4">
        <v>34352</v>
      </c>
      <c r="D435" s="9"/>
      <c r="E435" s="9"/>
      <c r="F435" s="10"/>
      <c r="U435">
        <v>9.4700000000000006</v>
      </c>
      <c r="AM435">
        <v>9.0200000000000002E-2</v>
      </c>
      <c r="BA435">
        <v>15.37</v>
      </c>
    </row>
    <row r="436" spans="1:53" x14ac:dyDescent="0.25">
      <c r="A436" s="55" t="s">
        <v>78</v>
      </c>
      <c r="B436" s="55" t="s">
        <v>78</v>
      </c>
      <c r="C436" s="60">
        <v>34352</v>
      </c>
    </row>
    <row r="437" spans="1:53" x14ac:dyDescent="0.25">
      <c r="A437" s="55" t="s">
        <v>78</v>
      </c>
      <c r="B437" s="55" t="s">
        <v>78</v>
      </c>
      <c r="C437" s="60">
        <v>34357</v>
      </c>
    </row>
    <row r="438" spans="1:53" x14ac:dyDescent="0.25">
      <c r="A438" s="3" t="s">
        <v>78</v>
      </c>
      <c r="B438" s="3" t="s">
        <v>78</v>
      </c>
      <c r="C438" s="4">
        <v>34359</v>
      </c>
      <c r="D438" s="9"/>
      <c r="E438" s="9"/>
      <c r="F438" s="10"/>
      <c r="U438">
        <v>18.170000000000002</v>
      </c>
      <c r="AM438">
        <v>0.23949999999999999</v>
      </c>
      <c r="BA438">
        <v>21.95</v>
      </c>
    </row>
    <row r="439" spans="1:53" x14ac:dyDescent="0.25">
      <c r="A439" s="55" t="s">
        <v>78</v>
      </c>
      <c r="B439" s="55" t="s">
        <v>78</v>
      </c>
      <c r="C439" s="60">
        <v>34361</v>
      </c>
    </row>
    <row r="440" spans="1:53" x14ac:dyDescent="0.25">
      <c r="A440" s="3" t="s">
        <v>78</v>
      </c>
      <c r="B440" s="3" t="s">
        <v>78</v>
      </c>
      <c r="C440" s="4">
        <v>34366</v>
      </c>
      <c r="D440" s="9"/>
      <c r="E440" s="9"/>
      <c r="F440" s="10"/>
      <c r="U440">
        <v>28.03</v>
      </c>
      <c r="AM440">
        <v>0.35020000000000001</v>
      </c>
      <c r="BA440">
        <v>22.92</v>
      </c>
    </row>
    <row r="441" spans="1:53" x14ac:dyDescent="0.25">
      <c r="A441" s="55" t="s">
        <v>78</v>
      </c>
      <c r="B441" s="55" t="s">
        <v>78</v>
      </c>
      <c r="C441" s="60">
        <v>34366</v>
      </c>
    </row>
    <row r="442" spans="1:53" x14ac:dyDescent="0.25">
      <c r="A442" s="55" t="s">
        <v>78</v>
      </c>
      <c r="B442" s="55" t="s">
        <v>78</v>
      </c>
      <c r="C442" s="60">
        <v>34368</v>
      </c>
    </row>
    <row r="443" spans="1:53" x14ac:dyDescent="0.25">
      <c r="A443" s="55" t="s">
        <v>78</v>
      </c>
      <c r="B443" s="55" t="s">
        <v>78</v>
      </c>
      <c r="C443" s="60">
        <v>34370</v>
      </c>
    </row>
    <row r="444" spans="1:53" x14ac:dyDescent="0.25">
      <c r="A444" s="3" t="s">
        <v>78</v>
      </c>
      <c r="B444" s="3" t="s">
        <v>78</v>
      </c>
      <c r="C444" s="4">
        <v>34373</v>
      </c>
      <c r="D444" s="9"/>
      <c r="E444" s="9"/>
      <c r="F444" s="10"/>
      <c r="U444">
        <v>47.07</v>
      </c>
      <c r="AM444">
        <v>0.78749999999999998</v>
      </c>
      <c r="BA444">
        <v>24.5</v>
      </c>
    </row>
    <row r="445" spans="1:53" x14ac:dyDescent="0.25">
      <c r="A445" s="55" t="s">
        <v>78</v>
      </c>
      <c r="B445" s="55" t="s">
        <v>78</v>
      </c>
      <c r="C445" s="60">
        <v>34376</v>
      </c>
    </row>
    <row r="446" spans="1:53" x14ac:dyDescent="0.25">
      <c r="A446" s="3" t="s">
        <v>78</v>
      </c>
      <c r="B446" s="3" t="s">
        <v>78</v>
      </c>
      <c r="C446" s="4">
        <v>34380</v>
      </c>
      <c r="D446" s="9"/>
      <c r="E446" s="9"/>
      <c r="F446" s="10"/>
      <c r="U446">
        <v>106.7</v>
      </c>
      <c r="AM446">
        <v>1.6919999999999999</v>
      </c>
      <c r="BA446">
        <v>26.02</v>
      </c>
    </row>
    <row r="447" spans="1:53" x14ac:dyDescent="0.25">
      <c r="A447" s="55" t="s">
        <v>78</v>
      </c>
      <c r="B447" s="55" t="s">
        <v>78</v>
      </c>
      <c r="C447" s="60">
        <v>34381</v>
      </c>
    </row>
    <row r="448" spans="1:53" x14ac:dyDescent="0.25">
      <c r="A448" s="3" t="s">
        <v>78</v>
      </c>
      <c r="B448" s="3" t="s">
        <v>78</v>
      </c>
      <c r="C448" s="4">
        <v>34387</v>
      </c>
      <c r="D448" s="9"/>
      <c r="E448" s="9"/>
      <c r="F448" s="10"/>
      <c r="U448">
        <v>173.1</v>
      </c>
      <c r="AM448">
        <v>2.7240000000000002</v>
      </c>
      <c r="BA448">
        <v>30.4</v>
      </c>
    </row>
    <row r="449" spans="1:53" x14ac:dyDescent="0.25">
      <c r="A449" s="55" t="s">
        <v>78</v>
      </c>
      <c r="B449" s="55" t="s">
        <v>78</v>
      </c>
      <c r="C449" s="60">
        <v>34387</v>
      </c>
    </row>
    <row r="450" spans="1:53" x14ac:dyDescent="0.25">
      <c r="A450" s="55" t="s">
        <v>78</v>
      </c>
      <c r="B450" s="55" t="s">
        <v>78</v>
      </c>
      <c r="C450" s="60">
        <v>34391</v>
      </c>
    </row>
    <row r="451" spans="1:53" x14ac:dyDescent="0.25">
      <c r="A451" s="3" t="s">
        <v>78</v>
      </c>
      <c r="B451" s="3" t="s">
        <v>78</v>
      </c>
      <c r="C451" s="4">
        <v>34394</v>
      </c>
      <c r="D451" s="9"/>
      <c r="E451" s="9"/>
      <c r="F451" s="10"/>
      <c r="U451">
        <v>256.89999999999998</v>
      </c>
      <c r="AM451">
        <v>3.9039999999999999</v>
      </c>
      <c r="BA451">
        <v>31.27</v>
      </c>
    </row>
    <row r="452" spans="1:53" x14ac:dyDescent="0.25">
      <c r="A452" s="55" t="s">
        <v>78</v>
      </c>
      <c r="B452" s="55" t="s">
        <v>78</v>
      </c>
      <c r="C452" s="60">
        <v>34395</v>
      </c>
    </row>
    <row r="453" spans="1:53" x14ac:dyDescent="0.25">
      <c r="A453" s="55" t="s">
        <v>78</v>
      </c>
      <c r="B453" s="55" t="s">
        <v>78</v>
      </c>
      <c r="C453" s="60">
        <v>34397</v>
      </c>
    </row>
    <row r="454" spans="1:53" x14ac:dyDescent="0.25">
      <c r="A454" s="55" t="s">
        <v>78</v>
      </c>
      <c r="B454" s="55" t="s">
        <v>78</v>
      </c>
      <c r="C454" s="60">
        <v>34399</v>
      </c>
    </row>
    <row r="455" spans="1:53" x14ac:dyDescent="0.25">
      <c r="A455" s="3" t="s">
        <v>78</v>
      </c>
      <c r="B455" s="3" t="s">
        <v>78</v>
      </c>
      <c r="C455" s="4">
        <v>34401</v>
      </c>
      <c r="D455" s="9"/>
      <c r="E455" s="9"/>
      <c r="F455" s="10"/>
      <c r="U455">
        <v>368.5</v>
      </c>
      <c r="AM455">
        <v>5.7050000000000001</v>
      </c>
      <c r="BA455">
        <v>31.82</v>
      </c>
    </row>
    <row r="456" spans="1:53" x14ac:dyDescent="0.25">
      <c r="A456" s="55" t="s">
        <v>78</v>
      </c>
      <c r="B456" s="55" t="s">
        <v>78</v>
      </c>
      <c r="C456" s="60">
        <v>34404</v>
      </c>
    </row>
    <row r="457" spans="1:53" x14ac:dyDescent="0.25">
      <c r="A457" s="3" t="s">
        <v>78</v>
      </c>
      <c r="B457" s="3" t="s">
        <v>78</v>
      </c>
      <c r="C457" s="4">
        <v>34408</v>
      </c>
      <c r="D457" s="9"/>
      <c r="E457" s="9"/>
      <c r="F457" s="10"/>
      <c r="U457">
        <v>504.6</v>
      </c>
      <c r="AM457">
        <v>6.7759999999999998</v>
      </c>
      <c r="BA457">
        <v>37.57</v>
      </c>
    </row>
    <row r="458" spans="1:53" x14ac:dyDescent="0.25">
      <c r="A458" s="55" t="s">
        <v>78</v>
      </c>
      <c r="B458" s="55" t="s">
        <v>78</v>
      </c>
      <c r="C458" s="60">
        <v>34408</v>
      </c>
    </row>
    <row r="459" spans="1:53" x14ac:dyDescent="0.25">
      <c r="A459" s="55" t="s">
        <v>78</v>
      </c>
      <c r="B459" s="55" t="s">
        <v>78</v>
      </c>
      <c r="C459" s="60">
        <v>34409</v>
      </c>
    </row>
    <row r="460" spans="1:53" x14ac:dyDescent="0.25">
      <c r="A460" s="55" t="s">
        <v>78</v>
      </c>
      <c r="B460" s="55" t="s">
        <v>78</v>
      </c>
      <c r="C460" s="60">
        <v>34412</v>
      </c>
    </row>
    <row r="461" spans="1:53" x14ac:dyDescent="0.25">
      <c r="A461" s="3" t="s">
        <v>78</v>
      </c>
      <c r="B461" s="3" t="s">
        <v>78</v>
      </c>
      <c r="C461" s="4">
        <v>34415</v>
      </c>
      <c r="D461" s="9"/>
      <c r="E461" s="9"/>
      <c r="F461" s="10"/>
      <c r="U461">
        <v>614.70000000000005</v>
      </c>
      <c r="AM461">
        <v>5.8250000000000002</v>
      </c>
      <c r="BA461">
        <v>48.05</v>
      </c>
    </row>
    <row r="462" spans="1:53" x14ac:dyDescent="0.25">
      <c r="A462" s="55" t="s">
        <v>78</v>
      </c>
      <c r="B462" s="55" t="s">
        <v>78</v>
      </c>
      <c r="C462" s="60">
        <v>34415</v>
      </c>
    </row>
    <row r="463" spans="1:53" x14ac:dyDescent="0.25">
      <c r="A463" s="55" t="s">
        <v>78</v>
      </c>
      <c r="B463" s="55" t="s">
        <v>78</v>
      </c>
      <c r="C463" s="60">
        <v>34417</v>
      </c>
    </row>
    <row r="464" spans="1:53" x14ac:dyDescent="0.25">
      <c r="A464" s="3" t="s">
        <v>78</v>
      </c>
      <c r="B464" s="3" t="s">
        <v>78</v>
      </c>
      <c r="C464" s="4">
        <v>34422</v>
      </c>
      <c r="D464" s="9"/>
      <c r="E464" s="9"/>
      <c r="F464" s="10"/>
      <c r="U464">
        <v>845.9</v>
      </c>
      <c r="AM464">
        <v>6.8819999999999997</v>
      </c>
      <c r="BA464">
        <v>56</v>
      </c>
    </row>
    <row r="465" spans="1:53" x14ac:dyDescent="0.25">
      <c r="A465" s="55" t="s">
        <v>78</v>
      </c>
      <c r="B465" s="55" t="s">
        <v>78</v>
      </c>
      <c r="C465" s="60">
        <v>34422</v>
      </c>
    </row>
    <row r="466" spans="1:53" x14ac:dyDescent="0.25">
      <c r="A466" s="55" t="s">
        <v>78</v>
      </c>
      <c r="B466" s="55" t="s">
        <v>78</v>
      </c>
      <c r="C466" s="60">
        <v>34424</v>
      </c>
    </row>
    <row r="467" spans="1:53" x14ac:dyDescent="0.25">
      <c r="A467" s="55" t="s">
        <v>78</v>
      </c>
      <c r="B467" s="55" t="s">
        <v>78</v>
      </c>
      <c r="C467" s="60">
        <v>34428</v>
      </c>
    </row>
    <row r="468" spans="1:53" x14ac:dyDescent="0.25">
      <c r="A468" s="3" t="s">
        <v>78</v>
      </c>
      <c r="B468" s="3" t="s">
        <v>78</v>
      </c>
      <c r="C468" s="4">
        <v>34429</v>
      </c>
      <c r="D468" s="9"/>
      <c r="E468" s="9"/>
      <c r="F468" s="10"/>
      <c r="U468">
        <v>1085.8</v>
      </c>
      <c r="AD468">
        <v>13.64</v>
      </c>
      <c r="AM468">
        <v>6.45</v>
      </c>
      <c r="BA468">
        <v>69.67</v>
      </c>
    </row>
    <row r="469" spans="1:53" x14ac:dyDescent="0.25">
      <c r="A469" s="55" t="s">
        <v>78</v>
      </c>
      <c r="B469" s="55" t="s">
        <v>78</v>
      </c>
      <c r="C469" s="60">
        <v>34429</v>
      </c>
    </row>
    <row r="470" spans="1:53" x14ac:dyDescent="0.25">
      <c r="A470" s="55" t="s">
        <v>78</v>
      </c>
      <c r="B470" s="55" t="s">
        <v>78</v>
      </c>
      <c r="C470" s="60">
        <v>34433</v>
      </c>
    </row>
    <row r="471" spans="1:53" x14ac:dyDescent="0.25">
      <c r="A471" s="3" t="s">
        <v>78</v>
      </c>
      <c r="B471" s="3" t="s">
        <v>78</v>
      </c>
      <c r="C471" s="4">
        <v>34436</v>
      </c>
      <c r="D471" s="9"/>
      <c r="E471" s="9"/>
      <c r="F471" s="10"/>
      <c r="U471">
        <v>1208.3</v>
      </c>
      <c r="AD471">
        <v>68.11</v>
      </c>
      <c r="AM471">
        <v>5.1989999999999998</v>
      </c>
      <c r="BA471">
        <v>73.319999999999993</v>
      </c>
    </row>
    <row r="472" spans="1:53" x14ac:dyDescent="0.25">
      <c r="A472" s="55" t="s">
        <v>78</v>
      </c>
      <c r="B472" s="55" t="s">
        <v>78</v>
      </c>
      <c r="C472" s="60">
        <v>34436</v>
      </c>
    </row>
    <row r="473" spans="1:53" x14ac:dyDescent="0.25">
      <c r="A473" s="55" t="s">
        <v>78</v>
      </c>
      <c r="B473" s="55" t="s">
        <v>78</v>
      </c>
      <c r="C473" s="60">
        <v>34439</v>
      </c>
    </row>
    <row r="474" spans="1:53" x14ac:dyDescent="0.25">
      <c r="A474" s="55" t="s">
        <v>78</v>
      </c>
      <c r="B474" s="55" t="s">
        <v>78</v>
      </c>
      <c r="C474" s="60">
        <v>34440</v>
      </c>
    </row>
    <row r="475" spans="1:53" x14ac:dyDescent="0.25">
      <c r="A475" s="3" t="s">
        <v>78</v>
      </c>
      <c r="B475" s="3" t="s">
        <v>78</v>
      </c>
      <c r="C475" s="4">
        <v>34444</v>
      </c>
      <c r="D475" s="9"/>
      <c r="E475" s="9"/>
      <c r="F475" s="10"/>
      <c r="U475">
        <v>1427.2</v>
      </c>
      <c r="AD475">
        <v>241.4</v>
      </c>
      <c r="AM475">
        <v>5.3159999999999998</v>
      </c>
      <c r="BA475">
        <v>78.25</v>
      </c>
    </row>
    <row r="476" spans="1:53" x14ac:dyDescent="0.25">
      <c r="A476" s="55" t="s">
        <v>78</v>
      </c>
      <c r="B476" s="55" t="s">
        <v>78</v>
      </c>
      <c r="C476" s="60">
        <v>34444</v>
      </c>
    </row>
    <row r="477" spans="1:53" x14ac:dyDescent="0.25">
      <c r="A477" s="55" t="s">
        <v>78</v>
      </c>
      <c r="B477" s="55" t="s">
        <v>78</v>
      </c>
      <c r="C477" s="60">
        <v>34445</v>
      </c>
    </row>
    <row r="478" spans="1:53" x14ac:dyDescent="0.25">
      <c r="A478" s="3" t="s">
        <v>78</v>
      </c>
      <c r="B478" s="3" t="s">
        <v>78</v>
      </c>
      <c r="C478" s="4">
        <v>34450</v>
      </c>
      <c r="D478" s="9"/>
      <c r="E478" s="9"/>
      <c r="F478" s="10"/>
      <c r="U478">
        <v>1705.5</v>
      </c>
      <c r="AD478">
        <v>462.2</v>
      </c>
      <c r="AM478">
        <v>5.1109999999999998</v>
      </c>
      <c r="BA478">
        <v>83.07</v>
      </c>
    </row>
    <row r="479" spans="1:53" x14ac:dyDescent="0.25">
      <c r="A479" s="55" t="s">
        <v>78</v>
      </c>
      <c r="B479" s="55" t="s">
        <v>78</v>
      </c>
      <c r="C479" s="60">
        <v>34450</v>
      </c>
    </row>
    <row r="480" spans="1:53" x14ac:dyDescent="0.25">
      <c r="A480" s="55" t="s">
        <v>78</v>
      </c>
      <c r="B480" s="55" t="s">
        <v>78</v>
      </c>
      <c r="C480" s="60">
        <v>34451</v>
      </c>
    </row>
    <row r="481" spans="1:53" x14ac:dyDescent="0.25">
      <c r="A481" s="55" t="s">
        <v>78</v>
      </c>
      <c r="B481" s="55" t="s">
        <v>78</v>
      </c>
      <c r="C481" s="60">
        <v>34455</v>
      </c>
    </row>
    <row r="482" spans="1:53" x14ac:dyDescent="0.25">
      <c r="A482" s="55" t="s">
        <v>78</v>
      </c>
      <c r="B482" s="55" t="s">
        <v>78</v>
      </c>
      <c r="C482" s="60">
        <v>34456</v>
      </c>
    </row>
    <row r="483" spans="1:53" x14ac:dyDescent="0.25">
      <c r="A483" s="3" t="s">
        <v>78</v>
      </c>
      <c r="B483" s="3" t="s">
        <v>78</v>
      </c>
      <c r="C483" s="4">
        <v>34458</v>
      </c>
      <c r="D483" s="9"/>
      <c r="E483" s="9"/>
      <c r="F483" s="10"/>
      <c r="U483">
        <v>1990.2</v>
      </c>
      <c r="AD483">
        <v>737.8</v>
      </c>
      <c r="AM483">
        <v>3.5390000000000001</v>
      </c>
      <c r="BA483">
        <v>84.3</v>
      </c>
    </row>
    <row r="484" spans="1:53" x14ac:dyDescent="0.25">
      <c r="A484" s="55" t="s">
        <v>78</v>
      </c>
      <c r="B484" s="55" t="s">
        <v>78</v>
      </c>
      <c r="C484" s="60">
        <v>34458</v>
      </c>
    </row>
    <row r="485" spans="1:53" x14ac:dyDescent="0.25">
      <c r="A485" s="55" t="s">
        <v>78</v>
      </c>
      <c r="B485" s="55" t="s">
        <v>78</v>
      </c>
      <c r="C485" s="60">
        <v>34461</v>
      </c>
    </row>
    <row r="486" spans="1:53" x14ac:dyDescent="0.25">
      <c r="A486" s="3" t="s">
        <v>78</v>
      </c>
      <c r="B486" s="3" t="s">
        <v>78</v>
      </c>
      <c r="C486" s="4">
        <v>34465</v>
      </c>
      <c r="D486" s="9"/>
      <c r="E486" s="9"/>
      <c r="F486" s="10"/>
      <c r="U486">
        <v>2187.9</v>
      </c>
      <c r="AD486">
        <v>910</v>
      </c>
      <c r="AM486">
        <v>1.581</v>
      </c>
      <c r="BA486">
        <v>85.67</v>
      </c>
    </row>
    <row r="487" spans="1:53" x14ac:dyDescent="0.25">
      <c r="A487" s="55" t="s">
        <v>78</v>
      </c>
      <c r="B487" s="55" t="s">
        <v>78</v>
      </c>
      <c r="C487" s="60">
        <v>34465</v>
      </c>
    </row>
    <row r="488" spans="1:53" x14ac:dyDescent="0.25">
      <c r="A488" s="55" t="s">
        <v>78</v>
      </c>
      <c r="B488" s="55" t="s">
        <v>78</v>
      </c>
      <c r="C488" s="60">
        <v>34466</v>
      </c>
    </row>
    <row r="489" spans="1:53" x14ac:dyDescent="0.25">
      <c r="A489" s="55" t="s">
        <v>78</v>
      </c>
      <c r="B489" s="55" t="s">
        <v>78</v>
      </c>
      <c r="C489" s="60">
        <v>34471</v>
      </c>
    </row>
    <row r="490" spans="1:53" x14ac:dyDescent="0.25">
      <c r="A490" s="3" t="s">
        <v>78</v>
      </c>
      <c r="B490" s="3" t="s">
        <v>78</v>
      </c>
      <c r="C490" s="4">
        <v>34472</v>
      </c>
      <c r="D490" s="9"/>
      <c r="E490" s="9"/>
      <c r="F490" s="10"/>
      <c r="U490">
        <v>2009.9</v>
      </c>
      <c r="AD490">
        <v>858.3</v>
      </c>
      <c r="AM490">
        <v>9.2700000000000005E-2</v>
      </c>
      <c r="BA490">
        <v>90.32</v>
      </c>
    </row>
    <row r="491" spans="1:53" x14ac:dyDescent="0.25">
      <c r="A491" s="55" t="s">
        <v>78</v>
      </c>
      <c r="B491" s="55" t="s">
        <v>78</v>
      </c>
      <c r="C491" s="60">
        <v>34472</v>
      </c>
    </row>
    <row r="492" spans="1:53" x14ac:dyDescent="0.25">
      <c r="A492" s="55" t="s">
        <v>78</v>
      </c>
      <c r="B492" s="55" t="s">
        <v>78</v>
      </c>
      <c r="C492" s="60">
        <v>34475</v>
      </c>
    </row>
    <row r="493" spans="1:53" x14ac:dyDescent="0.25">
      <c r="A493" s="3" t="s">
        <v>78</v>
      </c>
      <c r="B493" s="3" t="s">
        <v>78</v>
      </c>
      <c r="C493" s="4">
        <v>34479</v>
      </c>
      <c r="D493" s="9"/>
      <c r="E493" s="9"/>
      <c r="F493" s="10"/>
      <c r="U493">
        <v>1932.8</v>
      </c>
      <c r="AD493">
        <v>848.7</v>
      </c>
      <c r="AM493">
        <v>4.4999999999999997E-3</v>
      </c>
      <c r="BA493">
        <v>92.8</v>
      </c>
    </row>
    <row r="494" spans="1:53" x14ac:dyDescent="0.25">
      <c r="A494" s="55" t="s">
        <v>78</v>
      </c>
      <c r="B494" s="55" t="s">
        <v>78</v>
      </c>
      <c r="C494" s="60">
        <v>34480</v>
      </c>
    </row>
    <row r="495" spans="1:53" x14ac:dyDescent="0.25">
      <c r="A495" s="3" t="s">
        <v>78</v>
      </c>
      <c r="B495" s="3" t="s">
        <v>78</v>
      </c>
      <c r="C495" s="4">
        <v>34484</v>
      </c>
      <c r="D495" s="9"/>
      <c r="E495" s="9"/>
      <c r="F495" s="10"/>
      <c r="U495">
        <v>1927.6</v>
      </c>
      <c r="Z495">
        <v>4.3110000000000002E-2</v>
      </c>
      <c r="AB495">
        <v>19958.246346555301</v>
      </c>
      <c r="AD495">
        <v>860.4</v>
      </c>
      <c r="AM495">
        <v>0</v>
      </c>
      <c r="AT495" t="s">
        <v>45</v>
      </c>
      <c r="BA495">
        <v>93</v>
      </c>
    </row>
    <row r="496" spans="1:53" x14ac:dyDescent="0.25">
      <c r="A496" s="55" t="s">
        <v>79</v>
      </c>
      <c r="B496" s="55" t="s">
        <v>79</v>
      </c>
      <c r="C496" s="60">
        <v>34311</v>
      </c>
    </row>
    <row r="497" spans="1:53" x14ac:dyDescent="0.25">
      <c r="A497" s="55" t="s">
        <v>79</v>
      </c>
      <c r="B497" s="55" t="s">
        <v>79</v>
      </c>
      <c r="C497" s="60">
        <v>34318</v>
      </c>
    </row>
    <row r="498" spans="1:53" x14ac:dyDescent="0.25">
      <c r="A498" s="55" t="s">
        <v>79</v>
      </c>
      <c r="B498" s="55" t="s">
        <v>79</v>
      </c>
      <c r="C498" s="60">
        <v>34323</v>
      </c>
    </row>
    <row r="499" spans="1:53" x14ac:dyDescent="0.25">
      <c r="A499" s="3" t="s">
        <v>79</v>
      </c>
      <c r="B499" s="3" t="s">
        <v>79</v>
      </c>
      <c r="C499" s="4">
        <v>34338</v>
      </c>
      <c r="D499" s="9"/>
      <c r="E499" s="9"/>
      <c r="F499" s="10"/>
      <c r="U499">
        <v>3.0249999999999999</v>
      </c>
      <c r="AM499">
        <v>3.6499999999999998E-2</v>
      </c>
      <c r="BA499">
        <v>10.82</v>
      </c>
    </row>
    <row r="500" spans="1:53" x14ac:dyDescent="0.25">
      <c r="A500" s="55" t="s">
        <v>79</v>
      </c>
      <c r="B500" s="55" t="s">
        <v>79</v>
      </c>
      <c r="C500" s="60">
        <v>34338</v>
      </c>
    </row>
    <row r="501" spans="1:53" x14ac:dyDescent="0.25">
      <c r="A501" s="3" t="s">
        <v>79</v>
      </c>
      <c r="B501" s="3" t="s">
        <v>79</v>
      </c>
      <c r="C501" s="4">
        <v>34345</v>
      </c>
      <c r="D501" s="9"/>
      <c r="E501" s="9"/>
      <c r="F501" s="10"/>
      <c r="U501">
        <v>5.282</v>
      </c>
      <c r="AM501">
        <v>5.9499999999999997E-2</v>
      </c>
      <c r="BA501">
        <v>11.47</v>
      </c>
    </row>
    <row r="502" spans="1:53" x14ac:dyDescent="0.25">
      <c r="A502" s="55" t="s">
        <v>79</v>
      </c>
      <c r="B502" s="55" t="s">
        <v>79</v>
      </c>
      <c r="C502" s="60">
        <v>34345</v>
      </c>
    </row>
    <row r="503" spans="1:53" x14ac:dyDescent="0.25">
      <c r="A503" s="3" t="s">
        <v>79</v>
      </c>
      <c r="B503" s="3" t="s">
        <v>79</v>
      </c>
      <c r="C503" s="4">
        <v>34352</v>
      </c>
      <c r="D503" s="9"/>
      <c r="E503" s="9"/>
      <c r="F503" s="10"/>
      <c r="U503">
        <v>8.6419999999999995</v>
      </c>
      <c r="AM503">
        <v>9.64E-2</v>
      </c>
      <c r="BA503">
        <v>15.07</v>
      </c>
    </row>
    <row r="504" spans="1:53" x14ac:dyDescent="0.25">
      <c r="A504" s="55" t="s">
        <v>79</v>
      </c>
      <c r="B504" s="55" t="s">
        <v>79</v>
      </c>
      <c r="C504" s="60">
        <v>34353</v>
      </c>
    </row>
    <row r="505" spans="1:53" x14ac:dyDescent="0.25">
      <c r="A505" s="55" t="s">
        <v>79</v>
      </c>
      <c r="B505" s="55" t="s">
        <v>79</v>
      </c>
      <c r="C505" s="60">
        <v>34357</v>
      </c>
    </row>
    <row r="506" spans="1:53" x14ac:dyDescent="0.25">
      <c r="A506" s="3" t="s">
        <v>79</v>
      </c>
      <c r="B506" s="3" t="s">
        <v>79</v>
      </c>
      <c r="C506" s="4">
        <v>34359</v>
      </c>
      <c r="D506" s="9"/>
      <c r="E506" s="9"/>
      <c r="F506" s="10"/>
      <c r="U506">
        <v>14.18</v>
      </c>
      <c r="AM506">
        <v>0.19170000000000001</v>
      </c>
      <c r="BA506">
        <v>21.75</v>
      </c>
    </row>
    <row r="507" spans="1:53" x14ac:dyDescent="0.25">
      <c r="A507" s="55" t="s">
        <v>79</v>
      </c>
      <c r="B507" s="55" t="s">
        <v>79</v>
      </c>
      <c r="C507" s="60">
        <v>34361</v>
      </c>
    </row>
    <row r="508" spans="1:53" x14ac:dyDescent="0.25">
      <c r="A508" s="3" t="s">
        <v>79</v>
      </c>
      <c r="B508" s="3" t="s">
        <v>79</v>
      </c>
      <c r="C508" s="4">
        <v>34366</v>
      </c>
      <c r="D508" s="9"/>
      <c r="E508" s="9"/>
      <c r="F508" s="10"/>
      <c r="U508">
        <v>25.81</v>
      </c>
      <c r="AM508">
        <v>0.30669999999999997</v>
      </c>
      <c r="BA508">
        <v>22.4</v>
      </c>
    </row>
    <row r="509" spans="1:53" x14ac:dyDescent="0.25">
      <c r="A509" s="55" t="s">
        <v>79</v>
      </c>
      <c r="B509" s="55" t="s">
        <v>79</v>
      </c>
      <c r="C509" s="60">
        <v>34366</v>
      </c>
    </row>
    <row r="510" spans="1:53" x14ac:dyDescent="0.25">
      <c r="A510" s="55" t="s">
        <v>79</v>
      </c>
      <c r="B510" s="55" t="s">
        <v>79</v>
      </c>
      <c r="C510" s="60">
        <v>34370</v>
      </c>
    </row>
    <row r="511" spans="1:53" x14ac:dyDescent="0.25">
      <c r="A511" s="3" t="s">
        <v>79</v>
      </c>
      <c r="B511" s="3" t="s">
        <v>79</v>
      </c>
      <c r="C511" s="4">
        <v>34373</v>
      </c>
      <c r="D511" s="9"/>
      <c r="E511" s="9"/>
      <c r="F511" s="10"/>
      <c r="U511">
        <v>35.29</v>
      </c>
      <c r="AM511">
        <v>0.59819999999999995</v>
      </c>
      <c r="BA511">
        <v>22.9</v>
      </c>
    </row>
    <row r="512" spans="1:53" x14ac:dyDescent="0.25">
      <c r="A512" s="55" t="s">
        <v>79</v>
      </c>
      <c r="B512" s="55" t="s">
        <v>79</v>
      </c>
      <c r="C512" s="60">
        <v>34376</v>
      </c>
    </row>
    <row r="513" spans="1:53" x14ac:dyDescent="0.25">
      <c r="A513" s="3" t="s">
        <v>79</v>
      </c>
      <c r="B513" s="3" t="s">
        <v>79</v>
      </c>
      <c r="C513" s="4">
        <v>34380</v>
      </c>
      <c r="D513" s="9"/>
      <c r="E513" s="9"/>
      <c r="F513" s="10"/>
      <c r="U513">
        <v>62.96</v>
      </c>
      <c r="AM513">
        <v>1.0429999999999999</v>
      </c>
      <c r="BA513">
        <v>24.55</v>
      </c>
    </row>
    <row r="514" spans="1:53" x14ac:dyDescent="0.25">
      <c r="A514" s="55" t="s">
        <v>79</v>
      </c>
      <c r="B514" s="55" t="s">
        <v>79</v>
      </c>
      <c r="C514" s="60">
        <v>34381</v>
      </c>
    </row>
    <row r="515" spans="1:53" x14ac:dyDescent="0.25">
      <c r="A515" s="3" t="s">
        <v>79</v>
      </c>
      <c r="B515" s="3" t="s">
        <v>79</v>
      </c>
      <c r="C515" s="4">
        <v>34387</v>
      </c>
      <c r="D515" s="9"/>
      <c r="E515" s="9"/>
      <c r="F515" s="10"/>
      <c r="U515">
        <v>115</v>
      </c>
      <c r="AM515">
        <v>1.927</v>
      </c>
      <c r="BA515">
        <v>29.45</v>
      </c>
    </row>
    <row r="516" spans="1:53" x14ac:dyDescent="0.25">
      <c r="A516" s="55" t="s">
        <v>79</v>
      </c>
      <c r="B516" s="55" t="s">
        <v>79</v>
      </c>
      <c r="C516" s="60">
        <v>34388</v>
      </c>
    </row>
    <row r="517" spans="1:53" x14ac:dyDescent="0.25">
      <c r="A517" s="55" t="s">
        <v>79</v>
      </c>
      <c r="B517" s="55" t="s">
        <v>79</v>
      </c>
      <c r="C517" s="60">
        <v>34390</v>
      </c>
    </row>
    <row r="518" spans="1:53" x14ac:dyDescent="0.25">
      <c r="A518" s="3" t="s">
        <v>79</v>
      </c>
      <c r="B518" s="3" t="s">
        <v>79</v>
      </c>
      <c r="C518" s="4">
        <v>34394</v>
      </c>
      <c r="D518" s="9"/>
      <c r="E518" s="9"/>
      <c r="F518" s="10"/>
      <c r="U518">
        <v>195.1</v>
      </c>
      <c r="AM518">
        <v>2.9039999999999999</v>
      </c>
      <c r="BA518">
        <v>31.2</v>
      </c>
    </row>
    <row r="519" spans="1:53" x14ac:dyDescent="0.25">
      <c r="A519" s="55" t="s">
        <v>79</v>
      </c>
      <c r="B519" s="55" t="s">
        <v>79</v>
      </c>
      <c r="C519" s="60">
        <v>34394</v>
      </c>
    </row>
    <row r="520" spans="1:53" x14ac:dyDescent="0.25">
      <c r="A520" s="55" t="s">
        <v>79</v>
      </c>
      <c r="B520" s="55" t="s">
        <v>79</v>
      </c>
      <c r="C520" s="60">
        <v>34397</v>
      </c>
    </row>
    <row r="521" spans="1:53" x14ac:dyDescent="0.25">
      <c r="A521" s="55" t="s">
        <v>79</v>
      </c>
      <c r="B521" s="55" t="s">
        <v>79</v>
      </c>
      <c r="C521" s="60">
        <v>34400</v>
      </c>
    </row>
    <row r="522" spans="1:53" x14ac:dyDescent="0.25">
      <c r="A522" s="3" t="s">
        <v>79</v>
      </c>
      <c r="B522" s="3" t="s">
        <v>79</v>
      </c>
      <c r="C522" s="4">
        <v>34401</v>
      </c>
      <c r="D522" s="9"/>
      <c r="E522" s="9"/>
      <c r="F522" s="10"/>
      <c r="U522">
        <v>289.3</v>
      </c>
      <c r="AM522">
        <v>4.1159999999999997</v>
      </c>
      <c r="BA522">
        <v>31.87</v>
      </c>
    </row>
    <row r="523" spans="1:53" x14ac:dyDescent="0.25">
      <c r="A523" s="55" t="s">
        <v>79</v>
      </c>
      <c r="B523" s="55" t="s">
        <v>79</v>
      </c>
      <c r="C523" s="60">
        <v>34404</v>
      </c>
    </row>
    <row r="524" spans="1:53" x14ac:dyDescent="0.25">
      <c r="A524" s="55" t="s">
        <v>79</v>
      </c>
      <c r="B524" s="55" t="s">
        <v>79</v>
      </c>
      <c r="C524" s="60">
        <v>34407</v>
      </c>
    </row>
    <row r="525" spans="1:53" x14ac:dyDescent="0.25">
      <c r="A525" s="3" t="s">
        <v>79</v>
      </c>
      <c r="B525" s="3" t="s">
        <v>79</v>
      </c>
      <c r="C525" s="4">
        <v>34408</v>
      </c>
      <c r="D525" s="9"/>
      <c r="E525" s="9"/>
      <c r="F525" s="10"/>
      <c r="U525">
        <v>348</v>
      </c>
      <c r="AM525">
        <v>4.0069999999999997</v>
      </c>
      <c r="BA525">
        <v>35.770000000000003</v>
      </c>
    </row>
    <row r="526" spans="1:53" x14ac:dyDescent="0.25">
      <c r="A526" s="55" t="s">
        <v>79</v>
      </c>
      <c r="B526" s="55" t="s">
        <v>79</v>
      </c>
      <c r="C526" s="60">
        <v>34410</v>
      </c>
    </row>
    <row r="527" spans="1:53" x14ac:dyDescent="0.25">
      <c r="A527" s="55" t="s">
        <v>79</v>
      </c>
      <c r="B527" s="55" t="s">
        <v>79</v>
      </c>
      <c r="C527" s="60">
        <v>34412</v>
      </c>
    </row>
    <row r="528" spans="1:53" x14ac:dyDescent="0.25">
      <c r="A528" s="3" t="s">
        <v>79</v>
      </c>
      <c r="B528" s="3" t="s">
        <v>79</v>
      </c>
      <c r="C528" s="4">
        <v>34415</v>
      </c>
      <c r="D528" s="9"/>
      <c r="E528" s="9"/>
      <c r="F528" s="10"/>
      <c r="U528">
        <v>446.1</v>
      </c>
      <c r="AM528">
        <v>4.0830000000000002</v>
      </c>
      <c r="BA528">
        <v>47.77</v>
      </c>
    </row>
    <row r="529" spans="1:53" x14ac:dyDescent="0.25">
      <c r="A529" s="55" t="s">
        <v>79</v>
      </c>
      <c r="B529" s="55" t="s">
        <v>79</v>
      </c>
      <c r="C529" s="60">
        <v>34415</v>
      </c>
    </row>
    <row r="530" spans="1:53" x14ac:dyDescent="0.25">
      <c r="A530" s="55" t="s">
        <v>79</v>
      </c>
      <c r="B530" s="55" t="s">
        <v>79</v>
      </c>
      <c r="C530" s="60">
        <v>34417</v>
      </c>
    </row>
    <row r="531" spans="1:53" x14ac:dyDescent="0.25">
      <c r="A531" s="3" t="s">
        <v>79</v>
      </c>
      <c r="B531" s="3" t="s">
        <v>79</v>
      </c>
      <c r="C531" s="4">
        <v>34422</v>
      </c>
      <c r="D531" s="9"/>
      <c r="E531" s="9"/>
      <c r="F531" s="10"/>
      <c r="U531">
        <v>529.70000000000005</v>
      </c>
      <c r="AM531">
        <v>3.9209999999999998</v>
      </c>
      <c r="BA531">
        <v>55.02</v>
      </c>
    </row>
    <row r="532" spans="1:53" x14ac:dyDescent="0.25">
      <c r="A532" s="55" t="s">
        <v>79</v>
      </c>
      <c r="B532" s="55" t="s">
        <v>79</v>
      </c>
      <c r="C532" s="60">
        <v>34422</v>
      </c>
    </row>
    <row r="533" spans="1:53" x14ac:dyDescent="0.25">
      <c r="A533" s="55" t="s">
        <v>79</v>
      </c>
      <c r="B533" s="55" t="s">
        <v>79</v>
      </c>
      <c r="C533" s="60">
        <v>34424</v>
      </c>
    </row>
    <row r="534" spans="1:53" x14ac:dyDescent="0.25">
      <c r="A534" s="55" t="s">
        <v>79</v>
      </c>
      <c r="B534" s="55" t="s">
        <v>79</v>
      </c>
      <c r="C534" s="60">
        <v>34428</v>
      </c>
    </row>
    <row r="535" spans="1:53" x14ac:dyDescent="0.25">
      <c r="A535" s="3" t="s">
        <v>79</v>
      </c>
      <c r="B535" s="3" t="s">
        <v>79</v>
      </c>
      <c r="C535" s="4">
        <v>34429</v>
      </c>
      <c r="D535" s="9"/>
      <c r="E535" s="9"/>
      <c r="F535" s="10"/>
      <c r="U535">
        <v>731.9</v>
      </c>
      <c r="AD535">
        <v>9.907</v>
      </c>
      <c r="AM535">
        <v>3.649</v>
      </c>
      <c r="BA535">
        <v>67.849999999999994</v>
      </c>
    </row>
    <row r="536" spans="1:53" x14ac:dyDescent="0.25">
      <c r="A536" s="55" t="s">
        <v>79</v>
      </c>
      <c r="B536" s="55" t="s">
        <v>79</v>
      </c>
      <c r="C536" s="60">
        <v>34429</v>
      </c>
    </row>
    <row r="537" spans="1:53" x14ac:dyDescent="0.25">
      <c r="A537" s="55" t="s">
        <v>79</v>
      </c>
      <c r="B537" s="55" t="s">
        <v>79</v>
      </c>
      <c r="C537" s="60">
        <v>34432</v>
      </c>
    </row>
    <row r="538" spans="1:53" x14ac:dyDescent="0.25">
      <c r="A538" s="3" t="s">
        <v>79</v>
      </c>
      <c r="B538" s="3" t="s">
        <v>79</v>
      </c>
      <c r="C538" s="4">
        <v>34436</v>
      </c>
      <c r="D538" s="9"/>
      <c r="E538" s="9"/>
      <c r="F538" s="10"/>
      <c r="U538">
        <v>982</v>
      </c>
      <c r="AD538">
        <v>54.09</v>
      </c>
      <c r="AM538">
        <v>3.524</v>
      </c>
      <c r="BA538">
        <v>72.47</v>
      </c>
    </row>
    <row r="539" spans="1:53" x14ac:dyDescent="0.25">
      <c r="A539" s="55" t="s">
        <v>79</v>
      </c>
      <c r="B539" s="55" t="s">
        <v>79</v>
      </c>
      <c r="C539" s="60">
        <v>34436</v>
      </c>
    </row>
    <row r="540" spans="1:53" x14ac:dyDescent="0.25">
      <c r="A540" s="55" t="s">
        <v>79</v>
      </c>
      <c r="B540" s="55" t="s">
        <v>79</v>
      </c>
      <c r="C540" s="60">
        <v>34439</v>
      </c>
    </row>
    <row r="541" spans="1:53" x14ac:dyDescent="0.25">
      <c r="A541" s="55" t="s">
        <v>79</v>
      </c>
      <c r="B541" s="55" t="s">
        <v>79</v>
      </c>
      <c r="C541" s="60">
        <v>34441</v>
      </c>
    </row>
    <row r="542" spans="1:53" x14ac:dyDescent="0.25">
      <c r="A542" s="3" t="s">
        <v>79</v>
      </c>
      <c r="B542" s="3" t="s">
        <v>79</v>
      </c>
      <c r="C542" s="4">
        <v>34444</v>
      </c>
      <c r="D542" s="9"/>
      <c r="E542" s="9"/>
      <c r="F542" s="10"/>
      <c r="U542">
        <v>1071.9000000000001</v>
      </c>
      <c r="AD542">
        <v>201.8</v>
      </c>
      <c r="AM542">
        <v>2.4700000000000002</v>
      </c>
      <c r="BA542">
        <v>78.27</v>
      </c>
    </row>
    <row r="543" spans="1:53" x14ac:dyDescent="0.25">
      <c r="A543" s="55" t="s">
        <v>79</v>
      </c>
      <c r="B543" s="55" t="s">
        <v>79</v>
      </c>
      <c r="C543" s="60">
        <v>34444</v>
      </c>
    </row>
    <row r="544" spans="1:53" x14ac:dyDescent="0.25">
      <c r="A544" s="55" t="s">
        <v>79</v>
      </c>
      <c r="B544" s="55" t="s">
        <v>79</v>
      </c>
      <c r="C544" s="60">
        <v>34446</v>
      </c>
    </row>
    <row r="545" spans="1:53" x14ac:dyDescent="0.25">
      <c r="A545" s="3" t="s">
        <v>79</v>
      </c>
      <c r="B545" s="3" t="s">
        <v>79</v>
      </c>
      <c r="C545" s="4">
        <v>34450</v>
      </c>
      <c r="D545" s="9"/>
      <c r="E545" s="9"/>
      <c r="F545" s="10"/>
      <c r="U545">
        <v>1129.4000000000001</v>
      </c>
      <c r="AD545">
        <v>329.2</v>
      </c>
      <c r="AM545">
        <v>2.1150000000000002</v>
      </c>
      <c r="BA545">
        <v>82.02</v>
      </c>
    </row>
    <row r="546" spans="1:53" x14ac:dyDescent="0.25">
      <c r="A546" s="55" t="s">
        <v>79</v>
      </c>
      <c r="B546" s="55" t="s">
        <v>79</v>
      </c>
      <c r="C546" s="60">
        <v>34450</v>
      </c>
    </row>
    <row r="547" spans="1:53" x14ac:dyDescent="0.25">
      <c r="A547" s="55" t="s">
        <v>79</v>
      </c>
      <c r="B547" s="55" t="s">
        <v>79</v>
      </c>
      <c r="C547" s="60">
        <v>34452</v>
      </c>
    </row>
    <row r="548" spans="1:53" x14ac:dyDescent="0.25">
      <c r="A548" s="55" t="s">
        <v>79</v>
      </c>
      <c r="B548" s="55" t="s">
        <v>79</v>
      </c>
      <c r="C548" s="60">
        <v>34454</v>
      </c>
    </row>
    <row r="549" spans="1:53" x14ac:dyDescent="0.25">
      <c r="A549" s="55" t="s">
        <v>79</v>
      </c>
      <c r="B549" s="55" t="s">
        <v>79</v>
      </c>
      <c r="C549" s="60">
        <v>34456</v>
      </c>
    </row>
    <row r="550" spans="1:53" x14ac:dyDescent="0.25">
      <c r="A550" s="3" t="s">
        <v>79</v>
      </c>
      <c r="B550" s="3" t="s">
        <v>79</v>
      </c>
      <c r="C550" s="4">
        <v>34458</v>
      </c>
      <c r="D550" s="9"/>
      <c r="E550" s="9"/>
      <c r="F550" s="10"/>
      <c r="U550">
        <v>1323.2</v>
      </c>
      <c r="AD550">
        <v>520.5</v>
      </c>
      <c r="AM550">
        <v>0.76300000000000001</v>
      </c>
      <c r="BA550">
        <v>84.5</v>
      </c>
    </row>
    <row r="551" spans="1:53" x14ac:dyDescent="0.25">
      <c r="A551" s="55" t="s">
        <v>79</v>
      </c>
      <c r="B551" s="55" t="s">
        <v>79</v>
      </c>
      <c r="C551" s="60">
        <v>34459</v>
      </c>
    </row>
    <row r="552" spans="1:53" x14ac:dyDescent="0.25">
      <c r="A552" s="55" t="s">
        <v>79</v>
      </c>
      <c r="B552" s="55" t="s">
        <v>79</v>
      </c>
      <c r="C552" s="60">
        <v>34461</v>
      </c>
    </row>
    <row r="553" spans="1:53" x14ac:dyDescent="0.25">
      <c r="A553" s="3" t="s">
        <v>79</v>
      </c>
      <c r="B553" s="3" t="s">
        <v>79</v>
      </c>
      <c r="C553" s="4">
        <v>34465</v>
      </c>
      <c r="D553" s="9"/>
      <c r="E553" s="9"/>
      <c r="F553" s="10"/>
      <c r="U553">
        <v>1334.3</v>
      </c>
      <c r="AD553">
        <v>595.6</v>
      </c>
      <c r="AM553">
        <v>0.17399999999999999</v>
      </c>
      <c r="BA553">
        <v>87.75</v>
      </c>
    </row>
    <row r="554" spans="1:53" x14ac:dyDescent="0.25">
      <c r="A554" s="55" t="s">
        <v>79</v>
      </c>
      <c r="B554" s="55" t="s">
        <v>79</v>
      </c>
      <c r="C554" s="60">
        <v>34465</v>
      </c>
    </row>
    <row r="555" spans="1:53" x14ac:dyDescent="0.25">
      <c r="A555" s="55" t="s">
        <v>79</v>
      </c>
      <c r="B555" s="55" t="s">
        <v>79</v>
      </c>
      <c r="C555" s="60">
        <v>34467</v>
      </c>
    </row>
    <row r="556" spans="1:53" x14ac:dyDescent="0.25">
      <c r="A556" s="55" t="s">
        <v>79</v>
      </c>
      <c r="B556" s="55" t="s">
        <v>79</v>
      </c>
      <c r="C556" s="60">
        <v>34471</v>
      </c>
    </row>
    <row r="557" spans="1:53" x14ac:dyDescent="0.25">
      <c r="A557" s="3" t="s">
        <v>79</v>
      </c>
      <c r="B557" s="3" t="s">
        <v>79</v>
      </c>
      <c r="C557" s="4">
        <v>34472</v>
      </c>
      <c r="D557" s="9"/>
      <c r="E557" s="9"/>
      <c r="F557" s="10"/>
      <c r="U557">
        <v>1363.1</v>
      </c>
      <c r="AD557">
        <v>615.5</v>
      </c>
      <c r="AM557">
        <v>0</v>
      </c>
      <c r="BA557">
        <v>92.52</v>
      </c>
    </row>
    <row r="558" spans="1:53" x14ac:dyDescent="0.25">
      <c r="A558" s="55" t="s">
        <v>79</v>
      </c>
      <c r="B558" s="55" t="s">
        <v>79</v>
      </c>
      <c r="C558" s="60">
        <v>34473</v>
      </c>
    </row>
    <row r="559" spans="1:53" x14ac:dyDescent="0.25">
      <c r="A559" s="55" t="s">
        <v>79</v>
      </c>
      <c r="B559" s="55" t="s">
        <v>79</v>
      </c>
      <c r="C559" s="60">
        <v>34475</v>
      </c>
    </row>
    <row r="560" spans="1:53" x14ac:dyDescent="0.25">
      <c r="A560" s="3" t="s">
        <v>79</v>
      </c>
      <c r="B560" s="3" t="s">
        <v>79</v>
      </c>
      <c r="C560" s="4">
        <v>34479</v>
      </c>
      <c r="D560" s="9"/>
      <c r="E560" s="9"/>
      <c r="F560" s="10"/>
      <c r="U560">
        <v>1385.7</v>
      </c>
      <c r="AD560">
        <v>619</v>
      </c>
      <c r="AM560">
        <v>0</v>
      </c>
      <c r="AT560" t="s">
        <v>45</v>
      </c>
      <c r="BA560">
        <v>92.72</v>
      </c>
    </row>
    <row r="561" spans="1:53" x14ac:dyDescent="0.25">
      <c r="A561" s="55" t="s">
        <v>79</v>
      </c>
      <c r="B561" s="55" t="s">
        <v>79</v>
      </c>
      <c r="C561" s="60">
        <v>34481</v>
      </c>
    </row>
    <row r="562" spans="1:53" x14ac:dyDescent="0.25">
      <c r="A562" s="55" t="s">
        <v>80</v>
      </c>
      <c r="B562" s="55" t="s">
        <v>80</v>
      </c>
      <c r="C562" s="60">
        <v>34311</v>
      </c>
    </row>
    <row r="563" spans="1:53" x14ac:dyDescent="0.25">
      <c r="A563" s="55" t="s">
        <v>80</v>
      </c>
      <c r="B563" s="55" t="s">
        <v>80</v>
      </c>
      <c r="C563" s="60">
        <v>34318</v>
      </c>
    </row>
    <row r="564" spans="1:53" x14ac:dyDescent="0.25">
      <c r="A564" s="55" t="s">
        <v>80</v>
      </c>
      <c r="B564" s="55" t="s">
        <v>80</v>
      </c>
      <c r="C564" s="60">
        <v>34323</v>
      </c>
    </row>
    <row r="565" spans="1:53" x14ac:dyDescent="0.25">
      <c r="A565" s="55" t="s">
        <v>80</v>
      </c>
      <c r="B565" s="55" t="s">
        <v>80</v>
      </c>
      <c r="C565" s="60">
        <v>34337</v>
      </c>
    </row>
    <row r="566" spans="1:53" x14ac:dyDescent="0.25">
      <c r="A566" s="3" t="s">
        <v>80</v>
      </c>
      <c r="B566" s="3" t="s">
        <v>80</v>
      </c>
      <c r="C566" s="4">
        <v>34338</v>
      </c>
      <c r="D566" s="9"/>
      <c r="E566" s="9"/>
      <c r="F566" s="10"/>
      <c r="U566">
        <v>2.512</v>
      </c>
      <c r="AM566">
        <v>3.0700000000000002E-2</v>
      </c>
      <c r="BA566">
        <v>10.52</v>
      </c>
    </row>
    <row r="567" spans="1:53" x14ac:dyDescent="0.25">
      <c r="A567" s="3" t="s">
        <v>80</v>
      </c>
      <c r="B567" s="3" t="s">
        <v>80</v>
      </c>
      <c r="C567" s="4">
        <v>34345</v>
      </c>
      <c r="D567" s="9"/>
      <c r="E567" s="9"/>
      <c r="F567" s="10"/>
      <c r="U567">
        <v>4.8440000000000003</v>
      </c>
      <c r="AM567">
        <v>5.3499999999999999E-2</v>
      </c>
      <c r="BA567">
        <v>11.02</v>
      </c>
    </row>
    <row r="568" spans="1:53" x14ac:dyDescent="0.25">
      <c r="A568" s="55" t="s">
        <v>80</v>
      </c>
      <c r="B568" s="55" t="s">
        <v>80</v>
      </c>
      <c r="C568" s="60">
        <v>34345</v>
      </c>
    </row>
    <row r="569" spans="1:53" x14ac:dyDescent="0.25">
      <c r="A569" s="3" t="s">
        <v>80</v>
      </c>
      <c r="B569" s="3" t="s">
        <v>80</v>
      </c>
      <c r="C569" s="4">
        <v>34352</v>
      </c>
      <c r="D569" s="9"/>
      <c r="E569" s="9"/>
      <c r="F569" s="10"/>
      <c r="U569">
        <v>8.7119999999999997</v>
      </c>
      <c r="AM569">
        <v>9.7699999999999995E-2</v>
      </c>
      <c r="BA569">
        <v>14.77</v>
      </c>
    </row>
    <row r="570" spans="1:53" x14ac:dyDescent="0.25">
      <c r="A570" s="55" t="s">
        <v>80</v>
      </c>
      <c r="B570" s="55" t="s">
        <v>80</v>
      </c>
      <c r="C570" s="60">
        <v>34353</v>
      </c>
    </row>
    <row r="571" spans="1:53" x14ac:dyDescent="0.25">
      <c r="A571" s="55" t="s">
        <v>80</v>
      </c>
      <c r="B571" s="55" t="s">
        <v>80</v>
      </c>
      <c r="C571" s="60">
        <v>34357</v>
      </c>
    </row>
    <row r="572" spans="1:53" x14ac:dyDescent="0.25">
      <c r="A572" s="3" t="s">
        <v>80</v>
      </c>
      <c r="B572" s="3" t="s">
        <v>80</v>
      </c>
      <c r="C572" s="4">
        <v>34359</v>
      </c>
      <c r="D572" s="9"/>
      <c r="E572" s="9"/>
      <c r="F572" s="10"/>
      <c r="U572">
        <v>13.7</v>
      </c>
      <c r="AM572">
        <v>0.1837</v>
      </c>
      <c r="BA572">
        <v>21.32</v>
      </c>
    </row>
    <row r="573" spans="1:53" x14ac:dyDescent="0.25">
      <c r="A573" s="55" t="s">
        <v>80</v>
      </c>
      <c r="B573" s="55" t="s">
        <v>80</v>
      </c>
      <c r="C573" s="60">
        <v>34361</v>
      </c>
    </row>
    <row r="574" spans="1:53" x14ac:dyDescent="0.25">
      <c r="A574" s="3" t="s">
        <v>80</v>
      </c>
      <c r="B574" s="3" t="s">
        <v>80</v>
      </c>
      <c r="C574" s="4">
        <v>34366</v>
      </c>
      <c r="D574" s="9"/>
      <c r="E574" s="9"/>
      <c r="F574" s="10"/>
      <c r="U574">
        <v>26.62</v>
      </c>
      <c r="AM574">
        <v>0.33250000000000002</v>
      </c>
      <c r="BA574">
        <v>22.5</v>
      </c>
    </row>
    <row r="575" spans="1:53" x14ac:dyDescent="0.25">
      <c r="A575" s="55" t="s">
        <v>80</v>
      </c>
      <c r="B575" s="55" t="s">
        <v>80</v>
      </c>
      <c r="C575" s="60">
        <v>34366</v>
      </c>
    </row>
    <row r="576" spans="1:53" x14ac:dyDescent="0.25">
      <c r="A576" s="55" t="s">
        <v>80</v>
      </c>
      <c r="B576" s="55" t="s">
        <v>80</v>
      </c>
      <c r="C576" s="60">
        <v>34369</v>
      </c>
    </row>
    <row r="577" spans="1:53" x14ac:dyDescent="0.25">
      <c r="A577" s="55" t="s">
        <v>80</v>
      </c>
      <c r="B577" s="55" t="s">
        <v>80</v>
      </c>
      <c r="C577" s="60">
        <v>34370</v>
      </c>
    </row>
    <row r="578" spans="1:53" x14ac:dyDescent="0.25">
      <c r="A578" s="3" t="s">
        <v>80</v>
      </c>
      <c r="B578" s="3" t="s">
        <v>80</v>
      </c>
      <c r="C578" s="4">
        <v>34373</v>
      </c>
      <c r="D578" s="9"/>
      <c r="E578" s="9"/>
      <c r="F578" s="10"/>
      <c r="U578">
        <v>38</v>
      </c>
      <c r="AM578">
        <v>0.65200000000000002</v>
      </c>
      <c r="BA578">
        <v>23.8</v>
      </c>
    </row>
    <row r="579" spans="1:53" x14ac:dyDescent="0.25">
      <c r="A579" s="55" t="s">
        <v>80</v>
      </c>
      <c r="B579" s="55" t="s">
        <v>80</v>
      </c>
      <c r="C579" s="60">
        <v>34376</v>
      </c>
      <c r="D579" s="60"/>
    </row>
    <row r="580" spans="1:53" x14ac:dyDescent="0.25">
      <c r="A580" s="3" t="s">
        <v>80</v>
      </c>
      <c r="B580" s="3" t="s">
        <v>80</v>
      </c>
      <c r="C580" s="4">
        <v>34380</v>
      </c>
      <c r="D580" s="9"/>
      <c r="E580" s="9"/>
      <c r="F580" s="10"/>
      <c r="U580">
        <v>70.069999999999993</v>
      </c>
      <c r="AM580">
        <v>1.147</v>
      </c>
      <c r="BA580">
        <v>25.47</v>
      </c>
    </row>
    <row r="581" spans="1:53" x14ac:dyDescent="0.25">
      <c r="A581" s="55" t="s">
        <v>80</v>
      </c>
      <c r="B581" s="55" t="s">
        <v>80</v>
      </c>
      <c r="C581" s="60">
        <v>34381</v>
      </c>
    </row>
    <row r="582" spans="1:53" x14ac:dyDescent="0.25">
      <c r="A582" s="3" t="s">
        <v>80</v>
      </c>
      <c r="B582" s="3" t="s">
        <v>80</v>
      </c>
      <c r="C582" s="4">
        <v>34387</v>
      </c>
      <c r="D582" s="9"/>
      <c r="E582" s="9"/>
      <c r="F582" s="10"/>
      <c r="U582">
        <v>137</v>
      </c>
      <c r="AM582">
        <v>2.246</v>
      </c>
      <c r="BA582">
        <v>29.37</v>
      </c>
    </row>
    <row r="583" spans="1:53" x14ac:dyDescent="0.25">
      <c r="A583" s="55" t="s">
        <v>80</v>
      </c>
      <c r="B583" s="55" t="s">
        <v>80</v>
      </c>
      <c r="C583" s="60">
        <v>34388</v>
      </c>
    </row>
    <row r="584" spans="1:53" x14ac:dyDescent="0.25">
      <c r="A584" s="55" t="s">
        <v>80</v>
      </c>
      <c r="B584" s="55" t="s">
        <v>80</v>
      </c>
      <c r="C584" s="60">
        <v>34391</v>
      </c>
    </row>
    <row r="585" spans="1:53" x14ac:dyDescent="0.25">
      <c r="A585" s="3" t="s">
        <v>80</v>
      </c>
      <c r="B585" s="3" t="s">
        <v>80</v>
      </c>
      <c r="C585" s="4">
        <v>34394</v>
      </c>
      <c r="D585" s="9"/>
      <c r="E585" s="9"/>
      <c r="F585" s="10"/>
      <c r="U585">
        <v>218.5</v>
      </c>
      <c r="AM585">
        <v>3.419</v>
      </c>
      <c r="BA585">
        <v>30.97</v>
      </c>
    </row>
    <row r="586" spans="1:53" x14ac:dyDescent="0.25">
      <c r="A586" s="55" t="s">
        <v>80</v>
      </c>
      <c r="B586" s="55" t="s">
        <v>80</v>
      </c>
      <c r="C586" s="60">
        <v>34395</v>
      </c>
    </row>
    <row r="587" spans="1:53" x14ac:dyDescent="0.25">
      <c r="A587" s="55" t="s">
        <v>80</v>
      </c>
      <c r="B587" s="55" t="s">
        <v>80</v>
      </c>
      <c r="C587" s="60">
        <v>34398</v>
      </c>
    </row>
    <row r="588" spans="1:53" x14ac:dyDescent="0.25">
      <c r="A588" s="55" t="s">
        <v>80</v>
      </c>
      <c r="B588" s="55" t="s">
        <v>80</v>
      </c>
      <c r="C588" s="60">
        <v>34400</v>
      </c>
    </row>
    <row r="589" spans="1:53" x14ac:dyDescent="0.25">
      <c r="A589" s="3" t="s">
        <v>80</v>
      </c>
      <c r="B589" s="3" t="s">
        <v>80</v>
      </c>
      <c r="C589" s="4">
        <v>34401</v>
      </c>
      <c r="D589" s="9"/>
      <c r="E589" s="9"/>
      <c r="F589" s="10"/>
      <c r="U589">
        <v>339.7</v>
      </c>
      <c r="AM589">
        <v>5.3369999999999997</v>
      </c>
      <c r="BA589">
        <v>32</v>
      </c>
    </row>
    <row r="590" spans="1:53" x14ac:dyDescent="0.25">
      <c r="A590" s="55" t="s">
        <v>80</v>
      </c>
      <c r="B590" s="55" t="s">
        <v>80</v>
      </c>
      <c r="C590" s="60">
        <v>34404</v>
      </c>
    </row>
    <row r="591" spans="1:53" x14ac:dyDescent="0.25">
      <c r="A591" s="3" t="s">
        <v>80</v>
      </c>
      <c r="B591" s="3" t="s">
        <v>80</v>
      </c>
      <c r="C591" s="4">
        <v>34408</v>
      </c>
      <c r="D591" s="9"/>
      <c r="E591" s="9"/>
      <c r="F591" s="10"/>
      <c r="U591">
        <v>435.1</v>
      </c>
      <c r="AM591">
        <v>6.3929999999999998</v>
      </c>
      <c r="BA591">
        <v>35.6</v>
      </c>
    </row>
    <row r="592" spans="1:53" x14ac:dyDescent="0.25">
      <c r="A592" s="55" t="s">
        <v>80</v>
      </c>
      <c r="B592" s="55" t="s">
        <v>80</v>
      </c>
      <c r="C592" s="60">
        <v>34408</v>
      </c>
    </row>
    <row r="593" spans="1:53" x14ac:dyDescent="0.25">
      <c r="A593" s="55" t="s">
        <v>80</v>
      </c>
      <c r="B593" s="55" t="s">
        <v>80</v>
      </c>
      <c r="C593" s="60">
        <v>34410</v>
      </c>
    </row>
    <row r="594" spans="1:53" x14ac:dyDescent="0.25">
      <c r="A594" s="55" t="s">
        <v>80</v>
      </c>
      <c r="B594" s="55" t="s">
        <v>80</v>
      </c>
      <c r="C594" s="60">
        <v>34412</v>
      </c>
    </row>
    <row r="595" spans="1:53" x14ac:dyDescent="0.25">
      <c r="A595" s="3" t="s">
        <v>80</v>
      </c>
      <c r="B595" s="3" t="s">
        <v>80</v>
      </c>
      <c r="C595" s="4">
        <v>34415</v>
      </c>
      <c r="D595" s="9"/>
      <c r="E595" s="9"/>
      <c r="F595" s="10"/>
      <c r="U595">
        <v>529.5</v>
      </c>
      <c r="AM595">
        <v>6.6550000000000002</v>
      </c>
      <c r="BA595">
        <v>42.52</v>
      </c>
    </row>
    <row r="596" spans="1:53" x14ac:dyDescent="0.25">
      <c r="A596" s="55" t="s">
        <v>80</v>
      </c>
      <c r="B596" s="55" t="s">
        <v>80</v>
      </c>
      <c r="C596" s="60">
        <v>34415</v>
      </c>
    </row>
    <row r="597" spans="1:53" x14ac:dyDescent="0.25">
      <c r="A597" s="55" t="s">
        <v>80</v>
      </c>
      <c r="B597" s="55" t="s">
        <v>80</v>
      </c>
      <c r="C597" s="60">
        <v>34417</v>
      </c>
    </row>
    <row r="598" spans="1:53" x14ac:dyDescent="0.25">
      <c r="A598" s="3" t="s">
        <v>80</v>
      </c>
      <c r="B598" s="3" t="s">
        <v>80</v>
      </c>
      <c r="C598" s="4">
        <v>34422</v>
      </c>
      <c r="D598" s="9"/>
      <c r="E598" s="9"/>
      <c r="F598" s="10"/>
      <c r="U598">
        <v>732</v>
      </c>
      <c r="AM598">
        <v>7.1440000000000001</v>
      </c>
      <c r="BA598">
        <v>50.87</v>
      </c>
    </row>
    <row r="599" spans="1:53" x14ac:dyDescent="0.25">
      <c r="A599" s="55" t="s">
        <v>80</v>
      </c>
      <c r="B599" s="55" t="s">
        <v>80</v>
      </c>
      <c r="C599" s="60">
        <v>34422</v>
      </c>
    </row>
    <row r="600" spans="1:53" x14ac:dyDescent="0.25">
      <c r="A600" s="55" t="s">
        <v>80</v>
      </c>
      <c r="B600" s="55" t="s">
        <v>80</v>
      </c>
      <c r="C600" s="60">
        <v>34424</v>
      </c>
    </row>
    <row r="601" spans="1:53" x14ac:dyDescent="0.25">
      <c r="A601" s="55" t="s">
        <v>80</v>
      </c>
      <c r="B601" s="55" t="s">
        <v>80</v>
      </c>
      <c r="C601" s="60">
        <v>34428</v>
      </c>
    </row>
    <row r="602" spans="1:53" x14ac:dyDescent="0.25">
      <c r="A602" s="3" t="s">
        <v>80</v>
      </c>
      <c r="B602" s="3" t="s">
        <v>80</v>
      </c>
      <c r="C602" s="4">
        <v>34429</v>
      </c>
      <c r="D602" s="9"/>
      <c r="E602" s="9"/>
      <c r="F602" s="10"/>
      <c r="U602">
        <v>782.3</v>
      </c>
      <c r="AD602">
        <v>2.6179999999999999</v>
      </c>
      <c r="AM602">
        <v>5.9459999999999997</v>
      </c>
      <c r="BA602">
        <v>62.52</v>
      </c>
    </row>
    <row r="603" spans="1:53" x14ac:dyDescent="0.25">
      <c r="A603" s="55" t="s">
        <v>80</v>
      </c>
      <c r="B603" s="55" t="s">
        <v>80</v>
      </c>
      <c r="C603" s="60">
        <v>34430</v>
      </c>
    </row>
    <row r="604" spans="1:53" x14ac:dyDescent="0.25">
      <c r="A604" s="55" t="s">
        <v>80</v>
      </c>
      <c r="B604" s="55" t="s">
        <v>80</v>
      </c>
      <c r="C604" s="60">
        <v>34433</v>
      </c>
    </row>
    <row r="605" spans="1:53" x14ac:dyDescent="0.25">
      <c r="A605" s="3" t="s">
        <v>80</v>
      </c>
      <c r="B605" s="3" t="s">
        <v>80</v>
      </c>
      <c r="C605" s="4">
        <v>34436</v>
      </c>
      <c r="D605" s="9"/>
      <c r="E605" s="9"/>
      <c r="F605" s="10"/>
      <c r="U605">
        <v>978.4</v>
      </c>
      <c r="AD605">
        <v>22.68</v>
      </c>
      <c r="AM605">
        <v>5.569</v>
      </c>
      <c r="BA605">
        <v>71.42</v>
      </c>
    </row>
    <row r="606" spans="1:53" x14ac:dyDescent="0.25">
      <c r="A606" s="55" t="s">
        <v>80</v>
      </c>
      <c r="B606" s="55" t="s">
        <v>80</v>
      </c>
      <c r="C606" s="60">
        <v>34436</v>
      </c>
    </row>
    <row r="607" spans="1:53" x14ac:dyDescent="0.25">
      <c r="A607" s="55" t="s">
        <v>80</v>
      </c>
      <c r="B607" s="55" t="s">
        <v>80</v>
      </c>
      <c r="C607" s="60">
        <v>34439</v>
      </c>
    </row>
    <row r="608" spans="1:53" x14ac:dyDescent="0.25">
      <c r="A608" s="55" t="s">
        <v>80</v>
      </c>
      <c r="B608" s="55" t="s">
        <v>80</v>
      </c>
      <c r="C608" s="60">
        <v>34441</v>
      </c>
    </row>
    <row r="609" spans="1:53" x14ac:dyDescent="0.25">
      <c r="A609" s="3" t="s">
        <v>80</v>
      </c>
      <c r="B609" s="3" t="s">
        <v>80</v>
      </c>
      <c r="C609" s="4">
        <v>34444</v>
      </c>
      <c r="D609" s="9"/>
      <c r="E609" s="9"/>
      <c r="F609" s="10"/>
      <c r="U609">
        <v>1337.6</v>
      </c>
      <c r="AD609">
        <v>127.5</v>
      </c>
      <c r="AM609">
        <v>6.36</v>
      </c>
      <c r="BA609">
        <v>76.72</v>
      </c>
    </row>
    <row r="610" spans="1:53" x14ac:dyDescent="0.25">
      <c r="A610" s="55" t="s">
        <v>80</v>
      </c>
      <c r="B610" s="55" t="s">
        <v>80</v>
      </c>
      <c r="C610" s="60">
        <v>34444</v>
      </c>
    </row>
    <row r="611" spans="1:53" x14ac:dyDescent="0.25">
      <c r="A611" s="55" t="s">
        <v>80</v>
      </c>
      <c r="B611" s="55" t="s">
        <v>80</v>
      </c>
      <c r="C611" s="60">
        <v>34446</v>
      </c>
    </row>
    <row r="612" spans="1:53" x14ac:dyDescent="0.25">
      <c r="A612" s="3" t="s">
        <v>80</v>
      </c>
      <c r="B612" s="3" t="s">
        <v>80</v>
      </c>
      <c r="C612" s="4">
        <v>34450</v>
      </c>
      <c r="D612" s="9"/>
      <c r="E612" s="9"/>
      <c r="F612" s="10"/>
      <c r="U612">
        <v>1437.8</v>
      </c>
      <c r="AD612">
        <v>294.60000000000002</v>
      </c>
      <c r="AM612">
        <v>5.3609999999999998</v>
      </c>
      <c r="BA612">
        <v>79.75</v>
      </c>
    </row>
    <row r="613" spans="1:53" x14ac:dyDescent="0.25">
      <c r="A613" s="55" t="s">
        <v>80</v>
      </c>
      <c r="B613" s="55" t="s">
        <v>80</v>
      </c>
      <c r="C613" s="60">
        <v>34450</v>
      </c>
    </row>
    <row r="614" spans="1:53" x14ac:dyDescent="0.25">
      <c r="A614" s="55" t="s">
        <v>80</v>
      </c>
      <c r="B614" s="55" t="s">
        <v>80</v>
      </c>
      <c r="C614" s="60">
        <v>34452</v>
      </c>
    </row>
    <row r="615" spans="1:53" x14ac:dyDescent="0.25">
      <c r="A615" s="55" t="s">
        <v>80</v>
      </c>
      <c r="B615" s="55" t="s">
        <v>80</v>
      </c>
      <c r="C615" s="60">
        <v>34455</v>
      </c>
    </row>
    <row r="616" spans="1:53" x14ac:dyDescent="0.25">
      <c r="A616" s="55" t="s">
        <v>80</v>
      </c>
      <c r="B616" s="55" t="s">
        <v>80</v>
      </c>
      <c r="C616" s="60">
        <v>34457</v>
      </c>
    </row>
    <row r="617" spans="1:53" x14ac:dyDescent="0.25">
      <c r="A617" s="3" t="s">
        <v>80</v>
      </c>
      <c r="B617" s="3" t="s">
        <v>80</v>
      </c>
      <c r="C617" s="4">
        <v>34458</v>
      </c>
      <c r="D617" s="9"/>
      <c r="E617" s="9"/>
      <c r="F617" s="10"/>
      <c r="U617">
        <v>1503.2</v>
      </c>
      <c r="AD617">
        <v>455</v>
      </c>
      <c r="AM617">
        <v>4.1239999999999997</v>
      </c>
      <c r="BA617">
        <v>83.22</v>
      </c>
    </row>
    <row r="618" spans="1:53" x14ac:dyDescent="0.25">
      <c r="A618" s="55" t="s">
        <v>80</v>
      </c>
      <c r="B618" s="55" t="s">
        <v>80</v>
      </c>
      <c r="C618" s="60">
        <v>34459</v>
      </c>
    </row>
    <row r="619" spans="1:53" x14ac:dyDescent="0.25">
      <c r="A619" s="55" t="s">
        <v>80</v>
      </c>
      <c r="B619" s="55" t="s">
        <v>80</v>
      </c>
      <c r="C619" s="60">
        <v>34461</v>
      </c>
    </row>
    <row r="620" spans="1:53" x14ac:dyDescent="0.25">
      <c r="A620" s="3" t="s">
        <v>80</v>
      </c>
      <c r="B620" s="3" t="s">
        <v>80</v>
      </c>
      <c r="C620" s="4">
        <v>34465</v>
      </c>
      <c r="D620" s="9"/>
      <c r="E620" s="9"/>
      <c r="F620" s="10"/>
      <c r="U620">
        <v>1800</v>
      </c>
      <c r="AD620">
        <v>647.6</v>
      </c>
      <c r="AM620">
        <v>3.056</v>
      </c>
      <c r="BA620">
        <v>84.4</v>
      </c>
    </row>
    <row r="621" spans="1:53" x14ac:dyDescent="0.25">
      <c r="A621" s="55" t="s">
        <v>80</v>
      </c>
      <c r="B621" s="55" t="s">
        <v>80</v>
      </c>
      <c r="C621" s="60">
        <v>34465</v>
      </c>
    </row>
    <row r="622" spans="1:53" x14ac:dyDescent="0.25">
      <c r="A622" s="55" t="s">
        <v>80</v>
      </c>
      <c r="B622" s="55" t="s">
        <v>80</v>
      </c>
      <c r="C622" s="60">
        <v>34467</v>
      </c>
    </row>
    <row r="623" spans="1:53" x14ac:dyDescent="0.25">
      <c r="A623" s="55" t="s">
        <v>80</v>
      </c>
      <c r="B623" s="55" t="s">
        <v>80</v>
      </c>
      <c r="C623" s="60">
        <v>34471</v>
      </c>
    </row>
    <row r="624" spans="1:53" x14ac:dyDescent="0.25">
      <c r="A624" s="3" t="s">
        <v>80</v>
      </c>
      <c r="B624" s="3" t="s">
        <v>80</v>
      </c>
      <c r="C624" s="4">
        <v>34472</v>
      </c>
      <c r="D624" s="9"/>
      <c r="E624" s="9"/>
      <c r="F624" s="10"/>
      <c r="U624">
        <v>1847.5</v>
      </c>
      <c r="AD624">
        <v>762.4</v>
      </c>
      <c r="AM624">
        <v>1.0049999999999999</v>
      </c>
      <c r="BA624">
        <v>86.62</v>
      </c>
    </row>
    <row r="625" spans="1:53" x14ac:dyDescent="0.25">
      <c r="A625" s="55" t="s">
        <v>80</v>
      </c>
      <c r="B625" s="55" t="s">
        <v>80</v>
      </c>
      <c r="C625" s="60">
        <v>34473</v>
      </c>
    </row>
    <row r="626" spans="1:53" x14ac:dyDescent="0.25">
      <c r="A626" s="55" t="s">
        <v>80</v>
      </c>
      <c r="B626" s="55" t="s">
        <v>80</v>
      </c>
      <c r="C626" s="60">
        <v>34475</v>
      </c>
    </row>
    <row r="627" spans="1:53" x14ac:dyDescent="0.25">
      <c r="A627" s="3" t="s">
        <v>80</v>
      </c>
      <c r="B627" s="3" t="s">
        <v>80</v>
      </c>
      <c r="C627" s="4">
        <v>34479</v>
      </c>
      <c r="D627" s="9"/>
      <c r="E627" s="9"/>
      <c r="F627" s="10"/>
      <c r="U627">
        <v>1921.2</v>
      </c>
      <c r="AD627">
        <v>829.3</v>
      </c>
      <c r="AM627">
        <v>4.4999999999999998E-2</v>
      </c>
      <c r="BA627">
        <v>92.1</v>
      </c>
    </row>
    <row r="628" spans="1:53" x14ac:dyDescent="0.25">
      <c r="A628" s="55" t="s">
        <v>80</v>
      </c>
      <c r="B628" s="55" t="s">
        <v>80</v>
      </c>
      <c r="C628" s="60">
        <v>34481</v>
      </c>
    </row>
    <row r="629" spans="1:53" x14ac:dyDescent="0.25">
      <c r="A629" s="3" t="s">
        <v>80</v>
      </c>
      <c r="B629" s="3" t="s">
        <v>80</v>
      </c>
      <c r="C629" s="4">
        <v>34484</v>
      </c>
      <c r="D629" s="9"/>
      <c r="E629" s="9"/>
      <c r="F629" s="10"/>
      <c r="U629">
        <v>1800</v>
      </c>
      <c r="AD629">
        <v>768.1</v>
      </c>
      <c r="AM629">
        <v>0</v>
      </c>
      <c r="AT629" t="s">
        <v>45</v>
      </c>
      <c r="BA629">
        <v>92.97</v>
      </c>
    </row>
    <row r="630" spans="1:53" x14ac:dyDescent="0.25">
      <c r="A630" s="55" t="s">
        <v>616</v>
      </c>
      <c r="B630" s="55" t="s">
        <v>616</v>
      </c>
      <c r="C630" s="60"/>
      <c r="D630" s="21">
        <v>35166</v>
      </c>
      <c r="E630" s="21"/>
      <c r="F630" t="s">
        <v>219</v>
      </c>
      <c r="AT630" s="48" t="s">
        <v>45</v>
      </c>
      <c r="AU630" s="48"/>
      <c r="AV630" s="48"/>
      <c r="AX630">
        <v>95</v>
      </c>
    </row>
    <row r="631" spans="1:53" x14ac:dyDescent="0.25">
      <c r="A631" s="55" t="s">
        <v>634</v>
      </c>
      <c r="B631" s="55" t="s">
        <v>634</v>
      </c>
      <c r="C631" s="60"/>
      <c r="D631" s="21">
        <v>35229</v>
      </c>
      <c r="E631" s="21"/>
      <c r="F631" t="s">
        <v>219</v>
      </c>
      <c r="AT631" s="48" t="s">
        <v>45</v>
      </c>
      <c r="AU631" s="48"/>
      <c r="AV631" s="48"/>
      <c r="AX631">
        <v>88</v>
      </c>
    </row>
    <row r="632" spans="1:53" x14ac:dyDescent="0.25">
      <c r="A632" s="55" t="s">
        <v>628</v>
      </c>
      <c r="B632" s="55" t="s">
        <v>628</v>
      </c>
      <c r="C632" s="60"/>
      <c r="D632" s="21">
        <v>35200</v>
      </c>
      <c r="E632" s="21"/>
      <c r="F632" t="s">
        <v>219</v>
      </c>
      <c r="AT632" s="48" t="s">
        <v>45</v>
      </c>
      <c r="AU632" s="48"/>
      <c r="AV632" s="48"/>
      <c r="AX632">
        <v>97</v>
      </c>
    </row>
    <row r="633" spans="1:53" x14ac:dyDescent="0.25">
      <c r="A633" s="55" t="s">
        <v>640</v>
      </c>
      <c r="B633" s="55" t="s">
        <v>640</v>
      </c>
      <c r="C633" s="60"/>
      <c r="D633" s="21">
        <v>35262</v>
      </c>
      <c r="E633" s="21"/>
      <c r="F633" t="s">
        <v>219</v>
      </c>
      <c r="AT633" s="48" t="s">
        <v>45</v>
      </c>
      <c r="AU633" s="48"/>
      <c r="AV633" s="48"/>
      <c r="AX633">
        <v>76</v>
      </c>
    </row>
    <row r="634" spans="1:53" x14ac:dyDescent="0.25">
      <c r="A634" s="55" t="s">
        <v>622</v>
      </c>
      <c r="B634" s="55" t="s">
        <v>622</v>
      </c>
      <c r="C634" s="60"/>
      <c r="D634" s="21">
        <v>35184</v>
      </c>
      <c r="E634" s="21"/>
      <c r="F634" t="s">
        <v>219</v>
      </c>
      <c r="AT634" s="48" t="s">
        <v>45</v>
      </c>
      <c r="AU634" s="48"/>
      <c r="AV634" s="48"/>
      <c r="AX634">
        <v>99</v>
      </c>
    </row>
    <row r="635" spans="1:53" x14ac:dyDescent="0.25">
      <c r="A635" s="55" t="s">
        <v>619</v>
      </c>
      <c r="B635" s="55" t="s">
        <v>619</v>
      </c>
      <c r="C635" s="60"/>
      <c r="D635" s="21">
        <v>35166</v>
      </c>
      <c r="E635" s="21"/>
      <c r="F635" t="s">
        <v>547</v>
      </c>
      <c r="AT635" s="48" t="s">
        <v>45</v>
      </c>
      <c r="AU635" s="48"/>
      <c r="AV635" s="48"/>
      <c r="AX635">
        <v>83</v>
      </c>
    </row>
    <row r="636" spans="1:53" x14ac:dyDescent="0.25">
      <c r="A636" s="55" t="s">
        <v>637</v>
      </c>
      <c r="B636" s="55" t="s">
        <v>637</v>
      </c>
      <c r="C636" s="60"/>
      <c r="D636" s="21">
        <v>35229</v>
      </c>
      <c r="E636" s="21"/>
      <c r="F636" t="s">
        <v>547</v>
      </c>
      <c r="AT636" s="48" t="s">
        <v>45</v>
      </c>
      <c r="AU636" s="48"/>
      <c r="AV636" s="48"/>
      <c r="AX636">
        <v>83</v>
      </c>
    </row>
    <row r="637" spans="1:53" x14ac:dyDescent="0.25">
      <c r="A637" s="55" t="s">
        <v>631</v>
      </c>
      <c r="B637" s="55" t="s">
        <v>631</v>
      </c>
      <c r="C637" s="60"/>
      <c r="D637" s="21">
        <v>35200</v>
      </c>
      <c r="E637" s="21"/>
      <c r="F637" t="s">
        <v>547</v>
      </c>
      <c r="AT637" s="48" t="s">
        <v>45</v>
      </c>
      <c r="AU637" s="48"/>
      <c r="AV637" s="48"/>
      <c r="AX637">
        <v>83</v>
      </c>
    </row>
    <row r="638" spans="1:53" x14ac:dyDescent="0.25">
      <c r="A638" s="55" t="s">
        <v>643</v>
      </c>
      <c r="B638" s="55" t="s">
        <v>643</v>
      </c>
      <c r="C638" s="60"/>
      <c r="D638" s="21">
        <v>35262</v>
      </c>
      <c r="E638" s="21"/>
      <c r="F638" t="s">
        <v>547</v>
      </c>
      <c r="AT638" s="48" t="s">
        <v>45</v>
      </c>
      <c r="AU638" s="48"/>
      <c r="AV638" s="48"/>
      <c r="AX638">
        <v>71</v>
      </c>
    </row>
    <row r="639" spans="1:53" x14ac:dyDescent="0.25">
      <c r="A639" s="55" t="s">
        <v>625</v>
      </c>
      <c r="B639" s="55" t="s">
        <v>625</v>
      </c>
      <c r="C639" s="60"/>
      <c r="D639" s="21">
        <v>35184</v>
      </c>
      <c r="E639" s="21"/>
      <c r="F639" t="s">
        <v>547</v>
      </c>
      <c r="AT639" s="48" t="s">
        <v>45</v>
      </c>
      <c r="AU639" s="48"/>
      <c r="AV639" s="48"/>
    </row>
    <row r="640" spans="1:53" x14ac:dyDescent="0.25">
      <c r="A640" s="55" t="s">
        <v>615</v>
      </c>
      <c r="B640" s="55" t="s">
        <v>615</v>
      </c>
      <c r="C640" s="60"/>
      <c r="D640" s="21">
        <v>35166</v>
      </c>
      <c r="E640" s="21"/>
      <c r="F640" t="s">
        <v>162</v>
      </c>
      <c r="AT640" s="48" t="s">
        <v>45</v>
      </c>
      <c r="AU640" s="48"/>
      <c r="AV640" s="48"/>
      <c r="AX640">
        <v>56</v>
      </c>
    </row>
    <row r="641" spans="1:50" x14ac:dyDescent="0.25">
      <c r="A641" s="55" t="s">
        <v>633</v>
      </c>
      <c r="B641" s="55" t="s">
        <v>633</v>
      </c>
      <c r="C641" s="60"/>
      <c r="D641" s="21">
        <v>35229</v>
      </c>
      <c r="E641" s="21"/>
      <c r="F641" t="s">
        <v>162</v>
      </c>
      <c r="AT641" s="48" t="s">
        <v>45</v>
      </c>
      <c r="AU641" s="48"/>
      <c r="AV641" s="48"/>
      <c r="AX641">
        <v>74</v>
      </c>
    </row>
    <row r="642" spans="1:50" x14ac:dyDescent="0.25">
      <c r="A642" s="55" t="s">
        <v>627</v>
      </c>
      <c r="B642" s="55" t="s">
        <v>627</v>
      </c>
      <c r="C642" s="60"/>
      <c r="D642" s="21">
        <v>35200</v>
      </c>
      <c r="E642" s="21"/>
      <c r="F642" t="s">
        <v>162</v>
      </c>
      <c r="AT642" s="48" t="s">
        <v>45</v>
      </c>
      <c r="AU642" s="48"/>
      <c r="AV642" s="48"/>
      <c r="AX642">
        <v>68</v>
      </c>
    </row>
    <row r="643" spans="1:50" x14ac:dyDescent="0.25">
      <c r="A643" s="55" t="s">
        <v>639</v>
      </c>
      <c r="B643" s="55" t="s">
        <v>639</v>
      </c>
      <c r="C643" s="60"/>
      <c r="D643" s="21">
        <v>35262</v>
      </c>
      <c r="E643" s="21"/>
      <c r="F643" t="s">
        <v>162</v>
      </c>
      <c r="AT643" s="48" t="s">
        <v>45</v>
      </c>
      <c r="AU643" s="48"/>
      <c r="AV643" s="48"/>
      <c r="AX643">
        <v>63</v>
      </c>
    </row>
    <row r="644" spans="1:50" x14ac:dyDescent="0.25">
      <c r="A644" s="55" t="s">
        <v>621</v>
      </c>
      <c r="B644" s="55" t="s">
        <v>621</v>
      </c>
      <c r="C644" s="60"/>
      <c r="D644" s="21">
        <v>35184</v>
      </c>
      <c r="E644" s="21"/>
      <c r="F644" t="s">
        <v>162</v>
      </c>
      <c r="AT644" s="48" t="s">
        <v>45</v>
      </c>
      <c r="AU644" s="48"/>
      <c r="AV644" s="48"/>
      <c r="AX644">
        <v>66</v>
      </c>
    </row>
    <row r="645" spans="1:50" x14ac:dyDescent="0.25">
      <c r="A645" s="55" t="s">
        <v>620</v>
      </c>
      <c r="B645" s="55" t="s">
        <v>620</v>
      </c>
      <c r="C645" s="60"/>
      <c r="D645" s="21">
        <v>35166</v>
      </c>
      <c r="E645" s="21"/>
      <c r="F645" t="s">
        <v>94</v>
      </c>
      <c r="AT645" s="48" t="s">
        <v>45</v>
      </c>
      <c r="AU645" s="48"/>
      <c r="AV645" s="48"/>
      <c r="AX645">
        <v>64</v>
      </c>
    </row>
    <row r="646" spans="1:50" x14ac:dyDescent="0.25">
      <c r="A646" s="55" t="s">
        <v>638</v>
      </c>
      <c r="B646" s="55" t="s">
        <v>638</v>
      </c>
      <c r="C646" s="60"/>
      <c r="D646" s="21">
        <v>35229</v>
      </c>
      <c r="E646" s="21"/>
      <c r="F646" t="s">
        <v>94</v>
      </c>
      <c r="AT646" s="48" t="s">
        <v>45</v>
      </c>
      <c r="AU646" s="48"/>
      <c r="AV646" s="48"/>
      <c r="AX646">
        <v>76</v>
      </c>
    </row>
    <row r="647" spans="1:50" x14ac:dyDescent="0.25">
      <c r="A647" s="55" t="s">
        <v>632</v>
      </c>
      <c r="B647" s="55" t="s">
        <v>632</v>
      </c>
      <c r="C647" s="60"/>
      <c r="D647" s="21">
        <v>35200</v>
      </c>
      <c r="E647" s="21"/>
      <c r="F647" t="s">
        <v>94</v>
      </c>
      <c r="AT647" s="48" t="s">
        <v>45</v>
      </c>
      <c r="AU647" s="48"/>
      <c r="AV647" s="48"/>
      <c r="AX647">
        <v>70</v>
      </c>
    </row>
    <row r="648" spans="1:50" x14ac:dyDescent="0.25">
      <c r="A648" s="55" t="s">
        <v>644</v>
      </c>
      <c r="B648" s="55" t="s">
        <v>644</v>
      </c>
      <c r="C648" s="60"/>
      <c r="D648" s="21">
        <v>35262</v>
      </c>
      <c r="E648" s="21"/>
      <c r="F648" t="s">
        <v>94</v>
      </c>
      <c r="AT648" s="48" t="s">
        <v>45</v>
      </c>
      <c r="AU648" s="48"/>
      <c r="AV648" s="48"/>
      <c r="AX648">
        <v>66</v>
      </c>
    </row>
    <row r="649" spans="1:50" x14ac:dyDescent="0.25">
      <c r="A649" s="55" t="s">
        <v>626</v>
      </c>
      <c r="B649" s="55" t="s">
        <v>626</v>
      </c>
      <c r="C649" s="60"/>
      <c r="D649" s="21">
        <v>35184</v>
      </c>
      <c r="E649" s="21"/>
      <c r="F649" t="s">
        <v>94</v>
      </c>
      <c r="AT649" s="48" t="s">
        <v>45</v>
      </c>
      <c r="AU649" s="48"/>
      <c r="AV649" s="48"/>
    </row>
    <row r="650" spans="1:50" x14ac:dyDescent="0.25">
      <c r="A650" s="55" t="s">
        <v>617</v>
      </c>
      <c r="B650" s="55" t="s">
        <v>617</v>
      </c>
      <c r="C650" s="60"/>
      <c r="D650" s="21">
        <v>35166</v>
      </c>
      <c r="E650" s="21"/>
      <c r="F650" t="s">
        <v>543</v>
      </c>
      <c r="AT650" s="48" t="s">
        <v>45</v>
      </c>
      <c r="AU650" s="48"/>
      <c r="AV650" s="48"/>
      <c r="AX650">
        <v>107</v>
      </c>
    </row>
    <row r="651" spans="1:50" x14ac:dyDescent="0.25">
      <c r="A651" s="55" t="s">
        <v>635</v>
      </c>
      <c r="B651" s="55" t="s">
        <v>635</v>
      </c>
      <c r="C651" s="60"/>
      <c r="D651" s="21">
        <v>35229</v>
      </c>
      <c r="E651" s="21"/>
      <c r="F651" t="s">
        <v>543</v>
      </c>
      <c r="AT651" s="48" t="s">
        <v>45</v>
      </c>
      <c r="AU651" s="48"/>
      <c r="AV651" s="48"/>
      <c r="AX651">
        <v>88</v>
      </c>
    </row>
    <row r="652" spans="1:50" x14ac:dyDescent="0.25">
      <c r="A652" s="55" t="s">
        <v>629</v>
      </c>
      <c r="B652" s="55" t="s">
        <v>629</v>
      </c>
      <c r="C652" s="60"/>
      <c r="D652" s="21">
        <v>35200</v>
      </c>
      <c r="E652" s="21"/>
      <c r="F652" t="s">
        <v>543</v>
      </c>
      <c r="AT652" s="48" t="s">
        <v>45</v>
      </c>
      <c r="AU652" s="48"/>
      <c r="AV652" s="48"/>
      <c r="AX652">
        <v>95</v>
      </c>
    </row>
    <row r="653" spans="1:50" x14ac:dyDescent="0.25">
      <c r="A653" s="55" t="s">
        <v>641</v>
      </c>
      <c r="B653" s="55" t="s">
        <v>641</v>
      </c>
      <c r="C653" s="60"/>
      <c r="D653" s="21">
        <v>35262</v>
      </c>
      <c r="E653" s="21"/>
      <c r="F653" t="s">
        <v>543</v>
      </c>
      <c r="AT653" s="48" t="s">
        <v>45</v>
      </c>
      <c r="AU653" s="48"/>
      <c r="AV653" s="48"/>
      <c r="AX653">
        <v>76</v>
      </c>
    </row>
    <row r="654" spans="1:50" x14ac:dyDescent="0.25">
      <c r="A654" s="55" t="s">
        <v>623</v>
      </c>
      <c r="B654" s="55" t="s">
        <v>623</v>
      </c>
      <c r="C654" s="60"/>
      <c r="D654" s="21">
        <v>35184</v>
      </c>
      <c r="E654" s="21"/>
      <c r="F654" t="s">
        <v>543</v>
      </c>
      <c r="AT654" s="48" t="s">
        <v>45</v>
      </c>
      <c r="AU654" s="48"/>
      <c r="AV654" s="48"/>
      <c r="AX654">
        <v>100</v>
      </c>
    </row>
    <row r="655" spans="1:50" x14ac:dyDescent="0.25">
      <c r="A655" s="55" t="s">
        <v>618</v>
      </c>
      <c r="B655" s="55" t="s">
        <v>618</v>
      </c>
      <c r="C655" s="60"/>
      <c r="D655" s="21">
        <v>35166</v>
      </c>
      <c r="E655" s="21"/>
      <c r="F655" t="s">
        <v>545</v>
      </c>
      <c r="AT655" s="48" t="s">
        <v>45</v>
      </c>
      <c r="AU655" s="48"/>
      <c r="AV655" s="48"/>
      <c r="AX655">
        <v>109</v>
      </c>
    </row>
    <row r="656" spans="1:50" x14ac:dyDescent="0.25">
      <c r="A656" s="55" t="s">
        <v>636</v>
      </c>
      <c r="B656" s="55" t="s">
        <v>636</v>
      </c>
      <c r="C656" s="60"/>
      <c r="D656" s="21">
        <v>35229</v>
      </c>
      <c r="E656" s="21"/>
      <c r="F656" t="s">
        <v>545</v>
      </c>
      <c r="AT656" s="48" t="s">
        <v>45</v>
      </c>
      <c r="AU656" s="48"/>
      <c r="AV656" s="48"/>
      <c r="AX656">
        <v>88</v>
      </c>
    </row>
    <row r="657" spans="1:64" x14ac:dyDescent="0.25">
      <c r="A657" s="55" t="s">
        <v>630</v>
      </c>
      <c r="B657" s="55" t="s">
        <v>630</v>
      </c>
      <c r="C657" s="60"/>
      <c r="D657" s="21">
        <v>35200</v>
      </c>
      <c r="E657" s="21"/>
      <c r="F657" t="s">
        <v>545</v>
      </c>
      <c r="AT657" s="48" t="s">
        <v>45</v>
      </c>
      <c r="AU657" s="48"/>
      <c r="AV657" s="48"/>
      <c r="AX657">
        <v>96</v>
      </c>
    </row>
    <row r="658" spans="1:64" x14ac:dyDescent="0.25">
      <c r="A658" s="55" t="s">
        <v>642</v>
      </c>
      <c r="B658" s="55" t="s">
        <v>642</v>
      </c>
      <c r="C658" s="60"/>
      <c r="D658" s="21">
        <v>35262</v>
      </c>
      <c r="E658" s="21"/>
      <c r="F658" t="s">
        <v>545</v>
      </c>
      <c r="AT658" s="48" t="s">
        <v>45</v>
      </c>
      <c r="AU658" s="48"/>
      <c r="AV658" s="48"/>
      <c r="AX658">
        <v>76</v>
      </c>
    </row>
    <row r="659" spans="1:64" x14ac:dyDescent="0.25">
      <c r="A659" s="55" t="s">
        <v>624</v>
      </c>
      <c r="B659" s="55" t="s">
        <v>624</v>
      </c>
      <c r="C659" s="60"/>
      <c r="D659" s="21">
        <v>35184</v>
      </c>
      <c r="E659" s="21"/>
      <c r="F659" t="s">
        <v>545</v>
      </c>
      <c r="AT659" s="48" t="s">
        <v>45</v>
      </c>
      <c r="AU659" s="48"/>
      <c r="AV659" s="48"/>
      <c r="AX659">
        <v>101</v>
      </c>
    </row>
    <row r="660" spans="1:64" x14ac:dyDescent="0.25">
      <c r="A660" s="63" t="s">
        <v>501</v>
      </c>
      <c r="B660" s="63" t="s">
        <v>501</v>
      </c>
      <c r="C660" s="60">
        <v>40703</v>
      </c>
      <c r="F660" t="s">
        <v>481</v>
      </c>
      <c r="BA660">
        <v>12</v>
      </c>
      <c r="BL660">
        <v>1.8</v>
      </c>
    </row>
    <row r="661" spans="1:64" x14ac:dyDescent="0.25">
      <c r="A661" s="63" t="s">
        <v>501</v>
      </c>
      <c r="B661" s="63" t="s">
        <v>501</v>
      </c>
      <c r="C661" s="60">
        <v>40709</v>
      </c>
      <c r="F661" t="s">
        <v>481</v>
      </c>
      <c r="BA661">
        <v>12</v>
      </c>
      <c r="BL661">
        <v>2.2000000000000002</v>
      </c>
    </row>
    <row r="662" spans="1:64" x14ac:dyDescent="0.25">
      <c r="A662" s="63" t="s">
        <v>501</v>
      </c>
      <c r="B662" s="63" t="s">
        <v>501</v>
      </c>
      <c r="C662" s="60">
        <v>40716</v>
      </c>
      <c r="F662" t="s">
        <v>481</v>
      </c>
      <c r="BA662">
        <v>13</v>
      </c>
      <c r="BL662">
        <v>2.8</v>
      </c>
    </row>
    <row r="663" spans="1:64" x14ac:dyDescent="0.25">
      <c r="A663" s="63" t="s">
        <v>501</v>
      </c>
      <c r="B663" s="63" t="s">
        <v>501</v>
      </c>
      <c r="C663" s="60">
        <v>40725</v>
      </c>
      <c r="F663" t="s">
        <v>481</v>
      </c>
      <c r="BA663">
        <v>14</v>
      </c>
      <c r="BL663">
        <v>3.6</v>
      </c>
    </row>
    <row r="664" spans="1:64" x14ac:dyDescent="0.25">
      <c r="A664" s="63" t="s">
        <v>501</v>
      </c>
      <c r="B664" s="63" t="s">
        <v>501</v>
      </c>
      <c r="C664" s="60">
        <v>40736</v>
      </c>
      <c r="F664" t="s">
        <v>481</v>
      </c>
      <c r="BA664">
        <v>15</v>
      </c>
      <c r="BL664">
        <v>4.5</v>
      </c>
    </row>
    <row r="665" spans="1:64" x14ac:dyDescent="0.25">
      <c r="A665" s="63" t="s">
        <v>501</v>
      </c>
      <c r="B665" s="63" t="s">
        <v>501</v>
      </c>
      <c r="C665" s="60">
        <v>40746</v>
      </c>
      <c r="F665" t="s">
        <v>481</v>
      </c>
      <c r="BA665">
        <v>30</v>
      </c>
      <c r="BL665">
        <v>5.0999999999999996</v>
      </c>
    </row>
    <row r="666" spans="1:64" x14ac:dyDescent="0.25">
      <c r="A666" s="63" t="s">
        <v>501</v>
      </c>
      <c r="B666" s="63" t="s">
        <v>501</v>
      </c>
      <c r="C666" s="60">
        <v>40756</v>
      </c>
      <c r="F666" t="s">
        <v>481</v>
      </c>
      <c r="BA666">
        <v>31</v>
      </c>
    </row>
    <row r="667" spans="1:64" x14ac:dyDescent="0.25">
      <c r="A667" s="63" t="s">
        <v>501</v>
      </c>
      <c r="B667" s="63" t="s">
        <v>501</v>
      </c>
      <c r="C667" s="60">
        <v>40765</v>
      </c>
      <c r="F667" t="s">
        <v>481</v>
      </c>
      <c r="BA667">
        <v>31</v>
      </c>
    </row>
    <row r="668" spans="1:64" x14ac:dyDescent="0.25">
      <c r="A668" s="63" t="s">
        <v>501</v>
      </c>
      <c r="B668" s="63" t="s">
        <v>501</v>
      </c>
      <c r="C668" s="60">
        <v>40773</v>
      </c>
      <c r="F668" t="s">
        <v>481</v>
      </c>
      <c r="BA668">
        <v>37</v>
      </c>
    </row>
    <row r="669" spans="1:64" x14ac:dyDescent="0.25">
      <c r="A669" s="63" t="s">
        <v>501</v>
      </c>
      <c r="B669" s="63" t="s">
        <v>501</v>
      </c>
      <c r="C669" s="60">
        <v>40784</v>
      </c>
      <c r="F669" t="s">
        <v>481</v>
      </c>
      <c r="BA669">
        <v>49</v>
      </c>
    </row>
    <row r="670" spans="1:64" x14ac:dyDescent="0.25">
      <c r="A670" s="63" t="s">
        <v>501</v>
      </c>
      <c r="B670" s="63" t="s">
        <v>501</v>
      </c>
      <c r="C670" s="60">
        <v>40794</v>
      </c>
      <c r="F670" t="s">
        <v>481</v>
      </c>
      <c r="BA670">
        <v>56</v>
      </c>
    </row>
    <row r="671" spans="1:64" x14ac:dyDescent="0.25">
      <c r="A671" s="63" t="s">
        <v>501</v>
      </c>
      <c r="B671" s="63" t="s">
        <v>501</v>
      </c>
      <c r="C671" s="60">
        <v>40807</v>
      </c>
      <c r="F671" t="s">
        <v>481</v>
      </c>
      <c r="BA671">
        <v>64</v>
      </c>
    </row>
    <row r="672" spans="1:64" x14ac:dyDescent="0.25">
      <c r="A672" s="63" t="s">
        <v>501</v>
      </c>
      <c r="B672" s="63" t="s">
        <v>501</v>
      </c>
      <c r="C672" s="60">
        <v>40819</v>
      </c>
      <c r="F672" t="s">
        <v>481</v>
      </c>
      <c r="BA672">
        <v>70</v>
      </c>
    </row>
    <row r="673" spans="1:64" x14ac:dyDescent="0.25">
      <c r="A673" s="63" t="s">
        <v>501</v>
      </c>
      <c r="B673" s="63" t="s">
        <v>501</v>
      </c>
      <c r="C673" s="60">
        <v>40826</v>
      </c>
      <c r="F673" t="s">
        <v>481</v>
      </c>
      <c r="BA673">
        <v>75</v>
      </c>
    </row>
    <row r="674" spans="1:64" x14ac:dyDescent="0.25">
      <c r="A674" s="63" t="s">
        <v>501</v>
      </c>
      <c r="B674" s="63" t="s">
        <v>501</v>
      </c>
      <c r="C674" s="60">
        <v>40833</v>
      </c>
      <c r="F674" t="s">
        <v>481</v>
      </c>
      <c r="BA674">
        <v>79</v>
      </c>
    </row>
    <row r="675" spans="1:64" x14ac:dyDescent="0.25">
      <c r="A675" s="63" t="s">
        <v>501</v>
      </c>
      <c r="B675" s="63" t="s">
        <v>501</v>
      </c>
      <c r="C675" s="60">
        <v>40841</v>
      </c>
      <c r="F675" t="s">
        <v>481</v>
      </c>
      <c r="BA675">
        <v>81</v>
      </c>
    </row>
    <row r="676" spans="1:64" x14ac:dyDescent="0.25">
      <c r="A676" s="63" t="s">
        <v>501</v>
      </c>
      <c r="B676" s="63" t="s">
        <v>501</v>
      </c>
      <c r="C676" s="60">
        <v>40850</v>
      </c>
      <c r="F676" t="s">
        <v>481</v>
      </c>
      <c r="BA676">
        <v>83</v>
      </c>
    </row>
    <row r="677" spans="1:64" x14ac:dyDescent="0.25">
      <c r="A677" s="63" t="s">
        <v>501</v>
      </c>
      <c r="B677" s="63" t="s">
        <v>501</v>
      </c>
      <c r="C677" s="60">
        <v>40857</v>
      </c>
      <c r="F677" t="s">
        <v>481</v>
      </c>
      <c r="BA677">
        <v>87</v>
      </c>
    </row>
    <row r="678" spans="1:64" x14ac:dyDescent="0.25">
      <c r="A678" s="63" t="s">
        <v>501</v>
      </c>
      <c r="B678" s="63" t="s">
        <v>501</v>
      </c>
      <c r="C678" s="60">
        <v>40865</v>
      </c>
      <c r="F678" t="s">
        <v>481</v>
      </c>
      <c r="BA678">
        <v>90</v>
      </c>
    </row>
    <row r="679" spans="1:64" x14ac:dyDescent="0.25">
      <c r="A679" s="63" t="s">
        <v>502</v>
      </c>
      <c r="B679" s="63" t="s">
        <v>502</v>
      </c>
      <c r="C679" s="60">
        <v>40703</v>
      </c>
      <c r="F679" t="s">
        <v>152</v>
      </c>
      <c r="BA679">
        <v>12</v>
      </c>
      <c r="BL679">
        <v>1.9</v>
      </c>
    </row>
    <row r="680" spans="1:64" x14ac:dyDescent="0.25">
      <c r="A680" s="63" t="s">
        <v>502</v>
      </c>
      <c r="B680" s="63" t="s">
        <v>502</v>
      </c>
      <c r="C680" s="60">
        <v>40709</v>
      </c>
      <c r="F680" t="s">
        <v>152</v>
      </c>
      <c r="BA680">
        <v>12</v>
      </c>
      <c r="BL680">
        <v>2.2999999999999998</v>
      </c>
    </row>
    <row r="681" spans="1:64" x14ac:dyDescent="0.25">
      <c r="A681" s="63" t="s">
        <v>502</v>
      </c>
      <c r="B681" s="63" t="s">
        <v>502</v>
      </c>
      <c r="C681" s="60">
        <v>40716</v>
      </c>
      <c r="F681" t="s">
        <v>152</v>
      </c>
      <c r="BA681">
        <v>13</v>
      </c>
      <c r="BL681">
        <v>3</v>
      </c>
    </row>
    <row r="682" spans="1:64" x14ac:dyDescent="0.25">
      <c r="A682" s="63" t="s">
        <v>502</v>
      </c>
      <c r="B682" s="63" t="s">
        <v>502</v>
      </c>
      <c r="C682" s="60">
        <v>40725</v>
      </c>
      <c r="F682" t="s">
        <v>152</v>
      </c>
      <c r="BA682">
        <v>14</v>
      </c>
      <c r="BL682">
        <v>3.8</v>
      </c>
    </row>
    <row r="683" spans="1:64" x14ac:dyDescent="0.25">
      <c r="A683" s="63" t="s">
        <v>502</v>
      </c>
      <c r="B683" s="63" t="s">
        <v>502</v>
      </c>
      <c r="C683" s="60">
        <v>40736</v>
      </c>
      <c r="F683" t="s">
        <v>152</v>
      </c>
      <c r="BA683">
        <v>15</v>
      </c>
      <c r="BL683">
        <v>4.8</v>
      </c>
    </row>
    <row r="684" spans="1:64" x14ac:dyDescent="0.25">
      <c r="A684" s="63" t="s">
        <v>502</v>
      </c>
      <c r="B684" s="63" t="s">
        <v>502</v>
      </c>
      <c r="C684" s="60">
        <v>40746</v>
      </c>
      <c r="F684" t="s">
        <v>152</v>
      </c>
      <c r="BA684">
        <v>16</v>
      </c>
      <c r="BL684">
        <v>5.5</v>
      </c>
    </row>
    <row r="685" spans="1:64" x14ac:dyDescent="0.25">
      <c r="A685" s="63" t="s">
        <v>502</v>
      </c>
      <c r="B685" s="63" t="s">
        <v>502</v>
      </c>
      <c r="C685" s="60">
        <v>40756</v>
      </c>
      <c r="F685" t="s">
        <v>152</v>
      </c>
      <c r="BA685">
        <v>30</v>
      </c>
      <c r="BL685">
        <v>6.2</v>
      </c>
    </row>
    <row r="686" spans="1:64" x14ac:dyDescent="0.25">
      <c r="A686" s="63" t="s">
        <v>502</v>
      </c>
      <c r="B686" s="63" t="s">
        <v>502</v>
      </c>
      <c r="C686" s="60">
        <v>40765</v>
      </c>
      <c r="F686" t="s">
        <v>152</v>
      </c>
      <c r="BA686">
        <v>30</v>
      </c>
    </row>
    <row r="687" spans="1:64" x14ac:dyDescent="0.25">
      <c r="A687" s="63" t="s">
        <v>502</v>
      </c>
      <c r="B687" s="63" t="s">
        <v>502</v>
      </c>
      <c r="C687" s="60">
        <v>40773</v>
      </c>
      <c r="F687" t="s">
        <v>152</v>
      </c>
      <c r="BA687">
        <v>31</v>
      </c>
    </row>
    <row r="688" spans="1:64" x14ac:dyDescent="0.25">
      <c r="A688" s="63" t="s">
        <v>502</v>
      </c>
      <c r="B688" s="63" t="s">
        <v>502</v>
      </c>
      <c r="C688" s="60">
        <v>40784</v>
      </c>
      <c r="F688" t="s">
        <v>152</v>
      </c>
      <c r="BA688">
        <v>31</v>
      </c>
    </row>
    <row r="689" spans="1:64" x14ac:dyDescent="0.25">
      <c r="A689" s="63" t="s">
        <v>502</v>
      </c>
      <c r="B689" s="63" t="s">
        <v>502</v>
      </c>
      <c r="C689" s="60">
        <v>40794</v>
      </c>
      <c r="F689" t="s">
        <v>152</v>
      </c>
      <c r="BA689">
        <v>37</v>
      </c>
    </row>
    <row r="690" spans="1:64" x14ac:dyDescent="0.25">
      <c r="A690" s="63" t="s">
        <v>502</v>
      </c>
      <c r="B690" s="63" t="s">
        <v>502</v>
      </c>
      <c r="C690" s="60">
        <v>40807</v>
      </c>
      <c r="F690" t="s">
        <v>152</v>
      </c>
      <c r="BA690">
        <v>41</v>
      </c>
    </row>
    <row r="691" spans="1:64" x14ac:dyDescent="0.25">
      <c r="A691" s="63" t="s">
        <v>502</v>
      </c>
      <c r="B691" s="63" t="s">
        <v>502</v>
      </c>
      <c r="C691" s="60">
        <v>40819</v>
      </c>
      <c r="F691" t="s">
        <v>152</v>
      </c>
      <c r="BA691">
        <v>58</v>
      </c>
    </row>
    <row r="692" spans="1:64" x14ac:dyDescent="0.25">
      <c r="A692" s="63" t="s">
        <v>502</v>
      </c>
      <c r="B692" s="63" t="s">
        <v>502</v>
      </c>
      <c r="C692" s="60">
        <v>40826</v>
      </c>
      <c r="F692" t="s">
        <v>152</v>
      </c>
      <c r="BA692">
        <v>56</v>
      </c>
    </row>
    <row r="693" spans="1:64" x14ac:dyDescent="0.25">
      <c r="A693" s="63" t="s">
        <v>502</v>
      </c>
      <c r="B693" s="63" t="s">
        <v>502</v>
      </c>
      <c r="C693" s="60">
        <v>40833</v>
      </c>
      <c r="F693" t="s">
        <v>152</v>
      </c>
      <c r="BA693">
        <v>70</v>
      </c>
    </row>
    <row r="694" spans="1:64" x14ac:dyDescent="0.25">
      <c r="A694" s="63" t="s">
        <v>502</v>
      </c>
      <c r="B694" s="63" t="s">
        <v>502</v>
      </c>
      <c r="C694" s="60">
        <v>40841</v>
      </c>
      <c r="F694" t="s">
        <v>152</v>
      </c>
      <c r="BA694">
        <v>81</v>
      </c>
    </row>
    <row r="695" spans="1:64" x14ac:dyDescent="0.25">
      <c r="A695" s="63" t="s">
        <v>502</v>
      </c>
      <c r="B695" s="63" t="s">
        <v>502</v>
      </c>
      <c r="C695" s="60">
        <v>40850</v>
      </c>
      <c r="F695" t="s">
        <v>152</v>
      </c>
      <c r="BA695">
        <v>81</v>
      </c>
    </row>
    <row r="696" spans="1:64" x14ac:dyDescent="0.25">
      <c r="A696" s="63" t="s">
        <v>502</v>
      </c>
      <c r="B696" s="63" t="s">
        <v>502</v>
      </c>
      <c r="C696" s="60">
        <v>40857</v>
      </c>
      <c r="F696" t="s">
        <v>152</v>
      </c>
      <c r="BA696">
        <v>81</v>
      </c>
    </row>
    <row r="697" spans="1:64" x14ac:dyDescent="0.25">
      <c r="A697" s="63" t="s">
        <v>502</v>
      </c>
      <c r="B697" s="63" t="s">
        <v>502</v>
      </c>
      <c r="C697" s="60">
        <v>40865</v>
      </c>
      <c r="F697" t="s">
        <v>152</v>
      </c>
      <c r="BA697">
        <v>87</v>
      </c>
    </row>
    <row r="698" spans="1:64" x14ac:dyDescent="0.25">
      <c r="A698" s="63" t="s">
        <v>502</v>
      </c>
      <c r="B698" s="63" t="s">
        <v>502</v>
      </c>
      <c r="C698" s="60">
        <v>40871</v>
      </c>
      <c r="F698" t="s">
        <v>152</v>
      </c>
      <c r="BA698">
        <v>90</v>
      </c>
    </row>
    <row r="699" spans="1:64" x14ac:dyDescent="0.25">
      <c r="A699" s="63" t="s">
        <v>503</v>
      </c>
      <c r="B699" s="63" t="s">
        <v>503</v>
      </c>
      <c r="C699" s="60">
        <v>40703</v>
      </c>
      <c r="F699" t="s">
        <v>154</v>
      </c>
      <c r="BA699">
        <v>12</v>
      </c>
      <c r="BL699">
        <v>1.6</v>
      </c>
    </row>
    <row r="700" spans="1:64" x14ac:dyDescent="0.25">
      <c r="A700" s="63" t="s">
        <v>503</v>
      </c>
      <c r="B700" s="63" t="s">
        <v>503</v>
      </c>
      <c r="C700" s="60">
        <v>40709</v>
      </c>
      <c r="F700" t="s">
        <v>154</v>
      </c>
      <c r="BA700">
        <v>12</v>
      </c>
      <c r="BL700">
        <v>2.2000000000000002</v>
      </c>
    </row>
    <row r="701" spans="1:64" x14ac:dyDescent="0.25">
      <c r="A701" s="63" t="s">
        <v>503</v>
      </c>
      <c r="B701" s="63" t="s">
        <v>503</v>
      </c>
      <c r="C701" s="60">
        <v>40716</v>
      </c>
      <c r="F701" t="s">
        <v>154</v>
      </c>
      <c r="BA701">
        <v>12</v>
      </c>
      <c r="BL701">
        <v>2.7</v>
      </c>
    </row>
    <row r="702" spans="1:64" x14ac:dyDescent="0.25">
      <c r="A702" s="63" t="s">
        <v>503</v>
      </c>
      <c r="B702" s="63" t="s">
        <v>503</v>
      </c>
      <c r="C702" s="60">
        <v>40725</v>
      </c>
      <c r="F702" t="s">
        <v>154</v>
      </c>
      <c r="BA702">
        <v>13</v>
      </c>
      <c r="BL702">
        <v>3.5</v>
      </c>
    </row>
    <row r="703" spans="1:64" x14ac:dyDescent="0.25">
      <c r="A703" s="63" t="s">
        <v>503</v>
      </c>
      <c r="B703" s="63" t="s">
        <v>503</v>
      </c>
      <c r="C703" s="60">
        <v>40736</v>
      </c>
      <c r="F703" t="s">
        <v>154</v>
      </c>
      <c r="BA703">
        <v>14</v>
      </c>
      <c r="BL703">
        <v>4</v>
      </c>
    </row>
    <row r="704" spans="1:64" x14ac:dyDescent="0.25">
      <c r="A704" s="63" t="s">
        <v>503</v>
      </c>
      <c r="B704" s="63" t="s">
        <v>503</v>
      </c>
      <c r="C704" s="60">
        <v>40746</v>
      </c>
      <c r="F704" t="s">
        <v>154</v>
      </c>
      <c r="BA704">
        <v>30</v>
      </c>
      <c r="BL704">
        <v>4.4000000000000004</v>
      </c>
    </row>
    <row r="705" spans="1:64" x14ac:dyDescent="0.25">
      <c r="A705" s="63" t="s">
        <v>503</v>
      </c>
      <c r="B705" s="63" t="s">
        <v>503</v>
      </c>
      <c r="C705" s="60">
        <v>40756</v>
      </c>
      <c r="F705" t="s">
        <v>154</v>
      </c>
      <c r="BA705">
        <v>30</v>
      </c>
    </row>
    <row r="706" spans="1:64" x14ac:dyDescent="0.25">
      <c r="A706" s="63" t="s">
        <v>503</v>
      </c>
      <c r="B706" s="63" t="s">
        <v>503</v>
      </c>
      <c r="C706" s="60">
        <v>40765</v>
      </c>
      <c r="F706" t="s">
        <v>154</v>
      </c>
      <c r="BA706">
        <v>30</v>
      </c>
    </row>
    <row r="707" spans="1:64" x14ac:dyDescent="0.25">
      <c r="A707" s="63" t="s">
        <v>503</v>
      </c>
      <c r="B707" s="63" t="s">
        <v>503</v>
      </c>
      <c r="C707" s="60">
        <v>40773</v>
      </c>
      <c r="F707" t="s">
        <v>154</v>
      </c>
      <c r="BA707">
        <v>31</v>
      </c>
    </row>
    <row r="708" spans="1:64" x14ac:dyDescent="0.25">
      <c r="A708" s="63" t="s">
        <v>503</v>
      </c>
      <c r="B708" s="63" t="s">
        <v>503</v>
      </c>
      <c r="C708" s="60">
        <v>40784</v>
      </c>
      <c r="F708" t="s">
        <v>154</v>
      </c>
      <c r="BA708">
        <v>37</v>
      </c>
    </row>
    <row r="709" spans="1:64" x14ac:dyDescent="0.25">
      <c r="A709" s="63" t="s">
        <v>503</v>
      </c>
      <c r="B709" s="63" t="s">
        <v>503</v>
      </c>
      <c r="C709" s="60">
        <v>40794</v>
      </c>
      <c r="F709" t="s">
        <v>154</v>
      </c>
      <c r="BA709">
        <v>39</v>
      </c>
    </row>
    <row r="710" spans="1:64" x14ac:dyDescent="0.25">
      <c r="A710" s="63" t="s">
        <v>503</v>
      </c>
      <c r="B710" s="63" t="s">
        <v>503</v>
      </c>
      <c r="C710" s="60">
        <v>40807</v>
      </c>
      <c r="F710" t="s">
        <v>154</v>
      </c>
      <c r="BA710">
        <v>49</v>
      </c>
    </row>
    <row r="711" spans="1:64" x14ac:dyDescent="0.25">
      <c r="A711" s="63" t="s">
        <v>503</v>
      </c>
      <c r="B711" s="63" t="s">
        <v>503</v>
      </c>
      <c r="C711" s="60">
        <v>40819</v>
      </c>
      <c r="F711" t="s">
        <v>154</v>
      </c>
      <c r="BA711">
        <v>66</v>
      </c>
    </row>
    <row r="712" spans="1:64" x14ac:dyDescent="0.25">
      <c r="A712" s="63" t="s">
        <v>503</v>
      </c>
      <c r="B712" s="63" t="s">
        <v>503</v>
      </c>
      <c r="C712" s="60">
        <v>40826</v>
      </c>
      <c r="F712" t="s">
        <v>154</v>
      </c>
      <c r="BA712">
        <v>70</v>
      </c>
    </row>
    <row r="713" spans="1:64" x14ac:dyDescent="0.25">
      <c r="A713" s="63" t="s">
        <v>503</v>
      </c>
      <c r="B713" s="63" t="s">
        <v>503</v>
      </c>
      <c r="C713" s="60">
        <v>40833</v>
      </c>
      <c r="F713" t="s">
        <v>154</v>
      </c>
      <c r="BA713">
        <v>75</v>
      </c>
    </row>
    <row r="714" spans="1:64" x14ac:dyDescent="0.25">
      <c r="A714" s="63" t="s">
        <v>503</v>
      </c>
      <c r="B714" s="63" t="s">
        <v>503</v>
      </c>
      <c r="C714" s="60">
        <v>40841</v>
      </c>
      <c r="F714" t="s">
        <v>154</v>
      </c>
      <c r="BA714">
        <v>83</v>
      </c>
    </row>
    <row r="715" spans="1:64" x14ac:dyDescent="0.25">
      <c r="A715" s="63" t="s">
        <v>503</v>
      </c>
      <c r="B715" s="63" t="s">
        <v>503</v>
      </c>
      <c r="C715" s="60">
        <v>40850</v>
      </c>
      <c r="F715" t="s">
        <v>154</v>
      </c>
      <c r="BA715">
        <v>81</v>
      </c>
    </row>
    <row r="716" spans="1:64" x14ac:dyDescent="0.25">
      <c r="A716" s="63" t="s">
        <v>503</v>
      </c>
      <c r="B716" s="63" t="s">
        <v>503</v>
      </c>
      <c r="C716" s="60">
        <v>40857</v>
      </c>
      <c r="F716" t="s">
        <v>154</v>
      </c>
      <c r="BA716">
        <v>87</v>
      </c>
    </row>
    <row r="717" spans="1:64" x14ac:dyDescent="0.25">
      <c r="A717" s="63" t="s">
        <v>503</v>
      </c>
      <c r="B717" s="63" t="s">
        <v>503</v>
      </c>
      <c r="C717" s="60">
        <v>40865</v>
      </c>
      <c r="F717" t="s">
        <v>154</v>
      </c>
      <c r="BA717">
        <v>90</v>
      </c>
    </row>
    <row r="718" spans="1:64" x14ac:dyDescent="0.25">
      <c r="A718" s="63" t="s">
        <v>504</v>
      </c>
      <c r="B718" s="63" t="s">
        <v>504</v>
      </c>
      <c r="C718" s="60">
        <v>40703</v>
      </c>
      <c r="F718" t="s">
        <v>485</v>
      </c>
      <c r="BA718">
        <v>12</v>
      </c>
      <c r="BL718">
        <v>1.8</v>
      </c>
    </row>
    <row r="719" spans="1:64" x14ac:dyDescent="0.25">
      <c r="A719" s="63" t="s">
        <v>504</v>
      </c>
      <c r="B719" s="63" t="s">
        <v>504</v>
      </c>
      <c r="C719" s="60">
        <v>40709</v>
      </c>
      <c r="F719" t="s">
        <v>485</v>
      </c>
      <c r="BA719">
        <v>12</v>
      </c>
      <c r="BL719">
        <v>2.1</v>
      </c>
    </row>
    <row r="720" spans="1:64" x14ac:dyDescent="0.25">
      <c r="A720" s="63" t="s">
        <v>504</v>
      </c>
      <c r="B720" s="63" t="s">
        <v>504</v>
      </c>
      <c r="C720" s="60">
        <v>40716</v>
      </c>
      <c r="F720" t="s">
        <v>485</v>
      </c>
      <c r="BA720">
        <v>13</v>
      </c>
      <c r="BL720">
        <v>2.8</v>
      </c>
    </row>
    <row r="721" spans="1:64" x14ac:dyDescent="0.25">
      <c r="A721" s="63" t="s">
        <v>504</v>
      </c>
      <c r="B721" s="63" t="s">
        <v>504</v>
      </c>
      <c r="C721" s="60">
        <v>40725</v>
      </c>
      <c r="F721" t="s">
        <v>485</v>
      </c>
      <c r="BA721">
        <v>14</v>
      </c>
      <c r="BL721">
        <v>3.5</v>
      </c>
    </row>
    <row r="722" spans="1:64" x14ac:dyDescent="0.25">
      <c r="A722" s="63" t="s">
        <v>504</v>
      </c>
      <c r="B722" s="63" t="s">
        <v>504</v>
      </c>
      <c r="C722" s="60">
        <v>40736</v>
      </c>
      <c r="F722" t="s">
        <v>485</v>
      </c>
      <c r="BA722">
        <v>15</v>
      </c>
      <c r="BL722">
        <v>4.3</v>
      </c>
    </row>
    <row r="723" spans="1:64" x14ac:dyDescent="0.25">
      <c r="A723" s="63" t="s">
        <v>504</v>
      </c>
      <c r="B723" s="63" t="s">
        <v>504</v>
      </c>
      <c r="C723" s="60">
        <v>40746</v>
      </c>
      <c r="F723" t="s">
        <v>485</v>
      </c>
      <c r="BA723">
        <v>15</v>
      </c>
      <c r="BL723">
        <v>4.8</v>
      </c>
    </row>
    <row r="724" spans="1:64" x14ac:dyDescent="0.25">
      <c r="A724" s="63" t="s">
        <v>504</v>
      </c>
      <c r="B724" s="63" t="s">
        <v>504</v>
      </c>
      <c r="C724" s="60">
        <v>40756</v>
      </c>
      <c r="F724" t="s">
        <v>485</v>
      </c>
      <c r="BA724">
        <v>30</v>
      </c>
      <c r="BL724">
        <v>5.9</v>
      </c>
    </row>
    <row r="725" spans="1:64" x14ac:dyDescent="0.25">
      <c r="A725" s="63" t="s">
        <v>504</v>
      </c>
      <c r="B725" s="63" t="s">
        <v>504</v>
      </c>
      <c r="C725" s="60">
        <v>40765</v>
      </c>
      <c r="F725" t="s">
        <v>485</v>
      </c>
      <c r="BA725">
        <v>30</v>
      </c>
    </row>
    <row r="726" spans="1:64" x14ac:dyDescent="0.25">
      <c r="A726" s="63" t="s">
        <v>504</v>
      </c>
      <c r="B726" s="63" t="s">
        <v>504</v>
      </c>
      <c r="C726" s="60">
        <v>40773</v>
      </c>
      <c r="F726" t="s">
        <v>485</v>
      </c>
      <c r="BA726">
        <v>37</v>
      </c>
    </row>
    <row r="727" spans="1:64" x14ac:dyDescent="0.25">
      <c r="A727" s="63" t="s">
        <v>504</v>
      </c>
      <c r="B727" s="63" t="s">
        <v>504</v>
      </c>
      <c r="C727" s="60">
        <v>40784</v>
      </c>
      <c r="F727" t="s">
        <v>485</v>
      </c>
      <c r="BA727">
        <v>37</v>
      </c>
    </row>
    <row r="728" spans="1:64" x14ac:dyDescent="0.25">
      <c r="A728" s="63" t="s">
        <v>504</v>
      </c>
      <c r="B728" s="63" t="s">
        <v>504</v>
      </c>
      <c r="C728" s="60">
        <v>40794</v>
      </c>
      <c r="F728" t="s">
        <v>485</v>
      </c>
      <c r="BA728">
        <v>32</v>
      </c>
    </row>
    <row r="729" spans="1:64" x14ac:dyDescent="0.25">
      <c r="A729" s="63" t="s">
        <v>504</v>
      </c>
      <c r="B729" s="63" t="s">
        <v>504</v>
      </c>
      <c r="C729" s="60">
        <v>40807</v>
      </c>
      <c r="F729" t="s">
        <v>485</v>
      </c>
      <c r="BA729">
        <v>37</v>
      </c>
    </row>
    <row r="730" spans="1:64" x14ac:dyDescent="0.25">
      <c r="A730" s="63" t="s">
        <v>504</v>
      </c>
      <c r="B730" s="63" t="s">
        <v>504</v>
      </c>
      <c r="C730" s="60">
        <v>40819</v>
      </c>
      <c r="F730" t="s">
        <v>485</v>
      </c>
      <c r="BA730">
        <v>43</v>
      </c>
    </row>
    <row r="731" spans="1:64" x14ac:dyDescent="0.25">
      <c r="A731" s="63" t="s">
        <v>504</v>
      </c>
      <c r="B731" s="63" t="s">
        <v>504</v>
      </c>
      <c r="C731" s="60">
        <v>40826</v>
      </c>
      <c r="F731" t="s">
        <v>485</v>
      </c>
      <c r="BA731">
        <v>62</v>
      </c>
    </row>
    <row r="732" spans="1:64" x14ac:dyDescent="0.25">
      <c r="A732" s="63" t="s">
        <v>504</v>
      </c>
      <c r="B732" s="63" t="s">
        <v>504</v>
      </c>
      <c r="C732" s="60">
        <v>40833</v>
      </c>
      <c r="F732" t="s">
        <v>485</v>
      </c>
      <c r="BA732">
        <v>69</v>
      </c>
    </row>
    <row r="733" spans="1:64" x14ac:dyDescent="0.25">
      <c r="A733" s="63" t="s">
        <v>504</v>
      </c>
      <c r="B733" s="63" t="s">
        <v>504</v>
      </c>
      <c r="C733" s="60">
        <v>40841</v>
      </c>
      <c r="F733" t="s">
        <v>485</v>
      </c>
      <c r="BA733">
        <v>70</v>
      </c>
    </row>
    <row r="734" spans="1:64" x14ac:dyDescent="0.25">
      <c r="A734" s="63" t="s">
        <v>504</v>
      </c>
      <c r="B734" s="63" t="s">
        <v>504</v>
      </c>
      <c r="C734" s="60">
        <v>40850</v>
      </c>
      <c r="F734" t="s">
        <v>485</v>
      </c>
      <c r="BA734">
        <v>81</v>
      </c>
    </row>
    <row r="735" spans="1:64" x14ac:dyDescent="0.25">
      <c r="A735" s="63" t="s">
        <v>504</v>
      </c>
      <c r="B735" s="63" t="s">
        <v>504</v>
      </c>
      <c r="C735" s="60">
        <v>40857</v>
      </c>
      <c r="F735" t="s">
        <v>485</v>
      </c>
      <c r="BA735">
        <v>81</v>
      </c>
    </row>
    <row r="736" spans="1:64" x14ac:dyDescent="0.25">
      <c r="A736" s="63" t="s">
        <v>504</v>
      </c>
      <c r="B736" s="63" t="s">
        <v>504</v>
      </c>
      <c r="C736" s="60">
        <v>40865</v>
      </c>
      <c r="F736" t="s">
        <v>485</v>
      </c>
      <c r="BA736">
        <v>87</v>
      </c>
    </row>
    <row r="737" spans="1:64" x14ac:dyDescent="0.25">
      <c r="A737" s="63" t="s">
        <v>504</v>
      </c>
      <c r="B737" s="63" t="s">
        <v>504</v>
      </c>
      <c r="C737" s="60">
        <v>40871</v>
      </c>
      <c r="F737" t="s">
        <v>485</v>
      </c>
      <c r="BA737">
        <v>90</v>
      </c>
    </row>
    <row r="738" spans="1:64" x14ac:dyDescent="0.25">
      <c r="A738" s="63" t="s">
        <v>505</v>
      </c>
      <c r="B738" s="63" t="s">
        <v>505</v>
      </c>
      <c r="C738" s="60">
        <v>40703</v>
      </c>
      <c r="F738" t="s">
        <v>156</v>
      </c>
      <c r="BA738">
        <v>12</v>
      </c>
      <c r="BL738">
        <v>2</v>
      </c>
    </row>
    <row r="739" spans="1:64" x14ac:dyDescent="0.25">
      <c r="A739" s="63" t="s">
        <v>505</v>
      </c>
      <c r="B739" s="63" t="s">
        <v>505</v>
      </c>
      <c r="C739" s="60">
        <v>40709</v>
      </c>
      <c r="F739" t="s">
        <v>156</v>
      </c>
      <c r="BA739">
        <v>12</v>
      </c>
      <c r="BL739">
        <v>2.4</v>
      </c>
    </row>
    <row r="740" spans="1:64" x14ac:dyDescent="0.25">
      <c r="A740" s="63" t="s">
        <v>505</v>
      </c>
      <c r="B740" s="63" t="s">
        <v>505</v>
      </c>
      <c r="C740" s="60">
        <v>40716</v>
      </c>
      <c r="F740" t="s">
        <v>156</v>
      </c>
      <c r="BA740">
        <v>13</v>
      </c>
      <c r="BL740">
        <v>3.2</v>
      </c>
    </row>
    <row r="741" spans="1:64" x14ac:dyDescent="0.25">
      <c r="A741" s="63" t="s">
        <v>505</v>
      </c>
      <c r="B741" s="63" t="s">
        <v>505</v>
      </c>
      <c r="C741" s="60">
        <v>40725</v>
      </c>
      <c r="F741" t="s">
        <v>156</v>
      </c>
      <c r="BA741">
        <v>14</v>
      </c>
      <c r="BL741">
        <v>3.8</v>
      </c>
    </row>
    <row r="742" spans="1:64" x14ac:dyDescent="0.25">
      <c r="A742" s="63" t="s">
        <v>505</v>
      </c>
      <c r="B742" s="63" t="s">
        <v>505</v>
      </c>
      <c r="C742" s="60">
        <v>40736</v>
      </c>
      <c r="F742" t="s">
        <v>156</v>
      </c>
      <c r="BA742">
        <v>14.5</v>
      </c>
      <c r="BL742">
        <v>4.5</v>
      </c>
    </row>
    <row r="743" spans="1:64" x14ac:dyDescent="0.25">
      <c r="A743" s="63" t="s">
        <v>505</v>
      </c>
      <c r="B743" s="63" t="s">
        <v>505</v>
      </c>
      <c r="C743" s="60">
        <v>40746</v>
      </c>
      <c r="F743" t="s">
        <v>156</v>
      </c>
      <c r="BA743">
        <v>15</v>
      </c>
      <c r="BL743">
        <v>4.9000000000000004</v>
      </c>
    </row>
    <row r="744" spans="1:64" x14ac:dyDescent="0.25">
      <c r="A744" s="63" t="s">
        <v>505</v>
      </c>
      <c r="B744" s="63" t="s">
        <v>505</v>
      </c>
      <c r="C744" s="60">
        <v>40756</v>
      </c>
      <c r="F744" t="s">
        <v>156</v>
      </c>
      <c r="BA744">
        <v>31</v>
      </c>
      <c r="BL744">
        <v>5.0999999999999996</v>
      </c>
    </row>
    <row r="745" spans="1:64" x14ac:dyDescent="0.25">
      <c r="A745" s="63" t="s">
        <v>505</v>
      </c>
      <c r="B745" s="63" t="s">
        <v>505</v>
      </c>
      <c r="C745" s="60">
        <v>40765</v>
      </c>
      <c r="F745" t="s">
        <v>156</v>
      </c>
      <c r="BA745">
        <v>30</v>
      </c>
    </row>
    <row r="746" spans="1:64" x14ac:dyDescent="0.25">
      <c r="A746" s="63" t="s">
        <v>505</v>
      </c>
      <c r="B746" s="63" t="s">
        <v>505</v>
      </c>
      <c r="C746" s="60">
        <v>40773</v>
      </c>
      <c r="F746" t="s">
        <v>156</v>
      </c>
      <c r="BA746">
        <v>37</v>
      </c>
    </row>
    <row r="747" spans="1:64" x14ac:dyDescent="0.25">
      <c r="A747" s="63" t="s">
        <v>505</v>
      </c>
      <c r="B747" s="63" t="s">
        <v>505</v>
      </c>
      <c r="C747" s="60">
        <v>40784</v>
      </c>
      <c r="F747" t="s">
        <v>156</v>
      </c>
      <c r="BA747">
        <v>39</v>
      </c>
    </row>
    <row r="748" spans="1:64" x14ac:dyDescent="0.25">
      <c r="A748" s="63" t="s">
        <v>505</v>
      </c>
      <c r="B748" s="63" t="s">
        <v>505</v>
      </c>
      <c r="C748" s="60">
        <v>40794</v>
      </c>
      <c r="F748" t="s">
        <v>156</v>
      </c>
      <c r="BA748">
        <v>39</v>
      </c>
    </row>
    <row r="749" spans="1:64" x14ac:dyDescent="0.25">
      <c r="A749" s="63" t="s">
        <v>505</v>
      </c>
      <c r="B749" s="63" t="s">
        <v>505</v>
      </c>
      <c r="C749" s="60">
        <v>40807</v>
      </c>
      <c r="F749" t="s">
        <v>156</v>
      </c>
      <c r="BA749">
        <v>60</v>
      </c>
    </row>
    <row r="750" spans="1:64" x14ac:dyDescent="0.25">
      <c r="A750" s="63" t="s">
        <v>505</v>
      </c>
      <c r="B750" s="63" t="s">
        <v>505</v>
      </c>
      <c r="C750" s="60">
        <v>40819</v>
      </c>
      <c r="F750" t="s">
        <v>156</v>
      </c>
      <c r="BA750">
        <v>68</v>
      </c>
    </row>
    <row r="751" spans="1:64" x14ac:dyDescent="0.25">
      <c r="A751" s="63" t="s">
        <v>505</v>
      </c>
      <c r="B751" s="63" t="s">
        <v>505</v>
      </c>
      <c r="C751" s="60">
        <v>40826</v>
      </c>
      <c r="F751" t="s">
        <v>156</v>
      </c>
      <c r="BA751">
        <v>70</v>
      </c>
    </row>
    <row r="752" spans="1:64" x14ac:dyDescent="0.25">
      <c r="A752" s="63" t="s">
        <v>505</v>
      </c>
      <c r="B752" s="63" t="s">
        <v>505</v>
      </c>
      <c r="C752" s="60">
        <v>40833</v>
      </c>
      <c r="F752" t="s">
        <v>156</v>
      </c>
      <c r="BA752">
        <v>75</v>
      </c>
    </row>
    <row r="753" spans="1:64" x14ac:dyDescent="0.25">
      <c r="A753" s="63" t="s">
        <v>505</v>
      </c>
      <c r="B753" s="63" t="s">
        <v>505</v>
      </c>
      <c r="C753" s="60">
        <v>40841</v>
      </c>
      <c r="F753" t="s">
        <v>156</v>
      </c>
      <c r="BA753">
        <v>81</v>
      </c>
    </row>
    <row r="754" spans="1:64" x14ac:dyDescent="0.25">
      <c r="A754" s="63" t="s">
        <v>505</v>
      </c>
      <c r="B754" s="63" t="s">
        <v>505</v>
      </c>
      <c r="C754" s="60">
        <v>40850</v>
      </c>
      <c r="F754" t="s">
        <v>156</v>
      </c>
      <c r="BA754">
        <v>83</v>
      </c>
    </row>
    <row r="755" spans="1:64" x14ac:dyDescent="0.25">
      <c r="A755" s="63" t="s">
        <v>505</v>
      </c>
      <c r="B755" s="63" t="s">
        <v>505</v>
      </c>
      <c r="C755" s="60">
        <v>40857</v>
      </c>
      <c r="F755" t="s">
        <v>156</v>
      </c>
      <c r="BA755">
        <v>87</v>
      </c>
    </row>
    <row r="756" spans="1:64" x14ac:dyDescent="0.25">
      <c r="A756" s="63" t="s">
        <v>505</v>
      </c>
      <c r="B756" s="63" t="s">
        <v>505</v>
      </c>
      <c r="C756" s="60">
        <v>40865</v>
      </c>
      <c r="F756" t="s">
        <v>156</v>
      </c>
      <c r="BA756">
        <v>90</v>
      </c>
    </row>
    <row r="757" spans="1:64" x14ac:dyDescent="0.25">
      <c r="A757" s="63" t="s">
        <v>506</v>
      </c>
      <c r="B757" s="63" t="s">
        <v>506</v>
      </c>
      <c r="C757" s="60">
        <v>40703</v>
      </c>
      <c r="F757" t="s">
        <v>488</v>
      </c>
      <c r="BA757">
        <v>12</v>
      </c>
      <c r="BL757">
        <v>1.9</v>
      </c>
    </row>
    <row r="758" spans="1:64" x14ac:dyDescent="0.25">
      <c r="A758" s="63" t="s">
        <v>506</v>
      </c>
      <c r="B758" s="63" t="s">
        <v>506</v>
      </c>
      <c r="C758" s="60">
        <v>40709</v>
      </c>
      <c r="F758" t="s">
        <v>488</v>
      </c>
      <c r="BA758">
        <v>12</v>
      </c>
      <c r="BL758">
        <v>2.1</v>
      </c>
    </row>
    <row r="759" spans="1:64" x14ac:dyDescent="0.25">
      <c r="A759" s="63" t="s">
        <v>506</v>
      </c>
      <c r="B759" s="63" t="s">
        <v>506</v>
      </c>
      <c r="C759" s="60">
        <v>40716</v>
      </c>
      <c r="F759" t="s">
        <v>488</v>
      </c>
      <c r="BA759">
        <v>13</v>
      </c>
      <c r="BL759">
        <v>2.8</v>
      </c>
    </row>
    <row r="760" spans="1:64" x14ac:dyDescent="0.25">
      <c r="A760" s="63" t="s">
        <v>506</v>
      </c>
      <c r="B760" s="63" t="s">
        <v>506</v>
      </c>
      <c r="C760" s="60">
        <v>40725</v>
      </c>
      <c r="F760" t="s">
        <v>488</v>
      </c>
      <c r="BA760">
        <v>14</v>
      </c>
      <c r="BL760">
        <v>3.7</v>
      </c>
    </row>
    <row r="761" spans="1:64" x14ac:dyDescent="0.25">
      <c r="A761" s="63" t="s">
        <v>506</v>
      </c>
      <c r="B761" s="63" t="s">
        <v>506</v>
      </c>
      <c r="C761" s="60">
        <v>40736</v>
      </c>
      <c r="F761" t="s">
        <v>488</v>
      </c>
      <c r="BA761">
        <v>15</v>
      </c>
      <c r="BL761">
        <v>4.8</v>
      </c>
    </row>
    <row r="762" spans="1:64" x14ac:dyDescent="0.25">
      <c r="A762" s="63" t="s">
        <v>506</v>
      </c>
      <c r="B762" s="63" t="s">
        <v>506</v>
      </c>
      <c r="C762" s="60">
        <v>40746</v>
      </c>
      <c r="F762" t="s">
        <v>488</v>
      </c>
      <c r="BA762">
        <v>15</v>
      </c>
      <c r="BL762">
        <v>5</v>
      </c>
    </row>
    <row r="763" spans="1:64" x14ac:dyDescent="0.25">
      <c r="A763" s="63" t="s">
        <v>506</v>
      </c>
      <c r="B763" s="63" t="s">
        <v>506</v>
      </c>
      <c r="C763" s="60">
        <v>40756</v>
      </c>
      <c r="F763" t="s">
        <v>488</v>
      </c>
      <c r="BA763">
        <v>30</v>
      </c>
      <c r="BL763">
        <v>5.2</v>
      </c>
    </row>
    <row r="764" spans="1:64" x14ac:dyDescent="0.25">
      <c r="A764" s="63" t="s">
        <v>506</v>
      </c>
      <c r="B764" s="63" t="s">
        <v>506</v>
      </c>
      <c r="C764" s="60">
        <v>40765</v>
      </c>
      <c r="F764" t="s">
        <v>488</v>
      </c>
      <c r="BA764">
        <v>30.5</v>
      </c>
    </row>
    <row r="765" spans="1:64" x14ac:dyDescent="0.25">
      <c r="A765" s="63" t="s">
        <v>506</v>
      </c>
      <c r="B765" s="63" t="s">
        <v>506</v>
      </c>
      <c r="C765" s="60">
        <v>40773</v>
      </c>
      <c r="F765" t="s">
        <v>488</v>
      </c>
      <c r="BA765">
        <v>37</v>
      </c>
    </row>
    <row r="766" spans="1:64" x14ac:dyDescent="0.25">
      <c r="A766" s="63" t="s">
        <v>506</v>
      </c>
      <c r="B766" s="63" t="s">
        <v>506</v>
      </c>
      <c r="C766" s="60">
        <v>40784</v>
      </c>
      <c r="F766" t="s">
        <v>488</v>
      </c>
      <c r="BA766">
        <v>37</v>
      </c>
    </row>
    <row r="767" spans="1:64" x14ac:dyDescent="0.25">
      <c r="A767" s="63" t="s">
        <v>506</v>
      </c>
      <c r="B767" s="63" t="s">
        <v>506</v>
      </c>
      <c r="C767" s="60">
        <v>40794</v>
      </c>
      <c r="F767" t="s">
        <v>488</v>
      </c>
      <c r="BA767">
        <v>43</v>
      </c>
    </row>
    <row r="768" spans="1:64" x14ac:dyDescent="0.25">
      <c r="A768" s="63" t="s">
        <v>506</v>
      </c>
      <c r="B768" s="63" t="s">
        <v>506</v>
      </c>
      <c r="C768" s="60">
        <v>40807</v>
      </c>
      <c r="F768" t="s">
        <v>488</v>
      </c>
      <c r="BA768">
        <v>55</v>
      </c>
    </row>
    <row r="769" spans="1:64" x14ac:dyDescent="0.25">
      <c r="A769" s="63" t="s">
        <v>506</v>
      </c>
      <c r="B769" s="63" t="s">
        <v>506</v>
      </c>
      <c r="C769" s="60">
        <v>40819</v>
      </c>
      <c r="F769" t="s">
        <v>488</v>
      </c>
      <c r="BA769">
        <v>68</v>
      </c>
    </row>
    <row r="770" spans="1:64" x14ac:dyDescent="0.25">
      <c r="A770" s="63" t="s">
        <v>506</v>
      </c>
      <c r="B770" s="63" t="s">
        <v>506</v>
      </c>
      <c r="C770" s="60">
        <v>40826</v>
      </c>
      <c r="F770" t="s">
        <v>488</v>
      </c>
      <c r="BA770">
        <v>70</v>
      </c>
    </row>
    <row r="771" spans="1:64" x14ac:dyDescent="0.25">
      <c r="A771" s="63" t="s">
        <v>506</v>
      </c>
      <c r="B771" s="63" t="s">
        <v>506</v>
      </c>
      <c r="C771" s="60">
        <v>40833</v>
      </c>
      <c r="F771" t="s">
        <v>488</v>
      </c>
      <c r="BA771">
        <v>75</v>
      </c>
    </row>
    <row r="772" spans="1:64" x14ac:dyDescent="0.25">
      <c r="A772" s="63" t="s">
        <v>506</v>
      </c>
      <c r="B772" s="63" t="s">
        <v>506</v>
      </c>
      <c r="C772" s="60">
        <v>40841</v>
      </c>
      <c r="F772" t="s">
        <v>488</v>
      </c>
      <c r="BA772">
        <v>81</v>
      </c>
    </row>
    <row r="773" spans="1:64" x14ac:dyDescent="0.25">
      <c r="A773" s="63" t="s">
        <v>506</v>
      </c>
      <c r="B773" s="63" t="s">
        <v>506</v>
      </c>
      <c r="C773" s="60">
        <v>40850</v>
      </c>
      <c r="F773" t="s">
        <v>488</v>
      </c>
      <c r="BA773">
        <v>81</v>
      </c>
    </row>
    <row r="774" spans="1:64" x14ac:dyDescent="0.25">
      <c r="A774" s="63" t="s">
        <v>506</v>
      </c>
      <c r="B774" s="63" t="s">
        <v>506</v>
      </c>
      <c r="C774" s="60">
        <v>40857</v>
      </c>
      <c r="F774" t="s">
        <v>488</v>
      </c>
      <c r="BA774">
        <v>87</v>
      </c>
    </row>
    <row r="775" spans="1:64" x14ac:dyDescent="0.25">
      <c r="A775" s="63" t="s">
        <v>506</v>
      </c>
      <c r="B775" s="63" t="s">
        <v>506</v>
      </c>
      <c r="C775" s="60">
        <v>40865</v>
      </c>
      <c r="F775" t="s">
        <v>488</v>
      </c>
      <c r="BA775">
        <v>90</v>
      </c>
    </row>
    <row r="776" spans="1:64" x14ac:dyDescent="0.25">
      <c r="A776" s="63" t="s">
        <v>507</v>
      </c>
      <c r="B776" s="63" t="s">
        <v>507</v>
      </c>
      <c r="C776" s="60">
        <v>40703</v>
      </c>
      <c r="F776" t="s">
        <v>490</v>
      </c>
      <c r="BA776">
        <v>12</v>
      </c>
      <c r="BL776">
        <v>2</v>
      </c>
    </row>
    <row r="777" spans="1:64" x14ac:dyDescent="0.25">
      <c r="A777" s="63" t="s">
        <v>507</v>
      </c>
      <c r="B777" s="63" t="s">
        <v>507</v>
      </c>
      <c r="C777" s="60">
        <v>40709</v>
      </c>
      <c r="F777" t="s">
        <v>490</v>
      </c>
      <c r="BA777">
        <v>12</v>
      </c>
      <c r="BL777">
        <v>2.2000000000000002</v>
      </c>
    </row>
    <row r="778" spans="1:64" x14ac:dyDescent="0.25">
      <c r="A778" s="63" t="s">
        <v>507</v>
      </c>
      <c r="B778" s="63" t="s">
        <v>507</v>
      </c>
      <c r="C778" s="60">
        <v>40716</v>
      </c>
      <c r="F778" t="s">
        <v>490</v>
      </c>
      <c r="BA778">
        <v>13</v>
      </c>
      <c r="BL778">
        <v>2.9</v>
      </c>
    </row>
    <row r="779" spans="1:64" x14ac:dyDescent="0.25">
      <c r="A779" s="63" t="s">
        <v>507</v>
      </c>
      <c r="B779" s="63" t="s">
        <v>507</v>
      </c>
      <c r="C779" s="60">
        <v>40725</v>
      </c>
      <c r="F779" t="s">
        <v>490</v>
      </c>
      <c r="BA779">
        <v>14</v>
      </c>
      <c r="BL779">
        <v>3.7</v>
      </c>
    </row>
    <row r="780" spans="1:64" x14ac:dyDescent="0.25">
      <c r="A780" s="63" t="s">
        <v>507</v>
      </c>
      <c r="B780" s="63" t="s">
        <v>507</v>
      </c>
      <c r="C780" s="60">
        <v>40736</v>
      </c>
      <c r="F780" t="s">
        <v>490</v>
      </c>
      <c r="BA780">
        <v>15</v>
      </c>
      <c r="BL780">
        <v>4.5</v>
      </c>
    </row>
    <row r="781" spans="1:64" x14ac:dyDescent="0.25">
      <c r="A781" s="63" t="s">
        <v>507</v>
      </c>
      <c r="B781" s="63" t="s">
        <v>507</v>
      </c>
      <c r="C781" s="60">
        <v>40746</v>
      </c>
      <c r="F781" t="s">
        <v>490</v>
      </c>
      <c r="BA781">
        <v>30</v>
      </c>
      <c r="BL781">
        <v>5.3</v>
      </c>
    </row>
    <row r="782" spans="1:64" x14ac:dyDescent="0.25">
      <c r="A782" s="63" t="s">
        <v>507</v>
      </c>
      <c r="B782" s="63" t="s">
        <v>507</v>
      </c>
      <c r="C782" s="60">
        <v>40756</v>
      </c>
      <c r="F782" t="s">
        <v>490</v>
      </c>
      <c r="BA782">
        <v>31</v>
      </c>
    </row>
    <row r="783" spans="1:64" x14ac:dyDescent="0.25">
      <c r="A783" s="63" t="s">
        <v>507</v>
      </c>
      <c r="B783" s="63" t="s">
        <v>507</v>
      </c>
      <c r="C783" s="60">
        <v>40765</v>
      </c>
      <c r="F783" t="s">
        <v>490</v>
      </c>
      <c r="BA783">
        <v>31</v>
      </c>
    </row>
    <row r="784" spans="1:64" x14ac:dyDescent="0.25">
      <c r="A784" s="63" t="s">
        <v>507</v>
      </c>
      <c r="B784" s="63" t="s">
        <v>507</v>
      </c>
      <c r="C784" s="60">
        <v>40773</v>
      </c>
      <c r="F784" t="s">
        <v>490</v>
      </c>
      <c r="BA784">
        <v>37</v>
      </c>
    </row>
    <row r="785" spans="1:64" x14ac:dyDescent="0.25">
      <c r="A785" s="63" t="s">
        <v>507</v>
      </c>
      <c r="B785" s="63" t="s">
        <v>507</v>
      </c>
      <c r="C785" s="60">
        <v>40784</v>
      </c>
      <c r="F785" t="s">
        <v>490</v>
      </c>
      <c r="BA785">
        <v>37</v>
      </c>
    </row>
    <row r="786" spans="1:64" x14ac:dyDescent="0.25">
      <c r="A786" s="63" t="s">
        <v>507</v>
      </c>
      <c r="B786" s="63" t="s">
        <v>507</v>
      </c>
      <c r="C786" s="60">
        <v>40794</v>
      </c>
      <c r="F786" t="s">
        <v>490</v>
      </c>
      <c r="BA786">
        <v>43</v>
      </c>
    </row>
    <row r="787" spans="1:64" x14ac:dyDescent="0.25">
      <c r="A787" s="63" t="s">
        <v>507</v>
      </c>
      <c r="B787" s="63" t="s">
        <v>507</v>
      </c>
      <c r="C787" s="60">
        <v>40807</v>
      </c>
      <c r="F787" t="s">
        <v>490</v>
      </c>
      <c r="BA787">
        <v>58</v>
      </c>
    </row>
    <row r="788" spans="1:64" x14ac:dyDescent="0.25">
      <c r="A788" s="63" t="s">
        <v>507</v>
      </c>
      <c r="B788" s="63" t="s">
        <v>507</v>
      </c>
      <c r="C788" s="60">
        <v>40819</v>
      </c>
      <c r="F788" t="s">
        <v>490</v>
      </c>
      <c r="BA788">
        <v>69</v>
      </c>
    </row>
    <row r="789" spans="1:64" x14ac:dyDescent="0.25">
      <c r="A789" s="63" t="s">
        <v>507</v>
      </c>
      <c r="B789" s="63" t="s">
        <v>507</v>
      </c>
      <c r="C789" s="60">
        <v>40826</v>
      </c>
      <c r="F789" t="s">
        <v>490</v>
      </c>
      <c r="BA789">
        <v>70</v>
      </c>
    </row>
    <row r="790" spans="1:64" x14ac:dyDescent="0.25">
      <c r="A790" s="63" t="s">
        <v>507</v>
      </c>
      <c r="B790" s="63" t="s">
        <v>507</v>
      </c>
      <c r="C790" s="60">
        <v>40833</v>
      </c>
      <c r="F790" t="s">
        <v>490</v>
      </c>
      <c r="BA790">
        <v>75</v>
      </c>
    </row>
    <row r="791" spans="1:64" x14ac:dyDescent="0.25">
      <c r="A791" s="63" t="s">
        <v>507</v>
      </c>
      <c r="B791" s="63" t="s">
        <v>507</v>
      </c>
      <c r="C791" s="60">
        <v>40841</v>
      </c>
      <c r="F791" t="s">
        <v>490</v>
      </c>
      <c r="BA791">
        <v>81</v>
      </c>
    </row>
    <row r="792" spans="1:64" x14ac:dyDescent="0.25">
      <c r="A792" s="63" t="s">
        <v>507</v>
      </c>
      <c r="B792" s="63" t="s">
        <v>507</v>
      </c>
      <c r="C792" s="60">
        <v>40850</v>
      </c>
      <c r="F792" t="s">
        <v>490</v>
      </c>
      <c r="BA792">
        <v>83</v>
      </c>
    </row>
    <row r="793" spans="1:64" x14ac:dyDescent="0.25">
      <c r="A793" s="63" t="s">
        <v>507</v>
      </c>
      <c r="B793" s="63" t="s">
        <v>507</v>
      </c>
      <c r="C793" s="60">
        <v>40857</v>
      </c>
      <c r="F793" t="s">
        <v>490</v>
      </c>
      <c r="BA793">
        <v>87</v>
      </c>
    </row>
    <row r="794" spans="1:64" x14ac:dyDescent="0.25">
      <c r="A794" s="63" t="s">
        <v>507</v>
      </c>
      <c r="B794" s="63" t="s">
        <v>507</v>
      </c>
      <c r="C794" s="60">
        <v>40865</v>
      </c>
      <c r="F794" t="s">
        <v>490</v>
      </c>
      <c r="BA794">
        <v>90</v>
      </c>
    </row>
    <row r="795" spans="1:64" x14ac:dyDescent="0.25">
      <c r="A795" s="63" t="s">
        <v>508</v>
      </c>
      <c r="B795" s="63" t="s">
        <v>508</v>
      </c>
      <c r="C795" s="60">
        <v>40703</v>
      </c>
      <c r="F795" t="s">
        <v>492</v>
      </c>
      <c r="BA795">
        <v>12</v>
      </c>
      <c r="BL795">
        <v>1.9</v>
      </c>
    </row>
    <row r="796" spans="1:64" x14ac:dyDescent="0.25">
      <c r="A796" s="63" t="s">
        <v>508</v>
      </c>
      <c r="B796" s="63" t="s">
        <v>508</v>
      </c>
      <c r="C796" s="60">
        <v>40709</v>
      </c>
      <c r="F796" t="s">
        <v>492</v>
      </c>
      <c r="BA796">
        <v>12</v>
      </c>
      <c r="BL796">
        <v>2.4</v>
      </c>
    </row>
    <row r="797" spans="1:64" x14ac:dyDescent="0.25">
      <c r="A797" s="63" t="s">
        <v>508</v>
      </c>
      <c r="B797" s="63" t="s">
        <v>508</v>
      </c>
      <c r="C797" s="60">
        <v>40716</v>
      </c>
      <c r="F797" t="s">
        <v>492</v>
      </c>
      <c r="BA797">
        <v>13</v>
      </c>
      <c r="BL797">
        <v>3.1</v>
      </c>
    </row>
    <row r="798" spans="1:64" x14ac:dyDescent="0.25">
      <c r="A798" s="63" t="s">
        <v>508</v>
      </c>
      <c r="B798" s="63" t="s">
        <v>508</v>
      </c>
      <c r="C798" s="60">
        <v>40725</v>
      </c>
      <c r="F798" t="s">
        <v>492</v>
      </c>
      <c r="BA798">
        <v>14</v>
      </c>
      <c r="BL798">
        <v>4</v>
      </c>
    </row>
    <row r="799" spans="1:64" x14ac:dyDescent="0.25">
      <c r="A799" s="63" t="s">
        <v>508</v>
      </c>
      <c r="B799" s="63" t="s">
        <v>508</v>
      </c>
      <c r="C799" s="60">
        <v>40736</v>
      </c>
      <c r="F799" t="s">
        <v>492</v>
      </c>
      <c r="BA799">
        <v>15</v>
      </c>
      <c r="BL799">
        <v>4.9000000000000004</v>
      </c>
    </row>
    <row r="800" spans="1:64" x14ac:dyDescent="0.25">
      <c r="A800" s="63" t="s">
        <v>508</v>
      </c>
      <c r="B800" s="63" t="s">
        <v>508</v>
      </c>
      <c r="C800" s="60">
        <v>40746</v>
      </c>
      <c r="F800" t="s">
        <v>492</v>
      </c>
      <c r="BA800">
        <v>15</v>
      </c>
      <c r="BL800">
        <v>5.2</v>
      </c>
    </row>
    <row r="801" spans="1:64" x14ac:dyDescent="0.25">
      <c r="A801" s="63" t="s">
        <v>508</v>
      </c>
      <c r="B801" s="63" t="s">
        <v>508</v>
      </c>
      <c r="C801" s="60">
        <v>40756</v>
      </c>
      <c r="F801" t="s">
        <v>492</v>
      </c>
      <c r="BA801">
        <v>30</v>
      </c>
      <c r="BL801">
        <v>5.9</v>
      </c>
    </row>
    <row r="802" spans="1:64" x14ac:dyDescent="0.25">
      <c r="A802" s="63" t="s">
        <v>508</v>
      </c>
      <c r="B802" s="63" t="s">
        <v>508</v>
      </c>
      <c r="C802" s="60">
        <v>40765</v>
      </c>
      <c r="F802" t="s">
        <v>492</v>
      </c>
      <c r="BA802">
        <v>30</v>
      </c>
    </row>
    <row r="803" spans="1:64" x14ac:dyDescent="0.25">
      <c r="A803" s="63" t="s">
        <v>508</v>
      </c>
      <c r="B803" s="63" t="s">
        <v>508</v>
      </c>
      <c r="C803" s="60">
        <v>40773</v>
      </c>
      <c r="F803" t="s">
        <v>492</v>
      </c>
      <c r="BA803">
        <v>37</v>
      </c>
    </row>
    <row r="804" spans="1:64" x14ac:dyDescent="0.25">
      <c r="A804" s="63" t="s">
        <v>508</v>
      </c>
      <c r="B804" s="63" t="s">
        <v>508</v>
      </c>
      <c r="C804" s="60">
        <v>40784</v>
      </c>
      <c r="F804" t="s">
        <v>492</v>
      </c>
      <c r="BA804">
        <v>37</v>
      </c>
    </row>
    <row r="805" spans="1:64" x14ac:dyDescent="0.25">
      <c r="A805" s="63" t="s">
        <v>508</v>
      </c>
      <c r="B805" s="63" t="s">
        <v>508</v>
      </c>
      <c r="C805" s="60">
        <v>40794</v>
      </c>
      <c r="F805" t="s">
        <v>492</v>
      </c>
      <c r="BA805">
        <v>43</v>
      </c>
    </row>
    <row r="806" spans="1:64" x14ac:dyDescent="0.25">
      <c r="A806" s="63" t="s">
        <v>508</v>
      </c>
      <c r="B806" s="63" t="s">
        <v>508</v>
      </c>
      <c r="C806" s="60">
        <v>40807</v>
      </c>
      <c r="F806" t="s">
        <v>492</v>
      </c>
      <c r="BA806">
        <v>58</v>
      </c>
    </row>
    <row r="807" spans="1:64" x14ac:dyDescent="0.25">
      <c r="A807" s="63" t="s">
        <v>508</v>
      </c>
      <c r="B807" s="63" t="s">
        <v>508</v>
      </c>
      <c r="C807" s="60">
        <v>40819</v>
      </c>
      <c r="F807" t="s">
        <v>492</v>
      </c>
      <c r="BA807">
        <v>69</v>
      </c>
    </row>
    <row r="808" spans="1:64" x14ac:dyDescent="0.25">
      <c r="A808" s="63" t="s">
        <v>508</v>
      </c>
      <c r="B808" s="63" t="s">
        <v>508</v>
      </c>
      <c r="C808" s="60">
        <v>40826</v>
      </c>
      <c r="F808" t="s">
        <v>492</v>
      </c>
      <c r="BA808">
        <v>70</v>
      </c>
    </row>
    <row r="809" spans="1:64" x14ac:dyDescent="0.25">
      <c r="A809" s="63" t="s">
        <v>508</v>
      </c>
      <c r="B809" s="63" t="s">
        <v>508</v>
      </c>
      <c r="C809" s="60">
        <v>40833</v>
      </c>
      <c r="F809" t="s">
        <v>492</v>
      </c>
      <c r="BA809">
        <v>75</v>
      </c>
    </row>
    <row r="810" spans="1:64" x14ac:dyDescent="0.25">
      <c r="A810" s="63" t="s">
        <v>508</v>
      </c>
      <c r="B810" s="63" t="s">
        <v>508</v>
      </c>
      <c r="C810" s="60">
        <v>40841</v>
      </c>
      <c r="F810" t="s">
        <v>492</v>
      </c>
      <c r="BA810">
        <v>81</v>
      </c>
    </row>
    <row r="811" spans="1:64" x14ac:dyDescent="0.25">
      <c r="A811" s="63" t="s">
        <v>508</v>
      </c>
      <c r="B811" s="63" t="s">
        <v>508</v>
      </c>
      <c r="C811" s="60">
        <v>40850</v>
      </c>
      <c r="F811" t="s">
        <v>492</v>
      </c>
      <c r="BA811">
        <v>83</v>
      </c>
    </row>
    <row r="812" spans="1:64" x14ac:dyDescent="0.25">
      <c r="A812" s="63" t="s">
        <v>508</v>
      </c>
      <c r="B812" s="63" t="s">
        <v>508</v>
      </c>
      <c r="C812" s="60">
        <v>40857</v>
      </c>
      <c r="F812" t="s">
        <v>492</v>
      </c>
      <c r="BA812">
        <v>87</v>
      </c>
    </row>
    <row r="813" spans="1:64" x14ac:dyDescent="0.25">
      <c r="A813" s="63" t="s">
        <v>508</v>
      </c>
      <c r="B813" s="63" t="s">
        <v>508</v>
      </c>
      <c r="C813" s="60">
        <v>40865</v>
      </c>
      <c r="F813" t="s">
        <v>492</v>
      </c>
      <c r="BA813">
        <v>90</v>
      </c>
    </row>
    <row r="814" spans="1:64" x14ac:dyDescent="0.25">
      <c r="A814" s="63" t="s">
        <v>509</v>
      </c>
      <c r="B814" s="63" t="s">
        <v>509</v>
      </c>
      <c r="C814" s="60">
        <v>40746</v>
      </c>
      <c r="F814" t="s">
        <v>481</v>
      </c>
      <c r="BA814">
        <v>11</v>
      </c>
      <c r="BL814">
        <v>1</v>
      </c>
    </row>
    <row r="815" spans="1:64" x14ac:dyDescent="0.25">
      <c r="A815" s="63" t="s">
        <v>509</v>
      </c>
      <c r="B815" s="63" t="s">
        <v>509</v>
      </c>
      <c r="C815" s="60">
        <v>40756</v>
      </c>
      <c r="F815" t="s">
        <v>481</v>
      </c>
      <c r="BA815">
        <v>12</v>
      </c>
      <c r="BL815">
        <v>2</v>
      </c>
    </row>
    <row r="816" spans="1:64" x14ac:dyDescent="0.25">
      <c r="A816" s="63" t="s">
        <v>509</v>
      </c>
      <c r="B816" s="63" t="s">
        <v>509</v>
      </c>
      <c r="C816" s="60">
        <v>40765</v>
      </c>
      <c r="F816" t="s">
        <v>481</v>
      </c>
      <c r="BA816">
        <v>12</v>
      </c>
      <c r="BL816">
        <v>2.4</v>
      </c>
    </row>
    <row r="817" spans="1:64" x14ac:dyDescent="0.25">
      <c r="A817" s="63" t="s">
        <v>509</v>
      </c>
      <c r="B817" s="63" t="s">
        <v>509</v>
      </c>
      <c r="C817" s="60">
        <v>40773</v>
      </c>
      <c r="F817" t="s">
        <v>481</v>
      </c>
      <c r="BA817">
        <v>13</v>
      </c>
      <c r="BL817">
        <v>3.3</v>
      </c>
    </row>
    <row r="818" spans="1:64" x14ac:dyDescent="0.25">
      <c r="A818" s="63" t="s">
        <v>509</v>
      </c>
      <c r="B818" s="63" t="s">
        <v>509</v>
      </c>
      <c r="C818" s="60">
        <v>40784</v>
      </c>
      <c r="F818" t="s">
        <v>481</v>
      </c>
      <c r="BA818">
        <v>14</v>
      </c>
      <c r="BL818">
        <v>4.3</v>
      </c>
    </row>
    <row r="819" spans="1:64" x14ac:dyDescent="0.25">
      <c r="A819" s="63" t="s">
        <v>509</v>
      </c>
      <c r="B819" s="63" t="s">
        <v>509</v>
      </c>
      <c r="C819" s="60">
        <v>40794</v>
      </c>
      <c r="F819" t="s">
        <v>481</v>
      </c>
      <c r="BA819">
        <v>15</v>
      </c>
      <c r="BL819">
        <v>5</v>
      </c>
    </row>
    <row r="820" spans="1:64" x14ac:dyDescent="0.25">
      <c r="A820" s="63" t="s">
        <v>509</v>
      </c>
      <c r="B820" s="63" t="s">
        <v>509</v>
      </c>
      <c r="C820" s="60">
        <v>40805</v>
      </c>
      <c r="F820" t="s">
        <v>481</v>
      </c>
      <c r="BA820">
        <v>31</v>
      </c>
    </row>
    <row r="821" spans="1:64" x14ac:dyDescent="0.25">
      <c r="A821" s="63" t="s">
        <v>509</v>
      </c>
      <c r="B821" s="63" t="s">
        <v>509</v>
      </c>
      <c r="C821" s="60">
        <v>40819</v>
      </c>
      <c r="F821" t="s">
        <v>481</v>
      </c>
      <c r="BA821">
        <v>41</v>
      </c>
    </row>
    <row r="822" spans="1:64" x14ac:dyDescent="0.25">
      <c r="A822" s="63" t="s">
        <v>509</v>
      </c>
      <c r="B822" s="63" t="s">
        <v>509</v>
      </c>
      <c r="C822" s="60">
        <v>40826</v>
      </c>
      <c r="F822" t="s">
        <v>481</v>
      </c>
      <c r="BA822">
        <v>49</v>
      </c>
    </row>
    <row r="823" spans="1:64" x14ac:dyDescent="0.25">
      <c r="A823" s="63" t="s">
        <v>509</v>
      </c>
      <c r="B823" s="63" t="s">
        <v>509</v>
      </c>
      <c r="C823" s="60">
        <v>40833</v>
      </c>
      <c r="F823" t="s">
        <v>481</v>
      </c>
      <c r="BA823">
        <v>59</v>
      </c>
    </row>
    <row r="824" spans="1:64" x14ac:dyDescent="0.25">
      <c r="A824" s="63" t="s">
        <v>509</v>
      </c>
      <c r="B824" s="63" t="s">
        <v>509</v>
      </c>
      <c r="C824" s="60">
        <v>40841</v>
      </c>
      <c r="F824" t="s">
        <v>481</v>
      </c>
      <c r="BA824">
        <v>70</v>
      </c>
    </row>
    <row r="825" spans="1:64" x14ac:dyDescent="0.25">
      <c r="A825" s="63" t="s">
        <v>509</v>
      </c>
      <c r="B825" s="63" t="s">
        <v>509</v>
      </c>
      <c r="C825" s="60">
        <v>40850</v>
      </c>
      <c r="F825" t="s">
        <v>481</v>
      </c>
      <c r="BA825">
        <v>71</v>
      </c>
    </row>
    <row r="826" spans="1:64" x14ac:dyDescent="0.25">
      <c r="A826" s="63" t="s">
        <v>509</v>
      </c>
      <c r="B826" s="63" t="s">
        <v>509</v>
      </c>
      <c r="C826" s="60">
        <v>40857</v>
      </c>
      <c r="F826" t="s">
        <v>481</v>
      </c>
      <c r="BA826">
        <v>81</v>
      </c>
    </row>
    <row r="827" spans="1:64" x14ac:dyDescent="0.25">
      <c r="A827" s="63" t="s">
        <v>509</v>
      </c>
      <c r="B827" s="63" t="s">
        <v>509</v>
      </c>
      <c r="C827" s="60">
        <v>40865</v>
      </c>
      <c r="F827" t="s">
        <v>481</v>
      </c>
      <c r="BA827">
        <v>83</v>
      </c>
    </row>
    <row r="828" spans="1:64" x14ac:dyDescent="0.25">
      <c r="A828" s="63" t="s">
        <v>509</v>
      </c>
      <c r="B828" s="63" t="s">
        <v>509</v>
      </c>
      <c r="C828" s="60">
        <v>40871</v>
      </c>
      <c r="F828" t="s">
        <v>481</v>
      </c>
      <c r="BA828">
        <v>87</v>
      </c>
    </row>
    <row r="829" spans="1:64" x14ac:dyDescent="0.25">
      <c r="A829" s="63" t="s">
        <v>509</v>
      </c>
      <c r="B829" s="63" t="s">
        <v>509</v>
      </c>
      <c r="C829" s="60">
        <v>40878</v>
      </c>
      <c r="F829" t="s">
        <v>481</v>
      </c>
      <c r="BA829">
        <v>90</v>
      </c>
    </row>
    <row r="830" spans="1:64" x14ac:dyDescent="0.25">
      <c r="A830" s="63" t="s">
        <v>510</v>
      </c>
      <c r="B830" s="63" t="s">
        <v>510</v>
      </c>
      <c r="C830" s="60">
        <v>40746</v>
      </c>
      <c r="F830" t="s">
        <v>152</v>
      </c>
      <c r="BA830">
        <v>11</v>
      </c>
      <c r="BL830">
        <v>1</v>
      </c>
    </row>
    <row r="831" spans="1:64" x14ac:dyDescent="0.25">
      <c r="A831" s="63" t="s">
        <v>510</v>
      </c>
      <c r="B831" s="63" t="s">
        <v>510</v>
      </c>
      <c r="C831" s="60">
        <v>40756</v>
      </c>
      <c r="F831" t="s">
        <v>152</v>
      </c>
      <c r="BA831">
        <v>12</v>
      </c>
      <c r="BL831">
        <v>1.8</v>
      </c>
    </row>
    <row r="832" spans="1:64" x14ac:dyDescent="0.25">
      <c r="A832" s="63" t="s">
        <v>510</v>
      </c>
      <c r="B832" s="63" t="s">
        <v>510</v>
      </c>
      <c r="C832" s="60">
        <v>40765</v>
      </c>
      <c r="F832" t="s">
        <v>152</v>
      </c>
      <c r="BA832">
        <v>12</v>
      </c>
      <c r="BL832">
        <v>2.1</v>
      </c>
    </row>
    <row r="833" spans="1:64" x14ac:dyDescent="0.25">
      <c r="A833" s="63" t="s">
        <v>510</v>
      </c>
      <c r="B833" s="63" t="s">
        <v>510</v>
      </c>
      <c r="C833" s="60">
        <v>40773</v>
      </c>
      <c r="F833" t="s">
        <v>152</v>
      </c>
      <c r="BA833">
        <v>13</v>
      </c>
      <c r="BL833">
        <v>2.9</v>
      </c>
    </row>
    <row r="834" spans="1:64" x14ac:dyDescent="0.25">
      <c r="A834" s="63" t="s">
        <v>510</v>
      </c>
      <c r="B834" s="63" t="s">
        <v>510</v>
      </c>
      <c r="C834" s="60">
        <v>40784</v>
      </c>
      <c r="F834" t="s">
        <v>152</v>
      </c>
      <c r="BA834">
        <v>14</v>
      </c>
      <c r="BL834">
        <v>4.2</v>
      </c>
    </row>
    <row r="835" spans="1:64" x14ac:dyDescent="0.25">
      <c r="A835" s="63" t="s">
        <v>510</v>
      </c>
      <c r="B835" s="63" t="s">
        <v>510</v>
      </c>
      <c r="C835" s="60">
        <v>40794</v>
      </c>
      <c r="F835" t="s">
        <v>152</v>
      </c>
      <c r="BA835">
        <v>15</v>
      </c>
      <c r="BL835">
        <v>5.0999999999999996</v>
      </c>
    </row>
    <row r="836" spans="1:64" x14ac:dyDescent="0.25">
      <c r="A836" s="63" t="s">
        <v>510</v>
      </c>
      <c r="B836" s="63" t="s">
        <v>510</v>
      </c>
      <c r="C836" s="60">
        <v>40805</v>
      </c>
      <c r="F836" t="s">
        <v>152</v>
      </c>
      <c r="BA836">
        <v>31</v>
      </c>
    </row>
    <row r="837" spans="1:64" x14ac:dyDescent="0.25">
      <c r="A837" s="63" t="s">
        <v>510</v>
      </c>
      <c r="B837" s="63" t="s">
        <v>510</v>
      </c>
      <c r="C837" s="60">
        <v>40819</v>
      </c>
      <c r="F837" t="s">
        <v>152</v>
      </c>
      <c r="BA837">
        <v>37</v>
      </c>
    </row>
    <row r="838" spans="1:64" x14ac:dyDescent="0.25">
      <c r="A838" s="63" t="s">
        <v>510</v>
      </c>
      <c r="B838" s="63" t="s">
        <v>510</v>
      </c>
      <c r="C838" s="60">
        <v>40826</v>
      </c>
      <c r="F838" t="s">
        <v>152</v>
      </c>
      <c r="BA838">
        <v>39</v>
      </c>
    </row>
    <row r="839" spans="1:64" x14ac:dyDescent="0.25">
      <c r="A839" s="63" t="s">
        <v>510</v>
      </c>
      <c r="B839" s="63" t="s">
        <v>510</v>
      </c>
      <c r="C839" s="60">
        <v>40833</v>
      </c>
      <c r="F839" t="s">
        <v>152</v>
      </c>
      <c r="BA839">
        <v>45</v>
      </c>
    </row>
    <row r="840" spans="1:64" x14ac:dyDescent="0.25">
      <c r="A840" s="63" t="s">
        <v>510</v>
      </c>
      <c r="B840" s="63" t="s">
        <v>510</v>
      </c>
      <c r="C840" s="60">
        <v>40841</v>
      </c>
      <c r="F840" t="s">
        <v>152</v>
      </c>
      <c r="BA840">
        <v>63</v>
      </c>
    </row>
    <row r="841" spans="1:64" x14ac:dyDescent="0.25">
      <c r="A841" s="63" t="s">
        <v>510</v>
      </c>
      <c r="B841" s="63" t="s">
        <v>510</v>
      </c>
      <c r="C841" s="60">
        <v>40850</v>
      </c>
      <c r="F841" t="s">
        <v>152</v>
      </c>
      <c r="BA841">
        <v>70</v>
      </c>
    </row>
    <row r="842" spans="1:64" x14ac:dyDescent="0.25">
      <c r="A842" s="63" t="s">
        <v>510</v>
      </c>
      <c r="B842" s="63" t="s">
        <v>510</v>
      </c>
      <c r="C842" s="60">
        <v>40857</v>
      </c>
      <c r="F842" t="s">
        <v>152</v>
      </c>
      <c r="BA842">
        <v>79</v>
      </c>
    </row>
    <row r="843" spans="1:64" x14ac:dyDescent="0.25">
      <c r="A843" s="63" t="s">
        <v>510</v>
      </c>
      <c r="B843" s="63" t="s">
        <v>510</v>
      </c>
      <c r="C843" s="60">
        <v>40865</v>
      </c>
      <c r="F843" t="s">
        <v>152</v>
      </c>
      <c r="BA843">
        <v>85</v>
      </c>
    </row>
    <row r="844" spans="1:64" x14ac:dyDescent="0.25">
      <c r="A844" s="63" t="s">
        <v>510</v>
      </c>
      <c r="B844" s="63" t="s">
        <v>510</v>
      </c>
      <c r="C844" s="60">
        <v>40871</v>
      </c>
      <c r="F844" t="s">
        <v>152</v>
      </c>
      <c r="BA844">
        <v>85</v>
      </c>
    </row>
    <row r="845" spans="1:64" x14ac:dyDescent="0.25">
      <c r="A845" s="63" t="s">
        <v>510</v>
      </c>
      <c r="B845" s="63" t="s">
        <v>510</v>
      </c>
      <c r="C845" s="60">
        <v>40878</v>
      </c>
      <c r="F845" t="s">
        <v>152</v>
      </c>
      <c r="BA845">
        <v>90</v>
      </c>
    </row>
    <row r="846" spans="1:64" x14ac:dyDescent="0.25">
      <c r="A846" s="63" t="s">
        <v>511</v>
      </c>
      <c r="B846" s="63" t="s">
        <v>511</v>
      </c>
      <c r="C846" s="60">
        <v>40746</v>
      </c>
      <c r="F846" t="s">
        <v>154</v>
      </c>
      <c r="BA846">
        <v>11</v>
      </c>
      <c r="BL846">
        <v>1</v>
      </c>
    </row>
    <row r="847" spans="1:64" x14ac:dyDescent="0.25">
      <c r="A847" s="63" t="s">
        <v>511</v>
      </c>
      <c r="B847" s="63" t="s">
        <v>511</v>
      </c>
      <c r="C847" s="60">
        <v>40756</v>
      </c>
      <c r="F847" t="s">
        <v>154</v>
      </c>
      <c r="BA847">
        <v>12</v>
      </c>
      <c r="BL847">
        <v>2.4</v>
      </c>
    </row>
    <row r="848" spans="1:64" x14ac:dyDescent="0.25">
      <c r="A848" s="63" t="s">
        <v>511</v>
      </c>
      <c r="B848" s="63" t="s">
        <v>511</v>
      </c>
      <c r="C848" s="60">
        <v>40765</v>
      </c>
      <c r="F848" t="s">
        <v>154</v>
      </c>
      <c r="BA848">
        <v>12</v>
      </c>
      <c r="BL848">
        <v>2.4</v>
      </c>
    </row>
    <row r="849" spans="1:64" x14ac:dyDescent="0.25">
      <c r="A849" s="63" t="s">
        <v>511</v>
      </c>
      <c r="B849" s="63" t="s">
        <v>511</v>
      </c>
      <c r="C849" s="60">
        <v>40773</v>
      </c>
      <c r="F849" t="s">
        <v>154</v>
      </c>
      <c r="BA849">
        <v>13</v>
      </c>
      <c r="BL849">
        <v>3.2</v>
      </c>
    </row>
    <row r="850" spans="1:64" x14ac:dyDescent="0.25">
      <c r="A850" s="63" t="s">
        <v>511</v>
      </c>
      <c r="B850" s="63" t="s">
        <v>511</v>
      </c>
      <c r="C850" s="60">
        <v>40784</v>
      </c>
      <c r="F850" t="s">
        <v>154</v>
      </c>
      <c r="BA850">
        <v>15</v>
      </c>
      <c r="BL850">
        <v>4.5</v>
      </c>
    </row>
    <row r="851" spans="1:64" x14ac:dyDescent="0.25">
      <c r="A851" s="63" t="s">
        <v>511</v>
      </c>
      <c r="B851" s="63" t="s">
        <v>511</v>
      </c>
      <c r="C851" s="60">
        <v>40794</v>
      </c>
      <c r="F851" t="s">
        <v>154</v>
      </c>
      <c r="BA851">
        <v>15</v>
      </c>
      <c r="BL851">
        <v>5.6</v>
      </c>
    </row>
    <row r="852" spans="1:64" x14ac:dyDescent="0.25">
      <c r="A852" s="63" t="s">
        <v>511</v>
      </c>
      <c r="B852" s="63" t="s">
        <v>511</v>
      </c>
      <c r="C852" s="60">
        <v>40805</v>
      </c>
      <c r="F852" t="s">
        <v>154</v>
      </c>
      <c r="BA852">
        <v>32</v>
      </c>
    </row>
    <row r="853" spans="1:64" x14ac:dyDescent="0.25">
      <c r="A853" s="63" t="s">
        <v>511</v>
      </c>
      <c r="B853" s="63" t="s">
        <v>511</v>
      </c>
      <c r="C853" s="60">
        <v>40819</v>
      </c>
      <c r="F853" t="s">
        <v>154</v>
      </c>
      <c r="BA853">
        <v>37</v>
      </c>
    </row>
    <row r="854" spans="1:64" x14ac:dyDescent="0.25">
      <c r="A854" s="63" t="s">
        <v>511</v>
      </c>
      <c r="B854" s="63" t="s">
        <v>511</v>
      </c>
      <c r="C854" s="60">
        <v>40826</v>
      </c>
      <c r="F854" t="s">
        <v>154</v>
      </c>
      <c r="BA854">
        <v>45</v>
      </c>
    </row>
    <row r="855" spans="1:64" x14ac:dyDescent="0.25">
      <c r="A855" s="63" t="s">
        <v>511</v>
      </c>
      <c r="B855" s="63" t="s">
        <v>511</v>
      </c>
      <c r="C855" s="60">
        <v>40833</v>
      </c>
      <c r="F855" t="s">
        <v>154</v>
      </c>
      <c r="BA855">
        <v>55</v>
      </c>
    </row>
    <row r="856" spans="1:64" x14ac:dyDescent="0.25">
      <c r="A856" s="63" t="s">
        <v>511</v>
      </c>
      <c r="B856" s="63" t="s">
        <v>511</v>
      </c>
      <c r="C856" s="60">
        <v>40841</v>
      </c>
      <c r="F856" t="s">
        <v>154</v>
      </c>
      <c r="BA856">
        <v>70</v>
      </c>
    </row>
    <row r="857" spans="1:64" x14ac:dyDescent="0.25">
      <c r="A857" s="63" t="s">
        <v>511</v>
      </c>
      <c r="B857" s="63" t="s">
        <v>511</v>
      </c>
      <c r="C857" s="60">
        <v>40850</v>
      </c>
      <c r="F857" t="s">
        <v>154</v>
      </c>
      <c r="BA857">
        <v>70</v>
      </c>
    </row>
    <row r="858" spans="1:64" x14ac:dyDescent="0.25">
      <c r="A858" s="63" t="s">
        <v>511</v>
      </c>
      <c r="B858" s="63" t="s">
        <v>511</v>
      </c>
      <c r="C858" s="60">
        <v>40857</v>
      </c>
      <c r="F858" t="s">
        <v>154</v>
      </c>
      <c r="BA858">
        <v>81</v>
      </c>
    </row>
    <row r="859" spans="1:64" x14ac:dyDescent="0.25">
      <c r="A859" s="63" t="s">
        <v>511</v>
      </c>
      <c r="B859" s="63" t="s">
        <v>511</v>
      </c>
      <c r="C859" s="60">
        <v>40865</v>
      </c>
      <c r="F859" t="s">
        <v>154</v>
      </c>
      <c r="BA859">
        <v>83</v>
      </c>
    </row>
    <row r="860" spans="1:64" x14ac:dyDescent="0.25">
      <c r="A860" s="63" t="s">
        <v>511</v>
      </c>
      <c r="B860" s="63" t="s">
        <v>511</v>
      </c>
      <c r="C860" s="60">
        <v>40871</v>
      </c>
      <c r="F860" t="s">
        <v>154</v>
      </c>
      <c r="BA860">
        <v>90</v>
      </c>
    </row>
    <row r="861" spans="1:64" x14ac:dyDescent="0.25">
      <c r="A861" s="63" t="s">
        <v>511</v>
      </c>
      <c r="B861" s="63" t="s">
        <v>511</v>
      </c>
      <c r="C861" s="60">
        <v>40878</v>
      </c>
      <c r="F861" t="s">
        <v>154</v>
      </c>
      <c r="BA861">
        <v>90</v>
      </c>
    </row>
    <row r="862" spans="1:64" x14ac:dyDescent="0.25">
      <c r="A862" s="63" t="s">
        <v>512</v>
      </c>
      <c r="B862" s="63" t="s">
        <v>512</v>
      </c>
      <c r="C862" s="60">
        <v>40746</v>
      </c>
      <c r="F862" t="s">
        <v>485</v>
      </c>
      <c r="BA862">
        <v>11</v>
      </c>
      <c r="BL862">
        <v>1</v>
      </c>
    </row>
    <row r="863" spans="1:64" x14ac:dyDescent="0.25">
      <c r="A863" s="63" t="s">
        <v>512</v>
      </c>
      <c r="B863" s="63" t="s">
        <v>512</v>
      </c>
      <c r="C863" s="60">
        <v>40756</v>
      </c>
      <c r="F863" t="s">
        <v>485</v>
      </c>
      <c r="BA863">
        <v>12</v>
      </c>
      <c r="BL863">
        <v>1.9</v>
      </c>
    </row>
    <row r="864" spans="1:64" x14ac:dyDescent="0.25">
      <c r="A864" s="63" t="s">
        <v>512</v>
      </c>
      <c r="B864" s="63" t="s">
        <v>512</v>
      </c>
      <c r="C864" s="60">
        <v>40765</v>
      </c>
      <c r="F864" t="s">
        <v>485</v>
      </c>
      <c r="BA864">
        <v>12</v>
      </c>
      <c r="BL864">
        <v>2.5</v>
      </c>
    </row>
    <row r="865" spans="1:64" x14ac:dyDescent="0.25">
      <c r="A865" s="63" t="s">
        <v>512</v>
      </c>
      <c r="B865" s="63" t="s">
        <v>512</v>
      </c>
      <c r="C865" s="60">
        <v>40773</v>
      </c>
      <c r="F865" t="s">
        <v>485</v>
      </c>
      <c r="BA865">
        <v>14</v>
      </c>
      <c r="BL865">
        <v>3.5</v>
      </c>
    </row>
    <row r="866" spans="1:64" x14ac:dyDescent="0.25">
      <c r="A866" s="63" t="s">
        <v>512</v>
      </c>
      <c r="B866" s="63" t="s">
        <v>512</v>
      </c>
      <c r="C866" s="60">
        <v>40784</v>
      </c>
      <c r="F866" t="s">
        <v>485</v>
      </c>
      <c r="BA866">
        <v>14</v>
      </c>
      <c r="BL866">
        <v>4.4000000000000004</v>
      </c>
    </row>
    <row r="867" spans="1:64" x14ac:dyDescent="0.25">
      <c r="A867" s="63" t="s">
        <v>512</v>
      </c>
      <c r="B867" s="63" t="s">
        <v>512</v>
      </c>
      <c r="C867" s="60">
        <v>40794</v>
      </c>
      <c r="F867" t="s">
        <v>485</v>
      </c>
      <c r="BA867">
        <v>15</v>
      </c>
      <c r="BL867">
        <v>5.0999999999999996</v>
      </c>
    </row>
    <row r="868" spans="1:64" x14ac:dyDescent="0.25">
      <c r="A868" s="63" t="s">
        <v>512</v>
      </c>
      <c r="B868" s="63" t="s">
        <v>512</v>
      </c>
      <c r="C868" s="60">
        <v>40805</v>
      </c>
      <c r="F868" t="s">
        <v>485</v>
      </c>
      <c r="BA868">
        <v>31</v>
      </c>
    </row>
    <row r="869" spans="1:64" x14ac:dyDescent="0.25">
      <c r="A869" s="63" t="s">
        <v>512</v>
      </c>
      <c r="B869" s="63" t="s">
        <v>512</v>
      </c>
      <c r="C869" s="60">
        <v>40819</v>
      </c>
      <c r="F869" t="s">
        <v>485</v>
      </c>
      <c r="BA869">
        <v>37</v>
      </c>
    </row>
    <row r="870" spans="1:64" x14ac:dyDescent="0.25">
      <c r="A870" s="63" t="s">
        <v>512</v>
      </c>
      <c r="B870" s="63" t="s">
        <v>512</v>
      </c>
      <c r="C870" s="60">
        <v>40826</v>
      </c>
      <c r="F870" t="s">
        <v>485</v>
      </c>
      <c r="BA870">
        <v>38</v>
      </c>
    </row>
    <row r="871" spans="1:64" x14ac:dyDescent="0.25">
      <c r="A871" s="63" t="s">
        <v>512</v>
      </c>
      <c r="B871" s="63" t="s">
        <v>512</v>
      </c>
      <c r="C871" s="60">
        <v>40833</v>
      </c>
      <c r="F871" t="s">
        <v>485</v>
      </c>
      <c r="BA871">
        <v>45</v>
      </c>
    </row>
    <row r="872" spans="1:64" x14ac:dyDescent="0.25">
      <c r="A872" s="63" t="s">
        <v>512</v>
      </c>
      <c r="B872" s="63" t="s">
        <v>512</v>
      </c>
      <c r="C872" s="60">
        <v>40841</v>
      </c>
      <c r="F872" t="s">
        <v>485</v>
      </c>
      <c r="BA872">
        <v>61</v>
      </c>
    </row>
    <row r="873" spans="1:64" x14ac:dyDescent="0.25">
      <c r="A873" s="63" t="s">
        <v>512</v>
      </c>
      <c r="B873" s="63" t="s">
        <v>512</v>
      </c>
      <c r="C873" s="60">
        <v>40850</v>
      </c>
      <c r="F873" t="s">
        <v>485</v>
      </c>
      <c r="BA873">
        <v>70</v>
      </c>
    </row>
    <row r="874" spans="1:64" x14ac:dyDescent="0.25">
      <c r="A874" s="63" t="s">
        <v>512</v>
      </c>
      <c r="B874" s="63" t="s">
        <v>512</v>
      </c>
      <c r="C874" s="60">
        <v>40857</v>
      </c>
      <c r="F874" t="s">
        <v>485</v>
      </c>
      <c r="BA874">
        <v>79</v>
      </c>
    </row>
    <row r="875" spans="1:64" x14ac:dyDescent="0.25">
      <c r="A875" s="63" t="s">
        <v>512</v>
      </c>
      <c r="B875" s="63" t="s">
        <v>512</v>
      </c>
      <c r="C875" s="60">
        <v>40865</v>
      </c>
      <c r="F875" t="s">
        <v>485</v>
      </c>
      <c r="BA875">
        <v>83</v>
      </c>
    </row>
    <row r="876" spans="1:64" x14ac:dyDescent="0.25">
      <c r="A876" s="63" t="s">
        <v>512</v>
      </c>
      <c r="B876" s="63" t="s">
        <v>512</v>
      </c>
      <c r="C876" s="60">
        <v>40871</v>
      </c>
      <c r="F876" t="s">
        <v>485</v>
      </c>
      <c r="BA876">
        <v>85</v>
      </c>
    </row>
    <row r="877" spans="1:64" x14ac:dyDescent="0.25">
      <c r="A877" s="63" t="s">
        <v>512</v>
      </c>
      <c r="B877" s="63" t="s">
        <v>512</v>
      </c>
      <c r="C877" s="60">
        <v>40878</v>
      </c>
      <c r="F877" t="s">
        <v>485</v>
      </c>
      <c r="BA877">
        <v>88.5</v>
      </c>
    </row>
    <row r="878" spans="1:64" x14ac:dyDescent="0.25">
      <c r="A878" s="63" t="s">
        <v>513</v>
      </c>
      <c r="B878" s="63" t="s">
        <v>513</v>
      </c>
      <c r="C878" s="60">
        <v>40746</v>
      </c>
      <c r="F878" t="s">
        <v>156</v>
      </c>
      <c r="BA878">
        <v>11</v>
      </c>
      <c r="BL878">
        <v>1</v>
      </c>
    </row>
    <row r="879" spans="1:64" x14ac:dyDescent="0.25">
      <c r="A879" s="63" t="s">
        <v>513</v>
      </c>
      <c r="B879" s="63" t="s">
        <v>513</v>
      </c>
      <c r="C879" s="60">
        <v>40756</v>
      </c>
      <c r="F879" t="s">
        <v>156</v>
      </c>
      <c r="BA879">
        <v>12</v>
      </c>
      <c r="BL879">
        <v>1.9</v>
      </c>
    </row>
    <row r="880" spans="1:64" x14ac:dyDescent="0.25">
      <c r="A880" s="63" t="s">
        <v>513</v>
      </c>
      <c r="B880" s="63" t="s">
        <v>513</v>
      </c>
      <c r="C880" s="60">
        <v>40765</v>
      </c>
      <c r="F880" t="s">
        <v>156</v>
      </c>
      <c r="BA880">
        <v>12</v>
      </c>
      <c r="BL880">
        <v>2.4</v>
      </c>
    </row>
    <row r="881" spans="1:64" x14ac:dyDescent="0.25">
      <c r="A881" s="63" t="s">
        <v>513</v>
      </c>
      <c r="B881" s="63" t="s">
        <v>513</v>
      </c>
      <c r="C881" s="60">
        <v>40773</v>
      </c>
      <c r="F881" t="s">
        <v>156</v>
      </c>
      <c r="BA881">
        <v>13</v>
      </c>
      <c r="BL881">
        <v>3.3</v>
      </c>
    </row>
    <row r="882" spans="1:64" x14ac:dyDescent="0.25">
      <c r="A882" s="63" t="s">
        <v>513</v>
      </c>
      <c r="B882" s="63" t="s">
        <v>513</v>
      </c>
      <c r="C882" s="60">
        <v>40784</v>
      </c>
      <c r="F882" t="s">
        <v>156</v>
      </c>
      <c r="BA882">
        <v>15</v>
      </c>
      <c r="BL882">
        <v>4.7</v>
      </c>
    </row>
    <row r="883" spans="1:64" x14ac:dyDescent="0.25">
      <c r="A883" s="63" t="s">
        <v>513</v>
      </c>
      <c r="B883" s="63" t="s">
        <v>513</v>
      </c>
      <c r="C883" s="60">
        <v>40794</v>
      </c>
      <c r="F883" t="s">
        <v>156</v>
      </c>
      <c r="BA883">
        <v>16</v>
      </c>
      <c r="BL883">
        <v>5.6</v>
      </c>
    </row>
    <row r="884" spans="1:64" x14ac:dyDescent="0.25">
      <c r="A884" s="63" t="s">
        <v>513</v>
      </c>
      <c r="B884" s="63" t="s">
        <v>513</v>
      </c>
      <c r="C884" s="60">
        <v>40805</v>
      </c>
      <c r="F884" t="s">
        <v>156</v>
      </c>
      <c r="BA884">
        <v>32</v>
      </c>
    </row>
    <row r="885" spans="1:64" x14ac:dyDescent="0.25">
      <c r="A885" s="63" t="s">
        <v>513</v>
      </c>
      <c r="B885" s="63" t="s">
        <v>513</v>
      </c>
      <c r="C885" s="60">
        <v>40819</v>
      </c>
      <c r="F885" t="s">
        <v>156</v>
      </c>
      <c r="BA885">
        <v>41</v>
      </c>
    </row>
    <row r="886" spans="1:64" x14ac:dyDescent="0.25">
      <c r="A886" s="63" t="s">
        <v>513</v>
      </c>
      <c r="B886" s="63" t="s">
        <v>513</v>
      </c>
      <c r="C886" s="60">
        <v>40826</v>
      </c>
      <c r="F886" t="s">
        <v>156</v>
      </c>
      <c r="BA886">
        <v>45</v>
      </c>
    </row>
    <row r="887" spans="1:64" x14ac:dyDescent="0.25">
      <c r="A887" s="63" t="s">
        <v>513</v>
      </c>
      <c r="B887" s="63" t="s">
        <v>513</v>
      </c>
      <c r="C887" s="60">
        <v>40833</v>
      </c>
      <c r="F887" t="s">
        <v>156</v>
      </c>
      <c r="BA887">
        <v>60</v>
      </c>
    </row>
    <row r="888" spans="1:64" x14ac:dyDescent="0.25">
      <c r="A888" s="63" t="s">
        <v>513</v>
      </c>
      <c r="B888" s="63" t="s">
        <v>513</v>
      </c>
      <c r="C888" s="60">
        <v>40841</v>
      </c>
      <c r="F888" t="s">
        <v>156</v>
      </c>
      <c r="BA888">
        <v>70</v>
      </c>
    </row>
    <row r="889" spans="1:64" x14ac:dyDescent="0.25">
      <c r="A889" s="63" t="s">
        <v>513</v>
      </c>
      <c r="B889" s="63" t="s">
        <v>513</v>
      </c>
      <c r="C889" s="60">
        <v>40850</v>
      </c>
      <c r="F889" t="s">
        <v>156</v>
      </c>
      <c r="BA889">
        <v>79</v>
      </c>
    </row>
    <row r="890" spans="1:64" x14ac:dyDescent="0.25">
      <c r="A890" s="63" t="s">
        <v>513</v>
      </c>
      <c r="B890" s="63" t="s">
        <v>513</v>
      </c>
      <c r="C890" s="60">
        <v>40857</v>
      </c>
      <c r="F890" t="s">
        <v>156</v>
      </c>
      <c r="BA890">
        <v>81</v>
      </c>
    </row>
    <row r="891" spans="1:64" x14ac:dyDescent="0.25">
      <c r="A891" s="63" t="s">
        <v>513</v>
      </c>
      <c r="B891" s="63" t="s">
        <v>513</v>
      </c>
      <c r="C891" s="60">
        <v>40865</v>
      </c>
      <c r="F891" t="s">
        <v>156</v>
      </c>
      <c r="BA891">
        <v>87</v>
      </c>
    </row>
    <row r="892" spans="1:64" x14ac:dyDescent="0.25">
      <c r="A892" s="63" t="s">
        <v>513</v>
      </c>
      <c r="B892" s="63" t="s">
        <v>513</v>
      </c>
      <c r="C892" s="60">
        <v>40871</v>
      </c>
      <c r="F892" t="s">
        <v>156</v>
      </c>
      <c r="BA892">
        <v>87</v>
      </c>
    </row>
    <row r="893" spans="1:64" x14ac:dyDescent="0.25">
      <c r="A893" s="63" t="s">
        <v>513</v>
      </c>
      <c r="B893" s="63" t="s">
        <v>513</v>
      </c>
      <c r="C893" s="60">
        <v>40878</v>
      </c>
      <c r="F893" t="s">
        <v>156</v>
      </c>
      <c r="BA893">
        <v>90</v>
      </c>
    </row>
    <row r="894" spans="1:64" x14ac:dyDescent="0.25">
      <c r="A894" s="63" t="s">
        <v>514</v>
      </c>
      <c r="B894" s="63" t="s">
        <v>514</v>
      </c>
      <c r="C894" s="60">
        <v>40746</v>
      </c>
      <c r="F894" t="s">
        <v>488</v>
      </c>
      <c r="BA894">
        <v>11</v>
      </c>
      <c r="BL894">
        <v>1</v>
      </c>
    </row>
    <row r="895" spans="1:64" x14ac:dyDescent="0.25">
      <c r="A895" s="63" t="s">
        <v>514</v>
      </c>
      <c r="B895" s="63" t="s">
        <v>514</v>
      </c>
      <c r="C895" s="60">
        <v>40756</v>
      </c>
      <c r="F895" t="s">
        <v>488</v>
      </c>
      <c r="BA895">
        <v>12</v>
      </c>
      <c r="BL895">
        <v>1.8</v>
      </c>
    </row>
    <row r="896" spans="1:64" x14ac:dyDescent="0.25">
      <c r="A896" s="63" t="s">
        <v>514</v>
      </c>
      <c r="B896" s="63" t="s">
        <v>514</v>
      </c>
      <c r="C896" s="60">
        <v>40765</v>
      </c>
      <c r="F896" t="s">
        <v>488</v>
      </c>
      <c r="BA896">
        <v>12</v>
      </c>
      <c r="BL896">
        <v>2.4</v>
      </c>
    </row>
    <row r="897" spans="1:64" x14ac:dyDescent="0.25">
      <c r="A897" s="63" t="s">
        <v>514</v>
      </c>
      <c r="B897" s="63" t="s">
        <v>514</v>
      </c>
      <c r="C897" s="60">
        <v>40773</v>
      </c>
      <c r="F897" t="s">
        <v>488</v>
      </c>
      <c r="BA897">
        <v>13</v>
      </c>
      <c r="BL897">
        <v>4</v>
      </c>
    </row>
    <row r="898" spans="1:64" x14ac:dyDescent="0.25">
      <c r="A898" s="63" t="s">
        <v>514</v>
      </c>
      <c r="B898" s="63" t="s">
        <v>514</v>
      </c>
      <c r="C898" s="60">
        <v>40784</v>
      </c>
      <c r="F898" t="s">
        <v>488</v>
      </c>
      <c r="BA898">
        <v>14</v>
      </c>
      <c r="BL898">
        <v>4.4000000000000004</v>
      </c>
    </row>
    <row r="899" spans="1:64" x14ac:dyDescent="0.25">
      <c r="A899" s="63" t="s">
        <v>514</v>
      </c>
      <c r="B899" s="63" t="s">
        <v>514</v>
      </c>
      <c r="C899" s="60">
        <v>40794</v>
      </c>
      <c r="F899" t="s">
        <v>488</v>
      </c>
      <c r="BA899">
        <v>15</v>
      </c>
      <c r="BL899">
        <v>5.3</v>
      </c>
    </row>
    <row r="900" spans="1:64" x14ac:dyDescent="0.25">
      <c r="A900" s="63" t="s">
        <v>514</v>
      </c>
      <c r="B900" s="63" t="s">
        <v>514</v>
      </c>
      <c r="C900" s="60">
        <v>40805</v>
      </c>
      <c r="F900" t="s">
        <v>488</v>
      </c>
      <c r="BA900">
        <v>31</v>
      </c>
    </row>
    <row r="901" spans="1:64" x14ac:dyDescent="0.25">
      <c r="A901" s="63" t="s">
        <v>514</v>
      </c>
      <c r="B901" s="63" t="s">
        <v>514</v>
      </c>
      <c r="C901" s="60">
        <v>40819</v>
      </c>
      <c r="F901" t="s">
        <v>488</v>
      </c>
      <c r="BA901">
        <v>37</v>
      </c>
    </row>
    <row r="902" spans="1:64" x14ac:dyDescent="0.25">
      <c r="A902" s="63" t="s">
        <v>514</v>
      </c>
      <c r="B902" s="63" t="s">
        <v>514</v>
      </c>
      <c r="C902" s="60">
        <v>40826</v>
      </c>
      <c r="F902" t="s">
        <v>488</v>
      </c>
      <c r="BA902">
        <v>45</v>
      </c>
    </row>
    <row r="903" spans="1:64" x14ac:dyDescent="0.25">
      <c r="A903" s="63" t="s">
        <v>514</v>
      </c>
      <c r="B903" s="63" t="s">
        <v>514</v>
      </c>
      <c r="C903" s="60">
        <v>40833</v>
      </c>
      <c r="F903" t="s">
        <v>488</v>
      </c>
      <c r="BA903">
        <v>58</v>
      </c>
    </row>
    <row r="904" spans="1:64" x14ac:dyDescent="0.25">
      <c r="A904" s="63" t="s">
        <v>514</v>
      </c>
      <c r="B904" s="63" t="s">
        <v>514</v>
      </c>
      <c r="C904" s="60">
        <v>40841</v>
      </c>
      <c r="F904" t="s">
        <v>488</v>
      </c>
      <c r="BA904">
        <v>70</v>
      </c>
    </row>
    <row r="905" spans="1:64" x14ac:dyDescent="0.25">
      <c r="A905" s="63" t="s">
        <v>514</v>
      </c>
      <c r="B905" s="63" t="s">
        <v>514</v>
      </c>
      <c r="C905" s="60">
        <v>40850</v>
      </c>
      <c r="F905" t="s">
        <v>488</v>
      </c>
      <c r="BA905">
        <v>75</v>
      </c>
    </row>
    <row r="906" spans="1:64" x14ac:dyDescent="0.25">
      <c r="A906" s="63" t="s">
        <v>514</v>
      </c>
      <c r="B906" s="63" t="s">
        <v>514</v>
      </c>
      <c r="C906" s="60">
        <v>40857</v>
      </c>
      <c r="F906" t="s">
        <v>488</v>
      </c>
      <c r="BA906">
        <v>81</v>
      </c>
    </row>
    <row r="907" spans="1:64" x14ac:dyDescent="0.25">
      <c r="A907" s="63" t="s">
        <v>514</v>
      </c>
      <c r="B907" s="63" t="s">
        <v>514</v>
      </c>
      <c r="C907" s="60">
        <v>40865</v>
      </c>
      <c r="F907" t="s">
        <v>488</v>
      </c>
      <c r="BA907">
        <v>85</v>
      </c>
    </row>
    <row r="908" spans="1:64" x14ac:dyDescent="0.25">
      <c r="A908" s="63" t="s">
        <v>514</v>
      </c>
      <c r="B908" s="63" t="s">
        <v>514</v>
      </c>
      <c r="C908" s="60">
        <v>40871</v>
      </c>
      <c r="F908" t="s">
        <v>488</v>
      </c>
      <c r="BA908">
        <v>87</v>
      </c>
    </row>
    <row r="909" spans="1:64" x14ac:dyDescent="0.25">
      <c r="A909" s="63" t="s">
        <v>514</v>
      </c>
      <c r="B909" s="63" t="s">
        <v>514</v>
      </c>
      <c r="C909" s="60">
        <v>40878</v>
      </c>
      <c r="F909" t="s">
        <v>488</v>
      </c>
      <c r="BA909">
        <v>90</v>
      </c>
    </row>
    <row r="910" spans="1:64" x14ac:dyDescent="0.25">
      <c r="A910" s="63" t="s">
        <v>515</v>
      </c>
      <c r="B910" s="63" t="s">
        <v>515</v>
      </c>
      <c r="C910" s="60">
        <v>40746</v>
      </c>
      <c r="F910" t="s">
        <v>490</v>
      </c>
      <c r="BA910">
        <v>11</v>
      </c>
      <c r="BL910">
        <v>1</v>
      </c>
    </row>
    <row r="911" spans="1:64" x14ac:dyDescent="0.25">
      <c r="A911" s="63" t="s">
        <v>515</v>
      </c>
      <c r="B911" s="63" t="s">
        <v>515</v>
      </c>
      <c r="C911" s="60">
        <v>40756</v>
      </c>
      <c r="F911" t="s">
        <v>490</v>
      </c>
      <c r="BA911">
        <v>12</v>
      </c>
      <c r="BL911">
        <v>1.8</v>
      </c>
    </row>
    <row r="912" spans="1:64" x14ac:dyDescent="0.25">
      <c r="A912" s="63" t="s">
        <v>515</v>
      </c>
      <c r="B912" s="63" t="s">
        <v>515</v>
      </c>
      <c r="C912" s="60">
        <v>40765</v>
      </c>
      <c r="F912" t="s">
        <v>490</v>
      </c>
      <c r="BA912">
        <v>12</v>
      </c>
      <c r="BL912">
        <v>2.2000000000000002</v>
      </c>
    </row>
    <row r="913" spans="1:64" x14ac:dyDescent="0.25">
      <c r="A913" s="63" t="s">
        <v>515</v>
      </c>
      <c r="B913" s="63" t="s">
        <v>515</v>
      </c>
      <c r="C913" s="60">
        <v>40773</v>
      </c>
      <c r="F913" t="s">
        <v>490</v>
      </c>
      <c r="BA913">
        <v>13</v>
      </c>
      <c r="BL913">
        <v>3.1</v>
      </c>
    </row>
    <row r="914" spans="1:64" x14ac:dyDescent="0.25">
      <c r="A914" s="63" t="s">
        <v>515</v>
      </c>
      <c r="B914" s="63" t="s">
        <v>515</v>
      </c>
      <c r="C914" s="60">
        <v>40784</v>
      </c>
      <c r="F914" t="s">
        <v>490</v>
      </c>
      <c r="BA914">
        <v>15</v>
      </c>
      <c r="BL914">
        <v>4.5</v>
      </c>
    </row>
    <row r="915" spans="1:64" x14ac:dyDescent="0.25">
      <c r="A915" s="63" t="s">
        <v>515</v>
      </c>
      <c r="B915" s="63" t="s">
        <v>515</v>
      </c>
      <c r="C915" s="60">
        <v>40794</v>
      </c>
      <c r="F915" t="s">
        <v>490</v>
      </c>
      <c r="BA915">
        <v>15</v>
      </c>
      <c r="BL915">
        <v>4.9000000000000004</v>
      </c>
    </row>
    <row r="916" spans="1:64" x14ac:dyDescent="0.25">
      <c r="A916" s="63" t="s">
        <v>515</v>
      </c>
      <c r="B916" s="63" t="s">
        <v>515</v>
      </c>
      <c r="C916" s="60">
        <v>40805</v>
      </c>
      <c r="F916" t="s">
        <v>490</v>
      </c>
      <c r="BA916">
        <v>32</v>
      </c>
    </row>
    <row r="917" spans="1:64" x14ac:dyDescent="0.25">
      <c r="A917" s="63" t="s">
        <v>515</v>
      </c>
      <c r="B917" s="63" t="s">
        <v>515</v>
      </c>
      <c r="C917" s="60">
        <v>40819</v>
      </c>
      <c r="F917" t="s">
        <v>490</v>
      </c>
      <c r="BA917">
        <v>45</v>
      </c>
    </row>
    <row r="918" spans="1:64" x14ac:dyDescent="0.25">
      <c r="A918" s="63" t="s">
        <v>515</v>
      </c>
      <c r="B918" s="63" t="s">
        <v>515</v>
      </c>
      <c r="C918" s="60">
        <v>40826</v>
      </c>
      <c r="F918" t="s">
        <v>490</v>
      </c>
      <c r="BA918">
        <v>53</v>
      </c>
    </row>
    <row r="919" spans="1:64" x14ac:dyDescent="0.25">
      <c r="A919" s="63" t="s">
        <v>515</v>
      </c>
      <c r="B919" s="63" t="s">
        <v>515</v>
      </c>
      <c r="C919" s="60">
        <v>40833</v>
      </c>
      <c r="F919" t="s">
        <v>490</v>
      </c>
      <c r="BA919">
        <v>59</v>
      </c>
    </row>
    <row r="920" spans="1:64" x14ac:dyDescent="0.25">
      <c r="A920" s="63" t="s">
        <v>515</v>
      </c>
      <c r="B920" s="63" t="s">
        <v>515</v>
      </c>
      <c r="C920" s="60">
        <v>40841</v>
      </c>
      <c r="F920" t="s">
        <v>490</v>
      </c>
      <c r="BA920">
        <v>70</v>
      </c>
    </row>
    <row r="921" spans="1:64" x14ac:dyDescent="0.25">
      <c r="A921" s="63" t="s">
        <v>515</v>
      </c>
      <c r="B921" s="63" t="s">
        <v>515</v>
      </c>
      <c r="C921" s="60">
        <v>40850</v>
      </c>
      <c r="F921" t="s">
        <v>490</v>
      </c>
      <c r="BA921">
        <v>75</v>
      </c>
    </row>
    <row r="922" spans="1:64" x14ac:dyDescent="0.25">
      <c r="A922" s="63" t="s">
        <v>515</v>
      </c>
      <c r="B922" s="63" t="s">
        <v>515</v>
      </c>
      <c r="C922" s="60">
        <v>40857</v>
      </c>
      <c r="F922" t="s">
        <v>490</v>
      </c>
      <c r="BA922">
        <v>81</v>
      </c>
    </row>
    <row r="923" spans="1:64" x14ac:dyDescent="0.25">
      <c r="A923" s="63" t="s">
        <v>515</v>
      </c>
      <c r="B923" s="63" t="s">
        <v>515</v>
      </c>
      <c r="C923" s="60">
        <v>40865</v>
      </c>
      <c r="F923" t="s">
        <v>490</v>
      </c>
      <c r="BA923">
        <v>85</v>
      </c>
    </row>
    <row r="924" spans="1:64" x14ac:dyDescent="0.25">
      <c r="A924" s="63" t="s">
        <v>515</v>
      </c>
      <c r="B924" s="63" t="s">
        <v>515</v>
      </c>
      <c r="C924" s="60">
        <v>40871</v>
      </c>
      <c r="F924" t="s">
        <v>490</v>
      </c>
      <c r="BA924">
        <v>87</v>
      </c>
    </row>
    <row r="925" spans="1:64" x14ac:dyDescent="0.25">
      <c r="A925" s="63" t="s">
        <v>515</v>
      </c>
      <c r="B925" s="63" t="s">
        <v>515</v>
      </c>
      <c r="C925" s="60">
        <v>40878</v>
      </c>
      <c r="F925" t="s">
        <v>490</v>
      </c>
      <c r="BA925">
        <v>90</v>
      </c>
    </row>
    <row r="926" spans="1:64" x14ac:dyDescent="0.25">
      <c r="A926" s="63" t="s">
        <v>516</v>
      </c>
      <c r="B926" s="63" t="s">
        <v>516</v>
      </c>
      <c r="C926" s="60">
        <v>40746</v>
      </c>
      <c r="F926" t="s">
        <v>492</v>
      </c>
      <c r="BA926">
        <v>11</v>
      </c>
      <c r="BL926">
        <v>1</v>
      </c>
    </row>
    <row r="927" spans="1:64" x14ac:dyDescent="0.25">
      <c r="A927" s="63" t="s">
        <v>516</v>
      </c>
      <c r="B927" s="63" t="s">
        <v>516</v>
      </c>
      <c r="C927" s="60">
        <v>40756</v>
      </c>
      <c r="F927" t="s">
        <v>492</v>
      </c>
      <c r="BA927">
        <v>12</v>
      </c>
      <c r="BL927">
        <v>1.9</v>
      </c>
    </row>
    <row r="928" spans="1:64" x14ac:dyDescent="0.25">
      <c r="A928" s="63" t="s">
        <v>516</v>
      </c>
      <c r="B928" s="63" t="s">
        <v>516</v>
      </c>
      <c r="C928" s="60">
        <v>40765</v>
      </c>
      <c r="F928" t="s">
        <v>492</v>
      </c>
      <c r="BA928">
        <v>12</v>
      </c>
      <c r="BL928">
        <v>2.5</v>
      </c>
    </row>
    <row r="929" spans="1:64" x14ac:dyDescent="0.25">
      <c r="A929" s="63" t="s">
        <v>516</v>
      </c>
      <c r="B929" s="63" t="s">
        <v>516</v>
      </c>
      <c r="C929" s="60">
        <v>40773</v>
      </c>
      <c r="F929" t="s">
        <v>492</v>
      </c>
      <c r="BA929">
        <v>13</v>
      </c>
      <c r="BL929">
        <v>3.4</v>
      </c>
    </row>
    <row r="930" spans="1:64" x14ac:dyDescent="0.25">
      <c r="A930" s="63" t="s">
        <v>516</v>
      </c>
      <c r="B930" s="63" t="s">
        <v>516</v>
      </c>
      <c r="C930" s="60">
        <v>40784</v>
      </c>
      <c r="F930" t="s">
        <v>492</v>
      </c>
      <c r="BA930">
        <v>15</v>
      </c>
      <c r="BL930">
        <v>4.8</v>
      </c>
    </row>
    <row r="931" spans="1:64" x14ac:dyDescent="0.25">
      <c r="A931" s="63" t="s">
        <v>516</v>
      </c>
      <c r="B931" s="63" t="s">
        <v>516</v>
      </c>
      <c r="C931" s="60">
        <v>40794</v>
      </c>
      <c r="F931" t="s">
        <v>492</v>
      </c>
      <c r="BA931">
        <v>16</v>
      </c>
      <c r="BL931">
        <v>6</v>
      </c>
    </row>
    <row r="932" spans="1:64" x14ac:dyDescent="0.25">
      <c r="A932" s="63" t="s">
        <v>516</v>
      </c>
      <c r="B932" s="63" t="s">
        <v>516</v>
      </c>
      <c r="C932" s="60">
        <v>40805</v>
      </c>
      <c r="F932" t="s">
        <v>492</v>
      </c>
      <c r="BA932">
        <v>31</v>
      </c>
    </row>
    <row r="933" spans="1:64" x14ac:dyDescent="0.25">
      <c r="A933" s="63" t="s">
        <v>516</v>
      </c>
      <c r="B933" s="63" t="s">
        <v>516</v>
      </c>
      <c r="C933" s="60">
        <v>40819</v>
      </c>
      <c r="F933" t="s">
        <v>492</v>
      </c>
      <c r="BA933">
        <v>41</v>
      </c>
    </row>
    <row r="934" spans="1:64" x14ac:dyDescent="0.25">
      <c r="A934" s="63" t="s">
        <v>516</v>
      </c>
      <c r="B934" s="63" t="s">
        <v>516</v>
      </c>
      <c r="C934" s="60">
        <v>40826</v>
      </c>
      <c r="F934" t="s">
        <v>492</v>
      </c>
      <c r="BA934">
        <v>45</v>
      </c>
    </row>
    <row r="935" spans="1:64" x14ac:dyDescent="0.25">
      <c r="A935" s="63" t="s">
        <v>516</v>
      </c>
      <c r="B935" s="63" t="s">
        <v>516</v>
      </c>
      <c r="C935" s="60">
        <v>40833</v>
      </c>
      <c r="F935" t="s">
        <v>492</v>
      </c>
      <c r="BA935">
        <v>56</v>
      </c>
    </row>
    <row r="936" spans="1:64" x14ac:dyDescent="0.25">
      <c r="A936" s="63" t="s">
        <v>516</v>
      </c>
      <c r="B936" s="63" t="s">
        <v>516</v>
      </c>
      <c r="C936" s="60">
        <v>40841</v>
      </c>
      <c r="F936" t="s">
        <v>492</v>
      </c>
      <c r="BA936">
        <v>70</v>
      </c>
    </row>
    <row r="937" spans="1:64" x14ac:dyDescent="0.25">
      <c r="A937" s="63" t="s">
        <v>516</v>
      </c>
      <c r="B937" s="63" t="s">
        <v>516</v>
      </c>
      <c r="C937" s="60">
        <v>40850</v>
      </c>
      <c r="F937" t="s">
        <v>492</v>
      </c>
      <c r="BA937">
        <v>75</v>
      </c>
    </row>
    <row r="938" spans="1:64" x14ac:dyDescent="0.25">
      <c r="A938" s="63" t="s">
        <v>516</v>
      </c>
      <c r="B938" s="63" t="s">
        <v>516</v>
      </c>
      <c r="C938" s="60">
        <v>40857</v>
      </c>
      <c r="F938" t="s">
        <v>492</v>
      </c>
      <c r="BA938">
        <v>81</v>
      </c>
    </row>
    <row r="939" spans="1:64" x14ac:dyDescent="0.25">
      <c r="A939" s="63" t="s">
        <v>516</v>
      </c>
      <c r="B939" s="63" t="s">
        <v>516</v>
      </c>
      <c r="C939" s="60">
        <v>40865</v>
      </c>
      <c r="F939" t="s">
        <v>492</v>
      </c>
      <c r="BA939">
        <v>85</v>
      </c>
    </row>
    <row r="940" spans="1:64" x14ac:dyDescent="0.25">
      <c r="A940" s="63" t="s">
        <v>516</v>
      </c>
      <c r="B940" s="63" t="s">
        <v>516</v>
      </c>
      <c r="C940" s="60">
        <v>40871</v>
      </c>
      <c r="F940" t="s">
        <v>492</v>
      </c>
      <c r="BA940">
        <v>87</v>
      </c>
    </row>
    <row r="941" spans="1:64" x14ac:dyDescent="0.25">
      <c r="A941" s="63" t="s">
        <v>516</v>
      </c>
      <c r="B941" s="63" t="s">
        <v>516</v>
      </c>
      <c r="C941" s="60">
        <v>40878</v>
      </c>
      <c r="F941" t="s">
        <v>492</v>
      </c>
      <c r="BA941">
        <v>90</v>
      </c>
    </row>
    <row r="942" spans="1:64" x14ac:dyDescent="0.25">
      <c r="A942" s="55" t="s">
        <v>402</v>
      </c>
      <c r="B942" s="55" t="s">
        <v>402</v>
      </c>
      <c r="C942" s="60"/>
      <c r="F942" s="38"/>
      <c r="AT942" t="s">
        <v>45</v>
      </c>
      <c r="AY942">
        <v>126</v>
      </c>
      <c r="AZ942">
        <v>160</v>
      </c>
    </row>
    <row r="943" spans="1:64" x14ac:dyDescent="0.25">
      <c r="A943" s="55" t="s">
        <v>405</v>
      </c>
      <c r="B943" s="55" t="s">
        <v>405</v>
      </c>
      <c r="C943" s="60"/>
      <c r="F943" s="38"/>
      <c r="AT943" t="s">
        <v>45</v>
      </c>
      <c r="AY943">
        <v>119</v>
      </c>
      <c r="AZ943">
        <v>155</v>
      </c>
    </row>
    <row r="944" spans="1:64" x14ac:dyDescent="0.25">
      <c r="A944" s="55" t="s">
        <v>408</v>
      </c>
      <c r="B944" s="55" t="s">
        <v>408</v>
      </c>
      <c r="C944" s="60"/>
      <c r="F944" s="38"/>
      <c r="AT944" t="s">
        <v>45</v>
      </c>
      <c r="AW944">
        <v>89</v>
      </c>
      <c r="AY944">
        <v>105</v>
      </c>
      <c r="AZ944">
        <v>136</v>
      </c>
    </row>
    <row r="945" spans="1:52" x14ac:dyDescent="0.25">
      <c r="A945" s="55" t="s">
        <v>400</v>
      </c>
      <c r="B945" s="55" t="s">
        <v>400</v>
      </c>
      <c r="C945" s="60"/>
      <c r="F945" s="38" t="s">
        <v>94</v>
      </c>
      <c r="AT945" t="s">
        <v>45</v>
      </c>
      <c r="AY945">
        <v>130</v>
      </c>
      <c r="AZ945">
        <v>167</v>
      </c>
    </row>
    <row r="946" spans="1:52" x14ac:dyDescent="0.25">
      <c r="A946" s="55" t="s">
        <v>403</v>
      </c>
      <c r="B946" s="55" t="s">
        <v>403</v>
      </c>
      <c r="C946" s="60"/>
      <c r="F946" s="38" t="s">
        <v>94</v>
      </c>
      <c r="AT946" t="s">
        <v>45</v>
      </c>
      <c r="AY946">
        <v>119</v>
      </c>
      <c r="AZ946">
        <v>300</v>
      </c>
    </row>
    <row r="947" spans="1:52" x14ac:dyDescent="0.25">
      <c r="A947" s="55" t="s">
        <v>406</v>
      </c>
      <c r="B947" s="55" t="s">
        <v>406</v>
      </c>
      <c r="C947" s="60"/>
      <c r="F947" s="38" t="s">
        <v>94</v>
      </c>
      <c r="AT947" t="s">
        <v>45</v>
      </c>
      <c r="AW947">
        <v>89</v>
      </c>
      <c r="AY947">
        <v>105</v>
      </c>
      <c r="AZ947">
        <v>136</v>
      </c>
    </row>
    <row r="948" spans="1:52" x14ac:dyDescent="0.25">
      <c r="A948" s="55" t="s">
        <v>401</v>
      </c>
      <c r="B948" s="55" t="s">
        <v>401</v>
      </c>
      <c r="C948" s="60"/>
      <c r="F948" s="38" t="s">
        <v>95</v>
      </c>
      <c r="AT948" t="s">
        <v>45</v>
      </c>
      <c r="AY948">
        <v>134</v>
      </c>
      <c r="AZ948">
        <v>167</v>
      </c>
    </row>
    <row r="949" spans="1:52" x14ac:dyDescent="0.25">
      <c r="A949" s="55" t="s">
        <v>404</v>
      </c>
      <c r="B949" s="55" t="s">
        <v>404</v>
      </c>
      <c r="C949" s="60"/>
      <c r="F949" s="38" t="s">
        <v>95</v>
      </c>
      <c r="AT949" t="s">
        <v>45</v>
      </c>
      <c r="AY949">
        <v>122</v>
      </c>
      <c r="AZ949">
        <v>155</v>
      </c>
    </row>
    <row r="950" spans="1:52" x14ac:dyDescent="0.25">
      <c r="A950" s="55" t="s">
        <v>407</v>
      </c>
      <c r="B950" s="55" t="s">
        <v>407</v>
      </c>
      <c r="C950" s="60"/>
      <c r="F950" s="38" t="s">
        <v>95</v>
      </c>
      <c r="AT950" t="s">
        <v>45</v>
      </c>
      <c r="AW950">
        <v>89</v>
      </c>
      <c r="AY950">
        <v>105</v>
      </c>
      <c r="AZ950">
        <v>136</v>
      </c>
    </row>
    <row r="951" spans="1:52" x14ac:dyDescent="0.25">
      <c r="A951" s="3" t="s">
        <v>914</v>
      </c>
      <c r="B951" s="3" t="s">
        <v>914</v>
      </c>
      <c r="C951" s="4"/>
      <c r="D951" s="21">
        <v>37391</v>
      </c>
      <c r="E951" s="22">
        <v>135</v>
      </c>
      <c r="F951" s="10" t="s">
        <v>81</v>
      </c>
      <c r="AT951" t="s">
        <v>45</v>
      </c>
      <c r="AW951">
        <v>166</v>
      </c>
      <c r="AY951">
        <v>193</v>
      </c>
    </row>
    <row r="952" spans="1:52" x14ac:dyDescent="0.25">
      <c r="A952" s="3" t="s">
        <v>915</v>
      </c>
      <c r="B952" s="3" t="s">
        <v>915</v>
      </c>
      <c r="C952" s="4"/>
      <c r="D952" s="21">
        <v>37508</v>
      </c>
      <c r="E952" s="22">
        <v>252</v>
      </c>
      <c r="F952" s="10" t="s">
        <v>81</v>
      </c>
      <c r="AT952" t="s">
        <v>45</v>
      </c>
      <c r="AW952">
        <v>89</v>
      </c>
      <c r="AY952">
        <v>106</v>
      </c>
    </row>
    <row r="953" spans="1:52" x14ac:dyDescent="0.25">
      <c r="A953" s="3" t="s">
        <v>916</v>
      </c>
      <c r="B953" s="3" t="s">
        <v>916</v>
      </c>
      <c r="C953" s="4"/>
      <c r="D953" s="21">
        <v>37694</v>
      </c>
      <c r="E953" s="22">
        <v>73</v>
      </c>
      <c r="F953" s="10" t="s">
        <v>81</v>
      </c>
      <c r="AT953" t="s">
        <v>45</v>
      </c>
      <c r="AW953">
        <v>201</v>
      </c>
      <c r="AY953">
        <v>230</v>
      </c>
    </row>
    <row r="954" spans="1:52" x14ac:dyDescent="0.25">
      <c r="A954" s="3" t="s">
        <v>917</v>
      </c>
      <c r="B954" s="3" t="s">
        <v>917</v>
      </c>
      <c r="C954" s="4"/>
      <c r="D954" s="21">
        <v>37762</v>
      </c>
      <c r="E954" s="22">
        <v>141</v>
      </c>
      <c r="F954" s="10" t="s">
        <v>81</v>
      </c>
      <c r="AT954" t="s">
        <v>45</v>
      </c>
      <c r="AW954">
        <v>163</v>
      </c>
      <c r="AY954">
        <v>182</v>
      </c>
    </row>
    <row r="955" spans="1:52" x14ac:dyDescent="0.25">
      <c r="A955" s="3" t="s">
        <v>918</v>
      </c>
      <c r="B955" s="3" t="s">
        <v>918</v>
      </c>
      <c r="C955" s="4"/>
      <c r="D955" s="21">
        <v>37866</v>
      </c>
      <c r="E955" s="22">
        <v>245</v>
      </c>
      <c r="F955" s="10" t="s">
        <v>81</v>
      </c>
      <c r="AT955" t="s">
        <v>45</v>
      </c>
      <c r="AW955">
        <v>87</v>
      </c>
      <c r="AY955">
        <v>104</v>
      </c>
    </row>
    <row r="956" spans="1:52" x14ac:dyDescent="0.25">
      <c r="A956" s="3" t="s">
        <v>919</v>
      </c>
      <c r="B956" s="3" t="s">
        <v>919</v>
      </c>
      <c r="C956" s="4"/>
      <c r="D956" s="21">
        <v>38069</v>
      </c>
      <c r="E956" s="22">
        <v>83</v>
      </c>
      <c r="F956" s="10" t="s">
        <v>81</v>
      </c>
      <c r="AT956" t="s">
        <v>45</v>
      </c>
      <c r="AW956">
        <v>199</v>
      </c>
      <c r="AY956">
        <v>227</v>
      </c>
    </row>
    <row r="957" spans="1:52" x14ac:dyDescent="0.25">
      <c r="A957" s="3" t="s">
        <v>920</v>
      </c>
      <c r="B957" s="3" t="s">
        <v>920</v>
      </c>
      <c r="C957" s="4"/>
      <c r="D957" s="21">
        <v>38135</v>
      </c>
      <c r="E957" s="22">
        <v>149</v>
      </c>
      <c r="F957" s="10" t="s">
        <v>81</v>
      </c>
      <c r="AT957" t="s">
        <v>45</v>
      </c>
      <c r="AW957">
        <v>159</v>
      </c>
      <c r="AY957">
        <v>175</v>
      </c>
    </row>
    <row r="958" spans="1:52" x14ac:dyDescent="0.25">
      <c r="A958" s="3" t="s">
        <v>921</v>
      </c>
      <c r="B958" s="3" t="s">
        <v>921</v>
      </c>
      <c r="C958" s="4"/>
      <c r="D958" s="21">
        <v>38236</v>
      </c>
      <c r="E958" s="22">
        <v>250</v>
      </c>
      <c r="F958" s="10" t="s">
        <v>81</v>
      </c>
      <c r="AT958" t="s">
        <v>45</v>
      </c>
      <c r="AW958">
        <v>85</v>
      </c>
      <c r="AY958">
        <v>109</v>
      </c>
    </row>
    <row r="959" spans="1:52" x14ac:dyDescent="0.25">
      <c r="A959" s="3" t="s">
        <v>922</v>
      </c>
      <c r="B959" s="3" t="s">
        <v>922</v>
      </c>
      <c r="C959" s="4"/>
      <c r="D959" s="21">
        <v>38446</v>
      </c>
      <c r="E959" s="22">
        <v>94</v>
      </c>
      <c r="F959" s="10" t="s">
        <v>81</v>
      </c>
      <c r="AT959" t="s">
        <v>45</v>
      </c>
      <c r="AW959">
        <v>186</v>
      </c>
      <c r="AY959">
        <v>215</v>
      </c>
    </row>
    <row r="960" spans="1:52" x14ac:dyDescent="0.25">
      <c r="A960" s="3" t="s">
        <v>923</v>
      </c>
      <c r="B960" s="3" t="s">
        <v>923</v>
      </c>
      <c r="C960" s="4"/>
      <c r="D960" s="21">
        <v>38499</v>
      </c>
      <c r="E960" s="22">
        <v>147</v>
      </c>
      <c r="F960" s="10" t="s">
        <v>81</v>
      </c>
      <c r="AT960" t="s">
        <v>45</v>
      </c>
      <c r="AW960">
        <v>155</v>
      </c>
      <c r="AY960">
        <v>173</v>
      </c>
    </row>
    <row r="961" spans="1:51" x14ac:dyDescent="0.25">
      <c r="A961" s="3" t="s">
        <v>924</v>
      </c>
      <c r="B961" s="3" t="s">
        <v>924</v>
      </c>
      <c r="C961" s="4"/>
      <c r="D961" s="21">
        <v>38600</v>
      </c>
      <c r="E961" s="22">
        <v>248</v>
      </c>
      <c r="F961" s="10" t="s">
        <v>81</v>
      </c>
      <c r="AT961" t="s">
        <v>45</v>
      </c>
      <c r="AW961">
        <v>82</v>
      </c>
      <c r="AY961">
        <v>101</v>
      </c>
    </row>
    <row r="962" spans="1:51" x14ac:dyDescent="0.25">
      <c r="A962" s="3" t="s">
        <v>925</v>
      </c>
      <c r="B962" s="3" t="s">
        <v>925</v>
      </c>
      <c r="C962" s="4"/>
      <c r="D962" s="21">
        <v>36990</v>
      </c>
      <c r="E962" s="22">
        <v>99</v>
      </c>
      <c r="F962" s="10" t="s">
        <v>82</v>
      </c>
      <c r="AT962" t="s">
        <v>45</v>
      </c>
      <c r="AW962">
        <v>180</v>
      </c>
      <c r="AY962">
        <v>205</v>
      </c>
    </row>
    <row r="963" spans="1:51" x14ac:dyDescent="0.25">
      <c r="A963" s="3" t="s">
        <v>926</v>
      </c>
      <c r="B963" s="3" t="s">
        <v>926</v>
      </c>
      <c r="C963" s="4"/>
      <c r="D963" s="21">
        <v>37057</v>
      </c>
      <c r="E963" s="22">
        <v>166</v>
      </c>
      <c r="F963" s="10" t="s">
        <v>82</v>
      </c>
      <c r="AT963" t="s">
        <v>45</v>
      </c>
      <c r="AW963">
        <v>136</v>
      </c>
      <c r="AY963">
        <v>152</v>
      </c>
    </row>
    <row r="964" spans="1:51" x14ac:dyDescent="0.25">
      <c r="A964" s="3" t="s">
        <v>927</v>
      </c>
      <c r="B964" s="3" t="s">
        <v>927</v>
      </c>
      <c r="C964" s="4"/>
      <c r="D964" s="21">
        <v>37322</v>
      </c>
      <c r="E964" s="22">
        <v>66</v>
      </c>
      <c r="F964" s="10" t="s">
        <v>82</v>
      </c>
      <c r="AT964" t="s">
        <v>45</v>
      </c>
      <c r="AW964">
        <v>200</v>
      </c>
      <c r="AY964">
        <v>229</v>
      </c>
    </row>
    <row r="965" spans="1:51" x14ac:dyDescent="0.25">
      <c r="A965" s="3" t="s">
        <v>928</v>
      </c>
      <c r="B965" s="3" t="s">
        <v>928</v>
      </c>
      <c r="C965" s="4"/>
      <c r="D965" s="21">
        <v>37391</v>
      </c>
      <c r="E965" s="22">
        <v>135</v>
      </c>
      <c r="F965" s="10" t="s">
        <v>82</v>
      </c>
      <c r="AT965" t="s">
        <v>45</v>
      </c>
      <c r="AW965">
        <v>157</v>
      </c>
      <c r="AY965">
        <v>181</v>
      </c>
    </row>
    <row r="966" spans="1:51" x14ac:dyDescent="0.25">
      <c r="A966" s="3" t="s">
        <v>929</v>
      </c>
      <c r="B966" s="3" t="s">
        <v>929</v>
      </c>
      <c r="C966" s="4"/>
      <c r="D966" s="21">
        <v>37694</v>
      </c>
      <c r="E966" s="22">
        <v>73</v>
      </c>
      <c r="F966" s="10" t="s">
        <v>82</v>
      </c>
      <c r="AT966" t="s">
        <v>45</v>
      </c>
      <c r="AW966">
        <v>198</v>
      </c>
      <c r="AY966">
        <v>224</v>
      </c>
    </row>
    <row r="967" spans="1:51" x14ac:dyDescent="0.25">
      <c r="A967" s="3" t="s">
        <v>930</v>
      </c>
      <c r="B967" s="3" t="s">
        <v>930</v>
      </c>
      <c r="C967" s="4"/>
      <c r="D967" s="21">
        <v>37762</v>
      </c>
      <c r="E967" s="22">
        <v>141</v>
      </c>
      <c r="F967" s="10" t="s">
        <v>82</v>
      </c>
      <c r="AT967" t="s">
        <v>45</v>
      </c>
      <c r="AW967">
        <v>150</v>
      </c>
      <c r="AY967">
        <v>174</v>
      </c>
    </row>
    <row r="968" spans="1:51" x14ac:dyDescent="0.25">
      <c r="A968" s="3" t="s">
        <v>931</v>
      </c>
      <c r="B968" s="3" t="s">
        <v>931</v>
      </c>
      <c r="C968" s="4"/>
      <c r="D968" s="21">
        <v>38069</v>
      </c>
      <c r="E968" s="22">
        <v>83</v>
      </c>
      <c r="F968" s="10" t="s">
        <v>82</v>
      </c>
      <c r="AT968" t="s">
        <v>45</v>
      </c>
      <c r="AW968">
        <v>193</v>
      </c>
      <c r="AY968">
        <v>225</v>
      </c>
    </row>
    <row r="969" spans="1:51" x14ac:dyDescent="0.25">
      <c r="A969" s="3" t="s">
        <v>932</v>
      </c>
      <c r="B969" s="3" t="s">
        <v>932</v>
      </c>
      <c r="C969" s="4"/>
      <c r="D969" s="21">
        <v>38135</v>
      </c>
      <c r="E969" s="22">
        <v>149</v>
      </c>
      <c r="F969" s="10" t="s">
        <v>82</v>
      </c>
      <c r="AT969" t="s">
        <v>45</v>
      </c>
      <c r="AW969">
        <v>153</v>
      </c>
      <c r="AY969">
        <v>169</v>
      </c>
    </row>
    <row r="970" spans="1:51" x14ac:dyDescent="0.25">
      <c r="A970" s="3" t="s">
        <v>933</v>
      </c>
      <c r="B970" s="3" t="s">
        <v>933</v>
      </c>
      <c r="C970" s="4"/>
      <c r="D970" s="21">
        <v>38446</v>
      </c>
      <c r="E970" s="22">
        <v>94</v>
      </c>
      <c r="F970" s="10" t="s">
        <v>82</v>
      </c>
      <c r="AT970" t="s">
        <v>45</v>
      </c>
      <c r="AW970">
        <v>163</v>
      </c>
      <c r="AY970">
        <v>199</v>
      </c>
    </row>
    <row r="971" spans="1:51" x14ac:dyDescent="0.25">
      <c r="A971" s="3" t="s">
        <v>934</v>
      </c>
      <c r="B971" s="3" t="s">
        <v>934</v>
      </c>
      <c r="C971" s="4"/>
      <c r="D971" s="21">
        <v>38499</v>
      </c>
      <c r="E971" s="22">
        <v>147</v>
      </c>
      <c r="F971" s="10" t="s">
        <v>82</v>
      </c>
      <c r="AT971" t="s">
        <v>45</v>
      </c>
      <c r="AW971">
        <v>143</v>
      </c>
      <c r="AY971">
        <v>165</v>
      </c>
    </row>
    <row r="972" spans="1:51" x14ac:dyDescent="0.25">
      <c r="A972" s="3" t="s">
        <v>935</v>
      </c>
      <c r="B972" s="3" t="s">
        <v>935</v>
      </c>
      <c r="C972" s="4"/>
      <c r="D972" s="21">
        <v>38789</v>
      </c>
      <c r="E972" s="22">
        <v>72</v>
      </c>
      <c r="F972" s="10" t="s">
        <v>82</v>
      </c>
      <c r="AT972" t="s">
        <v>45</v>
      </c>
      <c r="AW972">
        <v>182</v>
      </c>
      <c r="AY972">
        <v>214</v>
      </c>
    </row>
    <row r="973" spans="1:51" x14ac:dyDescent="0.25">
      <c r="A973" s="3" t="s">
        <v>936</v>
      </c>
      <c r="B973" s="3" t="s">
        <v>936</v>
      </c>
      <c r="C973" s="4"/>
      <c r="D973" s="21">
        <v>38847</v>
      </c>
      <c r="E973" s="22">
        <v>130</v>
      </c>
      <c r="F973" s="10" t="s">
        <v>82</v>
      </c>
      <c r="AT973" t="s">
        <v>45</v>
      </c>
      <c r="AW973">
        <v>157</v>
      </c>
      <c r="AY973">
        <v>182</v>
      </c>
    </row>
    <row r="974" spans="1:51" x14ac:dyDescent="0.25">
      <c r="A974" s="3" t="s">
        <v>937</v>
      </c>
      <c r="B974" s="3" t="s">
        <v>937</v>
      </c>
      <c r="C974" s="4"/>
      <c r="D974" s="21">
        <v>39196</v>
      </c>
      <c r="E974" s="22">
        <v>114</v>
      </c>
      <c r="F974" s="10" t="s">
        <v>82</v>
      </c>
      <c r="AT974" t="s">
        <v>45</v>
      </c>
      <c r="AW974">
        <v>165</v>
      </c>
      <c r="AY974">
        <v>196</v>
      </c>
    </row>
    <row r="975" spans="1:51" x14ac:dyDescent="0.25">
      <c r="A975" s="3" t="s">
        <v>938</v>
      </c>
      <c r="B975" s="3" t="s">
        <v>938</v>
      </c>
      <c r="C975" s="4"/>
      <c r="D975" s="21">
        <v>39261</v>
      </c>
      <c r="E975" s="22">
        <v>179</v>
      </c>
      <c r="F975" s="10" t="s">
        <v>82</v>
      </c>
      <c r="AT975" t="s">
        <v>45</v>
      </c>
      <c r="AW975">
        <v>124</v>
      </c>
      <c r="AY975">
        <v>145</v>
      </c>
    </row>
    <row r="976" spans="1:51" x14ac:dyDescent="0.25">
      <c r="A976" s="3" t="s">
        <v>939</v>
      </c>
      <c r="B976" s="3" t="s">
        <v>939</v>
      </c>
      <c r="C976" s="4"/>
      <c r="D976" s="21">
        <v>39549</v>
      </c>
      <c r="E976" s="22">
        <v>102</v>
      </c>
      <c r="F976" s="10" t="s">
        <v>82</v>
      </c>
      <c r="AT976" t="s">
        <v>45</v>
      </c>
      <c r="AW976">
        <v>178</v>
      </c>
      <c r="AY976">
        <v>205</v>
      </c>
    </row>
    <row r="977" spans="1:51" x14ac:dyDescent="0.25">
      <c r="A977" s="3" t="s">
        <v>940</v>
      </c>
      <c r="B977" s="3" t="s">
        <v>940</v>
      </c>
      <c r="C977" s="4"/>
      <c r="D977" s="21">
        <v>39605</v>
      </c>
      <c r="E977" s="22">
        <v>158</v>
      </c>
      <c r="F977" s="10" t="s">
        <v>82</v>
      </c>
      <c r="AT977" t="s">
        <v>45</v>
      </c>
      <c r="AW977">
        <v>141</v>
      </c>
      <c r="AY977">
        <v>166</v>
      </c>
    </row>
    <row r="978" spans="1:51" x14ac:dyDescent="0.25">
      <c r="A978" s="3" t="s">
        <v>941</v>
      </c>
      <c r="B978" s="3" t="s">
        <v>941</v>
      </c>
      <c r="C978" s="4"/>
      <c r="D978" s="21">
        <v>39892</v>
      </c>
      <c r="E978" s="22">
        <v>79</v>
      </c>
      <c r="F978" s="10" t="s">
        <v>82</v>
      </c>
      <c r="AT978" t="s">
        <v>45</v>
      </c>
      <c r="AW978">
        <v>178</v>
      </c>
      <c r="AY978">
        <v>220</v>
      </c>
    </row>
    <row r="979" spans="1:51" x14ac:dyDescent="0.25">
      <c r="A979" s="3" t="s">
        <v>942</v>
      </c>
      <c r="B979" s="3" t="s">
        <v>942</v>
      </c>
      <c r="C979" s="4"/>
      <c r="D979" s="21">
        <v>39969</v>
      </c>
      <c r="E979" s="22">
        <v>156</v>
      </c>
      <c r="F979" s="10" t="s">
        <v>82</v>
      </c>
      <c r="AT979" t="s">
        <v>45</v>
      </c>
      <c r="AW979">
        <v>145</v>
      </c>
      <c r="AY979">
        <v>171</v>
      </c>
    </row>
    <row r="980" spans="1:51" x14ac:dyDescent="0.25">
      <c r="A980" s="3" t="s">
        <v>943</v>
      </c>
      <c r="B980" s="3" t="s">
        <v>943</v>
      </c>
      <c r="C980" s="4"/>
      <c r="D980" s="21">
        <v>40049</v>
      </c>
      <c r="E980" s="22">
        <v>236</v>
      </c>
      <c r="F980" s="10" t="s">
        <v>82</v>
      </c>
      <c r="AT980" t="s">
        <v>45</v>
      </c>
      <c r="AW980">
        <v>99</v>
      </c>
      <c r="AY980">
        <v>119</v>
      </c>
    </row>
    <row r="981" spans="1:51" x14ac:dyDescent="0.25">
      <c r="A981" s="3" t="s">
        <v>944</v>
      </c>
      <c r="B981" s="3" t="s">
        <v>944</v>
      </c>
      <c r="C981" s="4"/>
      <c r="D981" s="21">
        <v>40267</v>
      </c>
      <c r="E981" s="22">
        <v>89</v>
      </c>
      <c r="F981" s="10" t="s">
        <v>82</v>
      </c>
      <c r="AT981" t="s">
        <v>45</v>
      </c>
      <c r="AW981">
        <v>189</v>
      </c>
      <c r="AY981">
        <v>215</v>
      </c>
    </row>
    <row r="982" spans="1:51" x14ac:dyDescent="0.25">
      <c r="A982" s="3" t="s">
        <v>945</v>
      </c>
      <c r="B982" s="3" t="s">
        <v>945</v>
      </c>
      <c r="C982" s="4"/>
      <c r="D982" s="21">
        <v>40365</v>
      </c>
      <c r="E982" s="22">
        <v>187</v>
      </c>
      <c r="F982" s="10" t="s">
        <v>82</v>
      </c>
      <c r="AT982" t="s">
        <v>45</v>
      </c>
      <c r="AW982">
        <v>120</v>
      </c>
      <c r="AY982">
        <v>139</v>
      </c>
    </row>
    <row r="983" spans="1:51" x14ac:dyDescent="0.25">
      <c r="A983" s="3" t="s">
        <v>946</v>
      </c>
      <c r="B983" s="3" t="s">
        <v>946</v>
      </c>
      <c r="C983" s="4"/>
      <c r="D983" s="21">
        <v>40632</v>
      </c>
      <c r="E983" s="22">
        <v>89</v>
      </c>
      <c r="F983" s="10" t="s">
        <v>82</v>
      </c>
      <c r="AT983" t="s">
        <v>45</v>
      </c>
      <c r="AW983">
        <v>192</v>
      </c>
      <c r="AY983">
        <v>221</v>
      </c>
    </row>
    <row r="984" spans="1:51" x14ac:dyDescent="0.25">
      <c r="A984" s="3" t="s">
        <v>947</v>
      </c>
      <c r="B984" s="3" t="s">
        <v>947</v>
      </c>
      <c r="C984" s="4"/>
      <c r="D984" s="21">
        <v>40674</v>
      </c>
      <c r="E984" s="22">
        <v>131</v>
      </c>
      <c r="F984" s="10" t="s">
        <v>82</v>
      </c>
      <c r="AT984" t="s">
        <v>45</v>
      </c>
      <c r="AW984">
        <v>170</v>
      </c>
      <c r="AY984">
        <v>195</v>
      </c>
    </row>
    <row r="985" spans="1:51" x14ac:dyDescent="0.25">
      <c r="A985" s="3" t="s">
        <v>948</v>
      </c>
      <c r="B985" s="3" t="s">
        <v>948</v>
      </c>
      <c r="C985" s="4"/>
      <c r="D985" s="21">
        <v>41004</v>
      </c>
      <c r="E985" s="22">
        <v>96</v>
      </c>
      <c r="F985" s="10" t="s">
        <v>82</v>
      </c>
      <c r="AT985" t="s">
        <v>45</v>
      </c>
      <c r="AW985">
        <v>181</v>
      </c>
      <c r="AY985">
        <v>209</v>
      </c>
    </row>
    <row r="986" spans="1:51" x14ac:dyDescent="0.25">
      <c r="A986" s="3" t="s">
        <v>949</v>
      </c>
      <c r="B986" s="3" t="s">
        <v>949</v>
      </c>
      <c r="C986" s="4"/>
      <c r="D986" s="21">
        <v>41088</v>
      </c>
      <c r="E986" s="22">
        <v>180</v>
      </c>
      <c r="F986" s="10" t="s">
        <v>82</v>
      </c>
      <c r="AT986" t="s">
        <v>45</v>
      </c>
      <c r="AW986">
        <v>127</v>
      </c>
      <c r="AY986">
        <v>151</v>
      </c>
    </row>
    <row r="987" spans="1:51" x14ac:dyDescent="0.25">
      <c r="A987" s="3" t="s">
        <v>950</v>
      </c>
      <c r="B987" s="3" t="s">
        <v>950</v>
      </c>
      <c r="C987" s="4"/>
      <c r="D987" s="21">
        <v>38499</v>
      </c>
      <c r="E987" s="22">
        <v>147</v>
      </c>
      <c r="F987" s="10" t="s">
        <v>83</v>
      </c>
      <c r="AT987" t="s">
        <v>45</v>
      </c>
      <c r="AW987">
        <v>153</v>
      </c>
      <c r="AY987">
        <v>174</v>
      </c>
    </row>
    <row r="988" spans="1:51" x14ac:dyDescent="0.25">
      <c r="A988" s="3" t="s">
        <v>951</v>
      </c>
      <c r="B988" s="3" t="s">
        <v>951</v>
      </c>
      <c r="C988" s="4"/>
      <c r="D988" s="21">
        <v>38789</v>
      </c>
      <c r="E988" s="22">
        <v>72</v>
      </c>
      <c r="F988" s="10" t="s">
        <v>83</v>
      </c>
      <c r="AT988" t="s">
        <v>45</v>
      </c>
      <c r="AW988">
        <v>192</v>
      </c>
      <c r="AY988">
        <v>224</v>
      </c>
    </row>
    <row r="989" spans="1:51" x14ac:dyDescent="0.25">
      <c r="A989" s="3" t="s">
        <v>952</v>
      </c>
      <c r="B989" s="3" t="s">
        <v>952</v>
      </c>
      <c r="C989" s="4"/>
      <c r="D989" s="21">
        <v>38847</v>
      </c>
      <c r="E989" s="22">
        <v>130</v>
      </c>
      <c r="F989" s="10" t="s">
        <v>83</v>
      </c>
      <c r="AT989" t="s">
        <v>45</v>
      </c>
      <c r="AW989">
        <v>166</v>
      </c>
      <c r="AY989">
        <v>192</v>
      </c>
    </row>
    <row r="990" spans="1:51" x14ac:dyDescent="0.25">
      <c r="A990" s="3" t="s">
        <v>953</v>
      </c>
      <c r="B990" s="3" t="s">
        <v>953</v>
      </c>
      <c r="C990" s="4"/>
      <c r="D990" s="21">
        <v>39196</v>
      </c>
      <c r="E990" s="22">
        <v>114</v>
      </c>
      <c r="F990" s="10" t="s">
        <v>83</v>
      </c>
      <c r="AT990" t="s">
        <v>45</v>
      </c>
      <c r="AW990">
        <v>179</v>
      </c>
      <c r="AY990">
        <v>212</v>
      </c>
    </row>
    <row r="991" spans="1:51" x14ac:dyDescent="0.25">
      <c r="A991" s="3" t="s">
        <v>954</v>
      </c>
      <c r="B991" s="3" t="s">
        <v>954</v>
      </c>
      <c r="C991" s="4"/>
      <c r="D991" s="21">
        <v>39261</v>
      </c>
      <c r="E991" s="22">
        <v>179</v>
      </c>
      <c r="F991" s="10" t="s">
        <v>83</v>
      </c>
      <c r="AT991" t="s">
        <v>45</v>
      </c>
      <c r="AW991">
        <v>130</v>
      </c>
      <c r="AY991">
        <v>151</v>
      </c>
    </row>
    <row r="992" spans="1:51" x14ac:dyDescent="0.25">
      <c r="A992" s="3" t="s">
        <v>955</v>
      </c>
      <c r="B992" s="3" t="s">
        <v>955</v>
      </c>
      <c r="C992" s="4"/>
      <c r="D992" s="21">
        <v>39549</v>
      </c>
      <c r="E992" s="22">
        <v>102</v>
      </c>
      <c r="F992" s="10" t="s">
        <v>83</v>
      </c>
      <c r="AT992" t="s">
        <v>45</v>
      </c>
      <c r="AW992">
        <v>185</v>
      </c>
      <c r="AY992">
        <v>211</v>
      </c>
    </row>
    <row r="993" spans="1:51" x14ac:dyDescent="0.25">
      <c r="A993" s="3" t="s">
        <v>956</v>
      </c>
      <c r="B993" s="3" t="s">
        <v>956</v>
      </c>
      <c r="C993" s="4"/>
      <c r="D993" s="21">
        <v>39605</v>
      </c>
      <c r="E993" s="22">
        <v>158</v>
      </c>
      <c r="F993" s="10" t="s">
        <v>83</v>
      </c>
      <c r="AT993" t="s">
        <v>45</v>
      </c>
      <c r="AW993">
        <v>148</v>
      </c>
      <c r="AY993">
        <v>171</v>
      </c>
    </row>
    <row r="994" spans="1:51" x14ac:dyDescent="0.25">
      <c r="A994" s="3" t="s">
        <v>957</v>
      </c>
      <c r="B994" s="3" t="s">
        <v>957</v>
      </c>
      <c r="C994" s="4"/>
      <c r="D994" s="21">
        <v>39892</v>
      </c>
      <c r="E994" s="22">
        <v>79</v>
      </c>
      <c r="F994" s="10" t="s">
        <v>84</v>
      </c>
      <c r="AT994" t="s">
        <v>45</v>
      </c>
      <c r="AW994">
        <v>183</v>
      </c>
      <c r="AY994">
        <v>226</v>
      </c>
    </row>
    <row r="995" spans="1:51" x14ac:dyDescent="0.25">
      <c r="A995" s="3" t="s">
        <v>958</v>
      </c>
      <c r="B995" s="3" t="s">
        <v>958</v>
      </c>
      <c r="C995" s="4"/>
      <c r="D995" s="21">
        <v>39969</v>
      </c>
      <c r="E995" s="22">
        <v>156</v>
      </c>
      <c r="F995" s="10" t="s">
        <v>84</v>
      </c>
      <c r="AT995" t="s">
        <v>45</v>
      </c>
      <c r="AW995">
        <v>151</v>
      </c>
      <c r="AY995">
        <v>174</v>
      </c>
    </row>
    <row r="996" spans="1:51" x14ac:dyDescent="0.25">
      <c r="A996" s="3" t="s">
        <v>959</v>
      </c>
      <c r="B996" s="3" t="s">
        <v>959</v>
      </c>
      <c r="C996" s="4"/>
      <c r="D996" s="21">
        <v>40049</v>
      </c>
      <c r="E996" s="22">
        <v>236</v>
      </c>
      <c r="F996" s="10" t="s">
        <v>84</v>
      </c>
      <c r="AT996" t="s">
        <v>45</v>
      </c>
      <c r="AW996">
        <v>87</v>
      </c>
      <c r="AY996">
        <v>109</v>
      </c>
    </row>
    <row r="997" spans="1:51" x14ac:dyDescent="0.25">
      <c r="A997" s="3" t="s">
        <v>960</v>
      </c>
      <c r="B997" s="3" t="s">
        <v>960</v>
      </c>
      <c r="C997" s="4"/>
      <c r="D997" s="21">
        <v>40267</v>
      </c>
      <c r="E997" s="22">
        <v>89</v>
      </c>
      <c r="F997" s="10" t="s">
        <v>84</v>
      </c>
      <c r="AT997" t="s">
        <v>45</v>
      </c>
      <c r="AW997">
        <v>193</v>
      </c>
      <c r="AY997">
        <v>222</v>
      </c>
    </row>
    <row r="998" spans="1:51" x14ac:dyDescent="0.25">
      <c r="A998" s="3" t="s">
        <v>961</v>
      </c>
      <c r="B998" s="3" t="s">
        <v>961</v>
      </c>
      <c r="C998" s="4"/>
      <c r="D998" s="21">
        <v>40365</v>
      </c>
      <c r="E998" s="22">
        <v>187</v>
      </c>
      <c r="F998" s="10" t="s">
        <v>84</v>
      </c>
      <c r="AT998" t="s">
        <v>45</v>
      </c>
      <c r="AW998">
        <v>124</v>
      </c>
      <c r="AY998">
        <v>142</v>
      </c>
    </row>
    <row r="999" spans="1:51" x14ac:dyDescent="0.25">
      <c r="A999" s="3" t="s">
        <v>962</v>
      </c>
      <c r="B999" s="3" t="s">
        <v>962</v>
      </c>
      <c r="C999" s="4"/>
      <c r="D999" s="21">
        <v>40455</v>
      </c>
      <c r="E999" s="22">
        <v>277</v>
      </c>
      <c r="F999" s="10" t="s">
        <v>84</v>
      </c>
      <c r="AT999" t="s">
        <v>45</v>
      </c>
      <c r="AW999">
        <v>60</v>
      </c>
      <c r="AY999">
        <v>75</v>
      </c>
    </row>
    <row r="1000" spans="1:51" x14ac:dyDescent="0.25">
      <c r="A1000" s="3" t="s">
        <v>963</v>
      </c>
      <c r="B1000" s="3" t="s">
        <v>963</v>
      </c>
      <c r="C1000" s="4"/>
      <c r="D1000" s="21">
        <v>40512</v>
      </c>
      <c r="E1000" s="22">
        <v>334</v>
      </c>
      <c r="F1000" s="10" t="s">
        <v>84</v>
      </c>
      <c r="AT1000" t="s">
        <v>45</v>
      </c>
      <c r="AW1000">
        <v>49</v>
      </c>
      <c r="AY1000">
        <v>59</v>
      </c>
    </row>
    <row r="1001" spans="1:51" x14ac:dyDescent="0.25">
      <c r="A1001" s="3" t="s">
        <v>964</v>
      </c>
      <c r="B1001" s="3" t="s">
        <v>964</v>
      </c>
      <c r="C1001" s="4"/>
      <c r="D1001" s="21">
        <v>40632</v>
      </c>
      <c r="E1001" s="22">
        <v>89</v>
      </c>
      <c r="F1001" s="10" t="s">
        <v>84</v>
      </c>
      <c r="AT1001" t="s">
        <v>45</v>
      </c>
      <c r="AW1001">
        <v>186</v>
      </c>
      <c r="AY1001">
        <v>219</v>
      </c>
    </row>
    <row r="1002" spans="1:51" x14ac:dyDescent="0.25">
      <c r="A1002" s="3" t="s">
        <v>965</v>
      </c>
      <c r="B1002" s="3" t="s">
        <v>965</v>
      </c>
      <c r="C1002" s="4"/>
      <c r="D1002" s="21">
        <v>40674</v>
      </c>
      <c r="E1002" s="22">
        <v>131</v>
      </c>
      <c r="F1002" s="10" t="s">
        <v>84</v>
      </c>
      <c r="AT1002" t="s">
        <v>45</v>
      </c>
      <c r="AW1002">
        <v>172</v>
      </c>
      <c r="AY1002">
        <v>196</v>
      </c>
    </row>
    <row r="1003" spans="1:51" x14ac:dyDescent="0.25">
      <c r="A1003" s="3" t="s">
        <v>966</v>
      </c>
      <c r="B1003" s="3" t="s">
        <v>966</v>
      </c>
      <c r="C1003" s="4"/>
      <c r="D1003" s="21">
        <v>40795</v>
      </c>
      <c r="E1003" s="22">
        <v>252</v>
      </c>
      <c r="F1003" s="10" t="s">
        <v>84</v>
      </c>
      <c r="AT1003" t="s">
        <v>45</v>
      </c>
      <c r="AW1003">
        <v>76</v>
      </c>
      <c r="AY1003">
        <v>95</v>
      </c>
    </row>
    <row r="1004" spans="1:51" x14ac:dyDescent="0.25">
      <c r="A1004" s="3" t="s">
        <v>967</v>
      </c>
      <c r="B1004" s="3" t="s">
        <v>967</v>
      </c>
      <c r="C1004" s="4"/>
      <c r="D1004" s="21">
        <v>41004</v>
      </c>
      <c r="E1004" s="22">
        <v>96</v>
      </c>
      <c r="F1004" s="10" t="s">
        <v>84</v>
      </c>
      <c r="AT1004" t="s">
        <v>45</v>
      </c>
      <c r="AW1004">
        <v>187</v>
      </c>
      <c r="AY1004">
        <v>218</v>
      </c>
    </row>
    <row r="1005" spans="1:51" x14ac:dyDescent="0.25">
      <c r="A1005" s="3" t="s">
        <v>968</v>
      </c>
      <c r="B1005" s="3" t="s">
        <v>968</v>
      </c>
      <c r="C1005" s="4"/>
      <c r="D1005" s="21">
        <v>41088</v>
      </c>
      <c r="E1005" s="22">
        <v>180</v>
      </c>
      <c r="F1005" s="10" t="s">
        <v>84</v>
      </c>
      <c r="AT1005" t="s">
        <v>45</v>
      </c>
      <c r="AW1005">
        <v>133</v>
      </c>
      <c r="AY1005">
        <v>157</v>
      </c>
    </row>
    <row r="1006" spans="1:51" x14ac:dyDescent="0.25">
      <c r="A1006" s="3" t="s">
        <v>969</v>
      </c>
      <c r="B1006" s="3" t="s">
        <v>969</v>
      </c>
      <c r="C1006" s="4"/>
      <c r="D1006" s="21">
        <v>41177</v>
      </c>
      <c r="E1006" s="22">
        <v>269</v>
      </c>
      <c r="F1006" s="10" t="s">
        <v>84</v>
      </c>
      <c r="AT1006" t="s">
        <v>45</v>
      </c>
      <c r="AW1006">
        <v>70</v>
      </c>
      <c r="AY1006">
        <v>85</v>
      </c>
    </row>
    <row r="1007" spans="1:51" x14ac:dyDescent="0.25">
      <c r="A1007" s="3" t="s">
        <v>970</v>
      </c>
      <c r="B1007" s="3" t="s">
        <v>970</v>
      </c>
      <c r="C1007" s="4"/>
      <c r="D1007" s="21">
        <v>39892</v>
      </c>
      <c r="E1007" s="22">
        <v>79</v>
      </c>
      <c r="F1007" s="10" t="s">
        <v>85</v>
      </c>
      <c r="AT1007" t="s">
        <v>45</v>
      </c>
      <c r="AW1007">
        <v>198</v>
      </c>
      <c r="AY1007">
        <v>236</v>
      </c>
    </row>
    <row r="1008" spans="1:51" x14ac:dyDescent="0.25">
      <c r="A1008" s="3" t="s">
        <v>971</v>
      </c>
      <c r="B1008" s="3" t="s">
        <v>971</v>
      </c>
      <c r="C1008" s="4"/>
      <c r="D1008" s="21">
        <v>39969</v>
      </c>
      <c r="E1008" s="22">
        <v>156</v>
      </c>
      <c r="F1008" s="10" t="s">
        <v>85</v>
      </c>
      <c r="AT1008" t="s">
        <v>45</v>
      </c>
      <c r="AW1008">
        <v>152</v>
      </c>
      <c r="AY1008">
        <v>174</v>
      </c>
    </row>
    <row r="1009" spans="1:51" x14ac:dyDescent="0.25">
      <c r="A1009" s="3" t="s">
        <v>972</v>
      </c>
      <c r="B1009" s="3" t="s">
        <v>972</v>
      </c>
      <c r="C1009" s="4"/>
      <c r="D1009" s="21">
        <v>40049</v>
      </c>
      <c r="E1009" s="22">
        <v>236</v>
      </c>
      <c r="F1009" s="10" t="s">
        <v>85</v>
      </c>
      <c r="AT1009" t="s">
        <v>45</v>
      </c>
      <c r="AW1009">
        <v>92</v>
      </c>
      <c r="AY1009">
        <v>113</v>
      </c>
    </row>
    <row r="1010" spans="1:51" x14ac:dyDescent="0.25">
      <c r="A1010" s="3" t="s">
        <v>973</v>
      </c>
      <c r="B1010" s="3" t="s">
        <v>973</v>
      </c>
      <c r="C1010" s="4"/>
      <c r="D1010" s="21">
        <v>40267</v>
      </c>
      <c r="E1010" s="22">
        <v>89</v>
      </c>
      <c r="F1010" s="10" t="s">
        <v>85</v>
      </c>
      <c r="AT1010" t="s">
        <v>45</v>
      </c>
      <c r="AW1010">
        <v>202</v>
      </c>
      <c r="AY1010">
        <v>227</v>
      </c>
    </row>
    <row r="1011" spans="1:51" x14ac:dyDescent="0.25">
      <c r="A1011" s="3" t="s">
        <v>974</v>
      </c>
      <c r="B1011" s="3" t="s">
        <v>974</v>
      </c>
      <c r="C1011" s="4"/>
      <c r="D1011" s="21">
        <v>40365</v>
      </c>
      <c r="E1011" s="22">
        <v>187</v>
      </c>
      <c r="F1011" s="10" t="s">
        <v>85</v>
      </c>
      <c r="AT1011" t="s">
        <v>45</v>
      </c>
      <c r="AW1011">
        <v>124</v>
      </c>
      <c r="AY1011">
        <v>142</v>
      </c>
    </row>
    <row r="1012" spans="1:51" x14ac:dyDescent="0.25">
      <c r="A1012" s="3" t="s">
        <v>975</v>
      </c>
      <c r="B1012" s="3" t="s">
        <v>975</v>
      </c>
      <c r="C1012" s="4"/>
      <c r="D1012" s="21">
        <v>40632</v>
      </c>
      <c r="E1012" s="22">
        <v>89</v>
      </c>
      <c r="F1012" s="10" t="s">
        <v>85</v>
      </c>
      <c r="AT1012" t="s">
        <v>45</v>
      </c>
      <c r="AW1012">
        <v>195</v>
      </c>
      <c r="AY1012">
        <v>224</v>
      </c>
    </row>
    <row r="1013" spans="1:51" x14ac:dyDescent="0.25">
      <c r="A1013" s="3" t="s">
        <v>976</v>
      </c>
      <c r="B1013" s="3" t="s">
        <v>976</v>
      </c>
      <c r="C1013" s="4"/>
      <c r="D1013" s="21">
        <v>40674</v>
      </c>
      <c r="E1013" s="22">
        <v>131</v>
      </c>
      <c r="F1013" s="10" t="s">
        <v>85</v>
      </c>
      <c r="AT1013" t="s">
        <v>45</v>
      </c>
      <c r="AW1013">
        <v>174</v>
      </c>
      <c r="AY1013">
        <v>197</v>
      </c>
    </row>
    <row r="1014" spans="1:51" x14ac:dyDescent="0.25">
      <c r="A1014" s="3" t="s">
        <v>977</v>
      </c>
      <c r="B1014" s="3" t="s">
        <v>977</v>
      </c>
      <c r="C1014" s="4"/>
      <c r="D1014" s="21">
        <v>40795</v>
      </c>
      <c r="E1014" s="22">
        <v>252</v>
      </c>
      <c r="F1014" s="10" t="s">
        <v>85</v>
      </c>
      <c r="AT1014" t="s">
        <v>45</v>
      </c>
      <c r="AW1014">
        <v>84</v>
      </c>
      <c r="AY1014">
        <v>102</v>
      </c>
    </row>
    <row r="1015" spans="1:51" x14ac:dyDescent="0.25">
      <c r="A1015" s="3" t="s">
        <v>978</v>
      </c>
      <c r="B1015" s="3" t="s">
        <v>978</v>
      </c>
      <c r="C1015" s="4"/>
      <c r="D1015" s="21">
        <v>41004</v>
      </c>
      <c r="E1015" s="22">
        <v>96</v>
      </c>
      <c r="F1015" s="10" t="s">
        <v>85</v>
      </c>
      <c r="AT1015" t="s">
        <v>45</v>
      </c>
      <c r="AW1015">
        <v>196</v>
      </c>
      <c r="AY1015">
        <v>225</v>
      </c>
    </row>
    <row r="1016" spans="1:51" x14ac:dyDescent="0.25">
      <c r="A1016" s="3" t="s">
        <v>979</v>
      </c>
      <c r="B1016" s="3" t="s">
        <v>979</v>
      </c>
      <c r="C1016" s="4"/>
      <c r="D1016" s="21">
        <v>41088</v>
      </c>
      <c r="E1016" s="22">
        <v>180</v>
      </c>
      <c r="F1016" s="10" t="s">
        <v>85</v>
      </c>
      <c r="AT1016" t="s">
        <v>45</v>
      </c>
      <c r="AW1016">
        <v>135</v>
      </c>
      <c r="AY1016">
        <v>158</v>
      </c>
    </row>
    <row r="1017" spans="1:51" x14ac:dyDescent="0.25">
      <c r="A1017" s="3" t="s">
        <v>980</v>
      </c>
      <c r="B1017" s="3" t="s">
        <v>980</v>
      </c>
      <c r="C1017" s="4"/>
      <c r="D1017" s="21">
        <v>41177</v>
      </c>
      <c r="E1017" s="22">
        <v>269</v>
      </c>
      <c r="F1017" s="10" t="s">
        <v>85</v>
      </c>
      <c r="AT1017" t="s">
        <v>45</v>
      </c>
      <c r="AW1017">
        <v>81</v>
      </c>
    </row>
    <row r="1018" spans="1:51" x14ac:dyDescent="0.25">
      <c r="A1018" s="3" t="s">
        <v>981</v>
      </c>
      <c r="B1018" s="3" t="s">
        <v>981</v>
      </c>
      <c r="C1018" s="4"/>
      <c r="D1018" s="21">
        <v>36588</v>
      </c>
      <c r="E1018" s="22">
        <v>63</v>
      </c>
      <c r="F1018" s="10" t="s">
        <v>86</v>
      </c>
      <c r="AT1018" t="s">
        <v>45</v>
      </c>
      <c r="AW1018">
        <v>220</v>
      </c>
      <c r="AY1018">
        <v>253</v>
      </c>
    </row>
    <row r="1019" spans="1:51" x14ac:dyDescent="0.25">
      <c r="A1019" s="3" t="s">
        <v>982</v>
      </c>
      <c r="B1019" s="3" t="s">
        <v>982</v>
      </c>
      <c r="C1019" s="4"/>
      <c r="D1019" s="21">
        <v>36661</v>
      </c>
      <c r="E1019" s="22">
        <v>136</v>
      </c>
      <c r="F1019" s="10" t="s">
        <v>86</v>
      </c>
      <c r="AT1019" t="s">
        <v>45</v>
      </c>
      <c r="AW1019">
        <v>175</v>
      </c>
      <c r="AY1019">
        <v>203</v>
      </c>
    </row>
    <row r="1020" spans="1:51" x14ac:dyDescent="0.25">
      <c r="A1020" s="3" t="s">
        <v>983</v>
      </c>
      <c r="B1020" s="3" t="s">
        <v>983</v>
      </c>
      <c r="C1020" s="4"/>
      <c r="D1020" s="21">
        <v>36990</v>
      </c>
      <c r="E1020" s="22">
        <v>99</v>
      </c>
      <c r="F1020" s="10" t="s">
        <v>86</v>
      </c>
      <c r="AT1020" t="s">
        <v>45</v>
      </c>
      <c r="AW1020">
        <v>194</v>
      </c>
      <c r="AY1020">
        <v>220</v>
      </c>
    </row>
    <row r="1021" spans="1:51" x14ac:dyDescent="0.25">
      <c r="A1021" s="3" t="s">
        <v>984</v>
      </c>
      <c r="B1021" s="3" t="s">
        <v>984</v>
      </c>
      <c r="C1021" s="4"/>
      <c r="D1021" s="21">
        <v>37057</v>
      </c>
      <c r="E1021" s="22">
        <v>166</v>
      </c>
      <c r="F1021" s="10" t="s">
        <v>86</v>
      </c>
      <c r="AT1021" t="s">
        <v>45</v>
      </c>
      <c r="AW1021">
        <v>147</v>
      </c>
      <c r="AY1021">
        <v>169</v>
      </c>
    </row>
    <row r="1022" spans="1:51" x14ac:dyDescent="0.25">
      <c r="A1022" s="3" t="s">
        <v>985</v>
      </c>
      <c r="B1022" s="3" t="s">
        <v>985</v>
      </c>
      <c r="C1022" s="4"/>
      <c r="D1022" s="21">
        <v>37322</v>
      </c>
      <c r="E1022" s="22">
        <v>66</v>
      </c>
      <c r="F1022" s="10" t="s">
        <v>86</v>
      </c>
      <c r="AT1022" t="s">
        <v>45</v>
      </c>
      <c r="AW1022">
        <v>218</v>
      </c>
      <c r="AY1022">
        <v>248</v>
      </c>
    </row>
    <row r="1023" spans="1:51" x14ac:dyDescent="0.25">
      <c r="A1023" s="3" t="s">
        <v>986</v>
      </c>
      <c r="B1023" s="3" t="s">
        <v>986</v>
      </c>
      <c r="C1023" s="4"/>
      <c r="D1023" s="21">
        <v>37391</v>
      </c>
      <c r="E1023" s="22">
        <v>135</v>
      </c>
      <c r="F1023" s="10" t="s">
        <v>86</v>
      </c>
      <c r="AT1023" t="s">
        <v>45</v>
      </c>
      <c r="AW1023">
        <v>173</v>
      </c>
      <c r="AY1023">
        <v>197</v>
      </c>
    </row>
    <row r="1024" spans="1:51" x14ac:dyDescent="0.25">
      <c r="A1024" s="3" t="s">
        <v>987</v>
      </c>
      <c r="B1024" s="3" t="s">
        <v>987</v>
      </c>
      <c r="C1024" s="4"/>
      <c r="D1024" s="21">
        <v>37694</v>
      </c>
      <c r="E1024" s="22">
        <v>73</v>
      </c>
      <c r="F1024" s="10" t="s">
        <v>86</v>
      </c>
      <c r="AT1024" t="s">
        <v>45</v>
      </c>
      <c r="AW1024">
        <v>214</v>
      </c>
      <c r="AY1024">
        <v>240</v>
      </c>
    </row>
    <row r="1025" spans="1:51" x14ac:dyDescent="0.25">
      <c r="A1025" s="3" t="s">
        <v>988</v>
      </c>
      <c r="B1025" s="3" t="s">
        <v>988</v>
      </c>
      <c r="C1025" s="4"/>
      <c r="D1025" s="21">
        <v>37762</v>
      </c>
      <c r="E1025" s="22">
        <v>141</v>
      </c>
      <c r="F1025" s="10" t="s">
        <v>86</v>
      </c>
      <c r="AT1025" t="s">
        <v>45</v>
      </c>
      <c r="AW1025">
        <v>170</v>
      </c>
      <c r="AY1025">
        <v>191</v>
      </c>
    </row>
    <row r="1026" spans="1:51" x14ac:dyDescent="0.25">
      <c r="A1026" s="3" t="s">
        <v>989</v>
      </c>
      <c r="B1026" s="3" t="s">
        <v>989</v>
      </c>
      <c r="C1026" s="4"/>
      <c r="D1026" s="21">
        <v>38069</v>
      </c>
      <c r="E1026" s="22">
        <v>83</v>
      </c>
      <c r="F1026" s="10" t="s">
        <v>86</v>
      </c>
      <c r="AT1026" t="s">
        <v>45</v>
      </c>
      <c r="AW1026">
        <v>213</v>
      </c>
      <c r="AY1026">
        <v>233</v>
      </c>
    </row>
    <row r="1027" spans="1:51" x14ac:dyDescent="0.25">
      <c r="A1027" s="3" t="s">
        <v>990</v>
      </c>
      <c r="B1027" s="3" t="s">
        <v>990</v>
      </c>
      <c r="C1027" s="4"/>
      <c r="D1027" s="21">
        <v>38135</v>
      </c>
      <c r="E1027" s="22">
        <v>149</v>
      </c>
      <c r="F1027" s="10" t="s">
        <v>86</v>
      </c>
      <c r="AT1027" t="s">
        <v>45</v>
      </c>
      <c r="AW1027">
        <v>163</v>
      </c>
      <c r="AY1027">
        <v>181</v>
      </c>
    </row>
    <row r="1028" spans="1:51" x14ac:dyDescent="0.25">
      <c r="A1028" s="3" t="s">
        <v>991</v>
      </c>
      <c r="B1028" s="3" t="s">
        <v>991</v>
      </c>
      <c r="C1028" s="4"/>
      <c r="D1028" s="21">
        <v>36588</v>
      </c>
      <c r="E1028" s="22">
        <v>63</v>
      </c>
      <c r="F1028" s="10" t="s">
        <v>87</v>
      </c>
      <c r="AT1028" t="s">
        <v>45</v>
      </c>
      <c r="AW1028">
        <v>221</v>
      </c>
      <c r="AY1028">
        <v>256</v>
      </c>
    </row>
    <row r="1029" spans="1:51" x14ac:dyDescent="0.25">
      <c r="A1029" s="3" t="s">
        <v>992</v>
      </c>
      <c r="B1029" s="3" t="s">
        <v>992</v>
      </c>
      <c r="C1029" s="4"/>
      <c r="D1029" s="21">
        <v>36661</v>
      </c>
      <c r="E1029" s="22">
        <v>136</v>
      </c>
      <c r="F1029" s="10" t="s">
        <v>87</v>
      </c>
      <c r="AT1029" t="s">
        <v>45</v>
      </c>
      <c r="AW1029">
        <v>177</v>
      </c>
      <c r="AY1029">
        <v>204</v>
      </c>
    </row>
    <row r="1030" spans="1:51" x14ac:dyDescent="0.25">
      <c r="A1030" s="3" t="s">
        <v>993</v>
      </c>
      <c r="B1030" s="3" t="s">
        <v>993</v>
      </c>
      <c r="C1030" s="4"/>
      <c r="D1030" s="21">
        <v>36990</v>
      </c>
      <c r="E1030" s="22">
        <v>99</v>
      </c>
      <c r="F1030" s="10" t="s">
        <v>87</v>
      </c>
      <c r="AT1030" t="s">
        <v>45</v>
      </c>
      <c r="AW1030">
        <v>194</v>
      </c>
      <c r="AY1030">
        <v>221</v>
      </c>
    </row>
    <row r="1031" spans="1:51" x14ac:dyDescent="0.25">
      <c r="A1031" s="3" t="s">
        <v>994</v>
      </c>
      <c r="B1031" s="3" t="s">
        <v>994</v>
      </c>
      <c r="C1031" s="4"/>
      <c r="D1031" s="21">
        <v>37057</v>
      </c>
      <c r="E1031" s="22">
        <v>166</v>
      </c>
      <c r="F1031" s="10" t="s">
        <v>87</v>
      </c>
      <c r="AT1031" t="s">
        <v>45</v>
      </c>
      <c r="AW1031">
        <v>147</v>
      </c>
      <c r="AY1031">
        <v>169</v>
      </c>
    </row>
    <row r="1032" spans="1:51" x14ac:dyDescent="0.25">
      <c r="A1032" s="3" t="s">
        <v>995</v>
      </c>
      <c r="B1032" s="3" t="s">
        <v>995</v>
      </c>
      <c r="C1032" s="4"/>
      <c r="D1032" s="21">
        <v>37112</v>
      </c>
      <c r="E1032" s="22">
        <v>221</v>
      </c>
      <c r="F1032" s="10" t="s">
        <v>87</v>
      </c>
      <c r="AT1032" t="s">
        <v>45</v>
      </c>
      <c r="AW1032">
        <v>103</v>
      </c>
      <c r="AY1032">
        <v>122</v>
      </c>
    </row>
    <row r="1033" spans="1:51" x14ac:dyDescent="0.25">
      <c r="A1033" s="3" t="s">
        <v>996</v>
      </c>
      <c r="B1033" s="3" t="s">
        <v>996</v>
      </c>
      <c r="C1033" s="4"/>
      <c r="D1033" s="21">
        <v>37322</v>
      </c>
      <c r="E1033" s="22">
        <v>66</v>
      </c>
      <c r="F1033" s="10" t="s">
        <v>87</v>
      </c>
      <c r="AT1033" t="s">
        <v>45</v>
      </c>
      <c r="AW1033">
        <v>212</v>
      </c>
      <c r="AY1033">
        <v>243</v>
      </c>
    </row>
    <row r="1034" spans="1:51" x14ac:dyDescent="0.25">
      <c r="A1034" s="3" t="s">
        <v>997</v>
      </c>
      <c r="B1034" s="3" t="s">
        <v>997</v>
      </c>
      <c r="C1034" s="4"/>
      <c r="D1034" s="21">
        <v>37391</v>
      </c>
      <c r="E1034" s="22">
        <v>135</v>
      </c>
      <c r="F1034" s="10" t="s">
        <v>87</v>
      </c>
      <c r="AT1034" t="s">
        <v>45</v>
      </c>
      <c r="AW1034">
        <v>175</v>
      </c>
      <c r="AY1034">
        <v>199</v>
      </c>
    </row>
    <row r="1035" spans="1:51" x14ac:dyDescent="0.25">
      <c r="A1035" s="3" t="s">
        <v>998</v>
      </c>
      <c r="B1035" s="3" t="s">
        <v>998</v>
      </c>
      <c r="C1035" s="4"/>
      <c r="D1035" s="21">
        <v>37508</v>
      </c>
      <c r="E1035" s="22">
        <v>252</v>
      </c>
      <c r="F1035" s="10" t="s">
        <v>87</v>
      </c>
      <c r="AT1035" t="s">
        <v>45</v>
      </c>
      <c r="AW1035">
        <v>93</v>
      </c>
      <c r="AY1035">
        <v>110</v>
      </c>
    </row>
    <row r="1036" spans="1:51" x14ac:dyDescent="0.25">
      <c r="A1036" s="3" t="s">
        <v>999</v>
      </c>
      <c r="B1036" s="3" t="s">
        <v>999</v>
      </c>
      <c r="C1036" s="4"/>
      <c r="D1036" s="21">
        <v>37694</v>
      </c>
      <c r="E1036" s="22">
        <v>73</v>
      </c>
      <c r="F1036" s="10" t="s">
        <v>87</v>
      </c>
      <c r="AT1036" t="s">
        <v>45</v>
      </c>
      <c r="AW1036">
        <v>214</v>
      </c>
      <c r="AY1036">
        <v>241</v>
      </c>
    </row>
    <row r="1037" spans="1:51" x14ac:dyDescent="0.25">
      <c r="A1037" s="3" t="s">
        <v>1000</v>
      </c>
      <c r="B1037" s="3" t="s">
        <v>1000</v>
      </c>
      <c r="C1037" s="4"/>
      <c r="D1037" s="21">
        <v>37762</v>
      </c>
      <c r="E1037" s="22">
        <v>141</v>
      </c>
      <c r="F1037" s="10" t="s">
        <v>87</v>
      </c>
      <c r="AT1037" t="s">
        <v>45</v>
      </c>
      <c r="AW1037">
        <v>171</v>
      </c>
      <c r="AY1037">
        <v>192</v>
      </c>
    </row>
    <row r="1038" spans="1:51" x14ac:dyDescent="0.25">
      <c r="A1038" s="3" t="s">
        <v>1001</v>
      </c>
      <c r="B1038" s="3" t="s">
        <v>1001</v>
      </c>
      <c r="C1038" s="4"/>
      <c r="D1038" s="21">
        <v>37866</v>
      </c>
      <c r="E1038" s="22">
        <v>245</v>
      </c>
      <c r="F1038" s="10" t="s">
        <v>87</v>
      </c>
      <c r="AT1038" t="s">
        <v>45</v>
      </c>
      <c r="AW1038">
        <v>95</v>
      </c>
      <c r="AY1038">
        <v>113</v>
      </c>
    </row>
    <row r="1039" spans="1:51" x14ac:dyDescent="0.25">
      <c r="A1039" s="3" t="s">
        <v>1002</v>
      </c>
      <c r="B1039" s="3" t="s">
        <v>1002</v>
      </c>
      <c r="C1039" s="4"/>
      <c r="D1039" s="21">
        <v>38069</v>
      </c>
      <c r="E1039" s="22">
        <v>83</v>
      </c>
      <c r="F1039" s="10" t="s">
        <v>87</v>
      </c>
      <c r="AT1039" t="s">
        <v>45</v>
      </c>
      <c r="AW1039">
        <v>212</v>
      </c>
      <c r="AY1039">
        <v>233</v>
      </c>
    </row>
    <row r="1040" spans="1:51" x14ac:dyDescent="0.25">
      <c r="A1040" s="3" t="s">
        <v>1003</v>
      </c>
      <c r="B1040" s="3" t="s">
        <v>1003</v>
      </c>
      <c r="C1040" s="4"/>
      <c r="D1040" s="21">
        <v>38135</v>
      </c>
      <c r="E1040" s="22">
        <v>149</v>
      </c>
      <c r="F1040" s="10" t="s">
        <v>87</v>
      </c>
      <c r="AT1040" t="s">
        <v>45</v>
      </c>
      <c r="AW1040">
        <v>163</v>
      </c>
      <c r="AY1040">
        <v>183</v>
      </c>
    </row>
    <row r="1041" spans="1:51" x14ac:dyDescent="0.25">
      <c r="A1041" s="3" t="s">
        <v>1004</v>
      </c>
      <c r="B1041" s="3" t="s">
        <v>1004</v>
      </c>
      <c r="C1041" s="4"/>
      <c r="D1041" s="21">
        <v>38236</v>
      </c>
      <c r="E1041" s="22">
        <v>250</v>
      </c>
      <c r="F1041" s="10" t="s">
        <v>87</v>
      </c>
      <c r="AT1041" t="s">
        <v>45</v>
      </c>
      <c r="AW1041">
        <v>92</v>
      </c>
      <c r="AY1041">
        <v>115</v>
      </c>
    </row>
    <row r="1042" spans="1:51" x14ac:dyDescent="0.25">
      <c r="A1042" s="3" t="s">
        <v>1005</v>
      </c>
      <c r="B1042" s="3" t="s">
        <v>1005</v>
      </c>
      <c r="C1042" s="4"/>
      <c r="D1042" s="21">
        <v>38446</v>
      </c>
      <c r="E1042" s="22">
        <v>94</v>
      </c>
      <c r="F1042" s="10" t="s">
        <v>87</v>
      </c>
      <c r="AT1042" t="s">
        <v>45</v>
      </c>
      <c r="AW1042">
        <v>207</v>
      </c>
      <c r="AY1042">
        <v>226</v>
      </c>
    </row>
    <row r="1043" spans="1:51" x14ac:dyDescent="0.25">
      <c r="A1043" s="3" t="s">
        <v>1006</v>
      </c>
      <c r="B1043" s="3" t="s">
        <v>1006</v>
      </c>
      <c r="C1043" s="4"/>
      <c r="D1043" s="21">
        <v>38499</v>
      </c>
      <c r="E1043" s="22">
        <v>147</v>
      </c>
      <c r="F1043" s="10" t="s">
        <v>87</v>
      </c>
      <c r="AT1043" t="s">
        <v>45</v>
      </c>
      <c r="AW1043">
        <v>160</v>
      </c>
      <c r="AY1043">
        <v>179</v>
      </c>
    </row>
    <row r="1044" spans="1:51" x14ac:dyDescent="0.25">
      <c r="A1044" s="3" t="s">
        <v>1007</v>
      </c>
      <c r="B1044" s="3" t="s">
        <v>1007</v>
      </c>
      <c r="C1044" s="4"/>
      <c r="D1044" s="21">
        <v>38600</v>
      </c>
      <c r="E1044" s="22">
        <v>248</v>
      </c>
      <c r="F1044" s="10" t="s">
        <v>87</v>
      </c>
      <c r="AT1044" t="s">
        <v>45</v>
      </c>
      <c r="AW1044">
        <v>92</v>
      </c>
      <c r="AY1044">
        <v>108</v>
      </c>
    </row>
    <row r="1045" spans="1:51" x14ac:dyDescent="0.25">
      <c r="A1045" s="3" t="s">
        <v>1008</v>
      </c>
      <c r="B1045" s="3" t="s">
        <v>1008</v>
      </c>
      <c r="C1045" s="4"/>
      <c r="D1045" s="21">
        <v>38789</v>
      </c>
      <c r="E1045" s="22">
        <v>72</v>
      </c>
      <c r="F1045" s="10" t="s">
        <v>87</v>
      </c>
      <c r="AT1045" t="s">
        <v>45</v>
      </c>
      <c r="AW1045">
        <v>210</v>
      </c>
      <c r="AY1045">
        <v>241</v>
      </c>
    </row>
    <row r="1046" spans="1:51" x14ac:dyDescent="0.25">
      <c r="A1046" s="3" t="s">
        <v>1009</v>
      </c>
      <c r="B1046" s="3" t="s">
        <v>1009</v>
      </c>
      <c r="C1046" s="4"/>
      <c r="D1046" s="21">
        <v>38847</v>
      </c>
      <c r="E1046" s="22">
        <v>130</v>
      </c>
      <c r="F1046" s="10" t="s">
        <v>87</v>
      </c>
      <c r="AT1046" t="s">
        <v>45</v>
      </c>
      <c r="AW1046">
        <v>179</v>
      </c>
      <c r="AY1046">
        <v>201</v>
      </c>
    </row>
    <row r="1047" spans="1:51" x14ac:dyDescent="0.25">
      <c r="A1047" s="3" t="s">
        <v>1010</v>
      </c>
      <c r="B1047" s="3" t="s">
        <v>1010</v>
      </c>
      <c r="C1047" s="4"/>
      <c r="D1047" s="21">
        <v>39196</v>
      </c>
      <c r="E1047" s="22">
        <v>114</v>
      </c>
      <c r="F1047" s="10" t="s">
        <v>87</v>
      </c>
      <c r="AT1047" t="s">
        <v>45</v>
      </c>
      <c r="AW1047">
        <v>191</v>
      </c>
      <c r="AY1047">
        <v>216</v>
      </c>
    </row>
    <row r="1048" spans="1:51" x14ac:dyDescent="0.25">
      <c r="A1048" s="3" t="s">
        <v>1011</v>
      </c>
      <c r="B1048" s="3" t="s">
        <v>1011</v>
      </c>
      <c r="C1048" s="4"/>
      <c r="D1048" s="21">
        <v>39261</v>
      </c>
      <c r="E1048" s="22">
        <v>179</v>
      </c>
      <c r="F1048" s="10" t="s">
        <v>87</v>
      </c>
      <c r="AT1048" t="s">
        <v>45</v>
      </c>
      <c r="AW1048">
        <v>135</v>
      </c>
      <c r="AY1048">
        <v>155</v>
      </c>
    </row>
    <row r="1049" spans="1:51" x14ac:dyDescent="0.25">
      <c r="A1049" s="3" t="s">
        <v>1012</v>
      </c>
      <c r="B1049" s="3" t="s">
        <v>1012</v>
      </c>
      <c r="C1049" s="4"/>
      <c r="D1049" s="21">
        <v>39338</v>
      </c>
      <c r="E1049" s="22">
        <v>256</v>
      </c>
      <c r="F1049" s="10" t="s">
        <v>87</v>
      </c>
      <c r="AT1049" t="s">
        <v>45</v>
      </c>
      <c r="AW1049">
        <v>82</v>
      </c>
      <c r="AY1049">
        <v>99</v>
      </c>
    </row>
    <row r="1050" spans="1:51" x14ac:dyDescent="0.25">
      <c r="A1050" s="3" t="s">
        <v>1013</v>
      </c>
      <c r="B1050" s="3" t="s">
        <v>1013</v>
      </c>
      <c r="C1050" s="4"/>
      <c r="D1050" s="21">
        <v>39549</v>
      </c>
      <c r="E1050" s="22">
        <v>102</v>
      </c>
      <c r="F1050" s="10" t="s">
        <v>87</v>
      </c>
      <c r="AT1050" t="s">
        <v>45</v>
      </c>
      <c r="AW1050">
        <v>197</v>
      </c>
      <c r="AY1050">
        <v>220</v>
      </c>
    </row>
    <row r="1051" spans="1:51" x14ac:dyDescent="0.25">
      <c r="A1051" s="3" t="s">
        <v>1014</v>
      </c>
      <c r="B1051" s="3" t="s">
        <v>1014</v>
      </c>
      <c r="C1051" s="4"/>
      <c r="D1051" s="21">
        <v>39605</v>
      </c>
      <c r="E1051" s="22">
        <v>158</v>
      </c>
      <c r="F1051" s="10" t="s">
        <v>87</v>
      </c>
      <c r="AT1051" t="s">
        <v>45</v>
      </c>
      <c r="AW1051">
        <v>156</v>
      </c>
      <c r="AY1051">
        <v>174</v>
      </c>
    </row>
    <row r="1052" spans="1:51" x14ac:dyDescent="0.25">
      <c r="A1052" s="3" t="s">
        <v>1015</v>
      </c>
      <c r="B1052" s="3" t="s">
        <v>1015</v>
      </c>
      <c r="C1052" s="4"/>
      <c r="D1052" s="21">
        <v>39702</v>
      </c>
      <c r="E1052" s="22">
        <v>255</v>
      </c>
      <c r="F1052" s="10" t="s">
        <v>87</v>
      </c>
      <c r="AT1052" t="s">
        <v>45</v>
      </c>
      <c r="AW1052">
        <v>80</v>
      </c>
      <c r="AY1052">
        <v>98</v>
      </c>
    </row>
    <row r="1053" spans="1:51" x14ac:dyDescent="0.25">
      <c r="A1053" s="3" t="s">
        <v>1016</v>
      </c>
      <c r="B1053" s="3" t="s">
        <v>1016</v>
      </c>
      <c r="C1053" s="4"/>
      <c r="D1053" s="21">
        <v>39892</v>
      </c>
      <c r="E1053" s="22">
        <v>79</v>
      </c>
      <c r="F1053" s="10" t="s">
        <v>87</v>
      </c>
      <c r="AT1053" t="s">
        <v>45</v>
      </c>
      <c r="AW1053">
        <v>209</v>
      </c>
      <c r="AY1053">
        <v>240</v>
      </c>
    </row>
    <row r="1054" spans="1:51" x14ac:dyDescent="0.25">
      <c r="A1054" s="3" t="s">
        <v>1017</v>
      </c>
      <c r="B1054" s="3" t="s">
        <v>1017</v>
      </c>
      <c r="C1054" s="4"/>
      <c r="D1054" s="21">
        <v>39969</v>
      </c>
      <c r="E1054" s="22">
        <v>156</v>
      </c>
      <c r="F1054" s="10" t="s">
        <v>87</v>
      </c>
      <c r="AT1054" t="s">
        <v>45</v>
      </c>
      <c r="AW1054">
        <v>164</v>
      </c>
      <c r="AY1054">
        <v>187</v>
      </c>
    </row>
    <row r="1055" spans="1:51" x14ac:dyDescent="0.25">
      <c r="A1055" s="3" t="s">
        <v>1018</v>
      </c>
      <c r="B1055" s="3" t="s">
        <v>1018</v>
      </c>
      <c r="C1055" s="4"/>
      <c r="D1055" s="21">
        <v>40049</v>
      </c>
      <c r="E1055" s="22">
        <v>236</v>
      </c>
      <c r="F1055" s="10" t="s">
        <v>87</v>
      </c>
      <c r="AT1055" t="s">
        <v>45</v>
      </c>
      <c r="AW1055">
        <v>101</v>
      </c>
      <c r="AY1055">
        <v>121</v>
      </c>
    </row>
    <row r="1056" spans="1:51" x14ac:dyDescent="0.25">
      <c r="A1056" s="3" t="s">
        <v>1019</v>
      </c>
      <c r="B1056" s="3" t="s">
        <v>1019</v>
      </c>
      <c r="C1056" s="4"/>
      <c r="D1056" s="21">
        <v>40267</v>
      </c>
      <c r="E1056" s="22">
        <v>89</v>
      </c>
      <c r="F1056" s="10" t="s">
        <v>87</v>
      </c>
      <c r="AT1056" t="s">
        <v>45</v>
      </c>
      <c r="AW1056">
        <v>207</v>
      </c>
      <c r="AY1056">
        <v>230</v>
      </c>
    </row>
    <row r="1057" spans="1:51" x14ac:dyDescent="0.25">
      <c r="A1057" s="3" t="s">
        <v>1020</v>
      </c>
      <c r="B1057" s="3" t="s">
        <v>1020</v>
      </c>
      <c r="C1057" s="4"/>
      <c r="D1057" s="21">
        <v>40365</v>
      </c>
      <c r="E1057" s="22">
        <v>187</v>
      </c>
      <c r="F1057" s="10" t="s">
        <v>87</v>
      </c>
      <c r="AT1057" t="s">
        <v>45</v>
      </c>
      <c r="AW1057">
        <v>131</v>
      </c>
      <c r="AY1057">
        <v>148</v>
      </c>
    </row>
    <row r="1058" spans="1:51" x14ac:dyDescent="0.25">
      <c r="A1058" s="3" t="s">
        <v>1021</v>
      </c>
      <c r="B1058" s="3" t="s">
        <v>1021</v>
      </c>
      <c r="C1058" s="4"/>
      <c r="D1058" s="21">
        <v>40632</v>
      </c>
      <c r="E1058" s="22">
        <v>89</v>
      </c>
      <c r="F1058" s="10" t="s">
        <v>87</v>
      </c>
      <c r="AT1058" t="s">
        <v>45</v>
      </c>
      <c r="AW1058">
        <v>207</v>
      </c>
      <c r="AY1058">
        <v>234</v>
      </c>
    </row>
    <row r="1059" spans="1:51" x14ac:dyDescent="0.25">
      <c r="A1059" s="3" t="s">
        <v>1022</v>
      </c>
      <c r="B1059" s="3" t="s">
        <v>1022</v>
      </c>
      <c r="C1059" s="4"/>
      <c r="D1059" s="21">
        <v>40674</v>
      </c>
      <c r="E1059" s="22">
        <v>131</v>
      </c>
      <c r="F1059" s="10" t="s">
        <v>87</v>
      </c>
      <c r="AT1059" t="s">
        <v>45</v>
      </c>
      <c r="AW1059">
        <v>183</v>
      </c>
      <c r="AY1059">
        <v>203</v>
      </c>
    </row>
    <row r="1060" spans="1:51" x14ac:dyDescent="0.25">
      <c r="A1060" s="3" t="s">
        <v>1023</v>
      </c>
      <c r="B1060" s="3" t="s">
        <v>1023</v>
      </c>
      <c r="C1060" s="4"/>
      <c r="D1060" s="21">
        <v>40795</v>
      </c>
      <c r="E1060" s="22">
        <v>252</v>
      </c>
      <c r="F1060" s="10" t="s">
        <v>87</v>
      </c>
      <c r="AT1060" t="s">
        <v>45</v>
      </c>
      <c r="AW1060">
        <v>88</v>
      </c>
      <c r="AY1060">
        <v>108</v>
      </c>
    </row>
    <row r="1061" spans="1:51" x14ac:dyDescent="0.25">
      <c r="A1061" s="3" t="s">
        <v>1024</v>
      </c>
      <c r="B1061" s="3" t="s">
        <v>1024</v>
      </c>
      <c r="C1061" s="4"/>
      <c r="D1061" s="21">
        <v>41004</v>
      </c>
      <c r="E1061" s="22">
        <v>96</v>
      </c>
      <c r="F1061" s="10" t="s">
        <v>87</v>
      </c>
      <c r="AT1061" t="s">
        <v>45</v>
      </c>
      <c r="AW1061">
        <v>204</v>
      </c>
      <c r="AY1061">
        <v>232</v>
      </c>
    </row>
    <row r="1062" spans="1:51" x14ac:dyDescent="0.25">
      <c r="A1062" s="3" t="s">
        <v>1025</v>
      </c>
      <c r="B1062" s="3" t="s">
        <v>1025</v>
      </c>
      <c r="C1062" s="4"/>
      <c r="D1062" s="21">
        <v>41088</v>
      </c>
      <c r="E1062" s="22">
        <v>180</v>
      </c>
      <c r="F1062" s="10" t="s">
        <v>87</v>
      </c>
      <c r="AT1062" t="s">
        <v>45</v>
      </c>
      <c r="AW1062">
        <v>142</v>
      </c>
      <c r="AY1062">
        <v>163</v>
      </c>
    </row>
    <row r="1063" spans="1:51" x14ac:dyDescent="0.25">
      <c r="A1063" s="3" t="s">
        <v>1026</v>
      </c>
      <c r="B1063" s="3" t="s">
        <v>1026</v>
      </c>
      <c r="C1063" s="4"/>
      <c r="D1063" s="21">
        <v>38135</v>
      </c>
      <c r="E1063" s="22">
        <v>149</v>
      </c>
      <c r="F1063" s="10" t="s">
        <v>88</v>
      </c>
      <c r="AT1063" t="s">
        <v>45</v>
      </c>
      <c r="AW1063">
        <v>158</v>
      </c>
      <c r="AY1063">
        <v>174</v>
      </c>
    </row>
    <row r="1064" spans="1:51" x14ac:dyDescent="0.25">
      <c r="A1064" s="3" t="s">
        <v>1027</v>
      </c>
      <c r="B1064" s="3" t="s">
        <v>1027</v>
      </c>
      <c r="C1064" s="4"/>
      <c r="D1064" s="21">
        <v>38236</v>
      </c>
      <c r="E1064" s="22">
        <v>250</v>
      </c>
      <c r="F1064" s="10" t="s">
        <v>88</v>
      </c>
      <c r="AT1064" t="s">
        <v>45</v>
      </c>
      <c r="AW1064">
        <v>72</v>
      </c>
      <c r="AY1064">
        <v>92</v>
      </c>
    </row>
    <row r="1065" spans="1:51" x14ac:dyDescent="0.25">
      <c r="A1065" s="3" t="s">
        <v>1028</v>
      </c>
      <c r="B1065" s="3" t="s">
        <v>1028</v>
      </c>
      <c r="C1065" s="4"/>
      <c r="D1065" s="21">
        <v>38499</v>
      </c>
      <c r="E1065" s="22">
        <v>147</v>
      </c>
      <c r="F1065" s="10" t="s">
        <v>88</v>
      </c>
      <c r="AT1065" t="s">
        <v>45</v>
      </c>
      <c r="AW1065">
        <v>154</v>
      </c>
      <c r="AY1065">
        <v>175</v>
      </c>
    </row>
    <row r="1066" spans="1:51" x14ac:dyDescent="0.25">
      <c r="A1066" s="3" t="s">
        <v>1029</v>
      </c>
      <c r="B1066" s="3" t="s">
        <v>1029</v>
      </c>
      <c r="C1066" s="4"/>
      <c r="D1066" s="21">
        <v>38600</v>
      </c>
      <c r="E1066" s="22">
        <v>248</v>
      </c>
      <c r="F1066" s="10" t="s">
        <v>88</v>
      </c>
      <c r="AT1066" t="s">
        <v>45</v>
      </c>
      <c r="AW1066">
        <v>72</v>
      </c>
      <c r="AY1066">
        <v>93</v>
      </c>
    </row>
    <row r="1067" spans="1:51" x14ac:dyDescent="0.25">
      <c r="A1067" s="3" t="s">
        <v>1030</v>
      </c>
      <c r="B1067" s="3" t="s">
        <v>1030</v>
      </c>
      <c r="C1067" s="4"/>
      <c r="D1067" s="21">
        <v>38847</v>
      </c>
      <c r="E1067" s="22">
        <v>130</v>
      </c>
      <c r="F1067" s="10" t="s">
        <v>88</v>
      </c>
      <c r="AT1067" t="s">
        <v>45</v>
      </c>
      <c r="AW1067">
        <v>165</v>
      </c>
      <c r="AY1067">
        <v>190</v>
      </c>
    </row>
    <row r="1068" spans="1:51" x14ac:dyDescent="0.25">
      <c r="A1068" s="3" t="s">
        <v>1031</v>
      </c>
      <c r="B1068" s="3" t="s">
        <v>1031</v>
      </c>
      <c r="C1068" s="4"/>
      <c r="D1068" s="21">
        <v>39001</v>
      </c>
      <c r="E1068" s="22">
        <v>284</v>
      </c>
      <c r="F1068" s="10" t="s">
        <v>88</v>
      </c>
      <c r="AT1068" t="s">
        <v>45</v>
      </c>
      <c r="AW1068">
        <v>57</v>
      </c>
      <c r="AY1068">
        <v>80</v>
      </c>
    </row>
    <row r="1069" spans="1:51" x14ac:dyDescent="0.25">
      <c r="A1069" s="3" t="s">
        <v>1032</v>
      </c>
      <c r="B1069" s="3" t="s">
        <v>1032</v>
      </c>
      <c r="C1069" s="4"/>
      <c r="D1069" s="21">
        <v>39196</v>
      </c>
      <c r="E1069" s="22">
        <v>114</v>
      </c>
      <c r="F1069" s="10" t="s">
        <v>88</v>
      </c>
      <c r="AT1069" t="s">
        <v>45</v>
      </c>
      <c r="AW1069">
        <v>177</v>
      </c>
      <c r="AY1069">
        <v>207</v>
      </c>
    </row>
    <row r="1070" spans="1:51" x14ac:dyDescent="0.25">
      <c r="A1070" s="3" t="s">
        <v>1033</v>
      </c>
      <c r="B1070" s="3" t="s">
        <v>1033</v>
      </c>
      <c r="C1070" s="4"/>
      <c r="D1070" s="21">
        <v>39261</v>
      </c>
      <c r="E1070" s="22">
        <v>179</v>
      </c>
      <c r="F1070" s="10" t="s">
        <v>88</v>
      </c>
      <c r="AT1070" t="s">
        <v>45</v>
      </c>
      <c r="AW1070">
        <v>128</v>
      </c>
      <c r="AY1070">
        <v>148</v>
      </c>
    </row>
    <row r="1071" spans="1:51" x14ac:dyDescent="0.25">
      <c r="A1071" s="3" t="s">
        <v>1034</v>
      </c>
      <c r="B1071" s="3" t="s">
        <v>1034</v>
      </c>
      <c r="C1071" s="4"/>
      <c r="D1071" s="21">
        <v>39338</v>
      </c>
      <c r="E1071" s="22">
        <v>256</v>
      </c>
      <c r="F1071" s="10" t="s">
        <v>88</v>
      </c>
      <c r="AT1071" t="s">
        <v>45</v>
      </c>
      <c r="AW1071">
        <v>70</v>
      </c>
      <c r="AY1071">
        <v>89</v>
      </c>
    </row>
    <row r="1072" spans="1:51" x14ac:dyDescent="0.25">
      <c r="A1072" s="3" t="s">
        <v>1035</v>
      </c>
      <c r="B1072" s="3" t="s">
        <v>1035</v>
      </c>
      <c r="C1072" s="4"/>
      <c r="D1072" s="21">
        <v>39549</v>
      </c>
      <c r="E1072" s="22">
        <v>102</v>
      </c>
      <c r="F1072" s="10" t="s">
        <v>88</v>
      </c>
      <c r="AT1072" t="s">
        <v>45</v>
      </c>
      <c r="AW1072">
        <v>186</v>
      </c>
      <c r="AY1072">
        <v>213</v>
      </c>
    </row>
    <row r="1073" spans="1:51" x14ac:dyDescent="0.25">
      <c r="A1073" s="3" t="s">
        <v>1036</v>
      </c>
      <c r="B1073" s="3" t="s">
        <v>1036</v>
      </c>
      <c r="C1073" s="4"/>
      <c r="D1073" s="21">
        <v>39605</v>
      </c>
      <c r="E1073" s="22">
        <v>158</v>
      </c>
      <c r="F1073" s="10" t="s">
        <v>88</v>
      </c>
      <c r="AT1073" t="s">
        <v>45</v>
      </c>
      <c r="AW1073">
        <v>147</v>
      </c>
      <c r="AY1073">
        <v>169</v>
      </c>
    </row>
    <row r="1074" spans="1:51" x14ac:dyDescent="0.25">
      <c r="A1074" s="3" t="s">
        <v>1037</v>
      </c>
      <c r="B1074" s="3" t="s">
        <v>1037</v>
      </c>
      <c r="C1074" s="4"/>
      <c r="D1074" s="21">
        <v>39702</v>
      </c>
      <c r="E1074" s="22">
        <v>255</v>
      </c>
      <c r="F1074" s="10" t="s">
        <v>88</v>
      </c>
      <c r="AT1074" t="s">
        <v>45</v>
      </c>
      <c r="AW1074">
        <v>68</v>
      </c>
      <c r="AY1074">
        <v>84</v>
      </c>
    </row>
    <row r="1075" spans="1:51" x14ac:dyDescent="0.25">
      <c r="A1075" s="3" t="s">
        <v>1038</v>
      </c>
      <c r="B1075" s="3" t="s">
        <v>1038</v>
      </c>
      <c r="C1075" s="4"/>
      <c r="D1075" s="21">
        <v>36661</v>
      </c>
      <c r="E1075" s="22">
        <v>136</v>
      </c>
      <c r="F1075" s="10" t="s">
        <v>89</v>
      </c>
      <c r="AT1075" t="s">
        <v>45</v>
      </c>
      <c r="AW1075">
        <v>175</v>
      </c>
      <c r="AY1075">
        <v>204</v>
      </c>
    </row>
    <row r="1076" spans="1:51" x14ac:dyDescent="0.25">
      <c r="A1076" s="3" t="s">
        <v>1039</v>
      </c>
      <c r="B1076" s="3" t="s">
        <v>1039</v>
      </c>
      <c r="C1076" s="4"/>
      <c r="D1076" s="21">
        <v>36990</v>
      </c>
      <c r="E1076" s="22">
        <v>99</v>
      </c>
      <c r="F1076" s="10" t="s">
        <v>89</v>
      </c>
      <c r="AT1076" t="s">
        <v>45</v>
      </c>
      <c r="AW1076">
        <v>198</v>
      </c>
      <c r="AY1076">
        <v>223</v>
      </c>
    </row>
    <row r="1077" spans="1:51" x14ac:dyDescent="0.25">
      <c r="A1077" s="3" t="s">
        <v>1040</v>
      </c>
      <c r="B1077" s="3" t="s">
        <v>1040</v>
      </c>
      <c r="C1077" s="4"/>
      <c r="D1077" s="21">
        <v>37057</v>
      </c>
      <c r="E1077" s="22">
        <v>166</v>
      </c>
      <c r="F1077" s="10" t="s">
        <v>89</v>
      </c>
      <c r="AT1077" t="s">
        <v>45</v>
      </c>
      <c r="AW1077">
        <v>150</v>
      </c>
      <c r="AY1077">
        <v>170</v>
      </c>
    </row>
    <row r="1078" spans="1:51" x14ac:dyDescent="0.25">
      <c r="A1078" s="3" t="s">
        <v>1041</v>
      </c>
      <c r="B1078" s="3" t="s">
        <v>1041</v>
      </c>
      <c r="C1078" s="4"/>
      <c r="D1078" s="21">
        <v>37322</v>
      </c>
      <c r="E1078" s="22">
        <v>66</v>
      </c>
      <c r="F1078" s="10" t="s">
        <v>89</v>
      </c>
      <c r="AT1078" t="s">
        <v>45</v>
      </c>
      <c r="AW1078">
        <v>225</v>
      </c>
      <c r="AY1078">
        <v>251</v>
      </c>
    </row>
    <row r="1079" spans="1:51" x14ac:dyDescent="0.25">
      <c r="A1079" s="3" t="s">
        <v>1042</v>
      </c>
      <c r="B1079" s="3" t="s">
        <v>1042</v>
      </c>
      <c r="C1079" s="4"/>
      <c r="D1079" s="21">
        <v>37391</v>
      </c>
      <c r="E1079" s="22">
        <v>135</v>
      </c>
      <c r="F1079" s="10" t="s">
        <v>89</v>
      </c>
      <c r="AT1079" t="s">
        <v>45</v>
      </c>
      <c r="AW1079">
        <v>178</v>
      </c>
      <c r="AY1079">
        <v>200</v>
      </c>
    </row>
    <row r="1080" spans="1:51" x14ac:dyDescent="0.25">
      <c r="A1080" s="3" t="s">
        <v>1043</v>
      </c>
      <c r="B1080" s="3" t="s">
        <v>1043</v>
      </c>
      <c r="C1080" s="4"/>
      <c r="D1080" s="21">
        <v>37694</v>
      </c>
      <c r="E1080" s="22">
        <v>73</v>
      </c>
      <c r="F1080" s="10" t="s">
        <v>89</v>
      </c>
      <c r="AT1080" t="s">
        <v>45</v>
      </c>
      <c r="AW1080">
        <v>218</v>
      </c>
      <c r="AY1080">
        <v>243</v>
      </c>
    </row>
    <row r="1081" spans="1:51" x14ac:dyDescent="0.25">
      <c r="A1081" s="3" t="s">
        <v>1044</v>
      </c>
      <c r="B1081" s="3" t="s">
        <v>1044</v>
      </c>
      <c r="C1081" s="4"/>
      <c r="D1081" s="21">
        <v>37762</v>
      </c>
      <c r="E1081" s="22">
        <v>141</v>
      </c>
      <c r="F1081" s="10" t="s">
        <v>89</v>
      </c>
      <c r="AT1081" t="s">
        <v>45</v>
      </c>
      <c r="AW1081">
        <v>174</v>
      </c>
      <c r="AY1081">
        <v>193</v>
      </c>
    </row>
    <row r="1082" spans="1:51" x14ac:dyDescent="0.25">
      <c r="A1082" s="3" t="s">
        <v>1045</v>
      </c>
      <c r="B1082" s="3" t="s">
        <v>1045</v>
      </c>
      <c r="C1082" s="4"/>
      <c r="D1082" s="21">
        <v>38069</v>
      </c>
      <c r="E1082" s="22">
        <v>83</v>
      </c>
      <c r="F1082" s="10" t="s">
        <v>90</v>
      </c>
      <c r="AT1082" t="s">
        <v>45</v>
      </c>
      <c r="AW1082">
        <v>203</v>
      </c>
      <c r="AY1082">
        <v>228</v>
      </c>
    </row>
    <row r="1083" spans="1:51" x14ac:dyDescent="0.25">
      <c r="A1083" s="3" t="s">
        <v>1046</v>
      </c>
      <c r="B1083" s="3" t="s">
        <v>1046</v>
      </c>
      <c r="C1083" s="4"/>
      <c r="D1083" s="21">
        <v>38135</v>
      </c>
      <c r="E1083" s="22">
        <v>149</v>
      </c>
      <c r="F1083" s="10" t="s">
        <v>90</v>
      </c>
      <c r="AT1083" t="s">
        <v>45</v>
      </c>
      <c r="AW1083">
        <v>162</v>
      </c>
      <c r="AY1083">
        <v>178</v>
      </c>
    </row>
    <row r="1084" spans="1:51" x14ac:dyDescent="0.25">
      <c r="A1084" s="3" t="s">
        <v>1047</v>
      </c>
      <c r="B1084" s="3" t="s">
        <v>1047</v>
      </c>
      <c r="C1084" s="4"/>
      <c r="D1084" s="21">
        <v>38446</v>
      </c>
      <c r="E1084" s="22">
        <v>94</v>
      </c>
      <c r="F1084" s="10" t="s">
        <v>90</v>
      </c>
      <c r="AT1084" t="s">
        <v>45</v>
      </c>
      <c r="AW1084">
        <v>194</v>
      </c>
      <c r="AY1084">
        <v>218</v>
      </c>
    </row>
    <row r="1085" spans="1:51" x14ac:dyDescent="0.25">
      <c r="A1085" s="3" t="s">
        <v>1048</v>
      </c>
      <c r="B1085" s="3" t="s">
        <v>1048</v>
      </c>
      <c r="C1085" s="4"/>
      <c r="D1085" s="21">
        <v>38499</v>
      </c>
      <c r="E1085" s="22">
        <v>147</v>
      </c>
      <c r="F1085" s="10" t="s">
        <v>90</v>
      </c>
      <c r="AT1085" t="s">
        <v>45</v>
      </c>
      <c r="AW1085">
        <v>160</v>
      </c>
      <c r="AY1085">
        <v>178</v>
      </c>
    </row>
    <row r="1086" spans="1:51" x14ac:dyDescent="0.25">
      <c r="A1086" s="3" t="s">
        <v>1049</v>
      </c>
      <c r="B1086" s="3" t="s">
        <v>1049</v>
      </c>
      <c r="C1086" s="4"/>
      <c r="D1086" s="21">
        <v>38789</v>
      </c>
      <c r="E1086" s="22">
        <v>72</v>
      </c>
      <c r="F1086" s="10" t="s">
        <v>90</v>
      </c>
      <c r="AT1086" t="s">
        <v>45</v>
      </c>
      <c r="AW1086">
        <v>207</v>
      </c>
      <c r="AY1086">
        <v>232</v>
      </c>
    </row>
    <row r="1087" spans="1:51" x14ac:dyDescent="0.25">
      <c r="A1087" s="3" t="s">
        <v>1050</v>
      </c>
      <c r="B1087" s="3" t="s">
        <v>1050</v>
      </c>
      <c r="C1087" s="4"/>
      <c r="D1087" s="21">
        <v>38847</v>
      </c>
      <c r="E1087" s="22">
        <v>130</v>
      </c>
      <c r="F1087" s="10" t="s">
        <v>90</v>
      </c>
      <c r="AT1087" t="s">
        <v>45</v>
      </c>
      <c r="AW1087">
        <v>177</v>
      </c>
      <c r="AY1087">
        <v>197</v>
      </c>
    </row>
    <row r="1088" spans="1:51" x14ac:dyDescent="0.25">
      <c r="A1088" s="3" t="s">
        <v>1051</v>
      </c>
      <c r="B1088" s="3" t="s">
        <v>1051</v>
      </c>
      <c r="C1088" s="4"/>
      <c r="D1088" s="21">
        <v>36661</v>
      </c>
      <c r="E1088" s="22">
        <v>136</v>
      </c>
      <c r="F1088" s="10" t="s">
        <v>91</v>
      </c>
      <c r="AT1088" t="s">
        <v>45</v>
      </c>
      <c r="AW1088">
        <v>175</v>
      </c>
      <c r="AY1088">
        <v>204</v>
      </c>
    </row>
    <row r="1089" spans="1:51" x14ac:dyDescent="0.25">
      <c r="A1089" s="3" t="s">
        <v>1052</v>
      </c>
      <c r="B1089" s="3" t="s">
        <v>1052</v>
      </c>
      <c r="C1089" s="4"/>
      <c r="D1089" s="21">
        <v>36990</v>
      </c>
      <c r="E1089" s="22">
        <v>99</v>
      </c>
      <c r="F1089" s="10" t="s">
        <v>91</v>
      </c>
      <c r="AT1089" t="s">
        <v>45</v>
      </c>
      <c r="AW1089">
        <v>195</v>
      </c>
      <c r="AY1089">
        <v>220</v>
      </c>
    </row>
    <row r="1090" spans="1:51" x14ac:dyDescent="0.25">
      <c r="A1090" s="3" t="s">
        <v>1053</v>
      </c>
      <c r="B1090" s="3" t="s">
        <v>1053</v>
      </c>
      <c r="C1090" s="4"/>
      <c r="D1090" s="21">
        <v>37057</v>
      </c>
      <c r="E1090" s="22">
        <v>166</v>
      </c>
      <c r="F1090" s="10" t="s">
        <v>91</v>
      </c>
      <c r="AT1090" t="s">
        <v>45</v>
      </c>
      <c r="AW1090">
        <v>148</v>
      </c>
      <c r="AY1090">
        <v>169</v>
      </c>
    </row>
    <row r="1091" spans="1:51" x14ac:dyDescent="0.25">
      <c r="A1091" s="3" t="s">
        <v>1054</v>
      </c>
      <c r="B1091" s="3" t="s">
        <v>1054</v>
      </c>
      <c r="C1091" s="4"/>
      <c r="D1091" s="21">
        <v>37322</v>
      </c>
      <c r="E1091" s="22">
        <v>66</v>
      </c>
      <c r="F1091" s="10" t="s">
        <v>91</v>
      </c>
      <c r="AT1091" t="s">
        <v>45</v>
      </c>
      <c r="AW1091">
        <v>218</v>
      </c>
      <c r="AY1091">
        <v>246</v>
      </c>
    </row>
    <row r="1092" spans="1:51" x14ac:dyDescent="0.25">
      <c r="A1092" s="3" t="s">
        <v>1055</v>
      </c>
      <c r="B1092" s="3" t="s">
        <v>1055</v>
      </c>
      <c r="C1092" s="4"/>
      <c r="D1092" s="21">
        <v>37391</v>
      </c>
      <c r="E1092" s="22">
        <v>135</v>
      </c>
      <c r="F1092" s="10" t="s">
        <v>91</v>
      </c>
      <c r="AT1092" t="s">
        <v>45</v>
      </c>
      <c r="AW1092">
        <v>174</v>
      </c>
      <c r="AY1092">
        <v>198</v>
      </c>
    </row>
    <row r="1093" spans="1:51" x14ac:dyDescent="0.25">
      <c r="A1093" s="3" t="s">
        <v>1056</v>
      </c>
      <c r="B1093" s="3" t="s">
        <v>1056</v>
      </c>
      <c r="C1093" s="4"/>
      <c r="D1093" s="21">
        <v>37694</v>
      </c>
      <c r="E1093" s="22">
        <v>73</v>
      </c>
      <c r="F1093" s="10" t="s">
        <v>91</v>
      </c>
      <c r="AT1093" t="s">
        <v>45</v>
      </c>
      <c r="AW1093">
        <v>213</v>
      </c>
      <c r="AY1093">
        <v>239</v>
      </c>
    </row>
    <row r="1094" spans="1:51" x14ac:dyDescent="0.25">
      <c r="A1094" s="3" t="s">
        <v>1057</v>
      </c>
      <c r="B1094" s="3" t="s">
        <v>1057</v>
      </c>
      <c r="C1094" s="4"/>
      <c r="D1094" s="21">
        <v>37762</v>
      </c>
      <c r="E1094" s="22">
        <v>141</v>
      </c>
      <c r="F1094" s="10" t="s">
        <v>91</v>
      </c>
      <c r="AT1094" t="s">
        <v>45</v>
      </c>
      <c r="AW1094">
        <v>171</v>
      </c>
      <c r="AY1094">
        <v>192</v>
      </c>
    </row>
    <row r="1095" spans="1:51" x14ac:dyDescent="0.25">
      <c r="A1095" s="3" t="s">
        <v>1058</v>
      </c>
      <c r="B1095" s="3" t="s">
        <v>1058</v>
      </c>
      <c r="C1095" s="4"/>
      <c r="D1095" s="21">
        <v>38069</v>
      </c>
      <c r="E1095" s="22">
        <v>83</v>
      </c>
      <c r="F1095" s="10" t="s">
        <v>91</v>
      </c>
      <c r="AT1095" t="s">
        <v>45</v>
      </c>
      <c r="AW1095">
        <v>209</v>
      </c>
      <c r="AY1095">
        <v>231</v>
      </c>
    </row>
    <row r="1096" spans="1:51" x14ac:dyDescent="0.25">
      <c r="A1096" s="3" t="s">
        <v>1059</v>
      </c>
      <c r="B1096" s="3" t="s">
        <v>1059</v>
      </c>
      <c r="C1096" s="4"/>
      <c r="D1096" s="21">
        <v>38135</v>
      </c>
      <c r="E1096" s="22">
        <v>149</v>
      </c>
      <c r="F1096" s="10" t="s">
        <v>91</v>
      </c>
      <c r="AT1096" t="s">
        <v>45</v>
      </c>
      <c r="AW1096">
        <v>163</v>
      </c>
      <c r="AY1096">
        <v>181</v>
      </c>
    </row>
    <row r="1097" spans="1:51" x14ac:dyDescent="0.25">
      <c r="A1097" s="3" t="s">
        <v>1060</v>
      </c>
      <c r="B1097" s="3" t="s">
        <v>1060</v>
      </c>
      <c r="C1097" s="4"/>
      <c r="D1097" s="21">
        <v>38446</v>
      </c>
      <c r="E1097" s="22">
        <v>94</v>
      </c>
      <c r="F1097" s="10" t="s">
        <v>92</v>
      </c>
      <c r="AT1097" t="s">
        <v>45</v>
      </c>
      <c r="AW1097">
        <v>194</v>
      </c>
      <c r="AY1097">
        <v>218</v>
      </c>
    </row>
    <row r="1098" spans="1:51" x14ac:dyDescent="0.25">
      <c r="A1098" s="3" t="s">
        <v>1061</v>
      </c>
      <c r="B1098" s="3" t="s">
        <v>1061</v>
      </c>
      <c r="C1098" s="4"/>
      <c r="D1098" s="21">
        <v>38499</v>
      </c>
      <c r="E1098" s="22">
        <v>147</v>
      </c>
      <c r="F1098" s="10" t="s">
        <v>92</v>
      </c>
      <c r="AT1098" t="s">
        <v>45</v>
      </c>
      <c r="AW1098">
        <v>157</v>
      </c>
      <c r="AY1098">
        <v>175</v>
      </c>
    </row>
    <row r="1099" spans="1:51" x14ac:dyDescent="0.25">
      <c r="A1099" s="3" t="s">
        <v>1062</v>
      </c>
      <c r="B1099" s="3" t="s">
        <v>1062</v>
      </c>
      <c r="C1099" s="4"/>
      <c r="D1099" s="21">
        <v>38789</v>
      </c>
      <c r="E1099" s="22">
        <v>72</v>
      </c>
      <c r="F1099" s="10" t="s">
        <v>92</v>
      </c>
      <c r="AT1099" t="s">
        <v>45</v>
      </c>
      <c r="AW1099">
        <v>208</v>
      </c>
      <c r="AY1099">
        <v>234</v>
      </c>
    </row>
    <row r="1100" spans="1:51" x14ac:dyDescent="0.25">
      <c r="A1100" s="3" t="s">
        <v>1063</v>
      </c>
      <c r="B1100" s="3" t="s">
        <v>1063</v>
      </c>
      <c r="C1100" s="4"/>
      <c r="D1100" s="21">
        <v>38847</v>
      </c>
      <c r="E1100" s="22">
        <v>130</v>
      </c>
      <c r="F1100" s="10" t="s">
        <v>92</v>
      </c>
      <c r="AT1100" t="s">
        <v>45</v>
      </c>
      <c r="AW1100">
        <v>173</v>
      </c>
      <c r="AY1100">
        <v>196</v>
      </c>
    </row>
    <row r="1101" spans="1:51" x14ac:dyDescent="0.25">
      <c r="A1101" s="3" t="s">
        <v>1064</v>
      </c>
      <c r="B1101" s="3" t="s">
        <v>1064</v>
      </c>
      <c r="C1101" s="4"/>
      <c r="D1101" s="21">
        <v>39196</v>
      </c>
      <c r="E1101" s="22">
        <v>114</v>
      </c>
      <c r="F1101" s="10" t="s">
        <v>92</v>
      </c>
      <c r="AT1101" t="s">
        <v>45</v>
      </c>
      <c r="AW1101">
        <v>182</v>
      </c>
      <c r="AY1101">
        <v>212</v>
      </c>
    </row>
    <row r="1102" spans="1:51" x14ac:dyDescent="0.25">
      <c r="A1102" s="3" t="s">
        <v>1065</v>
      </c>
      <c r="B1102" s="3" t="s">
        <v>1065</v>
      </c>
      <c r="C1102" s="4"/>
      <c r="D1102" s="21">
        <v>39261</v>
      </c>
      <c r="E1102" s="22">
        <v>179</v>
      </c>
      <c r="F1102" s="10" t="s">
        <v>92</v>
      </c>
      <c r="AT1102" t="s">
        <v>45</v>
      </c>
      <c r="AW1102">
        <v>134</v>
      </c>
      <c r="AY1102">
        <v>153</v>
      </c>
    </row>
    <row r="1103" spans="1:51" x14ac:dyDescent="0.25">
      <c r="A1103" s="3" t="s">
        <v>1066</v>
      </c>
      <c r="B1103" s="3" t="s">
        <v>1066</v>
      </c>
      <c r="C1103" s="4"/>
      <c r="D1103" s="21">
        <v>39892</v>
      </c>
      <c r="E1103" s="22">
        <v>79</v>
      </c>
      <c r="F1103" s="10" t="s">
        <v>93</v>
      </c>
      <c r="AT1103" t="s">
        <v>45</v>
      </c>
      <c r="AW1103">
        <v>154</v>
      </c>
      <c r="AY1103">
        <v>200</v>
      </c>
    </row>
    <row r="1104" spans="1:51" x14ac:dyDescent="0.25">
      <c r="A1104" s="3" t="s">
        <v>1067</v>
      </c>
      <c r="B1104" s="3" t="s">
        <v>1067</v>
      </c>
      <c r="C1104" s="4"/>
      <c r="D1104" s="21">
        <v>39969</v>
      </c>
      <c r="E1104" s="22">
        <v>156</v>
      </c>
      <c r="F1104" s="10" t="s">
        <v>93</v>
      </c>
      <c r="AT1104" t="s">
        <v>45</v>
      </c>
      <c r="AW1104">
        <v>134</v>
      </c>
      <c r="AY1104">
        <v>165</v>
      </c>
    </row>
    <row r="1105" spans="1:51" x14ac:dyDescent="0.25">
      <c r="A1105" s="3" t="s">
        <v>1068</v>
      </c>
      <c r="B1105" s="3" t="s">
        <v>1068</v>
      </c>
      <c r="C1105" s="4"/>
      <c r="D1105" s="21">
        <v>40049</v>
      </c>
      <c r="E1105" s="22">
        <v>236</v>
      </c>
      <c r="F1105" s="10" t="s">
        <v>93</v>
      </c>
      <c r="AT1105" t="s">
        <v>45</v>
      </c>
      <c r="AW1105">
        <v>79</v>
      </c>
      <c r="AY1105">
        <v>102</v>
      </c>
    </row>
    <row r="1106" spans="1:51" x14ac:dyDescent="0.25">
      <c r="A1106" s="3" t="s">
        <v>1069</v>
      </c>
      <c r="B1106" s="3" t="s">
        <v>1069</v>
      </c>
      <c r="C1106" s="4"/>
      <c r="D1106" s="21">
        <v>40267</v>
      </c>
      <c r="E1106" s="22">
        <v>89</v>
      </c>
      <c r="F1106" s="10" t="s">
        <v>93</v>
      </c>
      <c r="AT1106" t="s">
        <v>45</v>
      </c>
      <c r="AW1106">
        <v>133</v>
      </c>
      <c r="AY1106">
        <v>205</v>
      </c>
    </row>
    <row r="1107" spans="1:51" x14ac:dyDescent="0.25">
      <c r="A1107" s="3" t="s">
        <v>1070</v>
      </c>
      <c r="B1107" s="3" t="s">
        <v>1070</v>
      </c>
      <c r="C1107" s="4"/>
      <c r="D1107" s="21">
        <v>40365</v>
      </c>
      <c r="E1107" s="22">
        <v>187</v>
      </c>
      <c r="F1107" s="10" t="s">
        <v>93</v>
      </c>
      <c r="AT1107" t="s">
        <v>45</v>
      </c>
      <c r="AW1107">
        <v>106</v>
      </c>
      <c r="AY1107">
        <v>131</v>
      </c>
    </row>
    <row r="1108" spans="1:51" x14ac:dyDescent="0.25">
      <c r="A1108" s="3" t="s">
        <v>1071</v>
      </c>
      <c r="B1108" s="3" t="s">
        <v>1071</v>
      </c>
      <c r="C1108" s="4"/>
      <c r="D1108" s="21">
        <v>40455</v>
      </c>
      <c r="E1108" s="22">
        <v>277</v>
      </c>
      <c r="F1108" s="10" t="s">
        <v>93</v>
      </c>
      <c r="AT1108" t="s">
        <v>45</v>
      </c>
      <c r="AW1108">
        <v>50</v>
      </c>
      <c r="AY1108">
        <v>68</v>
      </c>
    </row>
    <row r="1109" spans="1:51" x14ac:dyDescent="0.25">
      <c r="A1109" s="3" t="s">
        <v>1072</v>
      </c>
      <c r="B1109" s="3" t="s">
        <v>1072</v>
      </c>
      <c r="C1109" s="4"/>
      <c r="D1109" s="21">
        <v>40512</v>
      </c>
      <c r="E1109" s="22">
        <v>334</v>
      </c>
      <c r="F1109" s="10" t="s">
        <v>93</v>
      </c>
      <c r="AT1109" t="s">
        <v>45</v>
      </c>
      <c r="AW1109">
        <v>49</v>
      </c>
      <c r="AY1109">
        <v>59</v>
      </c>
    </row>
    <row r="1110" spans="1:51" x14ac:dyDescent="0.25">
      <c r="A1110" s="3" t="s">
        <v>1073</v>
      </c>
      <c r="B1110" s="3" t="s">
        <v>1073</v>
      </c>
      <c r="C1110" s="4"/>
      <c r="D1110" s="21">
        <v>40632</v>
      </c>
      <c r="E1110" s="22">
        <v>89</v>
      </c>
      <c r="F1110" s="10" t="s">
        <v>93</v>
      </c>
      <c r="AT1110" t="s">
        <v>45</v>
      </c>
      <c r="AW1110">
        <v>119</v>
      </c>
    </row>
    <row r="1111" spans="1:51" x14ac:dyDescent="0.25">
      <c r="A1111" s="3" t="s">
        <v>1074</v>
      </c>
      <c r="B1111" s="3" t="s">
        <v>1074</v>
      </c>
      <c r="C1111" s="4"/>
      <c r="D1111" s="21">
        <v>40674</v>
      </c>
      <c r="E1111" s="22">
        <v>131</v>
      </c>
      <c r="F1111" s="10" t="s">
        <v>93</v>
      </c>
      <c r="AT1111" t="s">
        <v>45</v>
      </c>
      <c r="AW1111">
        <v>146</v>
      </c>
      <c r="AY1111">
        <v>177</v>
      </c>
    </row>
    <row r="1112" spans="1:51" x14ac:dyDescent="0.25">
      <c r="A1112" s="3" t="s">
        <v>1075</v>
      </c>
      <c r="B1112" s="3" t="s">
        <v>1075</v>
      </c>
      <c r="C1112" s="4"/>
      <c r="D1112" s="21">
        <v>40795</v>
      </c>
      <c r="E1112" s="22">
        <v>252</v>
      </c>
      <c r="F1112" s="10" t="s">
        <v>93</v>
      </c>
      <c r="AT1112" t="s">
        <v>45</v>
      </c>
      <c r="AW1112">
        <v>64</v>
      </c>
      <c r="AY1112">
        <v>85</v>
      </c>
    </row>
    <row r="1113" spans="1:51" x14ac:dyDescent="0.25">
      <c r="A1113" s="3" t="s">
        <v>1076</v>
      </c>
      <c r="B1113" s="3" t="s">
        <v>1076</v>
      </c>
      <c r="C1113" s="4"/>
      <c r="D1113" s="21">
        <v>41004</v>
      </c>
      <c r="E1113" s="22">
        <v>96</v>
      </c>
      <c r="F1113" s="10" t="s">
        <v>93</v>
      </c>
      <c r="AT1113" t="s">
        <v>45</v>
      </c>
      <c r="AW1113">
        <v>148</v>
      </c>
      <c r="AY1113">
        <v>189</v>
      </c>
    </row>
    <row r="1114" spans="1:51" x14ac:dyDescent="0.25">
      <c r="A1114" s="3" t="s">
        <v>1077</v>
      </c>
      <c r="B1114" s="3" t="s">
        <v>1077</v>
      </c>
      <c r="C1114" s="4"/>
      <c r="D1114" s="21">
        <v>41088</v>
      </c>
      <c r="E1114" s="22">
        <v>180</v>
      </c>
      <c r="F1114" s="10" t="s">
        <v>93</v>
      </c>
      <c r="AT1114" t="s">
        <v>45</v>
      </c>
      <c r="AW1114">
        <v>109</v>
      </c>
      <c r="AY1114">
        <v>137</v>
      </c>
    </row>
    <row r="1115" spans="1:51" x14ac:dyDescent="0.25">
      <c r="A1115" s="3" t="s">
        <v>1078</v>
      </c>
      <c r="B1115" s="3" t="s">
        <v>1078</v>
      </c>
      <c r="C1115" s="4"/>
      <c r="D1115" s="21">
        <v>41177</v>
      </c>
      <c r="E1115" s="22">
        <v>269</v>
      </c>
      <c r="F1115" s="10" t="s">
        <v>93</v>
      </c>
      <c r="AT1115" t="s">
        <v>45</v>
      </c>
      <c r="AW1115">
        <v>58</v>
      </c>
      <c r="AY1115">
        <v>78</v>
      </c>
    </row>
    <row r="1116" spans="1:51" x14ac:dyDescent="0.25">
      <c r="A1116" s="3" t="s">
        <v>1079</v>
      </c>
      <c r="B1116" s="3" t="s">
        <v>1079</v>
      </c>
      <c r="C1116" s="4"/>
      <c r="D1116" s="21">
        <v>39892</v>
      </c>
      <c r="E1116" s="22">
        <v>79</v>
      </c>
      <c r="F1116" s="10" t="s">
        <v>94</v>
      </c>
      <c r="AT1116" t="s">
        <v>45</v>
      </c>
      <c r="AW1116">
        <v>154</v>
      </c>
      <c r="AY1116">
        <v>200</v>
      </c>
    </row>
    <row r="1117" spans="1:51" x14ac:dyDescent="0.25">
      <c r="A1117" s="3" t="s">
        <v>1080</v>
      </c>
      <c r="B1117" s="3" t="s">
        <v>1080</v>
      </c>
      <c r="C1117" s="4"/>
      <c r="D1117" s="21">
        <v>39969</v>
      </c>
      <c r="E1117" s="22">
        <v>156</v>
      </c>
      <c r="F1117" s="10" t="s">
        <v>94</v>
      </c>
      <c r="AT1117" t="s">
        <v>45</v>
      </c>
      <c r="AW1117">
        <v>135</v>
      </c>
      <c r="AY1117">
        <v>165</v>
      </c>
    </row>
    <row r="1118" spans="1:51" x14ac:dyDescent="0.25">
      <c r="A1118" s="3" t="s">
        <v>1081</v>
      </c>
      <c r="B1118" s="3" t="s">
        <v>1081</v>
      </c>
      <c r="C1118" s="4"/>
      <c r="D1118" s="21">
        <v>40049</v>
      </c>
      <c r="E1118" s="22">
        <v>236</v>
      </c>
      <c r="F1118" s="10" t="s">
        <v>94</v>
      </c>
      <c r="AT1118" t="s">
        <v>45</v>
      </c>
      <c r="AW1118">
        <v>79</v>
      </c>
      <c r="AY1118">
        <v>103</v>
      </c>
    </row>
    <row r="1119" spans="1:51" x14ac:dyDescent="0.25">
      <c r="A1119" s="3" t="s">
        <v>1082</v>
      </c>
      <c r="B1119" s="3" t="s">
        <v>1082</v>
      </c>
      <c r="C1119" s="4"/>
      <c r="D1119" s="21">
        <v>40267</v>
      </c>
      <c r="E1119" s="22">
        <v>89</v>
      </c>
      <c r="F1119" s="10" t="s">
        <v>94</v>
      </c>
      <c r="AT1119" t="s">
        <v>45</v>
      </c>
      <c r="AW1119">
        <v>135</v>
      </c>
      <c r="AY1119">
        <v>192</v>
      </c>
    </row>
    <row r="1120" spans="1:51" x14ac:dyDescent="0.25">
      <c r="A1120" s="3" t="s">
        <v>1083</v>
      </c>
      <c r="B1120" s="3" t="s">
        <v>1083</v>
      </c>
      <c r="C1120" s="4"/>
      <c r="D1120" s="21">
        <v>40365</v>
      </c>
      <c r="E1120" s="22">
        <v>187</v>
      </c>
      <c r="F1120" s="10" t="s">
        <v>94</v>
      </c>
      <c r="AT1120" t="s">
        <v>45</v>
      </c>
      <c r="AW1120">
        <v>108</v>
      </c>
      <c r="AY1120">
        <v>131</v>
      </c>
    </row>
    <row r="1121" spans="1:63" x14ac:dyDescent="0.25">
      <c r="A1121" s="3" t="s">
        <v>1084</v>
      </c>
      <c r="B1121" s="3" t="s">
        <v>1084</v>
      </c>
      <c r="C1121" s="4"/>
      <c r="D1121" s="21">
        <v>40455</v>
      </c>
      <c r="E1121" s="22">
        <v>277</v>
      </c>
      <c r="F1121" s="10" t="s">
        <v>94</v>
      </c>
      <c r="AT1121" t="s">
        <v>45</v>
      </c>
      <c r="AW1121">
        <v>52</v>
      </c>
      <c r="AY1121">
        <v>70</v>
      </c>
    </row>
    <row r="1122" spans="1:63" x14ac:dyDescent="0.25">
      <c r="A1122" s="3" t="s">
        <v>1085</v>
      </c>
      <c r="B1122" s="3" t="s">
        <v>1085</v>
      </c>
      <c r="C1122" s="4"/>
      <c r="D1122" s="21">
        <v>40512</v>
      </c>
      <c r="E1122" s="22">
        <v>334</v>
      </c>
      <c r="F1122" s="10" t="s">
        <v>94</v>
      </c>
      <c r="AT1122" t="s">
        <v>45</v>
      </c>
      <c r="AW1122">
        <v>49</v>
      </c>
      <c r="AY1122">
        <v>59</v>
      </c>
    </row>
    <row r="1123" spans="1:63" x14ac:dyDescent="0.25">
      <c r="A1123" s="3" t="s">
        <v>1086</v>
      </c>
      <c r="B1123" s="3" t="s">
        <v>1086</v>
      </c>
      <c r="C1123" s="4"/>
      <c r="D1123" s="21">
        <v>40632</v>
      </c>
      <c r="E1123" s="22">
        <v>89</v>
      </c>
      <c r="F1123" s="10" t="s">
        <v>94</v>
      </c>
      <c r="AT1123" t="s">
        <v>45</v>
      </c>
      <c r="AW1123">
        <v>124</v>
      </c>
    </row>
    <row r="1124" spans="1:63" x14ac:dyDescent="0.25">
      <c r="A1124" s="3" t="s">
        <v>1087</v>
      </c>
      <c r="B1124" s="3" t="s">
        <v>1087</v>
      </c>
      <c r="C1124" s="4"/>
      <c r="D1124" s="21">
        <v>40674</v>
      </c>
      <c r="E1124" s="22">
        <v>131</v>
      </c>
      <c r="F1124" s="10" t="s">
        <v>94</v>
      </c>
      <c r="AT1124" t="s">
        <v>45</v>
      </c>
      <c r="AW1124">
        <v>155</v>
      </c>
      <c r="AY1124">
        <v>180</v>
      </c>
    </row>
    <row r="1125" spans="1:63" x14ac:dyDescent="0.25">
      <c r="A1125" s="3" t="s">
        <v>1088</v>
      </c>
      <c r="B1125" s="3" t="s">
        <v>1088</v>
      </c>
      <c r="C1125" s="4"/>
      <c r="D1125" s="21">
        <v>40795</v>
      </c>
      <c r="E1125" s="22">
        <v>252</v>
      </c>
      <c r="F1125" s="10" t="s">
        <v>94</v>
      </c>
      <c r="AT1125" t="s">
        <v>45</v>
      </c>
      <c r="AW1125">
        <v>67</v>
      </c>
      <c r="AY1125">
        <v>85</v>
      </c>
    </row>
    <row r="1126" spans="1:63" x14ac:dyDescent="0.25">
      <c r="A1126" s="3" t="s">
        <v>1089</v>
      </c>
      <c r="B1126" s="3" t="s">
        <v>1089</v>
      </c>
      <c r="C1126" s="4"/>
      <c r="D1126" s="21">
        <v>41004</v>
      </c>
      <c r="E1126" s="22">
        <v>96</v>
      </c>
      <c r="F1126" s="10" t="s">
        <v>94</v>
      </c>
      <c r="AT1126" t="s">
        <v>45</v>
      </c>
      <c r="AW1126">
        <v>151</v>
      </c>
      <c r="AY1126">
        <v>188</v>
      </c>
    </row>
    <row r="1127" spans="1:63" x14ac:dyDescent="0.25">
      <c r="A1127" s="3" t="s">
        <v>1090</v>
      </c>
      <c r="B1127" s="3" t="s">
        <v>1090</v>
      </c>
      <c r="C1127" s="4"/>
      <c r="D1127" s="21">
        <v>41088</v>
      </c>
      <c r="E1127" s="22">
        <v>180</v>
      </c>
      <c r="F1127" s="10" t="s">
        <v>94</v>
      </c>
      <c r="AT1127" t="s">
        <v>45</v>
      </c>
      <c r="AW1127">
        <v>112</v>
      </c>
      <c r="AY1127">
        <v>139</v>
      </c>
    </row>
    <row r="1128" spans="1:63" x14ac:dyDescent="0.25">
      <c r="A1128" s="3" t="s">
        <v>1091</v>
      </c>
      <c r="B1128" s="3" t="s">
        <v>1091</v>
      </c>
      <c r="C1128" s="4"/>
      <c r="D1128" s="21">
        <v>41177</v>
      </c>
      <c r="E1128" s="22">
        <v>269</v>
      </c>
      <c r="F1128" s="10" t="s">
        <v>94</v>
      </c>
      <c r="U1128" s="26"/>
      <c r="V1128" s="27"/>
      <c r="AF1128" s="26"/>
      <c r="AM1128" s="28"/>
      <c r="AT1128" t="s">
        <v>45</v>
      </c>
      <c r="AW1128">
        <v>63</v>
      </c>
      <c r="AY1128">
        <v>81</v>
      </c>
      <c r="BK1128" s="27"/>
    </row>
    <row r="1129" spans="1:63" x14ac:dyDescent="0.25">
      <c r="A1129" s="3" t="s">
        <v>1092</v>
      </c>
      <c r="B1129" s="3" t="s">
        <v>1092</v>
      </c>
      <c r="C1129" s="4"/>
      <c r="D1129" s="21">
        <v>39892</v>
      </c>
      <c r="E1129" s="22">
        <v>79</v>
      </c>
      <c r="F1129" s="10" t="s">
        <v>95</v>
      </c>
      <c r="U1129" s="29"/>
      <c r="V1129" s="30"/>
      <c r="AF1129" s="29"/>
      <c r="AM1129" s="31"/>
      <c r="AT1129" t="s">
        <v>45</v>
      </c>
      <c r="AW1129">
        <v>152</v>
      </c>
      <c r="AY1129">
        <v>195</v>
      </c>
      <c r="BK1129" s="32"/>
    </row>
    <row r="1130" spans="1:63" x14ac:dyDescent="0.25">
      <c r="A1130" s="3" t="s">
        <v>1093</v>
      </c>
      <c r="B1130" s="3" t="s">
        <v>1093</v>
      </c>
      <c r="C1130" s="4"/>
      <c r="D1130" s="21">
        <v>39969</v>
      </c>
      <c r="E1130" s="22">
        <v>156</v>
      </c>
      <c r="F1130" s="10" t="s">
        <v>95</v>
      </c>
      <c r="U1130" s="29"/>
      <c r="V1130" s="30"/>
      <c r="AF1130" s="29"/>
      <c r="AM1130" s="31"/>
      <c r="AT1130" t="s">
        <v>45</v>
      </c>
      <c r="AW1130">
        <v>141</v>
      </c>
      <c r="AY1130">
        <v>167</v>
      </c>
    </row>
    <row r="1131" spans="1:63" x14ac:dyDescent="0.25">
      <c r="A1131" s="3" t="s">
        <v>1094</v>
      </c>
      <c r="B1131" s="3" t="s">
        <v>1094</v>
      </c>
      <c r="C1131" s="4"/>
      <c r="D1131" s="21">
        <v>40049</v>
      </c>
      <c r="E1131" s="22">
        <v>236</v>
      </c>
      <c r="F1131" s="10" t="s">
        <v>95</v>
      </c>
      <c r="U1131" s="29"/>
      <c r="V1131" s="30"/>
      <c r="AF1131" s="29"/>
      <c r="AM1131" s="31"/>
      <c r="AT1131" t="s">
        <v>45</v>
      </c>
      <c r="AW1131">
        <v>81</v>
      </c>
      <c r="AY1131">
        <v>104</v>
      </c>
    </row>
    <row r="1132" spans="1:63" x14ac:dyDescent="0.25">
      <c r="A1132" s="3" t="s">
        <v>1095</v>
      </c>
      <c r="B1132" s="3" t="s">
        <v>1095</v>
      </c>
      <c r="C1132" s="4"/>
      <c r="D1132" s="21">
        <v>40267</v>
      </c>
      <c r="E1132" s="22">
        <v>89</v>
      </c>
      <c r="F1132" s="10" t="s">
        <v>95</v>
      </c>
      <c r="U1132" s="29"/>
      <c r="V1132" s="30"/>
      <c r="AF1132" s="29"/>
      <c r="AM1132" s="31"/>
      <c r="AT1132" t="s">
        <v>45</v>
      </c>
      <c r="AW1132">
        <v>143</v>
      </c>
      <c r="AY1132">
        <v>198</v>
      </c>
    </row>
    <row r="1133" spans="1:63" x14ac:dyDescent="0.25">
      <c r="A1133" s="3" t="s">
        <v>1096</v>
      </c>
      <c r="B1133" s="3" t="s">
        <v>1096</v>
      </c>
      <c r="C1133" s="4"/>
      <c r="D1133" s="21">
        <v>40365</v>
      </c>
      <c r="E1133" s="22">
        <v>187</v>
      </c>
      <c r="F1133" s="10" t="s">
        <v>95</v>
      </c>
      <c r="U1133" s="29"/>
      <c r="V1133" s="30"/>
      <c r="AF1133" s="29"/>
      <c r="AM1133" s="31"/>
      <c r="AT1133" t="s">
        <v>45</v>
      </c>
      <c r="AW1133">
        <v>111</v>
      </c>
      <c r="AY1133">
        <v>134</v>
      </c>
    </row>
    <row r="1134" spans="1:63" x14ac:dyDescent="0.25">
      <c r="A1134" s="3" t="s">
        <v>1097</v>
      </c>
      <c r="B1134" s="3" t="s">
        <v>1097</v>
      </c>
      <c r="C1134" s="4"/>
      <c r="D1134" s="21">
        <v>40455</v>
      </c>
      <c r="E1134" s="22">
        <v>277</v>
      </c>
      <c r="F1134" s="10" t="s">
        <v>95</v>
      </c>
      <c r="U1134" s="29"/>
      <c r="V1134" s="30"/>
      <c r="AF1134" s="29"/>
      <c r="AM1134" s="31"/>
      <c r="AT1134" t="s">
        <v>45</v>
      </c>
      <c r="AW1134">
        <v>55</v>
      </c>
      <c r="AY1134">
        <v>72</v>
      </c>
    </row>
    <row r="1135" spans="1:63" x14ac:dyDescent="0.25">
      <c r="A1135" s="3" t="s">
        <v>1098</v>
      </c>
      <c r="B1135" s="3" t="s">
        <v>1098</v>
      </c>
      <c r="C1135" s="4"/>
      <c r="D1135" s="21">
        <v>40512</v>
      </c>
      <c r="E1135" s="22">
        <v>334</v>
      </c>
      <c r="F1135" s="10" t="s">
        <v>95</v>
      </c>
      <c r="U1135" s="29"/>
      <c r="V1135" s="30"/>
      <c r="AF1135" s="29"/>
      <c r="AM1135" s="31"/>
      <c r="AT1135" t="s">
        <v>45</v>
      </c>
      <c r="AW1135">
        <v>49</v>
      </c>
      <c r="AY1135">
        <v>59</v>
      </c>
    </row>
    <row r="1136" spans="1:63" x14ac:dyDescent="0.25">
      <c r="A1136" s="3" t="s">
        <v>1099</v>
      </c>
      <c r="B1136" s="3" t="s">
        <v>1099</v>
      </c>
      <c r="C1136" s="4"/>
      <c r="D1136" s="21">
        <v>40632</v>
      </c>
      <c r="E1136" s="22">
        <v>89</v>
      </c>
      <c r="F1136" s="10" t="s">
        <v>95</v>
      </c>
      <c r="U1136" s="29"/>
      <c r="V1136" s="30"/>
      <c r="AF1136" s="29"/>
      <c r="AM1136" s="31"/>
      <c r="AT1136" t="s">
        <v>45</v>
      </c>
      <c r="AW1136">
        <v>140</v>
      </c>
    </row>
    <row r="1137" spans="1:63" x14ac:dyDescent="0.25">
      <c r="A1137" s="3" t="s">
        <v>1100</v>
      </c>
      <c r="B1137" s="3" t="s">
        <v>1100</v>
      </c>
      <c r="C1137" s="4"/>
      <c r="D1137" s="21">
        <v>40674</v>
      </c>
      <c r="E1137" s="22">
        <v>131</v>
      </c>
      <c r="F1137" s="10" t="s">
        <v>95</v>
      </c>
      <c r="U1137" s="29"/>
      <c r="V1137" s="30"/>
      <c r="AF1137" s="29"/>
      <c r="AM1137" s="31"/>
      <c r="AT1137" t="s">
        <v>45</v>
      </c>
      <c r="AW1137">
        <v>163</v>
      </c>
      <c r="AY1137">
        <v>184</v>
      </c>
    </row>
    <row r="1138" spans="1:63" x14ac:dyDescent="0.25">
      <c r="A1138" s="3" t="s">
        <v>1101</v>
      </c>
      <c r="B1138" s="3" t="s">
        <v>1101</v>
      </c>
      <c r="C1138" s="4"/>
      <c r="D1138" s="21">
        <v>40795</v>
      </c>
      <c r="E1138" s="22">
        <v>252</v>
      </c>
      <c r="F1138" s="10" t="s">
        <v>95</v>
      </c>
      <c r="U1138" s="29"/>
      <c r="V1138" s="30"/>
      <c r="AF1138" s="29"/>
      <c r="AM1138" s="31"/>
      <c r="AT1138" t="s">
        <v>45</v>
      </c>
      <c r="AW1138">
        <v>71</v>
      </c>
      <c r="AY1138">
        <v>88</v>
      </c>
    </row>
    <row r="1139" spans="1:63" x14ac:dyDescent="0.25">
      <c r="A1139" s="3" t="s">
        <v>1102</v>
      </c>
      <c r="B1139" s="3" t="s">
        <v>1102</v>
      </c>
      <c r="C1139" s="4"/>
      <c r="D1139" s="21">
        <v>41004</v>
      </c>
      <c r="E1139" s="22">
        <v>96</v>
      </c>
      <c r="F1139" s="10" t="s">
        <v>95</v>
      </c>
      <c r="U1139" s="29"/>
      <c r="V1139" s="30"/>
      <c r="AF1139" s="29"/>
      <c r="AM1139" s="31"/>
      <c r="AT1139" t="s">
        <v>45</v>
      </c>
      <c r="AW1139">
        <v>155</v>
      </c>
      <c r="AY1139">
        <v>191</v>
      </c>
    </row>
    <row r="1140" spans="1:63" x14ac:dyDescent="0.25">
      <c r="A1140" s="3" t="s">
        <v>1103</v>
      </c>
      <c r="B1140" s="3" t="s">
        <v>1103</v>
      </c>
      <c r="C1140" s="4"/>
      <c r="D1140" s="21">
        <v>41088</v>
      </c>
      <c r="E1140" s="22">
        <v>180</v>
      </c>
      <c r="F1140" s="10" t="s">
        <v>95</v>
      </c>
      <c r="U1140" s="29"/>
      <c r="V1140" s="30"/>
      <c r="AF1140" s="29"/>
      <c r="AM1140" s="31"/>
      <c r="AT1140" t="s">
        <v>45</v>
      </c>
      <c r="AW1140">
        <v>116</v>
      </c>
      <c r="AY1140">
        <v>141</v>
      </c>
    </row>
    <row r="1141" spans="1:63" x14ac:dyDescent="0.25">
      <c r="A1141" s="3" t="s">
        <v>1104</v>
      </c>
      <c r="B1141" s="3" t="s">
        <v>1104</v>
      </c>
      <c r="C1141" s="4"/>
      <c r="D1141" s="21">
        <v>41177</v>
      </c>
      <c r="E1141" s="22">
        <v>269</v>
      </c>
      <c r="F1141" s="10" t="s">
        <v>95</v>
      </c>
      <c r="U1141" s="29"/>
      <c r="V1141" s="30"/>
      <c r="AF1141" s="29"/>
      <c r="AM1141" s="31"/>
      <c r="AT1141" t="s">
        <v>45</v>
      </c>
      <c r="AW1141">
        <v>67</v>
      </c>
      <c r="AY1141">
        <v>84</v>
      </c>
    </row>
    <row r="1142" spans="1:63" x14ac:dyDescent="0.25">
      <c r="A1142" s="3" t="s">
        <v>1105</v>
      </c>
      <c r="B1142" s="3" t="s">
        <v>1105</v>
      </c>
      <c r="C1142" s="4"/>
      <c r="D1142" s="21">
        <v>39892</v>
      </c>
      <c r="E1142" s="22">
        <v>79</v>
      </c>
      <c r="F1142" s="10" t="s">
        <v>96</v>
      </c>
      <c r="U1142" s="29"/>
      <c r="V1142" s="30"/>
      <c r="AF1142" s="29"/>
      <c r="AM1142" s="31"/>
      <c r="AT1142" t="s">
        <v>45</v>
      </c>
      <c r="AW1142">
        <v>180</v>
      </c>
      <c r="AY1142">
        <v>222</v>
      </c>
    </row>
    <row r="1143" spans="1:63" x14ac:dyDescent="0.25">
      <c r="A1143" s="3" t="s">
        <v>1106</v>
      </c>
      <c r="B1143" s="3" t="s">
        <v>1106</v>
      </c>
      <c r="C1143" s="4"/>
      <c r="D1143" s="21">
        <v>39969</v>
      </c>
      <c r="E1143" s="22">
        <v>156</v>
      </c>
      <c r="F1143" s="10" t="s">
        <v>96</v>
      </c>
      <c r="U1143" s="26"/>
      <c r="V1143" s="27"/>
      <c r="AF1143" s="26"/>
      <c r="AM1143" s="28"/>
      <c r="AT1143" t="s">
        <v>45</v>
      </c>
      <c r="AW1143">
        <v>143</v>
      </c>
      <c r="AY1143">
        <v>169</v>
      </c>
    </row>
    <row r="1144" spans="1:63" x14ac:dyDescent="0.25">
      <c r="A1144" s="3" t="s">
        <v>1107</v>
      </c>
      <c r="B1144" s="3" t="s">
        <v>1107</v>
      </c>
      <c r="C1144" s="4"/>
      <c r="D1144" s="21">
        <v>40049</v>
      </c>
      <c r="E1144" s="22">
        <v>236</v>
      </c>
      <c r="F1144" s="10" t="s">
        <v>96</v>
      </c>
      <c r="U1144" s="29"/>
      <c r="V1144" s="30"/>
      <c r="AF1144" s="29"/>
      <c r="AM1144" s="31"/>
      <c r="AT1144" t="s">
        <v>45</v>
      </c>
      <c r="AW1144">
        <v>106</v>
      </c>
      <c r="AY1144">
        <v>125</v>
      </c>
      <c r="BK1144" s="32"/>
    </row>
    <row r="1145" spans="1:63" x14ac:dyDescent="0.25">
      <c r="A1145" s="3" t="s">
        <v>1108</v>
      </c>
      <c r="B1145" s="3" t="s">
        <v>1108</v>
      </c>
      <c r="C1145" s="4"/>
      <c r="D1145" s="21">
        <v>40267</v>
      </c>
      <c r="E1145" s="22">
        <v>89</v>
      </c>
      <c r="F1145" s="10" t="s">
        <v>96</v>
      </c>
      <c r="U1145" s="29"/>
      <c r="V1145" s="30"/>
      <c r="AF1145" s="29"/>
      <c r="AM1145" s="31"/>
      <c r="AT1145" t="s">
        <v>45</v>
      </c>
      <c r="AW1145">
        <v>194</v>
      </c>
      <c r="AY1145">
        <v>223</v>
      </c>
    </row>
    <row r="1146" spans="1:63" x14ac:dyDescent="0.25">
      <c r="A1146" s="3" t="s">
        <v>1109</v>
      </c>
      <c r="B1146" s="3" t="s">
        <v>1109</v>
      </c>
      <c r="C1146" s="4"/>
      <c r="D1146" s="21">
        <v>40365</v>
      </c>
      <c r="E1146" s="22">
        <v>187</v>
      </c>
      <c r="F1146" s="10" t="s">
        <v>96</v>
      </c>
      <c r="U1146" s="29"/>
      <c r="V1146" s="30"/>
      <c r="AF1146" s="29"/>
      <c r="AM1146" s="31"/>
      <c r="AT1146" t="s">
        <v>45</v>
      </c>
      <c r="AW1146">
        <v>120</v>
      </c>
      <c r="AY1146">
        <v>139</v>
      </c>
    </row>
    <row r="1147" spans="1:63" x14ac:dyDescent="0.25">
      <c r="A1147" s="3" t="s">
        <v>1110</v>
      </c>
      <c r="B1147" s="3" t="s">
        <v>1110</v>
      </c>
      <c r="C1147" s="4"/>
      <c r="D1147" s="21">
        <v>40632</v>
      </c>
      <c r="E1147" s="22">
        <v>89</v>
      </c>
      <c r="F1147" s="10" t="s">
        <v>96</v>
      </c>
      <c r="U1147" s="29"/>
      <c r="V1147" s="30"/>
      <c r="AF1147" s="29"/>
      <c r="AM1147" s="31"/>
      <c r="AT1147" t="s">
        <v>45</v>
      </c>
      <c r="AW1147">
        <v>188</v>
      </c>
      <c r="AY1147">
        <v>220</v>
      </c>
    </row>
    <row r="1148" spans="1:63" x14ac:dyDescent="0.25">
      <c r="A1148" s="3" t="s">
        <v>1111</v>
      </c>
      <c r="B1148" s="3" t="s">
        <v>1111</v>
      </c>
      <c r="C1148" s="4"/>
      <c r="D1148" s="21">
        <v>40674</v>
      </c>
      <c r="E1148" s="22">
        <v>131</v>
      </c>
      <c r="F1148" s="10" t="s">
        <v>96</v>
      </c>
      <c r="U1148" s="29"/>
      <c r="V1148" s="30"/>
      <c r="AF1148" s="29"/>
      <c r="AM1148" s="31"/>
      <c r="AT1148" t="s">
        <v>45</v>
      </c>
      <c r="AW1148">
        <v>166</v>
      </c>
      <c r="AY1148">
        <v>192</v>
      </c>
    </row>
    <row r="1149" spans="1:63" x14ac:dyDescent="0.25">
      <c r="A1149" s="3" t="s">
        <v>1112</v>
      </c>
      <c r="B1149" s="3" t="s">
        <v>1112</v>
      </c>
      <c r="C1149" s="4"/>
      <c r="D1149" s="21">
        <v>41004</v>
      </c>
      <c r="E1149" s="22">
        <v>96</v>
      </c>
      <c r="F1149" s="10" t="s">
        <v>96</v>
      </c>
      <c r="U1149" s="29"/>
      <c r="V1149" s="30"/>
      <c r="AF1149" s="29"/>
      <c r="AM1149" s="31"/>
      <c r="AT1149" t="s">
        <v>45</v>
      </c>
      <c r="AW1149">
        <v>176</v>
      </c>
      <c r="AY1149">
        <v>209</v>
      </c>
    </row>
    <row r="1150" spans="1:63" x14ac:dyDescent="0.25">
      <c r="A1150" s="3" t="s">
        <v>1113</v>
      </c>
      <c r="B1150" s="3" t="s">
        <v>1113</v>
      </c>
      <c r="C1150" s="4"/>
      <c r="D1150" s="21">
        <v>41088</v>
      </c>
      <c r="E1150" s="22">
        <v>180</v>
      </c>
      <c r="F1150" s="10" t="s">
        <v>96</v>
      </c>
      <c r="U1150" s="29"/>
      <c r="V1150" s="30"/>
      <c r="AF1150" s="29"/>
      <c r="AM1150" s="31"/>
      <c r="AT1150" t="s">
        <v>45</v>
      </c>
      <c r="AW1150">
        <v>126</v>
      </c>
      <c r="AY1150">
        <v>153</v>
      </c>
    </row>
    <row r="1151" spans="1:63" x14ac:dyDescent="0.25">
      <c r="A1151" s="3" t="s">
        <v>1114</v>
      </c>
      <c r="B1151" s="3" t="s">
        <v>1114</v>
      </c>
      <c r="C1151" s="4"/>
      <c r="D1151" s="21">
        <v>39892</v>
      </c>
      <c r="E1151" s="22">
        <v>79</v>
      </c>
      <c r="F1151" s="10" t="s">
        <v>97</v>
      </c>
      <c r="U1151" s="29"/>
      <c r="V1151" s="30"/>
      <c r="AF1151" s="29"/>
      <c r="AM1151" s="31"/>
      <c r="AT1151" t="s">
        <v>45</v>
      </c>
      <c r="AW1151">
        <v>213</v>
      </c>
      <c r="AY1151">
        <v>245</v>
      </c>
    </row>
    <row r="1152" spans="1:63" x14ac:dyDescent="0.25">
      <c r="A1152" s="3" t="s">
        <v>1115</v>
      </c>
      <c r="B1152" s="3" t="s">
        <v>1115</v>
      </c>
      <c r="C1152" s="4"/>
      <c r="D1152" s="21">
        <v>39969</v>
      </c>
      <c r="E1152" s="22">
        <v>156</v>
      </c>
      <c r="F1152" s="10" t="s">
        <v>97</v>
      </c>
      <c r="U1152" s="29"/>
      <c r="V1152" s="30"/>
      <c r="AF1152" s="29"/>
      <c r="AM1152" s="31"/>
      <c r="AT1152" t="s">
        <v>45</v>
      </c>
      <c r="AW1152">
        <v>162</v>
      </c>
      <c r="AY1152">
        <v>183</v>
      </c>
    </row>
    <row r="1153" spans="1:63" x14ac:dyDescent="0.25">
      <c r="A1153" s="3" t="s">
        <v>1116</v>
      </c>
      <c r="B1153" s="3" t="s">
        <v>1116</v>
      </c>
      <c r="C1153" s="4"/>
      <c r="D1153" s="21">
        <v>40049</v>
      </c>
      <c r="E1153" s="22">
        <v>236</v>
      </c>
      <c r="F1153" s="10" t="s">
        <v>97</v>
      </c>
      <c r="U1153" s="29"/>
      <c r="V1153" s="30"/>
      <c r="AF1153" s="29"/>
      <c r="AM1153" s="31"/>
      <c r="AT1153" t="s">
        <v>45</v>
      </c>
      <c r="AW1153">
        <v>93</v>
      </c>
      <c r="AY1153">
        <v>113</v>
      </c>
    </row>
    <row r="1154" spans="1:63" x14ac:dyDescent="0.25">
      <c r="A1154" s="3" t="s">
        <v>1117</v>
      </c>
      <c r="B1154" s="3" t="s">
        <v>1117</v>
      </c>
      <c r="C1154" s="4"/>
      <c r="D1154" s="21">
        <v>40267</v>
      </c>
      <c r="E1154" s="22">
        <v>89</v>
      </c>
      <c r="F1154" s="10" t="s">
        <v>97</v>
      </c>
      <c r="U1154" s="29"/>
      <c r="V1154" s="30"/>
      <c r="AF1154" s="29"/>
      <c r="AM1154" s="31"/>
      <c r="AT1154" t="s">
        <v>45</v>
      </c>
      <c r="AW1154">
        <v>207</v>
      </c>
      <c r="AY1154">
        <v>229</v>
      </c>
    </row>
    <row r="1155" spans="1:63" x14ac:dyDescent="0.25">
      <c r="A1155" s="3" t="s">
        <v>1118</v>
      </c>
      <c r="B1155" s="3" t="s">
        <v>1118</v>
      </c>
      <c r="C1155" s="4"/>
      <c r="D1155" s="21">
        <v>40365</v>
      </c>
      <c r="E1155" s="22">
        <v>187</v>
      </c>
      <c r="F1155" s="10" t="s">
        <v>97</v>
      </c>
      <c r="U1155" s="29"/>
      <c r="V1155" s="30"/>
      <c r="AF1155" s="29"/>
      <c r="AM1155" s="31"/>
      <c r="AT1155" t="s">
        <v>45</v>
      </c>
      <c r="AW1155">
        <v>129</v>
      </c>
      <c r="AY1155">
        <v>145</v>
      </c>
    </row>
    <row r="1156" spans="1:63" x14ac:dyDescent="0.25">
      <c r="A1156" s="3" t="s">
        <v>1119</v>
      </c>
      <c r="B1156" s="3" t="s">
        <v>1119</v>
      </c>
      <c r="C1156" s="4"/>
      <c r="D1156" s="21">
        <v>40455</v>
      </c>
      <c r="E1156" s="22">
        <v>277</v>
      </c>
      <c r="F1156" s="10" t="s">
        <v>97</v>
      </c>
      <c r="U1156" s="29"/>
      <c r="V1156" s="30"/>
      <c r="AF1156" s="29"/>
      <c r="AM1156" s="31"/>
      <c r="AT1156" t="s">
        <v>45</v>
      </c>
      <c r="AW1156">
        <v>67</v>
      </c>
      <c r="AY1156">
        <v>81</v>
      </c>
    </row>
    <row r="1157" spans="1:63" x14ac:dyDescent="0.25">
      <c r="A1157" s="3" t="s">
        <v>1120</v>
      </c>
      <c r="B1157" s="3" t="s">
        <v>1120</v>
      </c>
      <c r="C1157" s="4"/>
      <c r="D1157" s="21">
        <v>40512</v>
      </c>
      <c r="E1157" s="22">
        <v>334</v>
      </c>
      <c r="F1157" s="10" t="s">
        <v>97</v>
      </c>
      <c r="U1157" s="29"/>
      <c r="V1157" s="30"/>
      <c r="AF1157" s="29"/>
      <c r="AM1157" s="31"/>
      <c r="AT1157" t="s">
        <v>45</v>
      </c>
      <c r="AW1157">
        <v>46</v>
      </c>
      <c r="AY1157">
        <v>56</v>
      </c>
    </row>
    <row r="1158" spans="1:63" x14ac:dyDescent="0.25">
      <c r="A1158" s="3" t="s">
        <v>1121</v>
      </c>
      <c r="B1158" s="3" t="s">
        <v>1121</v>
      </c>
      <c r="C1158" s="4"/>
      <c r="D1158" s="21">
        <v>40632</v>
      </c>
      <c r="E1158" s="22">
        <v>89</v>
      </c>
      <c r="F1158" s="10" t="s">
        <v>97</v>
      </c>
      <c r="U1158" s="26"/>
      <c r="V1158" s="27"/>
      <c r="AF1158" s="26"/>
      <c r="AM1158" s="28"/>
      <c r="AT1158" t="s">
        <v>45</v>
      </c>
      <c r="AW1158">
        <v>207</v>
      </c>
      <c r="AY1158">
        <v>231</v>
      </c>
    </row>
    <row r="1159" spans="1:63" x14ac:dyDescent="0.25">
      <c r="A1159" s="3" t="s">
        <v>1122</v>
      </c>
      <c r="B1159" s="3" t="s">
        <v>1122</v>
      </c>
      <c r="C1159" s="4"/>
      <c r="D1159" s="21">
        <v>40674</v>
      </c>
      <c r="E1159" s="22">
        <v>131</v>
      </c>
      <c r="F1159" s="10" t="s">
        <v>97</v>
      </c>
      <c r="U1159" s="29"/>
      <c r="V1159" s="30"/>
      <c r="AF1159" s="29"/>
      <c r="AM1159" s="31"/>
      <c r="AT1159" t="s">
        <v>45</v>
      </c>
      <c r="AW1159">
        <v>179</v>
      </c>
      <c r="AY1159">
        <v>200</v>
      </c>
      <c r="BK1159" s="32"/>
    </row>
    <row r="1160" spans="1:63" x14ac:dyDescent="0.25">
      <c r="A1160" s="3" t="s">
        <v>1123</v>
      </c>
      <c r="B1160" s="3" t="s">
        <v>1123</v>
      </c>
      <c r="C1160" s="4"/>
      <c r="D1160" s="21">
        <v>40795</v>
      </c>
      <c r="E1160" s="22">
        <v>252</v>
      </c>
      <c r="F1160" s="10" t="s">
        <v>97</v>
      </c>
      <c r="U1160" s="29"/>
      <c r="V1160" s="30"/>
      <c r="AF1160" s="29"/>
      <c r="AM1160" s="31"/>
      <c r="AT1160" t="s">
        <v>45</v>
      </c>
      <c r="AW1160">
        <v>83</v>
      </c>
      <c r="AY1160">
        <v>101</v>
      </c>
    </row>
    <row r="1161" spans="1:63" x14ac:dyDescent="0.25">
      <c r="A1161" s="3" t="s">
        <v>1124</v>
      </c>
      <c r="B1161" s="3" t="s">
        <v>1124</v>
      </c>
      <c r="C1161" s="4"/>
      <c r="D1161" s="21">
        <v>39892</v>
      </c>
      <c r="E1161" s="22">
        <v>79</v>
      </c>
      <c r="F1161" s="10" t="s">
        <v>98</v>
      </c>
      <c r="U1161" s="29"/>
      <c r="V1161" s="30"/>
      <c r="AF1161" s="29"/>
      <c r="AM1161" s="31"/>
      <c r="AT1161" t="s">
        <v>45</v>
      </c>
      <c r="AW1161">
        <v>178</v>
      </c>
      <c r="AY1161">
        <v>220</v>
      </c>
    </row>
    <row r="1162" spans="1:63" x14ac:dyDescent="0.25">
      <c r="A1162" s="3" t="s">
        <v>1125</v>
      </c>
      <c r="B1162" s="3" t="s">
        <v>1125</v>
      </c>
      <c r="C1162" s="4"/>
      <c r="D1162" s="21">
        <v>39969</v>
      </c>
      <c r="E1162" s="22">
        <v>156</v>
      </c>
      <c r="F1162" s="10" t="s">
        <v>98</v>
      </c>
      <c r="U1162" s="29"/>
      <c r="V1162" s="30"/>
      <c r="AF1162" s="29"/>
      <c r="AM1162" s="31"/>
      <c r="AT1162" t="s">
        <v>45</v>
      </c>
      <c r="AW1162">
        <v>147</v>
      </c>
      <c r="AY1162">
        <v>172</v>
      </c>
    </row>
    <row r="1163" spans="1:63" x14ac:dyDescent="0.25">
      <c r="A1163" s="3" t="s">
        <v>1126</v>
      </c>
      <c r="B1163" s="3" t="s">
        <v>1126</v>
      </c>
      <c r="C1163" s="4"/>
      <c r="D1163" s="21">
        <v>40049</v>
      </c>
      <c r="E1163" s="22">
        <v>236</v>
      </c>
      <c r="F1163" s="10" t="s">
        <v>98</v>
      </c>
      <c r="U1163" s="29"/>
      <c r="V1163" s="30"/>
      <c r="AF1163" s="29"/>
      <c r="AM1163" s="31"/>
      <c r="AT1163" t="s">
        <v>45</v>
      </c>
      <c r="AW1163">
        <v>84</v>
      </c>
      <c r="AY1163">
        <v>107</v>
      </c>
    </row>
    <row r="1164" spans="1:63" x14ac:dyDescent="0.25">
      <c r="A1164" s="3" t="s">
        <v>1127</v>
      </c>
      <c r="B1164" s="3" t="s">
        <v>1127</v>
      </c>
      <c r="C1164" s="4"/>
      <c r="D1164" s="21">
        <v>40267</v>
      </c>
      <c r="E1164" s="22">
        <v>89</v>
      </c>
      <c r="F1164" s="10" t="s">
        <v>98</v>
      </c>
      <c r="U1164" s="29"/>
      <c r="V1164" s="30"/>
      <c r="AF1164" s="29"/>
      <c r="AM1164" s="31"/>
      <c r="AT1164" t="s">
        <v>45</v>
      </c>
      <c r="AW1164">
        <v>183</v>
      </c>
      <c r="AY1164">
        <v>214</v>
      </c>
    </row>
    <row r="1165" spans="1:63" x14ac:dyDescent="0.25">
      <c r="A1165" s="3" t="s">
        <v>1128</v>
      </c>
      <c r="B1165" s="3" t="s">
        <v>1128</v>
      </c>
      <c r="C1165" s="4"/>
      <c r="D1165" s="21">
        <v>40365</v>
      </c>
      <c r="E1165" s="22">
        <v>187</v>
      </c>
      <c r="F1165" s="10" t="s">
        <v>98</v>
      </c>
      <c r="U1165" s="29"/>
      <c r="V1165" s="30"/>
      <c r="AF1165" s="29"/>
      <c r="AM1165" s="31"/>
      <c r="AT1165" t="s">
        <v>45</v>
      </c>
      <c r="AW1165">
        <v>118</v>
      </c>
      <c r="AY1165">
        <v>138</v>
      </c>
    </row>
    <row r="1166" spans="1:63" x14ac:dyDescent="0.25">
      <c r="A1166" s="3" t="s">
        <v>1129</v>
      </c>
      <c r="B1166" s="3" t="s">
        <v>1129</v>
      </c>
      <c r="C1166" s="4"/>
      <c r="D1166" s="21">
        <v>40455</v>
      </c>
      <c r="E1166" s="22">
        <v>277</v>
      </c>
      <c r="F1166" s="10" t="s">
        <v>98</v>
      </c>
      <c r="U1166" s="29"/>
      <c r="V1166" s="30"/>
      <c r="AF1166" s="29"/>
      <c r="AM1166" s="31"/>
      <c r="AT1166" t="s">
        <v>45</v>
      </c>
      <c r="AW1166">
        <v>55</v>
      </c>
      <c r="AY1166">
        <v>73</v>
      </c>
    </row>
    <row r="1167" spans="1:63" x14ac:dyDescent="0.25">
      <c r="A1167" s="3" t="s">
        <v>1130</v>
      </c>
      <c r="B1167" s="3" t="s">
        <v>1130</v>
      </c>
      <c r="C1167" s="4"/>
      <c r="D1167" s="21">
        <v>40512</v>
      </c>
      <c r="E1167" s="22">
        <v>334</v>
      </c>
      <c r="F1167" s="10" t="s">
        <v>98</v>
      </c>
      <c r="U1167" s="29"/>
      <c r="V1167" s="30"/>
      <c r="AF1167" s="29"/>
      <c r="AM1167" s="31"/>
      <c r="AT1167" t="s">
        <v>45</v>
      </c>
      <c r="AW1167">
        <v>49</v>
      </c>
      <c r="AY1167">
        <v>59</v>
      </c>
    </row>
    <row r="1168" spans="1:63" x14ac:dyDescent="0.25">
      <c r="A1168" s="3" t="s">
        <v>1131</v>
      </c>
      <c r="B1168" s="3" t="s">
        <v>1131</v>
      </c>
      <c r="C1168" s="4"/>
      <c r="D1168" s="21">
        <v>40632</v>
      </c>
      <c r="E1168" s="22">
        <v>89</v>
      </c>
      <c r="F1168" s="10" t="s">
        <v>98</v>
      </c>
      <c r="U1168" s="29"/>
      <c r="V1168" s="30"/>
      <c r="AF1168" s="29"/>
      <c r="AM1168" s="31"/>
      <c r="AT1168" t="s">
        <v>45</v>
      </c>
      <c r="AW1168">
        <v>187</v>
      </c>
      <c r="AY1168">
        <v>216</v>
      </c>
    </row>
    <row r="1169" spans="1:63" x14ac:dyDescent="0.25">
      <c r="A1169" s="3" t="s">
        <v>1132</v>
      </c>
      <c r="B1169" s="3" t="s">
        <v>1132</v>
      </c>
      <c r="C1169" s="4"/>
      <c r="D1169" s="21">
        <v>40674</v>
      </c>
      <c r="E1169" s="22">
        <v>131</v>
      </c>
      <c r="F1169" s="10" t="s">
        <v>98</v>
      </c>
      <c r="U1169" s="29"/>
      <c r="V1169" s="30"/>
      <c r="AF1169" s="29"/>
      <c r="AM1169" s="31"/>
      <c r="AT1169" t="s">
        <v>45</v>
      </c>
      <c r="AW1169">
        <v>164</v>
      </c>
      <c r="AY1169">
        <v>186</v>
      </c>
    </row>
    <row r="1170" spans="1:63" x14ac:dyDescent="0.25">
      <c r="A1170" s="3" t="s">
        <v>1133</v>
      </c>
      <c r="B1170" s="3" t="s">
        <v>1133</v>
      </c>
      <c r="C1170" s="4"/>
      <c r="D1170" s="21">
        <v>40795</v>
      </c>
      <c r="E1170" s="22">
        <v>252</v>
      </c>
      <c r="F1170" s="10" t="s">
        <v>98</v>
      </c>
      <c r="U1170" s="29"/>
      <c r="V1170" s="30"/>
      <c r="AF1170" s="29"/>
      <c r="AM1170" s="31"/>
      <c r="AT1170" t="s">
        <v>45</v>
      </c>
      <c r="AW1170">
        <v>74</v>
      </c>
      <c r="AY1170">
        <v>92</v>
      </c>
    </row>
    <row r="1171" spans="1:63" x14ac:dyDescent="0.25">
      <c r="A1171" s="3" t="s">
        <v>1134</v>
      </c>
      <c r="B1171" s="3" t="s">
        <v>1134</v>
      </c>
      <c r="C1171" s="4"/>
      <c r="D1171" s="21">
        <v>41004</v>
      </c>
      <c r="E1171" s="22">
        <v>96</v>
      </c>
      <c r="F1171" s="10" t="s">
        <v>98</v>
      </c>
      <c r="U1171" s="29"/>
      <c r="V1171" s="30"/>
      <c r="AF1171" s="29"/>
      <c r="AM1171" s="31"/>
      <c r="AT1171" t="s">
        <v>45</v>
      </c>
      <c r="AW1171">
        <v>176</v>
      </c>
      <c r="AY1171">
        <v>209</v>
      </c>
    </row>
    <row r="1172" spans="1:63" x14ac:dyDescent="0.25">
      <c r="A1172" s="3" t="s">
        <v>1135</v>
      </c>
      <c r="B1172" s="3" t="s">
        <v>1135</v>
      </c>
      <c r="C1172" s="4"/>
      <c r="D1172" s="21">
        <v>41088</v>
      </c>
      <c r="E1172" s="22">
        <v>180</v>
      </c>
      <c r="F1172" s="10" t="s">
        <v>98</v>
      </c>
      <c r="U1172" s="29"/>
      <c r="V1172" s="30"/>
      <c r="AF1172" s="29"/>
      <c r="AM1172" s="31"/>
      <c r="AT1172" t="s">
        <v>45</v>
      </c>
      <c r="AW1172">
        <v>129</v>
      </c>
      <c r="AY1172">
        <v>154</v>
      </c>
    </row>
    <row r="1173" spans="1:63" x14ac:dyDescent="0.25">
      <c r="A1173" s="3" t="s">
        <v>1136</v>
      </c>
      <c r="B1173" s="3" t="s">
        <v>1136</v>
      </c>
      <c r="C1173" s="4"/>
      <c r="D1173" s="21">
        <v>41177</v>
      </c>
      <c r="E1173" s="22">
        <v>269</v>
      </c>
      <c r="F1173" s="10" t="s">
        <v>98</v>
      </c>
      <c r="U1173" s="26"/>
      <c r="V1173" s="27"/>
      <c r="AF1173" s="26"/>
      <c r="AM1173" s="28"/>
      <c r="AT1173" t="s">
        <v>45</v>
      </c>
      <c r="AW1173">
        <v>71</v>
      </c>
      <c r="AY1173">
        <v>86</v>
      </c>
    </row>
    <row r="1174" spans="1:63" x14ac:dyDescent="0.25">
      <c r="A1174" s="3" t="s">
        <v>1137</v>
      </c>
      <c r="B1174" s="3" t="s">
        <v>1137</v>
      </c>
      <c r="C1174" s="4"/>
      <c r="D1174" s="21">
        <v>37391</v>
      </c>
      <c r="E1174" s="22">
        <v>135</v>
      </c>
      <c r="F1174" s="10" t="s">
        <v>99</v>
      </c>
      <c r="U1174" s="29"/>
      <c r="V1174" s="30"/>
      <c r="AF1174" s="29"/>
      <c r="AM1174" s="31"/>
      <c r="AT1174" t="s">
        <v>45</v>
      </c>
      <c r="AW1174">
        <v>171</v>
      </c>
      <c r="AY1174">
        <v>196</v>
      </c>
      <c r="BK1174" s="32"/>
    </row>
    <row r="1175" spans="1:63" x14ac:dyDescent="0.25">
      <c r="A1175" s="3" t="s">
        <v>1138</v>
      </c>
      <c r="B1175" s="3" t="s">
        <v>1138</v>
      </c>
      <c r="C1175" s="4"/>
      <c r="D1175" s="21">
        <v>37508</v>
      </c>
      <c r="E1175" s="22">
        <v>252</v>
      </c>
      <c r="F1175" s="10" t="s">
        <v>99</v>
      </c>
      <c r="U1175" s="29"/>
      <c r="V1175" s="30"/>
      <c r="AF1175" s="29"/>
      <c r="AM1175" s="31"/>
      <c r="AT1175" t="s">
        <v>45</v>
      </c>
      <c r="AW1175">
        <v>92</v>
      </c>
      <c r="AY1175">
        <v>108</v>
      </c>
    </row>
    <row r="1176" spans="1:63" x14ac:dyDescent="0.25">
      <c r="A1176" s="3" t="s">
        <v>1139</v>
      </c>
      <c r="B1176" s="3" t="s">
        <v>1139</v>
      </c>
      <c r="C1176" s="4"/>
      <c r="D1176" s="21">
        <v>37694</v>
      </c>
      <c r="E1176" s="22">
        <v>73</v>
      </c>
      <c r="F1176" s="10" t="s">
        <v>99</v>
      </c>
      <c r="U1176" s="29"/>
      <c r="V1176" s="30"/>
      <c r="AF1176" s="29"/>
      <c r="AM1176" s="31"/>
      <c r="AT1176" t="s">
        <v>45</v>
      </c>
      <c r="AW1176">
        <v>209</v>
      </c>
      <c r="AY1176">
        <v>238</v>
      </c>
    </row>
    <row r="1177" spans="1:63" x14ac:dyDescent="0.25">
      <c r="A1177" s="3" t="s">
        <v>1140</v>
      </c>
      <c r="B1177" s="3" t="s">
        <v>1140</v>
      </c>
      <c r="C1177" s="4"/>
      <c r="D1177" s="21">
        <v>37762</v>
      </c>
      <c r="E1177" s="22">
        <v>141</v>
      </c>
      <c r="F1177" s="10" t="s">
        <v>99</v>
      </c>
      <c r="U1177" s="29"/>
      <c r="V1177" s="30"/>
      <c r="AF1177" s="29"/>
      <c r="AM1177" s="31"/>
      <c r="AT1177" t="s">
        <v>45</v>
      </c>
      <c r="AW1177">
        <v>170</v>
      </c>
      <c r="AY1177">
        <v>191</v>
      </c>
    </row>
    <row r="1178" spans="1:63" x14ac:dyDescent="0.25">
      <c r="A1178" s="3" t="s">
        <v>1141</v>
      </c>
      <c r="B1178" s="3" t="s">
        <v>1141</v>
      </c>
      <c r="C1178" s="4"/>
      <c r="D1178" s="21">
        <v>37866</v>
      </c>
      <c r="E1178" s="22">
        <v>245</v>
      </c>
      <c r="F1178" s="10" t="s">
        <v>99</v>
      </c>
      <c r="U1178" s="29"/>
      <c r="V1178" s="30"/>
      <c r="AF1178" s="29"/>
      <c r="AM1178" s="31"/>
      <c r="AT1178" t="s">
        <v>45</v>
      </c>
      <c r="AW1178">
        <v>93</v>
      </c>
      <c r="AY1178">
        <v>113</v>
      </c>
    </row>
    <row r="1179" spans="1:63" x14ac:dyDescent="0.25">
      <c r="A1179" s="3" t="s">
        <v>1142</v>
      </c>
      <c r="B1179" s="3" t="s">
        <v>1142</v>
      </c>
      <c r="C1179" s="4"/>
      <c r="D1179" s="21">
        <v>38069</v>
      </c>
      <c r="E1179" s="22">
        <v>83</v>
      </c>
      <c r="F1179" s="10" t="s">
        <v>99</v>
      </c>
      <c r="U1179" s="29"/>
      <c r="V1179" s="30"/>
      <c r="AF1179" s="29"/>
      <c r="AM1179" s="31"/>
      <c r="AT1179" t="s">
        <v>45</v>
      </c>
      <c r="AW1179">
        <v>203</v>
      </c>
      <c r="AY1179">
        <v>228</v>
      </c>
    </row>
    <row r="1180" spans="1:63" x14ac:dyDescent="0.25">
      <c r="A1180" s="3" t="s">
        <v>1143</v>
      </c>
      <c r="B1180" s="3" t="s">
        <v>1143</v>
      </c>
      <c r="C1180" s="4"/>
      <c r="D1180" s="21">
        <v>38135</v>
      </c>
      <c r="E1180" s="22">
        <v>149</v>
      </c>
      <c r="F1180" s="10" t="s">
        <v>99</v>
      </c>
      <c r="U1180" s="29"/>
      <c r="V1180" s="30"/>
      <c r="AF1180" s="29"/>
      <c r="AM1180" s="31"/>
      <c r="AT1180" t="s">
        <v>45</v>
      </c>
      <c r="AW1180">
        <v>163</v>
      </c>
      <c r="AY1180">
        <v>180</v>
      </c>
    </row>
    <row r="1181" spans="1:63" x14ac:dyDescent="0.25">
      <c r="A1181" s="3" t="s">
        <v>1144</v>
      </c>
      <c r="B1181" s="3" t="s">
        <v>1144</v>
      </c>
      <c r="C1181" s="4"/>
      <c r="D1181" s="21">
        <v>38236</v>
      </c>
      <c r="E1181" s="22">
        <v>250</v>
      </c>
      <c r="F1181" s="10" t="s">
        <v>99</v>
      </c>
      <c r="U1181" s="29"/>
      <c r="V1181" s="30"/>
      <c r="AF1181" s="29"/>
      <c r="AM1181" s="31"/>
      <c r="AT1181" t="s">
        <v>45</v>
      </c>
      <c r="AW1181">
        <v>92</v>
      </c>
      <c r="AY1181">
        <v>115</v>
      </c>
    </row>
    <row r="1182" spans="1:63" x14ac:dyDescent="0.25">
      <c r="A1182" s="3" t="s">
        <v>1145</v>
      </c>
      <c r="B1182" s="3" t="s">
        <v>1145</v>
      </c>
      <c r="C1182" s="4"/>
      <c r="D1182" s="21">
        <v>38446</v>
      </c>
      <c r="E1182" s="22">
        <v>94</v>
      </c>
      <c r="F1182" s="10" t="s">
        <v>99</v>
      </c>
      <c r="U1182" s="29"/>
      <c r="V1182" s="30"/>
      <c r="AF1182" s="29"/>
      <c r="AM1182" s="31"/>
      <c r="AT1182" t="s">
        <v>45</v>
      </c>
      <c r="AW1182">
        <v>196</v>
      </c>
      <c r="AY1182">
        <v>222</v>
      </c>
    </row>
    <row r="1183" spans="1:63" x14ac:dyDescent="0.25">
      <c r="A1183" s="3" t="s">
        <v>1146</v>
      </c>
      <c r="B1183" s="3" t="s">
        <v>1146</v>
      </c>
      <c r="C1183" s="4"/>
      <c r="D1183" s="21">
        <v>38499</v>
      </c>
      <c r="E1183" s="22">
        <v>147</v>
      </c>
      <c r="F1183" s="10" t="s">
        <v>99</v>
      </c>
      <c r="U1183" s="29"/>
      <c r="V1183" s="30"/>
      <c r="AF1183" s="29"/>
      <c r="AM1183" s="31"/>
      <c r="AT1183" t="s">
        <v>45</v>
      </c>
      <c r="AW1183">
        <v>159</v>
      </c>
      <c r="AY1183">
        <v>178</v>
      </c>
    </row>
    <row r="1184" spans="1:63" x14ac:dyDescent="0.25">
      <c r="A1184" s="3" t="s">
        <v>1147</v>
      </c>
      <c r="B1184" s="3" t="s">
        <v>1147</v>
      </c>
      <c r="C1184" s="4"/>
      <c r="D1184" s="21">
        <v>38600</v>
      </c>
      <c r="E1184" s="22">
        <v>248</v>
      </c>
      <c r="F1184" s="10" t="s">
        <v>99</v>
      </c>
      <c r="U1184" s="29"/>
      <c r="V1184" s="30"/>
      <c r="AF1184" s="29"/>
      <c r="AM1184" s="31"/>
      <c r="AT1184" t="s">
        <v>45</v>
      </c>
      <c r="AW1184">
        <v>87</v>
      </c>
      <c r="AY1184">
        <v>104</v>
      </c>
    </row>
    <row r="1185" spans="1:63" x14ac:dyDescent="0.25">
      <c r="A1185" s="3" t="s">
        <v>1148</v>
      </c>
      <c r="B1185" s="3" t="s">
        <v>1148</v>
      </c>
      <c r="C1185" s="4"/>
      <c r="D1185" s="21">
        <v>36661</v>
      </c>
      <c r="E1185" s="22">
        <v>136</v>
      </c>
      <c r="F1185" s="10" t="s">
        <v>100</v>
      </c>
      <c r="U1185" s="29"/>
      <c r="V1185" s="30"/>
      <c r="AF1185" s="29"/>
      <c r="AM1185" s="31"/>
      <c r="AT1185" t="s">
        <v>45</v>
      </c>
      <c r="AW1185">
        <v>147</v>
      </c>
      <c r="AY1185">
        <v>169</v>
      </c>
    </row>
    <row r="1186" spans="1:63" x14ac:dyDescent="0.25">
      <c r="A1186" s="3" t="s">
        <v>1149</v>
      </c>
      <c r="B1186" s="3" t="s">
        <v>1149</v>
      </c>
      <c r="C1186" s="4"/>
      <c r="D1186" s="21">
        <v>36789</v>
      </c>
      <c r="E1186" s="22">
        <v>264</v>
      </c>
      <c r="F1186" s="10" t="s">
        <v>100</v>
      </c>
      <c r="U1186" s="29"/>
      <c r="V1186" s="30"/>
      <c r="AF1186" s="29"/>
      <c r="AM1186" s="31"/>
      <c r="AT1186" t="s">
        <v>45</v>
      </c>
      <c r="AW1186">
        <v>62</v>
      </c>
      <c r="AY1186">
        <v>80</v>
      </c>
    </row>
    <row r="1187" spans="1:63" x14ac:dyDescent="0.25">
      <c r="A1187" s="3" t="s">
        <v>1150</v>
      </c>
      <c r="B1187" s="3" t="s">
        <v>1150</v>
      </c>
      <c r="C1187" s="4"/>
      <c r="D1187" s="21">
        <v>37391</v>
      </c>
      <c r="E1187" s="22">
        <v>135</v>
      </c>
      <c r="F1187" s="10" t="s">
        <v>100</v>
      </c>
      <c r="U1187" s="29"/>
      <c r="V1187" s="30"/>
      <c r="AF1187" s="29"/>
      <c r="AM1187" s="31"/>
      <c r="AT1187" t="s">
        <v>45</v>
      </c>
      <c r="AW1187">
        <v>140</v>
      </c>
      <c r="AY1187">
        <v>170</v>
      </c>
    </row>
    <row r="1188" spans="1:63" x14ac:dyDescent="0.25">
      <c r="A1188" s="3" t="s">
        <v>1151</v>
      </c>
      <c r="B1188" s="3" t="s">
        <v>1151</v>
      </c>
      <c r="C1188" s="4"/>
      <c r="D1188" s="21">
        <v>37508</v>
      </c>
      <c r="E1188" s="22">
        <v>252</v>
      </c>
      <c r="F1188" s="10" t="s">
        <v>100</v>
      </c>
      <c r="U1188" s="26"/>
      <c r="V1188" s="27"/>
      <c r="AF1188" s="26"/>
      <c r="AM1188" s="28"/>
      <c r="AT1188" t="s">
        <v>45</v>
      </c>
      <c r="AW1188">
        <v>71</v>
      </c>
      <c r="AY1188">
        <v>89</v>
      </c>
    </row>
    <row r="1189" spans="1:63" x14ac:dyDescent="0.25">
      <c r="A1189" s="3" t="s">
        <v>1152</v>
      </c>
      <c r="B1189" s="3" t="s">
        <v>1152</v>
      </c>
      <c r="C1189" s="4"/>
      <c r="D1189" s="21">
        <v>37762</v>
      </c>
      <c r="E1189" s="22">
        <v>141</v>
      </c>
      <c r="F1189" s="10" t="s">
        <v>100</v>
      </c>
      <c r="U1189" s="29"/>
      <c r="V1189" s="30"/>
      <c r="AF1189" s="29"/>
      <c r="AM1189" s="31"/>
      <c r="AT1189" t="s">
        <v>45</v>
      </c>
      <c r="AW1189">
        <v>144</v>
      </c>
      <c r="AY1189">
        <v>166</v>
      </c>
      <c r="BK1189" s="32"/>
    </row>
    <row r="1190" spans="1:63" x14ac:dyDescent="0.25">
      <c r="A1190" s="3" t="s">
        <v>1153</v>
      </c>
      <c r="B1190" s="3" t="s">
        <v>1153</v>
      </c>
      <c r="C1190" s="4"/>
      <c r="D1190" s="21">
        <v>37866</v>
      </c>
      <c r="E1190" s="22">
        <v>245</v>
      </c>
      <c r="F1190" s="10" t="s">
        <v>100</v>
      </c>
      <c r="U1190" s="29"/>
      <c r="V1190" s="30"/>
      <c r="AF1190" s="29"/>
      <c r="AM1190" s="31"/>
      <c r="AT1190" t="s">
        <v>45</v>
      </c>
      <c r="AW1190">
        <v>70</v>
      </c>
      <c r="AY1190">
        <v>93</v>
      </c>
    </row>
    <row r="1191" spans="1:63" x14ac:dyDescent="0.25">
      <c r="A1191" s="3" t="s">
        <v>1154</v>
      </c>
      <c r="B1191" s="3" t="s">
        <v>1154</v>
      </c>
      <c r="C1191" s="4"/>
      <c r="D1191" s="21">
        <v>38135</v>
      </c>
      <c r="E1191" s="22">
        <v>149</v>
      </c>
      <c r="F1191" s="10" t="s">
        <v>100</v>
      </c>
      <c r="U1191" s="29"/>
      <c r="V1191" s="30"/>
      <c r="AF1191" s="29"/>
      <c r="AM1191" s="31"/>
      <c r="AT1191" t="s">
        <v>45</v>
      </c>
      <c r="AW1191">
        <v>145</v>
      </c>
      <c r="AY1191">
        <v>165</v>
      </c>
    </row>
    <row r="1192" spans="1:63" x14ac:dyDescent="0.25">
      <c r="A1192" s="3" t="s">
        <v>1155</v>
      </c>
      <c r="B1192" s="3" t="s">
        <v>1155</v>
      </c>
      <c r="C1192" s="4"/>
      <c r="D1192" s="21">
        <v>38236</v>
      </c>
      <c r="E1192" s="22">
        <v>250</v>
      </c>
      <c r="F1192" s="10" t="s">
        <v>100</v>
      </c>
      <c r="U1192" s="29"/>
      <c r="V1192" s="30"/>
      <c r="AF1192" s="29"/>
      <c r="AM1192" s="31"/>
      <c r="AT1192" t="s">
        <v>45</v>
      </c>
      <c r="AW1192">
        <v>67</v>
      </c>
      <c r="AY1192">
        <v>86</v>
      </c>
    </row>
    <row r="1193" spans="1:63" x14ac:dyDescent="0.25">
      <c r="A1193" s="3" t="s">
        <v>1156</v>
      </c>
      <c r="B1193" s="3" t="s">
        <v>1156</v>
      </c>
      <c r="C1193" s="4"/>
      <c r="D1193" s="21">
        <v>38446</v>
      </c>
      <c r="E1193" s="22">
        <v>94</v>
      </c>
      <c r="F1193" s="10" t="s">
        <v>100</v>
      </c>
      <c r="U1193" s="29"/>
      <c r="V1193" s="30"/>
      <c r="AF1193" s="29"/>
      <c r="AM1193" s="31"/>
      <c r="AT1193" t="s">
        <v>45</v>
      </c>
      <c r="AW1193">
        <v>141</v>
      </c>
      <c r="AY1193">
        <v>180</v>
      </c>
    </row>
    <row r="1194" spans="1:63" x14ac:dyDescent="0.25">
      <c r="A1194" s="3" t="s">
        <v>1157</v>
      </c>
      <c r="B1194" s="3" t="s">
        <v>1157</v>
      </c>
      <c r="C1194" s="4"/>
      <c r="D1194" s="21">
        <v>38499</v>
      </c>
      <c r="E1194" s="22">
        <v>147</v>
      </c>
      <c r="F1194" s="10" t="s">
        <v>100</v>
      </c>
      <c r="U1194" s="29"/>
      <c r="V1194" s="30"/>
      <c r="AF1194" s="29"/>
      <c r="AM1194" s="31"/>
      <c r="AT1194" t="s">
        <v>45</v>
      </c>
      <c r="AW1194">
        <v>132</v>
      </c>
      <c r="AY1194">
        <v>161</v>
      </c>
    </row>
    <row r="1195" spans="1:63" x14ac:dyDescent="0.25">
      <c r="A1195" s="3" t="s">
        <v>1158</v>
      </c>
      <c r="B1195" s="3" t="s">
        <v>1158</v>
      </c>
      <c r="C1195" s="4"/>
      <c r="D1195" s="21">
        <v>38600</v>
      </c>
      <c r="E1195" s="22">
        <v>248</v>
      </c>
      <c r="F1195" s="10" t="s">
        <v>100</v>
      </c>
      <c r="U1195" s="29"/>
      <c r="V1195" s="30"/>
      <c r="AF1195" s="29"/>
      <c r="AM1195" s="31"/>
      <c r="AT1195" t="s">
        <v>45</v>
      </c>
      <c r="AW1195">
        <v>65</v>
      </c>
      <c r="AY1195">
        <v>88</v>
      </c>
    </row>
    <row r="1196" spans="1:63" x14ac:dyDescent="0.25">
      <c r="A1196" s="3" t="s">
        <v>1159</v>
      </c>
      <c r="B1196" s="3" t="s">
        <v>1159</v>
      </c>
      <c r="C1196" s="4"/>
      <c r="D1196" s="21">
        <v>38847</v>
      </c>
      <c r="E1196" s="22">
        <v>130</v>
      </c>
      <c r="F1196" s="10" t="s">
        <v>100</v>
      </c>
      <c r="U1196" s="29"/>
      <c r="V1196" s="30"/>
      <c r="AF1196" s="29"/>
      <c r="AM1196" s="31"/>
      <c r="AT1196" t="s">
        <v>45</v>
      </c>
      <c r="AW1196">
        <v>145</v>
      </c>
      <c r="AY1196">
        <v>172</v>
      </c>
    </row>
    <row r="1197" spans="1:63" x14ac:dyDescent="0.25">
      <c r="A1197" s="3" t="s">
        <v>1160</v>
      </c>
      <c r="B1197" s="3" t="s">
        <v>1160</v>
      </c>
      <c r="C1197" s="4"/>
      <c r="D1197" s="21">
        <v>39001</v>
      </c>
      <c r="E1197" s="22">
        <v>284</v>
      </c>
      <c r="F1197" s="10" t="s">
        <v>100</v>
      </c>
      <c r="U1197" s="29"/>
      <c r="V1197" s="30"/>
      <c r="AF1197" s="29"/>
      <c r="AM1197" s="31"/>
      <c r="AT1197" t="s">
        <v>45</v>
      </c>
      <c r="AW1197">
        <v>55</v>
      </c>
      <c r="AY1197">
        <v>77</v>
      </c>
    </row>
    <row r="1198" spans="1:63" x14ac:dyDescent="0.25">
      <c r="A1198" s="3" t="s">
        <v>1161</v>
      </c>
      <c r="B1198" s="3" t="s">
        <v>1161</v>
      </c>
      <c r="C1198" s="4"/>
      <c r="D1198" s="21">
        <v>39196</v>
      </c>
      <c r="E1198" s="22">
        <v>114</v>
      </c>
      <c r="F1198" s="10" t="s">
        <v>100</v>
      </c>
      <c r="U1198" s="29"/>
      <c r="V1198" s="30"/>
      <c r="AF1198" s="29"/>
      <c r="AM1198" s="31"/>
      <c r="AT1198" t="s">
        <v>45</v>
      </c>
      <c r="AW1198">
        <v>145</v>
      </c>
      <c r="AY1198">
        <v>187</v>
      </c>
    </row>
    <row r="1199" spans="1:63" x14ac:dyDescent="0.25">
      <c r="A1199" s="3" t="s">
        <v>1162</v>
      </c>
      <c r="B1199" s="3" t="s">
        <v>1162</v>
      </c>
      <c r="C1199" s="4"/>
      <c r="D1199" s="21">
        <v>39261</v>
      </c>
      <c r="E1199" s="22">
        <v>179</v>
      </c>
      <c r="F1199" s="10" t="s">
        <v>100</v>
      </c>
      <c r="U1199" s="29"/>
      <c r="V1199" s="30"/>
      <c r="AF1199" s="29"/>
      <c r="AM1199" s="31"/>
      <c r="AT1199" t="s">
        <v>45</v>
      </c>
      <c r="AW1199">
        <v>112</v>
      </c>
      <c r="AY1199">
        <v>138</v>
      </c>
    </row>
    <row r="1200" spans="1:63" x14ac:dyDescent="0.25">
      <c r="A1200" s="3" t="s">
        <v>1163</v>
      </c>
      <c r="B1200" s="3" t="s">
        <v>1163</v>
      </c>
      <c r="C1200" s="4"/>
      <c r="D1200" s="21">
        <v>39338</v>
      </c>
      <c r="E1200" s="22">
        <v>256</v>
      </c>
      <c r="F1200" s="10" t="s">
        <v>100</v>
      </c>
      <c r="U1200" s="29"/>
      <c r="V1200" s="30"/>
      <c r="AF1200" s="29"/>
      <c r="AM1200" s="31"/>
      <c r="AT1200" t="s">
        <v>45</v>
      </c>
      <c r="AW1200">
        <v>64</v>
      </c>
      <c r="AY1200">
        <v>83</v>
      </c>
    </row>
    <row r="1201" spans="1:63" x14ac:dyDescent="0.25">
      <c r="A1201" s="3" t="s">
        <v>1164</v>
      </c>
      <c r="B1201" s="3" t="s">
        <v>1164</v>
      </c>
      <c r="C1201" s="4"/>
      <c r="D1201" s="21">
        <v>39549</v>
      </c>
      <c r="E1201" s="22">
        <v>102</v>
      </c>
      <c r="F1201" s="10" t="s">
        <v>100</v>
      </c>
      <c r="U1201" s="29"/>
      <c r="V1201" s="30"/>
      <c r="AF1201" s="29"/>
      <c r="AM1201" s="31"/>
      <c r="AT1201" t="s">
        <v>45</v>
      </c>
      <c r="AW1201">
        <v>159</v>
      </c>
      <c r="AY1201">
        <v>192</v>
      </c>
    </row>
    <row r="1202" spans="1:63" x14ac:dyDescent="0.25">
      <c r="A1202" s="3" t="s">
        <v>1165</v>
      </c>
      <c r="B1202" s="3" t="s">
        <v>1165</v>
      </c>
      <c r="C1202" s="4"/>
      <c r="D1202" s="21">
        <v>39605</v>
      </c>
      <c r="E1202" s="22">
        <v>158</v>
      </c>
      <c r="F1202" s="10" t="s">
        <v>100</v>
      </c>
      <c r="U1202" s="29"/>
      <c r="V1202" s="30"/>
      <c r="AF1202" s="29"/>
      <c r="AM1202" s="31"/>
      <c r="AT1202" t="s">
        <v>45</v>
      </c>
      <c r="AW1202">
        <v>130</v>
      </c>
      <c r="AY1202">
        <v>159</v>
      </c>
    </row>
    <row r="1203" spans="1:63" x14ac:dyDescent="0.25">
      <c r="A1203" s="3" t="s">
        <v>1166</v>
      </c>
      <c r="B1203" s="3" t="s">
        <v>1166</v>
      </c>
      <c r="C1203" s="4"/>
      <c r="D1203" s="21">
        <v>39702</v>
      </c>
      <c r="E1203" s="22">
        <v>255</v>
      </c>
      <c r="F1203" s="10" t="s">
        <v>100</v>
      </c>
      <c r="U1203" s="26"/>
      <c r="V1203" s="27"/>
      <c r="AF1203" s="26"/>
      <c r="AM1203" s="28"/>
      <c r="AT1203" t="s">
        <v>45</v>
      </c>
      <c r="AW1203">
        <v>64</v>
      </c>
      <c r="AY1203">
        <v>81</v>
      </c>
    </row>
    <row r="1204" spans="1:63" x14ac:dyDescent="0.25">
      <c r="A1204" s="3" t="s">
        <v>1167</v>
      </c>
      <c r="B1204" s="3" t="s">
        <v>1167</v>
      </c>
      <c r="C1204" s="4"/>
      <c r="D1204" s="21">
        <v>39892</v>
      </c>
      <c r="E1204" s="22">
        <v>79</v>
      </c>
      <c r="F1204" s="10" t="s">
        <v>100</v>
      </c>
      <c r="U1204" s="29"/>
      <c r="V1204" s="30"/>
      <c r="AF1204" s="29"/>
      <c r="AM1204" s="31"/>
      <c r="AT1204" t="s">
        <v>45</v>
      </c>
      <c r="AW1204">
        <v>153</v>
      </c>
      <c r="AY1204">
        <v>196</v>
      </c>
      <c r="BK1204" s="32"/>
    </row>
    <row r="1205" spans="1:63" x14ac:dyDescent="0.25">
      <c r="A1205" s="3" t="s">
        <v>1168</v>
      </c>
      <c r="B1205" s="3" t="s">
        <v>1168</v>
      </c>
      <c r="C1205" s="4"/>
      <c r="D1205" s="21">
        <v>39969</v>
      </c>
      <c r="E1205" s="22">
        <v>156</v>
      </c>
      <c r="F1205" s="10" t="s">
        <v>100</v>
      </c>
      <c r="U1205" s="29"/>
      <c r="V1205" s="30"/>
      <c r="AF1205" s="29"/>
      <c r="AM1205" s="31"/>
      <c r="AT1205" t="s">
        <v>45</v>
      </c>
      <c r="AW1205">
        <v>140</v>
      </c>
      <c r="AY1205">
        <v>168</v>
      </c>
    </row>
    <row r="1206" spans="1:63" x14ac:dyDescent="0.25">
      <c r="A1206" s="3" t="s">
        <v>1169</v>
      </c>
      <c r="B1206" s="3" t="s">
        <v>1169</v>
      </c>
      <c r="C1206" s="4"/>
      <c r="D1206" s="21">
        <v>40049</v>
      </c>
      <c r="E1206" s="22">
        <v>236</v>
      </c>
      <c r="F1206" s="10" t="s">
        <v>100</v>
      </c>
      <c r="U1206" s="29"/>
      <c r="V1206" s="30"/>
      <c r="AF1206" s="29"/>
      <c r="AM1206" s="31"/>
      <c r="AT1206" t="s">
        <v>45</v>
      </c>
      <c r="AW1206">
        <v>80</v>
      </c>
      <c r="AY1206">
        <v>104</v>
      </c>
    </row>
    <row r="1207" spans="1:63" x14ac:dyDescent="0.25">
      <c r="A1207" s="3" t="s">
        <v>1170</v>
      </c>
      <c r="B1207" s="3" t="s">
        <v>1170</v>
      </c>
      <c r="C1207" s="4"/>
      <c r="D1207" s="21">
        <v>40267</v>
      </c>
      <c r="E1207" s="22">
        <v>89</v>
      </c>
      <c r="F1207" s="10" t="s">
        <v>100</v>
      </c>
      <c r="U1207" s="29"/>
      <c r="V1207" s="30"/>
      <c r="AF1207" s="29"/>
      <c r="AM1207" s="31"/>
      <c r="AT1207" t="s">
        <v>45</v>
      </c>
      <c r="AW1207">
        <v>135</v>
      </c>
      <c r="AY1207">
        <v>192</v>
      </c>
    </row>
    <row r="1208" spans="1:63" x14ac:dyDescent="0.25">
      <c r="A1208" s="3" t="s">
        <v>1171</v>
      </c>
      <c r="B1208" s="3" t="s">
        <v>1171</v>
      </c>
      <c r="C1208" s="4"/>
      <c r="D1208" s="21">
        <v>40365</v>
      </c>
      <c r="E1208" s="22">
        <v>187</v>
      </c>
      <c r="F1208" s="10" t="s">
        <v>100</v>
      </c>
      <c r="U1208" s="29"/>
      <c r="V1208" s="30"/>
      <c r="AF1208" s="29"/>
      <c r="AM1208" s="31"/>
      <c r="AT1208" t="s">
        <v>45</v>
      </c>
      <c r="AW1208">
        <v>108</v>
      </c>
      <c r="AY1208">
        <v>131</v>
      </c>
    </row>
    <row r="1209" spans="1:63" x14ac:dyDescent="0.25">
      <c r="A1209" s="3" t="s">
        <v>1172</v>
      </c>
      <c r="B1209" s="3" t="s">
        <v>1172</v>
      </c>
      <c r="C1209" s="4"/>
      <c r="D1209" s="21">
        <v>40455</v>
      </c>
      <c r="E1209" s="22">
        <v>277</v>
      </c>
      <c r="F1209" s="10" t="s">
        <v>100</v>
      </c>
      <c r="U1209" s="29"/>
      <c r="V1209" s="30"/>
      <c r="AF1209" s="29"/>
      <c r="AM1209" s="31"/>
      <c r="AT1209" t="s">
        <v>45</v>
      </c>
      <c r="AW1209">
        <v>52</v>
      </c>
      <c r="AY1209">
        <v>70</v>
      </c>
    </row>
    <row r="1210" spans="1:63" x14ac:dyDescent="0.25">
      <c r="A1210" s="3" t="s">
        <v>1173</v>
      </c>
      <c r="B1210" s="3" t="s">
        <v>1173</v>
      </c>
      <c r="C1210" s="4"/>
      <c r="D1210" s="21">
        <v>40512</v>
      </c>
      <c r="E1210" s="22">
        <v>334</v>
      </c>
      <c r="F1210" s="10" t="s">
        <v>100</v>
      </c>
      <c r="U1210" s="29"/>
      <c r="V1210" s="30"/>
      <c r="AF1210" s="29"/>
      <c r="AM1210" s="31"/>
      <c r="AT1210" t="s">
        <v>45</v>
      </c>
      <c r="AW1210">
        <v>49</v>
      </c>
      <c r="AY1210">
        <v>59</v>
      </c>
    </row>
    <row r="1211" spans="1:63" x14ac:dyDescent="0.25">
      <c r="A1211" s="3" t="s">
        <v>1174</v>
      </c>
      <c r="B1211" s="3" t="s">
        <v>1174</v>
      </c>
      <c r="C1211" s="4"/>
      <c r="D1211" s="21">
        <v>40632</v>
      </c>
      <c r="E1211" s="22">
        <v>89</v>
      </c>
      <c r="F1211" s="10" t="s">
        <v>100</v>
      </c>
      <c r="U1211" s="29"/>
      <c r="V1211" s="30"/>
      <c r="AF1211" s="29"/>
      <c r="AM1211" s="31"/>
      <c r="AT1211" t="s">
        <v>45</v>
      </c>
      <c r="AW1211">
        <v>152</v>
      </c>
      <c r="AY1211">
        <v>209</v>
      </c>
    </row>
    <row r="1212" spans="1:63" x14ac:dyDescent="0.25">
      <c r="A1212" s="3" t="s">
        <v>1175</v>
      </c>
      <c r="B1212" s="3" t="s">
        <v>1175</v>
      </c>
      <c r="C1212" s="4"/>
      <c r="D1212" s="21">
        <v>40674</v>
      </c>
      <c r="E1212" s="22">
        <v>131</v>
      </c>
      <c r="F1212" s="10" t="s">
        <v>100</v>
      </c>
      <c r="U1212" s="29"/>
      <c r="V1212" s="30"/>
      <c r="AF1212" s="29"/>
      <c r="AM1212" s="31"/>
      <c r="AT1212" t="s">
        <v>45</v>
      </c>
      <c r="AW1212">
        <v>159</v>
      </c>
      <c r="AY1212">
        <v>185</v>
      </c>
    </row>
    <row r="1213" spans="1:63" x14ac:dyDescent="0.25">
      <c r="A1213" s="3" t="s">
        <v>1176</v>
      </c>
      <c r="B1213" s="3" t="s">
        <v>1176</v>
      </c>
      <c r="C1213" s="4"/>
      <c r="D1213" s="21">
        <v>40795</v>
      </c>
      <c r="E1213" s="22">
        <v>252</v>
      </c>
      <c r="F1213" s="10" t="s">
        <v>100</v>
      </c>
      <c r="U1213" s="29"/>
      <c r="V1213" s="30"/>
      <c r="AF1213" s="29"/>
      <c r="AM1213" s="31"/>
      <c r="AT1213" t="s">
        <v>45</v>
      </c>
      <c r="AW1213">
        <v>70</v>
      </c>
      <c r="AY1213">
        <v>87</v>
      </c>
    </row>
    <row r="1214" spans="1:63" x14ac:dyDescent="0.25">
      <c r="A1214" s="3" t="s">
        <v>1177</v>
      </c>
      <c r="B1214" s="3" t="s">
        <v>1177</v>
      </c>
      <c r="C1214" s="4"/>
      <c r="D1214" s="21">
        <v>41004</v>
      </c>
      <c r="E1214" s="22">
        <v>96</v>
      </c>
      <c r="F1214" s="10" t="s">
        <v>100</v>
      </c>
      <c r="U1214" s="29"/>
      <c r="V1214" s="30"/>
      <c r="AF1214" s="29"/>
      <c r="AM1214" s="31"/>
      <c r="AT1214" t="s">
        <v>45</v>
      </c>
      <c r="AW1214">
        <v>148</v>
      </c>
      <c r="AY1214">
        <v>188</v>
      </c>
    </row>
    <row r="1215" spans="1:63" x14ac:dyDescent="0.25">
      <c r="A1215" s="3" t="s">
        <v>1178</v>
      </c>
      <c r="B1215" s="3" t="s">
        <v>1178</v>
      </c>
      <c r="C1215" s="4"/>
      <c r="D1215" s="21">
        <v>41088</v>
      </c>
      <c r="E1215" s="22">
        <v>180</v>
      </c>
      <c r="F1215" s="10" t="s">
        <v>100</v>
      </c>
      <c r="U1215" s="29"/>
      <c r="V1215" s="30"/>
      <c r="AF1215" s="29"/>
      <c r="AM1215" s="31"/>
      <c r="AT1215" t="s">
        <v>45</v>
      </c>
      <c r="AW1215">
        <v>115</v>
      </c>
      <c r="AY1215">
        <v>140</v>
      </c>
    </row>
    <row r="1216" spans="1:63" x14ac:dyDescent="0.25">
      <c r="A1216" s="3" t="s">
        <v>1179</v>
      </c>
      <c r="B1216" s="3" t="s">
        <v>1179</v>
      </c>
      <c r="C1216" s="4"/>
      <c r="D1216" s="21">
        <v>41177</v>
      </c>
      <c r="E1216" s="22">
        <v>269</v>
      </c>
      <c r="F1216" s="10" t="s">
        <v>100</v>
      </c>
      <c r="U1216" s="29"/>
      <c r="V1216" s="30"/>
      <c r="AF1216" s="29"/>
      <c r="AM1216" s="31"/>
      <c r="AT1216" t="s">
        <v>45</v>
      </c>
      <c r="AW1216">
        <v>66</v>
      </c>
      <c r="AY1216">
        <v>83</v>
      </c>
    </row>
    <row r="1217" spans="1:63" x14ac:dyDescent="0.25">
      <c r="A1217" s="3" t="s">
        <v>1180</v>
      </c>
      <c r="B1217" s="3" t="s">
        <v>1180</v>
      </c>
      <c r="C1217" s="4"/>
      <c r="D1217" s="21">
        <v>37762</v>
      </c>
      <c r="E1217" s="22">
        <v>141</v>
      </c>
      <c r="F1217" s="10" t="s">
        <v>101</v>
      </c>
      <c r="U1217" s="29"/>
      <c r="V1217" s="30"/>
      <c r="AF1217" s="29"/>
      <c r="AM1217" s="31"/>
      <c r="AT1217" t="s">
        <v>45</v>
      </c>
      <c r="AW1217">
        <v>168</v>
      </c>
      <c r="AY1217">
        <v>186</v>
      </c>
    </row>
    <row r="1218" spans="1:63" x14ac:dyDescent="0.25">
      <c r="A1218" s="3" t="s">
        <v>1181</v>
      </c>
      <c r="B1218" s="3" t="s">
        <v>1181</v>
      </c>
      <c r="C1218" s="4"/>
      <c r="D1218" s="21">
        <v>38069</v>
      </c>
      <c r="E1218" s="22">
        <v>83</v>
      </c>
      <c r="F1218" s="10" t="s">
        <v>101</v>
      </c>
      <c r="U1218" s="26"/>
      <c r="V1218" s="27"/>
      <c r="AF1218" s="26"/>
      <c r="AM1218" s="28"/>
      <c r="AT1218" t="s">
        <v>45</v>
      </c>
      <c r="AW1218">
        <v>207</v>
      </c>
      <c r="AY1218">
        <v>231</v>
      </c>
    </row>
    <row r="1219" spans="1:63" x14ac:dyDescent="0.25">
      <c r="A1219" s="3" t="s">
        <v>1182</v>
      </c>
      <c r="B1219" s="3" t="s">
        <v>1182</v>
      </c>
      <c r="C1219" s="4"/>
      <c r="D1219" s="21">
        <v>38135</v>
      </c>
      <c r="E1219" s="22">
        <v>149</v>
      </c>
      <c r="F1219" s="10" t="s">
        <v>101</v>
      </c>
      <c r="U1219" s="29"/>
      <c r="V1219" s="30"/>
      <c r="AF1219" s="29"/>
      <c r="AM1219" s="31"/>
      <c r="AT1219" t="s">
        <v>45</v>
      </c>
      <c r="AW1219">
        <v>162</v>
      </c>
      <c r="AY1219">
        <v>180</v>
      </c>
      <c r="BK1219" s="32"/>
    </row>
    <row r="1220" spans="1:63" x14ac:dyDescent="0.25">
      <c r="A1220" s="3" t="s">
        <v>1183</v>
      </c>
      <c r="B1220" s="3" t="s">
        <v>1183</v>
      </c>
      <c r="C1220" s="4"/>
      <c r="D1220" s="21">
        <v>38446</v>
      </c>
      <c r="E1220" s="22">
        <v>94</v>
      </c>
      <c r="F1220" s="10" t="s">
        <v>101</v>
      </c>
      <c r="U1220" s="29"/>
      <c r="V1220" s="30"/>
      <c r="AF1220" s="29"/>
      <c r="AM1220" s="31"/>
      <c r="AT1220" t="s">
        <v>45</v>
      </c>
      <c r="AW1220">
        <v>202</v>
      </c>
      <c r="AY1220">
        <v>224</v>
      </c>
    </row>
    <row r="1221" spans="1:63" x14ac:dyDescent="0.25">
      <c r="A1221" s="3" t="s">
        <v>1184</v>
      </c>
      <c r="B1221" s="3" t="s">
        <v>1184</v>
      </c>
      <c r="C1221" s="4"/>
      <c r="D1221" s="21">
        <v>38499</v>
      </c>
      <c r="E1221" s="22">
        <v>147</v>
      </c>
      <c r="F1221" s="10" t="s">
        <v>101</v>
      </c>
      <c r="U1221" s="29"/>
      <c r="V1221" s="30"/>
      <c r="AF1221" s="29"/>
      <c r="AM1221" s="31"/>
      <c r="AT1221" t="s">
        <v>45</v>
      </c>
      <c r="AW1221">
        <v>159</v>
      </c>
      <c r="AY1221">
        <v>178</v>
      </c>
    </row>
    <row r="1222" spans="1:63" x14ac:dyDescent="0.25">
      <c r="A1222" s="3" t="s">
        <v>1185</v>
      </c>
      <c r="B1222" s="3" t="s">
        <v>1185</v>
      </c>
      <c r="C1222" s="4"/>
      <c r="D1222" s="21">
        <v>38789</v>
      </c>
      <c r="E1222" s="22">
        <v>72</v>
      </c>
      <c r="F1222" s="10" t="s">
        <v>101</v>
      </c>
      <c r="U1222" s="29"/>
      <c r="V1222" s="30"/>
      <c r="AF1222" s="29"/>
      <c r="AM1222" s="31"/>
      <c r="AT1222" t="s">
        <v>45</v>
      </c>
      <c r="AW1222">
        <v>206</v>
      </c>
      <c r="AY1222">
        <v>235</v>
      </c>
    </row>
    <row r="1223" spans="1:63" x14ac:dyDescent="0.25">
      <c r="A1223" s="3" t="s">
        <v>1186</v>
      </c>
      <c r="B1223" s="3" t="s">
        <v>1186</v>
      </c>
      <c r="C1223" s="4"/>
      <c r="D1223" s="21">
        <v>38847</v>
      </c>
      <c r="E1223" s="22">
        <v>130</v>
      </c>
      <c r="F1223" s="10" t="s">
        <v>101</v>
      </c>
      <c r="U1223" s="29"/>
      <c r="V1223" s="30"/>
      <c r="AF1223" s="29"/>
      <c r="AM1223" s="31"/>
      <c r="AT1223" t="s">
        <v>45</v>
      </c>
      <c r="AW1223">
        <v>178</v>
      </c>
      <c r="AY1223">
        <v>199</v>
      </c>
    </row>
    <row r="1224" spans="1:63" x14ac:dyDescent="0.25">
      <c r="A1224" s="3" t="s">
        <v>103</v>
      </c>
      <c r="B1224" s="3" t="s">
        <v>103</v>
      </c>
      <c r="C1224" s="4"/>
      <c r="D1224" s="62">
        <v>36588</v>
      </c>
      <c r="E1224" s="24">
        <v>63</v>
      </c>
      <c r="F1224" s="10" t="s">
        <v>102</v>
      </c>
      <c r="U1224" s="29"/>
      <c r="V1224" s="30"/>
      <c r="AF1224" s="29"/>
      <c r="AM1224" s="31"/>
      <c r="AT1224" t="s">
        <v>45</v>
      </c>
      <c r="AW1224">
        <v>220</v>
      </c>
      <c r="AY1224">
        <v>253</v>
      </c>
    </row>
    <row r="1225" spans="1:63" x14ac:dyDescent="0.25">
      <c r="A1225" s="3" t="s">
        <v>1187</v>
      </c>
      <c r="B1225" s="3" t="s">
        <v>1187</v>
      </c>
      <c r="C1225" s="4"/>
      <c r="D1225" s="21">
        <v>36661</v>
      </c>
      <c r="E1225" s="22">
        <v>136</v>
      </c>
      <c r="F1225" s="10" t="s">
        <v>102</v>
      </c>
      <c r="U1225" s="29"/>
      <c r="V1225" s="30"/>
      <c r="AF1225" s="29"/>
      <c r="AM1225" s="31"/>
      <c r="AT1225" t="s">
        <v>45</v>
      </c>
      <c r="AW1225">
        <v>171</v>
      </c>
      <c r="AY1225">
        <v>199</v>
      </c>
    </row>
    <row r="1226" spans="1:63" x14ac:dyDescent="0.25">
      <c r="A1226" s="3" t="s">
        <v>1188</v>
      </c>
      <c r="B1226" s="3" t="s">
        <v>1188</v>
      </c>
      <c r="C1226" s="4"/>
      <c r="D1226" s="21">
        <v>36990</v>
      </c>
      <c r="E1226" s="22">
        <v>99</v>
      </c>
      <c r="F1226" s="10" t="s">
        <v>102</v>
      </c>
      <c r="U1226" s="29"/>
      <c r="V1226" s="30"/>
      <c r="AF1226" s="29"/>
      <c r="AM1226" s="31"/>
      <c r="AT1226" t="s">
        <v>45</v>
      </c>
      <c r="AW1226">
        <v>191</v>
      </c>
      <c r="AY1226">
        <v>218</v>
      </c>
    </row>
    <row r="1227" spans="1:63" x14ac:dyDescent="0.25">
      <c r="A1227" s="3" t="s">
        <v>1189</v>
      </c>
      <c r="B1227" s="3" t="s">
        <v>1189</v>
      </c>
      <c r="C1227" s="4"/>
      <c r="D1227" s="21">
        <v>37057</v>
      </c>
      <c r="E1227" s="22">
        <v>166</v>
      </c>
      <c r="F1227" s="10" t="s">
        <v>102</v>
      </c>
      <c r="U1227" s="29"/>
      <c r="V1227" s="30"/>
      <c r="AF1227" s="29"/>
      <c r="AM1227" s="31"/>
      <c r="AT1227" t="s">
        <v>45</v>
      </c>
      <c r="AW1227">
        <v>144</v>
      </c>
      <c r="AY1227">
        <v>166</v>
      </c>
    </row>
    <row r="1228" spans="1:63" x14ac:dyDescent="0.25">
      <c r="A1228" s="3" t="s">
        <v>1190</v>
      </c>
      <c r="B1228" s="3" t="s">
        <v>1190</v>
      </c>
      <c r="C1228" s="4"/>
      <c r="D1228" s="21">
        <v>37112</v>
      </c>
      <c r="E1228" s="22">
        <v>221</v>
      </c>
      <c r="F1228" s="10" t="s">
        <v>102</v>
      </c>
      <c r="U1228" s="29"/>
      <c r="V1228" s="30"/>
      <c r="AF1228" s="29"/>
      <c r="AM1228" s="31"/>
      <c r="AT1228" t="s">
        <v>45</v>
      </c>
      <c r="AW1228">
        <v>108</v>
      </c>
      <c r="AY1228">
        <v>125</v>
      </c>
    </row>
    <row r="1229" spans="1:63" x14ac:dyDescent="0.25">
      <c r="A1229" s="3" t="s">
        <v>1191</v>
      </c>
      <c r="B1229" s="3" t="s">
        <v>1191</v>
      </c>
      <c r="C1229" s="4"/>
      <c r="D1229" s="21">
        <v>37322</v>
      </c>
      <c r="E1229" s="22">
        <v>66</v>
      </c>
      <c r="F1229" s="10" t="s">
        <v>102</v>
      </c>
      <c r="U1229" s="29"/>
      <c r="V1229" s="30"/>
      <c r="AF1229" s="29"/>
      <c r="AM1229" s="31"/>
      <c r="AT1229" t="s">
        <v>45</v>
      </c>
      <c r="AW1229">
        <v>218</v>
      </c>
      <c r="AY1229">
        <v>248</v>
      </c>
    </row>
    <row r="1230" spans="1:63" x14ac:dyDescent="0.25">
      <c r="A1230" s="3" t="s">
        <v>1192</v>
      </c>
      <c r="B1230" s="3" t="s">
        <v>1192</v>
      </c>
      <c r="C1230" s="4"/>
      <c r="D1230" s="21">
        <v>37391</v>
      </c>
      <c r="E1230" s="22">
        <v>135</v>
      </c>
      <c r="F1230" s="10" t="s">
        <v>102</v>
      </c>
      <c r="U1230" s="29"/>
      <c r="V1230" s="30"/>
      <c r="AF1230" s="29"/>
      <c r="AM1230" s="31"/>
      <c r="AT1230" t="s">
        <v>45</v>
      </c>
      <c r="AW1230">
        <v>169</v>
      </c>
      <c r="AY1230">
        <v>196</v>
      </c>
    </row>
    <row r="1231" spans="1:63" x14ac:dyDescent="0.25">
      <c r="A1231" s="3" t="s">
        <v>1193</v>
      </c>
      <c r="B1231" s="3" t="s">
        <v>1193</v>
      </c>
      <c r="C1231" s="4"/>
      <c r="D1231" s="21">
        <v>37694</v>
      </c>
      <c r="E1231" s="22">
        <v>73</v>
      </c>
      <c r="F1231" s="10" t="s">
        <v>102</v>
      </c>
      <c r="U1231" s="29"/>
      <c r="V1231" s="30"/>
      <c r="AF1231" s="29"/>
      <c r="AM1231" s="31"/>
      <c r="AT1231" t="s">
        <v>45</v>
      </c>
      <c r="AW1231">
        <v>209</v>
      </c>
      <c r="AY1231">
        <v>239</v>
      </c>
    </row>
    <row r="1232" spans="1:63" x14ac:dyDescent="0.25">
      <c r="A1232" s="3" t="s">
        <v>1194</v>
      </c>
      <c r="B1232" s="3" t="s">
        <v>1194</v>
      </c>
      <c r="C1232" s="4"/>
      <c r="D1232" s="21">
        <v>37762</v>
      </c>
      <c r="E1232" s="22">
        <v>141</v>
      </c>
      <c r="F1232" s="10" t="s">
        <v>102</v>
      </c>
      <c r="U1232" s="29"/>
      <c r="V1232" s="30"/>
      <c r="AF1232" s="29"/>
      <c r="AM1232" s="31"/>
      <c r="AT1232" t="s">
        <v>45</v>
      </c>
      <c r="AW1232">
        <v>168</v>
      </c>
      <c r="AY1232">
        <v>186</v>
      </c>
    </row>
    <row r="1233" spans="1:63" x14ac:dyDescent="0.25">
      <c r="A1233" s="3" t="s">
        <v>1195</v>
      </c>
      <c r="B1233" s="3" t="s">
        <v>1195</v>
      </c>
      <c r="C1233" s="4"/>
      <c r="D1233" s="21">
        <v>38069</v>
      </c>
      <c r="E1233" s="22">
        <v>83</v>
      </c>
      <c r="F1233" s="10" t="s">
        <v>102</v>
      </c>
      <c r="U1233" s="26"/>
      <c r="V1233" s="27"/>
      <c r="AF1233" s="26"/>
      <c r="AM1233" s="28"/>
      <c r="AT1233" t="s">
        <v>45</v>
      </c>
      <c r="AW1233">
        <v>212</v>
      </c>
      <c r="AY1233">
        <v>233</v>
      </c>
    </row>
    <row r="1234" spans="1:63" x14ac:dyDescent="0.25">
      <c r="A1234" s="3" t="s">
        <v>1196</v>
      </c>
      <c r="B1234" s="3" t="s">
        <v>1196</v>
      </c>
      <c r="C1234" s="4"/>
      <c r="D1234" s="21">
        <v>38135</v>
      </c>
      <c r="E1234" s="22">
        <v>149</v>
      </c>
      <c r="F1234" s="10" t="s">
        <v>102</v>
      </c>
      <c r="U1234" s="29"/>
      <c r="V1234" s="30"/>
      <c r="AF1234" s="29"/>
      <c r="AM1234" s="31"/>
      <c r="AT1234" t="s">
        <v>45</v>
      </c>
      <c r="AW1234">
        <v>161</v>
      </c>
      <c r="AY1234">
        <v>179</v>
      </c>
      <c r="BK1234" s="32"/>
    </row>
    <row r="1235" spans="1:63" x14ac:dyDescent="0.25">
      <c r="A1235" s="3" t="s">
        <v>1197</v>
      </c>
      <c r="B1235" s="3" t="s">
        <v>1197</v>
      </c>
      <c r="C1235" s="4"/>
      <c r="D1235" s="21">
        <v>39196</v>
      </c>
      <c r="E1235" s="22">
        <v>114</v>
      </c>
      <c r="F1235" s="10" t="s">
        <v>104</v>
      </c>
      <c r="U1235" s="29"/>
      <c r="V1235" s="30"/>
      <c r="AF1235" s="29"/>
      <c r="AM1235" s="31"/>
      <c r="AT1235" t="s">
        <v>45</v>
      </c>
      <c r="AW1235">
        <v>192</v>
      </c>
      <c r="AY1235">
        <v>220</v>
      </c>
    </row>
    <row r="1236" spans="1:63" x14ac:dyDescent="0.25">
      <c r="A1236" s="3" t="s">
        <v>1198</v>
      </c>
      <c r="B1236" s="3" t="s">
        <v>1198</v>
      </c>
      <c r="C1236" s="4"/>
      <c r="D1236" s="21">
        <v>39261</v>
      </c>
      <c r="E1236" s="22">
        <v>179</v>
      </c>
      <c r="F1236" s="10" t="s">
        <v>104</v>
      </c>
      <c r="U1236" s="29"/>
      <c r="V1236" s="30"/>
      <c r="AF1236" s="29"/>
      <c r="AM1236" s="31"/>
      <c r="AT1236" t="s">
        <v>45</v>
      </c>
      <c r="AW1236">
        <v>140</v>
      </c>
      <c r="AY1236">
        <v>160</v>
      </c>
    </row>
    <row r="1237" spans="1:63" x14ac:dyDescent="0.25">
      <c r="A1237" s="3" t="s">
        <v>1199</v>
      </c>
      <c r="B1237" s="3" t="s">
        <v>1199</v>
      </c>
      <c r="C1237" s="4"/>
      <c r="D1237" s="21">
        <v>39549</v>
      </c>
      <c r="E1237" s="22">
        <v>102</v>
      </c>
      <c r="F1237" s="10" t="s">
        <v>104</v>
      </c>
      <c r="U1237" s="29"/>
      <c r="V1237" s="30"/>
      <c r="AF1237" s="29"/>
      <c r="AM1237" s="31"/>
      <c r="AT1237" t="s">
        <v>45</v>
      </c>
      <c r="AW1237">
        <v>198</v>
      </c>
      <c r="AY1237">
        <v>221</v>
      </c>
    </row>
    <row r="1238" spans="1:63" x14ac:dyDescent="0.25">
      <c r="A1238" s="3" t="s">
        <v>1200</v>
      </c>
      <c r="B1238" s="3" t="s">
        <v>1200</v>
      </c>
      <c r="C1238" s="4"/>
      <c r="D1238" s="21">
        <v>39605</v>
      </c>
      <c r="E1238" s="22">
        <v>158</v>
      </c>
      <c r="F1238" s="10" t="s">
        <v>104</v>
      </c>
      <c r="U1238" s="29"/>
      <c r="V1238" s="30"/>
      <c r="AF1238" s="29"/>
      <c r="AM1238" s="31"/>
      <c r="AT1238" t="s">
        <v>45</v>
      </c>
      <c r="AW1238">
        <v>158</v>
      </c>
      <c r="AY1238">
        <v>176</v>
      </c>
    </row>
    <row r="1239" spans="1:63" x14ac:dyDescent="0.25">
      <c r="A1239" s="3" t="s">
        <v>1201</v>
      </c>
      <c r="B1239" s="3" t="s">
        <v>1201</v>
      </c>
      <c r="C1239" s="4"/>
      <c r="D1239" s="21">
        <v>39892</v>
      </c>
      <c r="E1239" s="22">
        <v>79</v>
      </c>
      <c r="F1239" s="10" t="s">
        <v>104</v>
      </c>
      <c r="U1239" s="29"/>
      <c r="V1239" s="30"/>
      <c r="AF1239" s="29"/>
      <c r="AM1239" s="31"/>
      <c r="AT1239" t="s">
        <v>45</v>
      </c>
      <c r="AW1239">
        <v>208</v>
      </c>
      <c r="AY1239">
        <v>242</v>
      </c>
    </row>
    <row r="1240" spans="1:63" x14ac:dyDescent="0.25">
      <c r="A1240" s="3" t="s">
        <v>1202</v>
      </c>
      <c r="B1240" s="3" t="s">
        <v>1202</v>
      </c>
      <c r="C1240" s="4"/>
      <c r="D1240" s="21">
        <v>39969</v>
      </c>
      <c r="E1240" s="22">
        <v>156</v>
      </c>
      <c r="F1240" s="10" t="s">
        <v>104</v>
      </c>
      <c r="U1240" s="29"/>
      <c r="V1240" s="30"/>
      <c r="AF1240" s="29"/>
      <c r="AM1240" s="31"/>
      <c r="AT1240" t="s">
        <v>45</v>
      </c>
      <c r="AW1240">
        <v>166</v>
      </c>
      <c r="AY1240">
        <v>189</v>
      </c>
    </row>
    <row r="1241" spans="1:63" x14ac:dyDescent="0.25">
      <c r="A1241" s="3" t="s">
        <v>1203</v>
      </c>
      <c r="B1241" s="3" t="s">
        <v>1203</v>
      </c>
      <c r="C1241" s="4"/>
      <c r="D1241" s="21">
        <v>39196</v>
      </c>
      <c r="E1241" s="22">
        <v>114</v>
      </c>
      <c r="F1241" s="10" t="s">
        <v>105</v>
      </c>
      <c r="U1241" s="29"/>
      <c r="V1241" s="30"/>
      <c r="AF1241" s="29"/>
      <c r="AM1241" s="31"/>
      <c r="AT1241" t="s">
        <v>45</v>
      </c>
      <c r="AW1241">
        <v>193</v>
      </c>
      <c r="AY1241">
        <v>219</v>
      </c>
    </row>
    <row r="1242" spans="1:63" x14ac:dyDescent="0.25">
      <c r="A1242" s="3" t="s">
        <v>1204</v>
      </c>
      <c r="B1242" s="3" t="s">
        <v>1204</v>
      </c>
      <c r="C1242" s="4"/>
      <c r="D1242" s="21">
        <v>39261</v>
      </c>
      <c r="E1242" s="22">
        <v>179</v>
      </c>
      <c r="F1242" s="10" t="s">
        <v>105</v>
      </c>
      <c r="U1242" s="29"/>
      <c r="V1242" s="30"/>
      <c r="AF1242" s="29"/>
      <c r="AM1242" s="31"/>
      <c r="AT1242" t="s">
        <v>45</v>
      </c>
      <c r="AW1242">
        <v>136</v>
      </c>
      <c r="AY1242">
        <v>156</v>
      </c>
    </row>
    <row r="1243" spans="1:63" x14ac:dyDescent="0.25">
      <c r="A1243" s="3" t="s">
        <v>1205</v>
      </c>
      <c r="B1243" s="3" t="s">
        <v>1205</v>
      </c>
      <c r="C1243" s="4"/>
      <c r="D1243" s="21">
        <v>39338</v>
      </c>
      <c r="E1243" s="22">
        <v>256</v>
      </c>
      <c r="F1243" s="10" t="s">
        <v>105</v>
      </c>
      <c r="U1243" s="29"/>
      <c r="V1243" s="30"/>
      <c r="AF1243" s="29"/>
      <c r="AM1243" s="31"/>
      <c r="AT1243" t="s">
        <v>45</v>
      </c>
      <c r="AW1243">
        <v>84</v>
      </c>
      <c r="AY1243">
        <v>102</v>
      </c>
    </row>
    <row r="1244" spans="1:63" x14ac:dyDescent="0.25">
      <c r="A1244" s="3" t="s">
        <v>1206</v>
      </c>
      <c r="B1244" s="3" t="s">
        <v>1206</v>
      </c>
      <c r="C1244" s="4"/>
      <c r="D1244" s="21">
        <v>39549</v>
      </c>
      <c r="E1244" s="22">
        <v>102</v>
      </c>
      <c r="F1244" s="10" t="s">
        <v>105</v>
      </c>
      <c r="U1244" s="29"/>
      <c r="V1244" s="30"/>
      <c r="AF1244" s="29"/>
      <c r="AM1244" s="31"/>
      <c r="AT1244" t="s">
        <v>45</v>
      </c>
      <c r="AW1244">
        <v>198</v>
      </c>
      <c r="AY1244">
        <v>221</v>
      </c>
    </row>
    <row r="1245" spans="1:63" x14ac:dyDescent="0.25">
      <c r="A1245" s="3" t="s">
        <v>1207</v>
      </c>
      <c r="B1245" s="3" t="s">
        <v>1207</v>
      </c>
      <c r="C1245" s="4"/>
      <c r="D1245" s="21">
        <v>39605</v>
      </c>
      <c r="E1245" s="22">
        <v>158</v>
      </c>
      <c r="F1245" s="10" t="s">
        <v>105</v>
      </c>
      <c r="U1245" s="29"/>
      <c r="V1245" s="30"/>
      <c r="AF1245" s="29"/>
      <c r="AM1245" s="31"/>
      <c r="AT1245" t="s">
        <v>45</v>
      </c>
      <c r="AW1245">
        <v>157</v>
      </c>
      <c r="AY1245">
        <v>175</v>
      </c>
    </row>
    <row r="1246" spans="1:63" x14ac:dyDescent="0.25">
      <c r="A1246" s="3" t="s">
        <v>1208</v>
      </c>
      <c r="B1246" s="3" t="s">
        <v>1208</v>
      </c>
      <c r="C1246" s="4"/>
      <c r="D1246" s="21">
        <v>39702</v>
      </c>
      <c r="E1246" s="22">
        <v>255</v>
      </c>
      <c r="F1246" s="10" t="s">
        <v>105</v>
      </c>
      <c r="U1246" s="29"/>
      <c r="V1246" s="30"/>
      <c r="AF1246" s="29"/>
      <c r="AM1246" s="31"/>
      <c r="AT1246" t="s">
        <v>45</v>
      </c>
      <c r="AW1246">
        <v>82</v>
      </c>
      <c r="AY1246">
        <v>100</v>
      </c>
    </row>
    <row r="1247" spans="1:63" x14ac:dyDescent="0.25">
      <c r="A1247" s="3" t="s">
        <v>1209</v>
      </c>
      <c r="B1247" s="3" t="s">
        <v>1209</v>
      </c>
      <c r="C1247" s="4"/>
      <c r="D1247" s="21">
        <v>39892</v>
      </c>
      <c r="E1247" s="22">
        <v>79</v>
      </c>
      <c r="F1247" s="10" t="s">
        <v>105</v>
      </c>
      <c r="U1247" s="29"/>
      <c r="V1247" s="30"/>
      <c r="AF1247" s="29"/>
      <c r="AM1247" s="31"/>
      <c r="AT1247" t="s">
        <v>45</v>
      </c>
      <c r="AW1247">
        <v>210</v>
      </c>
      <c r="AY1247">
        <v>243</v>
      </c>
    </row>
    <row r="1248" spans="1:63" x14ac:dyDescent="0.25">
      <c r="A1248" s="3" t="s">
        <v>1210</v>
      </c>
      <c r="B1248" s="3" t="s">
        <v>1210</v>
      </c>
      <c r="C1248" s="4"/>
      <c r="D1248" s="21">
        <v>39969</v>
      </c>
      <c r="E1248" s="22">
        <v>156</v>
      </c>
      <c r="F1248" s="10" t="s">
        <v>105</v>
      </c>
      <c r="U1248" s="26"/>
      <c r="V1248" s="27"/>
      <c r="AF1248" s="26"/>
      <c r="AM1248" s="28"/>
      <c r="AT1248" t="s">
        <v>45</v>
      </c>
      <c r="AW1248">
        <v>164</v>
      </c>
      <c r="AY1248">
        <v>188</v>
      </c>
    </row>
    <row r="1249" spans="1:63" x14ac:dyDescent="0.25">
      <c r="A1249" s="3" t="s">
        <v>1211</v>
      </c>
      <c r="B1249" s="3" t="s">
        <v>1211</v>
      </c>
      <c r="C1249" s="4"/>
      <c r="D1249" s="21">
        <v>40049</v>
      </c>
      <c r="E1249" s="22">
        <v>236</v>
      </c>
      <c r="F1249" s="10" t="s">
        <v>105</v>
      </c>
      <c r="U1249" s="29"/>
      <c r="V1249" s="30"/>
      <c r="AF1249" s="29"/>
      <c r="AM1249" s="31"/>
      <c r="AT1249" t="s">
        <v>45</v>
      </c>
      <c r="AW1249">
        <v>100</v>
      </c>
      <c r="AY1249">
        <v>121</v>
      </c>
      <c r="BK1249" s="32"/>
    </row>
    <row r="1250" spans="1:63" x14ac:dyDescent="0.25">
      <c r="A1250" s="3" t="s">
        <v>1212</v>
      </c>
      <c r="B1250" s="3" t="s">
        <v>1212</v>
      </c>
      <c r="C1250" s="4"/>
      <c r="D1250" s="21">
        <v>39892</v>
      </c>
      <c r="E1250" s="22">
        <v>79</v>
      </c>
      <c r="F1250" s="10" t="s">
        <v>106</v>
      </c>
      <c r="U1250" s="29"/>
      <c r="V1250" s="30"/>
      <c r="AF1250" s="29"/>
      <c r="AM1250" s="31"/>
      <c r="AT1250" t="s">
        <v>45</v>
      </c>
      <c r="AW1250">
        <v>161</v>
      </c>
      <c r="AY1250">
        <v>208</v>
      </c>
    </row>
    <row r="1251" spans="1:63" x14ac:dyDescent="0.25">
      <c r="A1251" s="3" t="s">
        <v>1213</v>
      </c>
      <c r="B1251" s="3" t="s">
        <v>1213</v>
      </c>
      <c r="C1251" s="4"/>
      <c r="D1251" s="21">
        <v>39969</v>
      </c>
      <c r="E1251" s="22">
        <v>156</v>
      </c>
      <c r="F1251" s="10" t="s">
        <v>106</v>
      </c>
      <c r="U1251" s="29"/>
      <c r="V1251" s="30"/>
      <c r="AF1251" s="29"/>
      <c r="AM1251" s="31"/>
      <c r="AT1251" t="s">
        <v>45</v>
      </c>
      <c r="AW1251">
        <v>139</v>
      </c>
      <c r="AY1251">
        <v>167</v>
      </c>
    </row>
    <row r="1252" spans="1:63" x14ac:dyDescent="0.25">
      <c r="A1252" s="3" t="s">
        <v>1214</v>
      </c>
      <c r="B1252" s="3" t="s">
        <v>1214</v>
      </c>
      <c r="C1252" s="4"/>
      <c r="D1252" s="21">
        <v>40049</v>
      </c>
      <c r="E1252" s="22">
        <v>236</v>
      </c>
      <c r="F1252" s="10" t="s">
        <v>106</v>
      </c>
      <c r="U1252" s="29"/>
      <c r="V1252" s="30"/>
      <c r="AF1252" s="29"/>
      <c r="AM1252" s="31"/>
      <c r="AT1252" t="s">
        <v>45</v>
      </c>
      <c r="AW1252">
        <v>80</v>
      </c>
      <c r="AY1252">
        <v>104</v>
      </c>
    </row>
    <row r="1253" spans="1:63" x14ac:dyDescent="0.25">
      <c r="A1253" s="3" t="s">
        <v>1215</v>
      </c>
      <c r="B1253" s="3" t="s">
        <v>1215</v>
      </c>
      <c r="C1253" s="4"/>
      <c r="D1253" s="21">
        <v>40267</v>
      </c>
      <c r="E1253" s="22">
        <v>89</v>
      </c>
      <c r="F1253" s="10" t="s">
        <v>106</v>
      </c>
      <c r="U1253" s="29"/>
      <c r="V1253" s="30"/>
      <c r="AF1253" s="29"/>
      <c r="AM1253" s="31"/>
      <c r="AT1253" t="s">
        <v>45</v>
      </c>
      <c r="AW1253">
        <v>129</v>
      </c>
      <c r="AY1253">
        <v>186</v>
      </c>
    </row>
    <row r="1254" spans="1:63" x14ac:dyDescent="0.25">
      <c r="A1254" s="3" t="s">
        <v>1216</v>
      </c>
      <c r="B1254" s="3" t="s">
        <v>1216</v>
      </c>
      <c r="C1254" s="4"/>
      <c r="D1254" s="21">
        <v>40365</v>
      </c>
      <c r="E1254" s="22">
        <v>187</v>
      </c>
      <c r="F1254" s="10" t="s">
        <v>106</v>
      </c>
      <c r="U1254" s="29"/>
      <c r="V1254" s="30"/>
      <c r="AF1254" s="29"/>
      <c r="AM1254" s="31"/>
      <c r="AT1254" t="s">
        <v>45</v>
      </c>
      <c r="AW1254">
        <v>108</v>
      </c>
      <c r="AY1254">
        <v>131</v>
      </c>
    </row>
    <row r="1255" spans="1:63" x14ac:dyDescent="0.25">
      <c r="A1255" s="3" t="s">
        <v>1217</v>
      </c>
      <c r="B1255" s="3" t="s">
        <v>1217</v>
      </c>
      <c r="C1255" s="4"/>
      <c r="D1255" s="21">
        <v>40455</v>
      </c>
      <c r="E1255" s="22">
        <v>277</v>
      </c>
      <c r="F1255" s="10" t="s">
        <v>106</v>
      </c>
      <c r="U1255" s="29"/>
      <c r="V1255" s="30"/>
      <c r="AF1255" s="29"/>
      <c r="AM1255" s="31"/>
      <c r="AT1255" t="s">
        <v>45</v>
      </c>
      <c r="AW1255">
        <v>52</v>
      </c>
      <c r="AY1255">
        <v>69</v>
      </c>
    </row>
    <row r="1256" spans="1:63" x14ac:dyDescent="0.25">
      <c r="A1256" s="3" t="s">
        <v>1218</v>
      </c>
      <c r="B1256" s="3" t="s">
        <v>1218</v>
      </c>
      <c r="C1256" s="4"/>
      <c r="D1256" s="21">
        <v>40512</v>
      </c>
      <c r="E1256" s="22">
        <v>334</v>
      </c>
      <c r="F1256" s="10" t="s">
        <v>106</v>
      </c>
      <c r="U1256" s="29"/>
      <c r="V1256" s="30"/>
      <c r="AF1256" s="29"/>
      <c r="AM1256" s="31"/>
      <c r="AT1256" t="s">
        <v>45</v>
      </c>
      <c r="AW1256">
        <v>49</v>
      </c>
      <c r="AY1256">
        <v>59</v>
      </c>
    </row>
    <row r="1257" spans="1:63" x14ac:dyDescent="0.25">
      <c r="A1257" s="3" t="s">
        <v>1219</v>
      </c>
      <c r="B1257" s="3" t="s">
        <v>1219</v>
      </c>
      <c r="C1257" s="4"/>
      <c r="D1257" s="21">
        <v>40632</v>
      </c>
      <c r="E1257" s="22">
        <v>89</v>
      </c>
      <c r="F1257" s="10" t="s">
        <v>106</v>
      </c>
      <c r="U1257" s="29"/>
      <c r="V1257" s="30"/>
      <c r="AF1257" s="29"/>
      <c r="AM1257" s="31"/>
      <c r="AT1257" t="s">
        <v>45</v>
      </c>
      <c r="AW1257">
        <v>132</v>
      </c>
    </row>
    <row r="1258" spans="1:63" x14ac:dyDescent="0.25">
      <c r="A1258" s="3" t="s">
        <v>1220</v>
      </c>
      <c r="B1258" s="3" t="s">
        <v>1220</v>
      </c>
      <c r="C1258" s="4"/>
      <c r="D1258" s="21">
        <v>40674</v>
      </c>
      <c r="E1258" s="22">
        <v>131</v>
      </c>
      <c r="F1258" s="10" t="s">
        <v>106</v>
      </c>
      <c r="U1258" s="29"/>
      <c r="V1258" s="30"/>
      <c r="AF1258" s="29"/>
      <c r="AM1258" s="31"/>
      <c r="AT1258" t="s">
        <v>45</v>
      </c>
      <c r="AW1258">
        <v>154</v>
      </c>
      <c r="AY1258">
        <v>179</v>
      </c>
    </row>
    <row r="1259" spans="1:63" x14ac:dyDescent="0.25">
      <c r="A1259" s="3" t="s">
        <v>1221</v>
      </c>
      <c r="B1259" s="3" t="s">
        <v>1221</v>
      </c>
      <c r="C1259" s="4"/>
      <c r="D1259" s="21">
        <v>40795</v>
      </c>
      <c r="E1259" s="22">
        <v>252</v>
      </c>
      <c r="F1259" s="10" t="s">
        <v>106</v>
      </c>
      <c r="U1259" s="29"/>
      <c r="V1259" s="30"/>
      <c r="AF1259" s="29"/>
      <c r="AM1259" s="31"/>
      <c r="AT1259" t="s">
        <v>45</v>
      </c>
      <c r="AW1259">
        <v>69</v>
      </c>
      <c r="AY1259">
        <v>86</v>
      </c>
    </row>
    <row r="1260" spans="1:63" x14ac:dyDescent="0.25">
      <c r="A1260" s="3" t="s">
        <v>1222</v>
      </c>
      <c r="B1260" s="3" t="s">
        <v>1222</v>
      </c>
      <c r="C1260" s="4"/>
      <c r="D1260" s="21">
        <v>41004</v>
      </c>
      <c r="E1260" s="22">
        <v>96</v>
      </c>
      <c r="F1260" s="10" t="s">
        <v>106</v>
      </c>
      <c r="U1260" s="29"/>
      <c r="V1260" s="30"/>
      <c r="AF1260" s="29"/>
      <c r="AM1260" s="31"/>
      <c r="AT1260" t="s">
        <v>45</v>
      </c>
      <c r="AW1260">
        <v>147</v>
      </c>
      <c r="AY1260">
        <v>183</v>
      </c>
    </row>
    <row r="1261" spans="1:63" x14ac:dyDescent="0.25">
      <c r="A1261" s="3" t="s">
        <v>1223</v>
      </c>
      <c r="B1261" s="3" t="s">
        <v>1223</v>
      </c>
      <c r="C1261" s="4"/>
      <c r="D1261" s="21">
        <v>41088</v>
      </c>
      <c r="E1261" s="22">
        <v>180</v>
      </c>
      <c r="F1261" s="10" t="s">
        <v>106</v>
      </c>
      <c r="U1261" s="29"/>
      <c r="V1261" s="30"/>
      <c r="AF1261" s="29"/>
      <c r="AM1261" s="31"/>
      <c r="AT1261" t="s">
        <v>45</v>
      </c>
      <c r="AW1261">
        <v>115</v>
      </c>
      <c r="AY1261">
        <v>140</v>
      </c>
    </row>
    <row r="1262" spans="1:63" x14ac:dyDescent="0.25">
      <c r="A1262" s="3" t="s">
        <v>1224</v>
      </c>
      <c r="B1262" s="3" t="s">
        <v>1224</v>
      </c>
      <c r="C1262" s="4"/>
      <c r="D1262" s="21">
        <v>41177</v>
      </c>
      <c r="E1262" s="22">
        <v>269</v>
      </c>
      <c r="F1262" s="10" t="s">
        <v>106</v>
      </c>
      <c r="U1262" s="29"/>
      <c r="V1262" s="30"/>
      <c r="AF1262" s="29"/>
      <c r="AM1262" s="31"/>
      <c r="AT1262" t="s">
        <v>45</v>
      </c>
      <c r="AW1262">
        <v>64</v>
      </c>
      <c r="AY1262">
        <v>82</v>
      </c>
    </row>
    <row r="1263" spans="1:63" x14ac:dyDescent="0.25">
      <c r="A1263" s="3" t="s">
        <v>1225</v>
      </c>
      <c r="B1263" s="3" t="s">
        <v>1225</v>
      </c>
      <c r="C1263" s="4"/>
      <c r="D1263" s="21">
        <v>38499</v>
      </c>
      <c r="E1263" s="22">
        <v>147</v>
      </c>
      <c r="F1263" s="10" t="s">
        <v>107</v>
      </c>
      <c r="U1263" s="26"/>
      <c r="V1263" s="27"/>
      <c r="AF1263" s="26"/>
      <c r="AM1263" s="28"/>
      <c r="AT1263" t="s">
        <v>45</v>
      </c>
      <c r="AW1263">
        <v>158</v>
      </c>
      <c r="AY1263">
        <v>177</v>
      </c>
    </row>
    <row r="1264" spans="1:63" x14ac:dyDescent="0.25">
      <c r="A1264" s="3" t="s">
        <v>1226</v>
      </c>
      <c r="B1264" s="3" t="s">
        <v>1226</v>
      </c>
      <c r="C1264" s="4"/>
      <c r="D1264" s="21">
        <v>38600</v>
      </c>
      <c r="E1264" s="22">
        <v>248</v>
      </c>
      <c r="F1264" s="10" t="s">
        <v>107</v>
      </c>
      <c r="U1264" s="29"/>
      <c r="V1264" s="30"/>
      <c r="AF1264" s="29"/>
      <c r="AM1264" s="31"/>
      <c r="AT1264" t="s">
        <v>45</v>
      </c>
      <c r="AW1264">
        <v>75</v>
      </c>
      <c r="AY1264">
        <v>94</v>
      </c>
      <c r="BK1264" s="32"/>
    </row>
    <row r="1265" spans="1:63" x14ac:dyDescent="0.25">
      <c r="A1265" s="3" t="s">
        <v>1227</v>
      </c>
      <c r="B1265" s="3" t="s">
        <v>1227</v>
      </c>
      <c r="C1265" s="4"/>
      <c r="D1265" s="21">
        <v>39001</v>
      </c>
      <c r="E1265" s="22">
        <v>284</v>
      </c>
      <c r="F1265" s="10" t="s">
        <v>107</v>
      </c>
      <c r="U1265" s="29"/>
      <c r="V1265" s="30"/>
      <c r="AF1265" s="29"/>
      <c r="AM1265" s="31"/>
      <c r="AT1265" t="s">
        <v>45</v>
      </c>
      <c r="AW1265">
        <v>62</v>
      </c>
      <c r="AY1265">
        <v>85</v>
      </c>
    </row>
    <row r="1266" spans="1:63" x14ac:dyDescent="0.25">
      <c r="A1266" s="3" t="s">
        <v>1228</v>
      </c>
      <c r="B1266" s="3" t="s">
        <v>1228</v>
      </c>
      <c r="C1266" s="4"/>
      <c r="D1266" s="21">
        <v>39338</v>
      </c>
      <c r="E1266" s="22">
        <v>256</v>
      </c>
      <c r="F1266" s="10" t="s">
        <v>107</v>
      </c>
      <c r="U1266" s="29"/>
      <c r="V1266" s="30"/>
      <c r="AF1266" s="29"/>
      <c r="AM1266" s="31"/>
      <c r="AT1266" t="s">
        <v>45</v>
      </c>
      <c r="AW1266">
        <v>73</v>
      </c>
      <c r="AY1266">
        <v>91</v>
      </c>
    </row>
    <row r="1267" spans="1:63" x14ac:dyDescent="0.25">
      <c r="A1267" s="3" t="s">
        <v>1229</v>
      </c>
      <c r="B1267" s="3" t="s">
        <v>1229</v>
      </c>
      <c r="C1267" s="4"/>
      <c r="D1267" s="21">
        <v>40267</v>
      </c>
      <c r="E1267" s="22">
        <v>89</v>
      </c>
      <c r="F1267" s="10" t="s">
        <v>107</v>
      </c>
      <c r="U1267" s="29"/>
      <c r="V1267" s="30"/>
      <c r="AF1267" s="29"/>
      <c r="AM1267" s="31"/>
      <c r="AT1267" t="s">
        <v>45</v>
      </c>
      <c r="AW1267">
        <v>201</v>
      </c>
      <c r="AY1267">
        <v>225</v>
      </c>
    </row>
    <row r="1268" spans="1:63" x14ac:dyDescent="0.25">
      <c r="A1268" s="3" t="s">
        <v>1230</v>
      </c>
      <c r="B1268" s="3" t="s">
        <v>1230</v>
      </c>
      <c r="C1268" s="4"/>
      <c r="D1268" s="21">
        <v>40365</v>
      </c>
      <c r="E1268" s="22">
        <v>187</v>
      </c>
      <c r="F1268" s="10" t="s">
        <v>107</v>
      </c>
      <c r="U1268" s="29"/>
      <c r="V1268" s="30"/>
      <c r="AF1268" s="29"/>
      <c r="AM1268" s="31"/>
      <c r="AT1268" t="s">
        <v>45</v>
      </c>
      <c r="AW1268">
        <v>126</v>
      </c>
      <c r="AY1268">
        <v>144</v>
      </c>
    </row>
    <row r="1269" spans="1:63" x14ac:dyDescent="0.25">
      <c r="A1269" s="3" t="s">
        <v>1231</v>
      </c>
      <c r="B1269" s="3" t="s">
        <v>1231</v>
      </c>
      <c r="C1269" s="4"/>
      <c r="D1269" s="21">
        <v>40455</v>
      </c>
      <c r="E1269" s="22">
        <v>277</v>
      </c>
      <c r="F1269" s="10" t="s">
        <v>107</v>
      </c>
      <c r="U1269" s="29"/>
      <c r="V1269" s="30"/>
      <c r="AF1269" s="29"/>
      <c r="AM1269" s="31"/>
      <c r="AT1269" t="s">
        <v>45</v>
      </c>
      <c r="AW1269">
        <v>62</v>
      </c>
      <c r="AY1269">
        <v>78</v>
      </c>
    </row>
    <row r="1270" spans="1:63" x14ac:dyDescent="0.25">
      <c r="A1270" s="3" t="s">
        <v>1232</v>
      </c>
      <c r="B1270" s="3" t="s">
        <v>1232</v>
      </c>
      <c r="C1270" s="4"/>
      <c r="D1270" s="21">
        <v>40512</v>
      </c>
      <c r="E1270" s="22">
        <v>334</v>
      </c>
      <c r="F1270" s="10" t="s">
        <v>107</v>
      </c>
      <c r="U1270" s="29"/>
      <c r="V1270" s="30"/>
      <c r="AF1270" s="29"/>
      <c r="AM1270" s="31"/>
      <c r="AT1270" t="s">
        <v>45</v>
      </c>
      <c r="AW1270">
        <v>49</v>
      </c>
      <c r="AY1270">
        <v>59</v>
      </c>
    </row>
    <row r="1271" spans="1:63" x14ac:dyDescent="0.25">
      <c r="A1271" s="3" t="s">
        <v>1233</v>
      </c>
      <c r="B1271" s="3" t="s">
        <v>1233</v>
      </c>
      <c r="C1271" s="4"/>
      <c r="D1271" s="21">
        <v>40632</v>
      </c>
      <c r="E1271" s="22">
        <v>89</v>
      </c>
      <c r="F1271" s="10" t="s">
        <v>107</v>
      </c>
      <c r="U1271" s="29"/>
      <c r="V1271" s="30"/>
      <c r="AF1271" s="29"/>
      <c r="AM1271" s="31"/>
      <c r="AT1271" t="s">
        <v>45</v>
      </c>
      <c r="AW1271">
        <v>199</v>
      </c>
      <c r="AY1271">
        <v>225</v>
      </c>
    </row>
    <row r="1272" spans="1:63" x14ac:dyDescent="0.25">
      <c r="A1272" s="3" t="s">
        <v>1234</v>
      </c>
      <c r="B1272" s="3" t="s">
        <v>1234</v>
      </c>
      <c r="C1272" s="4"/>
      <c r="D1272" s="21">
        <v>40674</v>
      </c>
      <c r="E1272" s="22">
        <v>131</v>
      </c>
      <c r="F1272" s="10" t="s">
        <v>107</v>
      </c>
      <c r="U1272" s="29"/>
      <c r="V1272" s="30"/>
      <c r="AF1272" s="29"/>
      <c r="AM1272" s="31"/>
      <c r="AT1272" t="s">
        <v>45</v>
      </c>
      <c r="AW1272">
        <v>174</v>
      </c>
      <c r="AY1272">
        <v>199</v>
      </c>
    </row>
    <row r="1273" spans="1:63" x14ac:dyDescent="0.25">
      <c r="A1273" s="3" t="s">
        <v>1235</v>
      </c>
      <c r="B1273" s="3" t="s">
        <v>1235</v>
      </c>
      <c r="C1273" s="4"/>
      <c r="D1273" s="21">
        <v>40795</v>
      </c>
      <c r="E1273" s="22">
        <v>252</v>
      </c>
      <c r="F1273" s="10" t="s">
        <v>107</v>
      </c>
      <c r="U1273" s="29"/>
      <c r="V1273" s="30"/>
      <c r="AF1273" s="29"/>
      <c r="AM1273" s="31"/>
      <c r="AT1273" t="s">
        <v>45</v>
      </c>
      <c r="AW1273">
        <v>82</v>
      </c>
      <c r="AY1273">
        <v>99</v>
      </c>
    </row>
    <row r="1274" spans="1:63" x14ac:dyDescent="0.25">
      <c r="A1274" s="3" t="s">
        <v>1236</v>
      </c>
      <c r="B1274" s="3" t="s">
        <v>1236</v>
      </c>
      <c r="C1274" s="4"/>
      <c r="D1274" s="21">
        <v>39549</v>
      </c>
      <c r="E1274" s="22">
        <v>102</v>
      </c>
      <c r="F1274" s="10" t="s">
        <v>108</v>
      </c>
      <c r="U1274" s="29"/>
      <c r="V1274" s="30"/>
      <c r="AF1274" s="29"/>
      <c r="AM1274" s="31"/>
      <c r="AT1274" t="s">
        <v>45</v>
      </c>
      <c r="AW1274">
        <v>189</v>
      </c>
      <c r="AY1274">
        <v>216</v>
      </c>
    </row>
    <row r="1275" spans="1:63" x14ac:dyDescent="0.25">
      <c r="A1275" s="3" t="s">
        <v>1237</v>
      </c>
      <c r="B1275" s="3" t="s">
        <v>1237</v>
      </c>
      <c r="C1275" s="4"/>
      <c r="D1275" s="21">
        <v>39605</v>
      </c>
      <c r="E1275" s="22">
        <v>158</v>
      </c>
      <c r="F1275" s="10" t="s">
        <v>108</v>
      </c>
      <c r="U1275" s="29"/>
      <c r="V1275" s="30"/>
      <c r="AF1275" s="29"/>
      <c r="AM1275" s="31"/>
      <c r="AT1275" t="s">
        <v>45</v>
      </c>
      <c r="AW1275">
        <v>153</v>
      </c>
      <c r="AY1275">
        <v>170</v>
      </c>
    </row>
    <row r="1276" spans="1:63" x14ac:dyDescent="0.25">
      <c r="A1276" s="3" t="s">
        <v>1238</v>
      </c>
      <c r="B1276" s="3" t="s">
        <v>1238</v>
      </c>
      <c r="C1276" s="4"/>
      <c r="D1276" s="21">
        <v>39702</v>
      </c>
      <c r="E1276" s="22">
        <v>255</v>
      </c>
      <c r="F1276" s="10" t="s">
        <v>108</v>
      </c>
      <c r="U1276" s="29"/>
      <c r="V1276" s="30"/>
      <c r="AF1276" s="29"/>
      <c r="AM1276" s="31"/>
      <c r="AT1276" t="s">
        <v>45</v>
      </c>
      <c r="AW1276">
        <v>74</v>
      </c>
      <c r="AY1276">
        <v>87</v>
      </c>
    </row>
    <row r="1277" spans="1:63" x14ac:dyDescent="0.25">
      <c r="A1277" s="3" t="s">
        <v>1239</v>
      </c>
      <c r="B1277" s="3" t="s">
        <v>1239</v>
      </c>
      <c r="C1277" s="4"/>
      <c r="D1277" s="21">
        <v>39892</v>
      </c>
      <c r="E1277" s="22">
        <v>79</v>
      </c>
      <c r="F1277" s="10" t="s">
        <v>108</v>
      </c>
      <c r="U1277" s="29"/>
      <c r="V1277" s="30"/>
      <c r="AF1277" s="29"/>
      <c r="AM1277" s="31"/>
      <c r="AT1277" t="s">
        <v>45</v>
      </c>
      <c r="AW1277">
        <v>188</v>
      </c>
      <c r="AY1277">
        <v>225</v>
      </c>
    </row>
    <row r="1278" spans="1:63" x14ac:dyDescent="0.25">
      <c r="A1278" s="3" t="s">
        <v>1240</v>
      </c>
      <c r="B1278" s="3" t="s">
        <v>1240</v>
      </c>
      <c r="C1278" s="4"/>
      <c r="D1278" s="21">
        <v>39969</v>
      </c>
      <c r="E1278" s="22">
        <v>156</v>
      </c>
      <c r="F1278" s="10" t="s">
        <v>108</v>
      </c>
      <c r="U1278" s="26"/>
      <c r="V1278" s="27"/>
      <c r="AF1278" s="26"/>
      <c r="AM1278" s="28"/>
      <c r="AT1278" t="s">
        <v>45</v>
      </c>
      <c r="AW1278">
        <v>159</v>
      </c>
      <c r="AY1278">
        <v>182</v>
      </c>
    </row>
    <row r="1279" spans="1:63" x14ac:dyDescent="0.25">
      <c r="A1279" s="3" t="s">
        <v>1241</v>
      </c>
      <c r="B1279" s="3" t="s">
        <v>1241</v>
      </c>
      <c r="C1279" s="4"/>
      <c r="D1279" s="21">
        <v>40049</v>
      </c>
      <c r="E1279" s="22">
        <v>236</v>
      </c>
      <c r="F1279" s="10" t="s">
        <v>108</v>
      </c>
      <c r="U1279" s="29"/>
      <c r="V1279" s="30"/>
      <c r="AF1279" s="29"/>
      <c r="AM1279" s="31"/>
      <c r="AT1279" t="s">
        <v>45</v>
      </c>
      <c r="AW1279">
        <v>94</v>
      </c>
      <c r="AY1279">
        <v>115</v>
      </c>
      <c r="BK1279" s="32"/>
    </row>
    <row r="1280" spans="1:63" x14ac:dyDescent="0.25">
      <c r="A1280" s="3" t="s">
        <v>1242</v>
      </c>
      <c r="B1280" s="3" t="s">
        <v>1242</v>
      </c>
      <c r="C1280" s="4"/>
      <c r="D1280" s="21">
        <v>40267</v>
      </c>
      <c r="E1280" s="22">
        <v>89</v>
      </c>
      <c r="F1280" s="10" t="s">
        <v>108</v>
      </c>
      <c r="U1280" s="29"/>
      <c r="V1280" s="30"/>
      <c r="AF1280" s="29"/>
      <c r="AM1280" s="31"/>
      <c r="AT1280" t="s">
        <v>45</v>
      </c>
      <c r="AW1280">
        <v>199</v>
      </c>
      <c r="AY1280">
        <v>224</v>
      </c>
    </row>
    <row r="1281" spans="1:63" x14ac:dyDescent="0.25">
      <c r="A1281" s="3" t="s">
        <v>1243</v>
      </c>
      <c r="B1281" s="3" t="s">
        <v>1243</v>
      </c>
      <c r="C1281" s="4"/>
      <c r="D1281" s="21">
        <v>40365</v>
      </c>
      <c r="E1281" s="22">
        <v>187</v>
      </c>
      <c r="F1281" s="10" t="s">
        <v>108</v>
      </c>
      <c r="U1281" s="29"/>
      <c r="V1281" s="30"/>
      <c r="AF1281" s="29"/>
      <c r="AM1281" s="31"/>
      <c r="AT1281" t="s">
        <v>45</v>
      </c>
      <c r="AW1281">
        <v>129</v>
      </c>
      <c r="AY1281">
        <v>145</v>
      </c>
    </row>
    <row r="1282" spans="1:63" x14ac:dyDescent="0.25">
      <c r="A1282" s="3" t="s">
        <v>1244</v>
      </c>
      <c r="B1282" s="3" t="s">
        <v>1244</v>
      </c>
      <c r="C1282" s="4"/>
      <c r="D1282" s="21">
        <v>40455</v>
      </c>
      <c r="E1282" s="22">
        <v>277</v>
      </c>
      <c r="F1282" s="10" t="s">
        <v>108</v>
      </c>
      <c r="U1282" s="29"/>
      <c r="V1282" s="30"/>
      <c r="AF1282" s="29"/>
      <c r="AM1282" s="31"/>
      <c r="AT1282" t="s">
        <v>45</v>
      </c>
      <c r="AW1282">
        <v>71</v>
      </c>
      <c r="AY1282">
        <v>85</v>
      </c>
    </row>
    <row r="1283" spans="1:63" x14ac:dyDescent="0.25">
      <c r="A1283" s="3" t="s">
        <v>1245</v>
      </c>
      <c r="B1283" s="3" t="s">
        <v>1245</v>
      </c>
      <c r="C1283" s="4"/>
      <c r="D1283" s="21">
        <v>40512</v>
      </c>
      <c r="E1283" s="22">
        <v>334</v>
      </c>
      <c r="F1283" s="10" t="s">
        <v>108</v>
      </c>
      <c r="U1283" s="29"/>
      <c r="V1283" s="30"/>
      <c r="AF1283" s="29"/>
      <c r="AM1283" s="31"/>
      <c r="AT1283" t="s">
        <v>45</v>
      </c>
      <c r="AW1283">
        <v>73</v>
      </c>
      <c r="AY1283">
        <v>83</v>
      </c>
    </row>
    <row r="1284" spans="1:63" x14ac:dyDescent="0.25">
      <c r="A1284" s="3" t="s">
        <v>1246</v>
      </c>
      <c r="B1284" s="3" t="s">
        <v>1246</v>
      </c>
      <c r="C1284" s="4"/>
      <c r="D1284" s="21">
        <v>36661</v>
      </c>
      <c r="E1284" s="22">
        <v>136</v>
      </c>
      <c r="F1284" s="10" t="s">
        <v>109</v>
      </c>
      <c r="U1284" s="29"/>
      <c r="V1284" s="30"/>
      <c r="AF1284" s="29"/>
      <c r="AM1284" s="31"/>
      <c r="AT1284" t="s">
        <v>45</v>
      </c>
      <c r="AW1284">
        <v>176</v>
      </c>
      <c r="AY1284">
        <v>203</v>
      </c>
    </row>
    <row r="1285" spans="1:63" x14ac:dyDescent="0.25">
      <c r="A1285" s="3" t="s">
        <v>1247</v>
      </c>
      <c r="B1285" s="3" t="s">
        <v>1247</v>
      </c>
      <c r="C1285" s="4"/>
      <c r="D1285" s="21">
        <v>36990</v>
      </c>
      <c r="E1285" s="22">
        <v>99</v>
      </c>
      <c r="F1285" s="10" t="s">
        <v>109</v>
      </c>
      <c r="U1285" s="29"/>
      <c r="V1285" s="30"/>
      <c r="AF1285" s="29"/>
      <c r="AM1285" s="31"/>
      <c r="AT1285" t="s">
        <v>45</v>
      </c>
      <c r="AW1285">
        <v>196</v>
      </c>
      <c r="AY1285">
        <v>220</v>
      </c>
    </row>
    <row r="1286" spans="1:63" x14ac:dyDescent="0.25">
      <c r="A1286" s="3" t="s">
        <v>1248</v>
      </c>
      <c r="B1286" s="3" t="s">
        <v>1248</v>
      </c>
      <c r="C1286" s="4"/>
      <c r="D1286" s="21">
        <v>37057</v>
      </c>
      <c r="E1286" s="22">
        <v>166</v>
      </c>
      <c r="F1286" s="10" t="s">
        <v>109</v>
      </c>
      <c r="U1286" s="29"/>
      <c r="V1286" s="30"/>
      <c r="AF1286" s="29"/>
      <c r="AM1286" s="31"/>
      <c r="AT1286" t="s">
        <v>45</v>
      </c>
      <c r="AW1286">
        <v>149</v>
      </c>
      <c r="AY1286">
        <v>169</v>
      </c>
    </row>
    <row r="1287" spans="1:63" x14ac:dyDescent="0.25">
      <c r="A1287" s="3" t="s">
        <v>1249</v>
      </c>
      <c r="B1287" s="3" t="s">
        <v>1249</v>
      </c>
      <c r="C1287" s="4"/>
      <c r="D1287" s="21">
        <v>37322</v>
      </c>
      <c r="E1287" s="22">
        <v>66</v>
      </c>
      <c r="F1287" s="10" t="s">
        <v>109</v>
      </c>
      <c r="U1287" s="29"/>
      <c r="V1287" s="30"/>
      <c r="AF1287" s="29"/>
      <c r="AM1287" s="31"/>
      <c r="AT1287" t="s">
        <v>45</v>
      </c>
      <c r="AW1287">
        <v>218</v>
      </c>
      <c r="AY1287">
        <v>247</v>
      </c>
    </row>
    <row r="1288" spans="1:63" x14ac:dyDescent="0.25">
      <c r="A1288" s="3" t="s">
        <v>1250</v>
      </c>
      <c r="B1288" s="3" t="s">
        <v>1250</v>
      </c>
      <c r="C1288" s="4"/>
      <c r="D1288" s="21">
        <v>37391</v>
      </c>
      <c r="E1288" s="22">
        <v>135</v>
      </c>
      <c r="F1288" s="10" t="s">
        <v>109</v>
      </c>
      <c r="U1288" s="29"/>
      <c r="V1288" s="30"/>
      <c r="AF1288" s="29"/>
      <c r="AM1288" s="31"/>
      <c r="AT1288" t="s">
        <v>45</v>
      </c>
      <c r="AW1288">
        <v>178</v>
      </c>
      <c r="AY1288">
        <v>200</v>
      </c>
    </row>
    <row r="1289" spans="1:63" x14ac:dyDescent="0.25">
      <c r="A1289" s="3" t="s">
        <v>1251</v>
      </c>
      <c r="B1289" s="3" t="s">
        <v>1251</v>
      </c>
      <c r="C1289" s="4"/>
      <c r="D1289" s="21">
        <v>37694</v>
      </c>
      <c r="E1289" s="22">
        <v>73</v>
      </c>
      <c r="F1289" s="10" t="s">
        <v>109</v>
      </c>
      <c r="U1289" s="29"/>
      <c r="V1289" s="30"/>
      <c r="AF1289" s="29"/>
      <c r="AM1289" s="31"/>
      <c r="AT1289" t="s">
        <v>45</v>
      </c>
      <c r="AW1289">
        <v>216</v>
      </c>
      <c r="AY1289">
        <v>242</v>
      </c>
    </row>
    <row r="1290" spans="1:63" x14ac:dyDescent="0.25">
      <c r="A1290" s="3" t="s">
        <v>1252</v>
      </c>
      <c r="B1290" s="3" t="s">
        <v>1252</v>
      </c>
      <c r="C1290" s="4"/>
      <c r="D1290" s="21">
        <v>37762</v>
      </c>
      <c r="E1290" s="22">
        <v>141</v>
      </c>
      <c r="F1290" s="10" t="s">
        <v>109</v>
      </c>
      <c r="U1290" s="29"/>
      <c r="V1290" s="30"/>
      <c r="AF1290" s="29"/>
      <c r="AM1290" s="31"/>
      <c r="AT1290" t="s">
        <v>45</v>
      </c>
      <c r="AW1290">
        <v>171</v>
      </c>
      <c r="AY1290">
        <v>192</v>
      </c>
    </row>
    <row r="1291" spans="1:63" x14ac:dyDescent="0.25">
      <c r="A1291" s="3" t="s">
        <v>1253</v>
      </c>
      <c r="B1291" s="3" t="s">
        <v>1253</v>
      </c>
      <c r="C1291" s="4"/>
      <c r="D1291" s="21">
        <v>38069</v>
      </c>
      <c r="E1291" s="22">
        <v>83</v>
      </c>
      <c r="F1291" s="10" t="s">
        <v>109</v>
      </c>
      <c r="U1291" s="29"/>
      <c r="V1291" s="30"/>
      <c r="AF1291" s="29"/>
      <c r="AM1291" s="31"/>
      <c r="AT1291" t="s">
        <v>45</v>
      </c>
      <c r="AW1291">
        <v>212</v>
      </c>
      <c r="AY1291">
        <v>232</v>
      </c>
    </row>
    <row r="1292" spans="1:63" x14ac:dyDescent="0.25">
      <c r="A1292" s="3" t="s">
        <v>1254</v>
      </c>
      <c r="B1292" s="3" t="s">
        <v>1254</v>
      </c>
      <c r="C1292" s="4"/>
      <c r="D1292" s="21">
        <v>38135</v>
      </c>
      <c r="E1292" s="22">
        <v>149</v>
      </c>
      <c r="F1292" s="10" t="s">
        <v>109</v>
      </c>
      <c r="U1292" s="29"/>
      <c r="V1292" s="30"/>
      <c r="AF1292" s="29"/>
      <c r="AM1292" s="31"/>
      <c r="AT1292" t="s">
        <v>45</v>
      </c>
      <c r="AW1292">
        <v>163</v>
      </c>
      <c r="AY1292">
        <v>183</v>
      </c>
    </row>
    <row r="1293" spans="1:63" x14ac:dyDescent="0.25">
      <c r="A1293" s="3" t="s">
        <v>1255</v>
      </c>
      <c r="B1293" s="3" t="s">
        <v>1255</v>
      </c>
      <c r="C1293" s="4"/>
      <c r="D1293" s="21">
        <v>37762</v>
      </c>
      <c r="E1293" s="22">
        <v>141</v>
      </c>
      <c r="F1293" s="10" t="s">
        <v>110</v>
      </c>
      <c r="U1293" s="26"/>
      <c r="V1293" s="27"/>
      <c r="AF1293" s="26"/>
      <c r="AM1293" s="28"/>
      <c r="AT1293" t="s">
        <v>45</v>
      </c>
      <c r="AW1293">
        <v>168</v>
      </c>
      <c r="AY1293">
        <v>186</v>
      </c>
    </row>
    <row r="1294" spans="1:63" x14ac:dyDescent="0.25">
      <c r="A1294" s="3" t="s">
        <v>1256</v>
      </c>
      <c r="B1294" s="3" t="s">
        <v>1256</v>
      </c>
      <c r="C1294" s="4"/>
      <c r="D1294" s="21">
        <v>38069</v>
      </c>
      <c r="E1294" s="22">
        <v>83</v>
      </c>
      <c r="F1294" s="10" t="s">
        <v>110</v>
      </c>
      <c r="U1294" s="29"/>
      <c r="V1294" s="30"/>
      <c r="AF1294" s="29"/>
      <c r="AM1294" s="31"/>
      <c r="AT1294" t="s">
        <v>45</v>
      </c>
      <c r="AW1294">
        <v>207</v>
      </c>
      <c r="AY1294">
        <v>229</v>
      </c>
      <c r="BK1294" s="32"/>
    </row>
    <row r="1295" spans="1:63" x14ac:dyDescent="0.25">
      <c r="A1295" s="3" t="s">
        <v>1257</v>
      </c>
      <c r="B1295" s="3" t="s">
        <v>1257</v>
      </c>
      <c r="C1295" s="4"/>
      <c r="D1295" s="21">
        <v>38135</v>
      </c>
      <c r="E1295" s="22">
        <v>149</v>
      </c>
      <c r="F1295" s="10" t="s">
        <v>110</v>
      </c>
      <c r="U1295" s="29"/>
      <c r="V1295" s="30"/>
      <c r="AF1295" s="29"/>
      <c r="AM1295" s="31"/>
      <c r="AT1295" t="s">
        <v>45</v>
      </c>
      <c r="AW1295">
        <v>163</v>
      </c>
      <c r="AY1295">
        <v>181</v>
      </c>
    </row>
    <row r="1296" spans="1:63" x14ac:dyDescent="0.25">
      <c r="A1296" s="3" t="s">
        <v>1258</v>
      </c>
      <c r="B1296" s="3" t="s">
        <v>1258</v>
      </c>
      <c r="C1296" s="4"/>
      <c r="D1296" s="21">
        <v>38446</v>
      </c>
      <c r="E1296" s="22">
        <v>94</v>
      </c>
      <c r="F1296" s="10" t="s">
        <v>110</v>
      </c>
      <c r="U1296" s="29"/>
      <c r="V1296" s="30"/>
      <c r="AF1296" s="29"/>
      <c r="AM1296" s="31"/>
      <c r="AT1296" t="s">
        <v>45</v>
      </c>
      <c r="AW1296">
        <v>195</v>
      </c>
      <c r="AY1296">
        <v>222</v>
      </c>
    </row>
    <row r="1297" spans="1:63" x14ac:dyDescent="0.25">
      <c r="A1297" s="3" t="s">
        <v>1259</v>
      </c>
      <c r="B1297" s="3" t="s">
        <v>1259</v>
      </c>
      <c r="C1297" s="4"/>
      <c r="D1297" s="21">
        <v>38499</v>
      </c>
      <c r="E1297" s="22">
        <v>147</v>
      </c>
      <c r="F1297" s="10" t="s">
        <v>110</v>
      </c>
      <c r="U1297" s="29"/>
      <c r="V1297" s="30"/>
      <c r="AF1297" s="29"/>
      <c r="AM1297" s="31"/>
      <c r="AT1297" t="s">
        <v>45</v>
      </c>
      <c r="AW1297">
        <v>159</v>
      </c>
      <c r="AY1297">
        <v>177</v>
      </c>
    </row>
    <row r="1298" spans="1:63" x14ac:dyDescent="0.25">
      <c r="A1298" s="3" t="s">
        <v>1260</v>
      </c>
      <c r="B1298" s="3" t="s">
        <v>1260</v>
      </c>
      <c r="C1298" s="4"/>
      <c r="D1298" s="21">
        <v>38789</v>
      </c>
      <c r="E1298" s="22">
        <v>72</v>
      </c>
      <c r="F1298" s="10" t="s">
        <v>110</v>
      </c>
      <c r="U1298" s="29"/>
      <c r="V1298" s="30"/>
      <c r="AF1298" s="29"/>
      <c r="AM1298" s="31"/>
      <c r="AT1298" t="s">
        <v>45</v>
      </c>
      <c r="AW1298">
        <v>200</v>
      </c>
      <c r="AY1298">
        <v>229</v>
      </c>
    </row>
    <row r="1299" spans="1:63" x14ac:dyDescent="0.25">
      <c r="A1299" s="3" t="s">
        <v>1261</v>
      </c>
      <c r="B1299" s="3" t="s">
        <v>1261</v>
      </c>
      <c r="C1299" s="4"/>
      <c r="D1299" s="21">
        <v>38847</v>
      </c>
      <c r="E1299" s="22">
        <v>130</v>
      </c>
      <c r="F1299" s="10" t="s">
        <v>110</v>
      </c>
      <c r="U1299" s="29"/>
      <c r="V1299" s="30"/>
      <c r="AF1299" s="29"/>
      <c r="AM1299" s="31"/>
      <c r="AT1299" t="s">
        <v>45</v>
      </c>
      <c r="AW1299">
        <v>177</v>
      </c>
      <c r="AY1299">
        <v>198</v>
      </c>
    </row>
    <row r="1300" spans="1:63" x14ac:dyDescent="0.25">
      <c r="A1300" s="3" t="s">
        <v>1262</v>
      </c>
      <c r="B1300" s="3" t="s">
        <v>1262</v>
      </c>
      <c r="C1300" s="4"/>
      <c r="D1300" s="21">
        <v>39892</v>
      </c>
      <c r="E1300" s="22">
        <v>79</v>
      </c>
      <c r="F1300" s="10" t="s">
        <v>111</v>
      </c>
      <c r="U1300" s="29"/>
      <c r="V1300" s="30"/>
      <c r="AF1300" s="29"/>
      <c r="AM1300" s="31"/>
      <c r="AT1300" t="s">
        <v>45</v>
      </c>
      <c r="AW1300">
        <v>154</v>
      </c>
      <c r="AY1300">
        <v>200</v>
      </c>
    </row>
    <row r="1301" spans="1:63" x14ac:dyDescent="0.25">
      <c r="A1301" s="3" t="s">
        <v>1263</v>
      </c>
      <c r="B1301" s="3" t="s">
        <v>1263</v>
      </c>
      <c r="C1301" s="4"/>
      <c r="D1301" s="21">
        <v>39969</v>
      </c>
      <c r="E1301" s="22">
        <v>156</v>
      </c>
      <c r="F1301" s="10" t="s">
        <v>111</v>
      </c>
      <c r="U1301" s="29"/>
      <c r="V1301" s="30"/>
      <c r="AF1301" s="29"/>
      <c r="AM1301" s="31"/>
      <c r="AT1301" t="s">
        <v>45</v>
      </c>
      <c r="AW1301">
        <v>140</v>
      </c>
      <c r="AY1301">
        <v>167</v>
      </c>
    </row>
    <row r="1302" spans="1:63" x14ac:dyDescent="0.25">
      <c r="A1302" s="3" t="s">
        <v>1264</v>
      </c>
      <c r="B1302" s="3" t="s">
        <v>1264</v>
      </c>
      <c r="C1302" s="4"/>
      <c r="D1302" s="21">
        <v>40049</v>
      </c>
      <c r="E1302" s="22">
        <v>236</v>
      </c>
      <c r="F1302" s="10" t="s">
        <v>111</v>
      </c>
      <c r="U1302" s="29"/>
      <c r="V1302" s="30"/>
      <c r="AF1302" s="29"/>
      <c r="AM1302" s="31"/>
      <c r="AT1302" t="s">
        <v>45</v>
      </c>
      <c r="AW1302">
        <v>81</v>
      </c>
      <c r="AY1302">
        <v>104</v>
      </c>
    </row>
    <row r="1303" spans="1:63" x14ac:dyDescent="0.25">
      <c r="A1303" s="3" t="s">
        <v>1265</v>
      </c>
      <c r="B1303" s="3" t="s">
        <v>1265</v>
      </c>
      <c r="C1303" s="4"/>
      <c r="D1303" s="21">
        <v>40267</v>
      </c>
      <c r="E1303" s="22">
        <v>89</v>
      </c>
      <c r="F1303" s="10" t="s">
        <v>111</v>
      </c>
      <c r="U1303" s="29"/>
      <c r="V1303" s="30"/>
      <c r="AF1303" s="29"/>
      <c r="AM1303" s="31"/>
      <c r="AT1303" t="s">
        <v>45</v>
      </c>
      <c r="AW1303">
        <v>146</v>
      </c>
      <c r="AY1303">
        <v>196</v>
      </c>
    </row>
    <row r="1304" spans="1:63" x14ac:dyDescent="0.25">
      <c r="A1304" s="3" t="s">
        <v>1266</v>
      </c>
      <c r="B1304" s="3" t="s">
        <v>1266</v>
      </c>
      <c r="C1304" s="4"/>
      <c r="D1304" s="21">
        <v>40365</v>
      </c>
      <c r="E1304" s="22">
        <v>187</v>
      </c>
      <c r="F1304" s="10" t="s">
        <v>111</v>
      </c>
      <c r="U1304" s="29"/>
      <c r="V1304" s="30"/>
      <c r="AF1304" s="29"/>
      <c r="AM1304" s="31"/>
      <c r="AT1304" t="s">
        <v>45</v>
      </c>
      <c r="AW1304">
        <v>109</v>
      </c>
      <c r="AY1304">
        <v>132</v>
      </c>
    </row>
    <row r="1305" spans="1:63" x14ac:dyDescent="0.25">
      <c r="A1305" s="3" t="s">
        <v>1267</v>
      </c>
      <c r="B1305" s="3" t="s">
        <v>1267</v>
      </c>
      <c r="C1305" s="4"/>
      <c r="D1305" s="21">
        <v>40455</v>
      </c>
      <c r="E1305" s="22">
        <v>277</v>
      </c>
      <c r="F1305" s="10" t="s">
        <v>111</v>
      </c>
      <c r="U1305" s="29"/>
      <c r="V1305" s="30"/>
      <c r="AF1305" s="29"/>
      <c r="AM1305" s="31"/>
      <c r="AT1305" t="s">
        <v>45</v>
      </c>
      <c r="AW1305">
        <v>54</v>
      </c>
      <c r="AY1305">
        <v>72</v>
      </c>
    </row>
    <row r="1306" spans="1:63" x14ac:dyDescent="0.25">
      <c r="A1306" s="3" t="s">
        <v>1268</v>
      </c>
      <c r="B1306" s="3" t="s">
        <v>1268</v>
      </c>
      <c r="C1306" s="4"/>
      <c r="D1306" s="21">
        <v>40512</v>
      </c>
      <c r="E1306" s="22">
        <v>334</v>
      </c>
      <c r="F1306" s="10" t="s">
        <v>111</v>
      </c>
      <c r="U1306" s="29"/>
      <c r="V1306" s="30"/>
      <c r="AF1306" s="29"/>
      <c r="AM1306" s="31"/>
      <c r="AT1306" t="s">
        <v>45</v>
      </c>
      <c r="AW1306">
        <v>49</v>
      </c>
      <c r="AY1306">
        <v>59</v>
      </c>
    </row>
    <row r="1307" spans="1:63" x14ac:dyDescent="0.25">
      <c r="A1307" s="3" t="s">
        <v>1269</v>
      </c>
      <c r="B1307" s="3" t="s">
        <v>1269</v>
      </c>
      <c r="C1307" s="4"/>
      <c r="D1307" s="21">
        <v>40632</v>
      </c>
      <c r="E1307" s="22">
        <v>89</v>
      </c>
      <c r="F1307" s="10" t="s">
        <v>111</v>
      </c>
      <c r="U1307" s="29"/>
      <c r="V1307" s="30"/>
      <c r="AF1307" s="29"/>
      <c r="AM1307" s="31"/>
      <c r="AT1307" t="s">
        <v>45</v>
      </c>
      <c r="AW1307">
        <v>124</v>
      </c>
    </row>
    <row r="1308" spans="1:63" x14ac:dyDescent="0.25">
      <c r="A1308" s="3" t="s">
        <v>1270</v>
      </c>
      <c r="B1308" s="3" t="s">
        <v>1270</v>
      </c>
      <c r="C1308" s="4"/>
      <c r="D1308" s="21">
        <v>40674</v>
      </c>
      <c r="E1308" s="22">
        <v>131</v>
      </c>
      <c r="F1308" s="10" t="s">
        <v>111</v>
      </c>
      <c r="U1308" s="26"/>
      <c r="V1308" s="27"/>
      <c r="AF1308" s="26"/>
      <c r="AM1308" s="28"/>
      <c r="AT1308" t="s">
        <v>45</v>
      </c>
      <c r="AW1308">
        <v>158</v>
      </c>
      <c r="AY1308">
        <v>183</v>
      </c>
    </row>
    <row r="1309" spans="1:63" x14ac:dyDescent="0.25">
      <c r="A1309" s="3" t="s">
        <v>1271</v>
      </c>
      <c r="B1309" s="3" t="s">
        <v>1271</v>
      </c>
      <c r="C1309" s="4"/>
      <c r="D1309" s="21">
        <v>40795</v>
      </c>
      <c r="E1309" s="22">
        <v>252</v>
      </c>
      <c r="F1309" s="10" t="s">
        <v>111</v>
      </c>
      <c r="U1309" s="29"/>
      <c r="V1309" s="30"/>
      <c r="AF1309" s="29"/>
      <c r="AM1309" s="31"/>
      <c r="AT1309" t="s">
        <v>45</v>
      </c>
      <c r="AW1309">
        <v>69</v>
      </c>
      <c r="AY1309">
        <v>86</v>
      </c>
      <c r="BK1309" s="32"/>
    </row>
    <row r="1310" spans="1:63" x14ac:dyDescent="0.25">
      <c r="A1310" s="3" t="s">
        <v>1272</v>
      </c>
      <c r="B1310" s="3" t="s">
        <v>1272</v>
      </c>
      <c r="C1310" s="4"/>
      <c r="D1310" s="21">
        <v>41004</v>
      </c>
      <c r="E1310" s="22">
        <v>96</v>
      </c>
      <c r="F1310" s="10" t="s">
        <v>111</v>
      </c>
      <c r="U1310" s="29"/>
      <c r="V1310" s="30"/>
      <c r="AF1310" s="29"/>
      <c r="AM1310" s="31"/>
      <c r="AT1310" t="s">
        <v>45</v>
      </c>
      <c r="AW1310">
        <v>152</v>
      </c>
      <c r="AY1310">
        <v>189</v>
      </c>
    </row>
    <row r="1311" spans="1:63" x14ac:dyDescent="0.25">
      <c r="A1311" s="3" t="s">
        <v>1273</v>
      </c>
      <c r="B1311" s="3" t="s">
        <v>1273</v>
      </c>
      <c r="C1311" s="4"/>
      <c r="D1311" s="21">
        <v>41088</v>
      </c>
      <c r="E1311" s="22">
        <v>180</v>
      </c>
      <c r="F1311" s="10" t="s">
        <v>111</v>
      </c>
      <c r="U1311" s="29"/>
      <c r="V1311" s="30"/>
      <c r="AF1311" s="29"/>
      <c r="AM1311" s="31"/>
      <c r="AT1311" t="s">
        <v>45</v>
      </c>
      <c r="AW1311">
        <v>111</v>
      </c>
      <c r="AY1311">
        <v>138</v>
      </c>
    </row>
    <row r="1312" spans="1:63" x14ac:dyDescent="0.25">
      <c r="A1312" s="3" t="s">
        <v>1274</v>
      </c>
      <c r="B1312" s="3" t="s">
        <v>1274</v>
      </c>
      <c r="C1312" s="4"/>
      <c r="D1312" s="21">
        <v>41177</v>
      </c>
      <c r="E1312" s="22">
        <v>269</v>
      </c>
      <c r="F1312" s="10" t="s">
        <v>111</v>
      </c>
      <c r="U1312" s="29"/>
      <c r="V1312" s="30"/>
      <c r="AF1312" s="29"/>
      <c r="AM1312" s="31"/>
      <c r="AT1312" t="s">
        <v>45</v>
      </c>
      <c r="AW1312">
        <v>66</v>
      </c>
      <c r="AY1312">
        <v>83</v>
      </c>
    </row>
    <row r="1313" spans="1:63" x14ac:dyDescent="0.25">
      <c r="A1313" s="3" t="s">
        <v>1275</v>
      </c>
      <c r="B1313" s="3" t="s">
        <v>1275</v>
      </c>
      <c r="C1313" s="4"/>
      <c r="D1313" s="21">
        <v>36661</v>
      </c>
      <c r="E1313" s="22">
        <v>136</v>
      </c>
      <c r="F1313" s="10" t="s">
        <v>112</v>
      </c>
      <c r="U1313" s="29"/>
      <c r="V1313" s="30"/>
      <c r="AF1313" s="29"/>
      <c r="AM1313" s="31"/>
      <c r="AT1313" t="s">
        <v>45</v>
      </c>
      <c r="AW1313">
        <v>174</v>
      </c>
      <c r="AY1313">
        <v>201</v>
      </c>
    </row>
    <row r="1314" spans="1:63" x14ac:dyDescent="0.25">
      <c r="A1314" s="3" t="s">
        <v>1276</v>
      </c>
      <c r="B1314" s="3" t="s">
        <v>1276</v>
      </c>
      <c r="C1314" s="4"/>
      <c r="D1314" s="21">
        <v>36990</v>
      </c>
      <c r="E1314" s="22">
        <v>99</v>
      </c>
      <c r="F1314" s="10" t="s">
        <v>112</v>
      </c>
      <c r="U1314" s="29"/>
      <c r="V1314" s="30"/>
      <c r="AF1314" s="29"/>
      <c r="AM1314" s="31"/>
      <c r="AT1314" t="s">
        <v>45</v>
      </c>
      <c r="AW1314">
        <v>195</v>
      </c>
      <c r="AY1314">
        <v>220</v>
      </c>
    </row>
    <row r="1315" spans="1:63" x14ac:dyDescent="0.25">
      <c r="A1315" s="3" t="s">
        <v>1277</v>
      </c>
      <c r="B1315" s="3" t="s">
        <v>1277</v>
      </c>
      <c r="C1315" s="4"/>
      <c r="D1315" s="21">
        <v>37057</v>
      </c>
      <c r="E1315" s="22">
        <v>166</v>
      </c>
      <c r="F1315" s="10" t="s">
        <v>112</v>
      </c>
      <c r="U1315" s="29"/>
      <c r="V1315" s="30"/>
      <c r="AF1315" s="29"/>
      <c r="AM1315" s="31"/>
      <c r="AT1315" t="s">
        <v>45</v>
      </c>
      <c r="AW1315">
        <v>147</v>
      </c>
      <c r="AY1315">
        <v>168</v>
      </c>
    </row>
    <row r="1316" spans="1:63" x14ac:dyDescent="0.25">
      <c r="A1316" s="3" t="s">
        <v>1278</v>
      </c>
      <c r="B1316" s="3" t="s">
        <v>1278</v>
      </c>
      <c r="C1316" s="4"/>
      <c r="D1316" s="21">
        <v>37322</v>
      </c>
      <c r="E1316" s="22">
        <v>66</v>
      </c>
      <c r="F1316" s="10" t="s">
        <v>112</v>
      </c>
      <c r="U1316" s="29"/>
      <c r="V1316" s="30"/>
      <c r="AF1316" s="29"/>
      <c r="AM1316" s="31"/>
      <c r="AT1316" t="s">
        <v>45</v>
      </c>
      <c r="AW1316">
        <v>222</v>
      </c>
      <c r="AY1316">
        <v>250</v>
      </c>
    </row>
    <row r="1317" spans="1:63" x14ac:dyDescent="0.25">
      <c r="A1317" s="3" t="s">
        <v>1279</v>
      </c>
      <c r="B1317" s="3" t="s">
        <v>1279</v>
      </c>
      <c r="C1317" s="4"/>
      <c r="D1317" s="21">
        <v>37391</v>
      </c>
      <c r="E1317" s="22">
        <v>135</v>
      </c>
      <c r="F1317" s="10" t="s">
        <v>112</v>
      </c>
      <c r="U1317" s="29"/>
      <c r="V1317" s="30"/>
      <c r="AF1317" s="29"/>
      <c r="AM1317" s="31"/>
      <c r="AT1317" t="s">
        <v>45</v>
      </c>
      <c r="AW1317">
        <v>177</v>
      </c>
      <c r="AY1317">
        <v>199</v>
      </c>
    </row>
    <row r="1318" spans="1:63" x14ac:dyDescent="0.25">
      <c r="A1318" s="3" t="s">
        <v>1280</v>
      </c>
      <c r="B1318" s="3" t="s">
        <v>1280</v>
      </c>
      <c r="C1318" s="4"/>
      <c r="D1318" s="21">
        <v>37694</v>
      </c>
      <c r="E1318" s="22">
        <v>73</v>
      </c>
      <c r="F1318" s="10" t="s">
        <v>112</v>
      </c>
      <c r="U1318" s="29"/>
      <c r="V1318" s="30"/>
      <c r="AF1318" s="29"/>
      <c r="AM1318" s="31"/>
      <c r="AT1318" t="s">
        <v>45</v>
      </c>
      <c r="AW1318">
        <v>215</v>
      </c>
      <c r="AY1318">
        <v>241</v>
      </c>
    </row>
    <row r="1319" spans="1:63" x14ac:dyDescent="0.25">
      <c r="A1319" s="3" t="s">
        <v>1281</v>
      </c>
      <c r="B1319" s="3" t="s">
        <v>1281</v>
      </c>
      <c r="C1319" s="4"/>
      <c r="D1319" s="21">
        <v>37762</v>
      </c>
      <c r="E1319" s="22">
        <v>141</v>
      </c>
      <c r="F1319" s="10" t="s">
        <v>112</v>
      </c>
      <c r="U1319" s="29"/>
      <c r="V1319" s="30"/>
      <c r="AF1319" s="29"/>
      <c r="AM1319" s="31"/>
      <c r="AT1319" t="s">
        <v>45</v>
      </c>
      <c r="AW1319">
        <v>171</v>
      </c>
      <c r="AY1319">
        <v>193</v>
      </c>
    </row>
    <row r="1320" spans="1:63" x14ac:dyDescent="0.25">
      <c r="A1320" s="3" t="s">
        <v>1282</v>
      </c>
      <c r="B1320" s="3" t="s">
        <v>1282</v>
      </c>
      <c r="C1320" s="4"/>
      <c r="D1320" s="21">
        <v>38069</v>
      </c>
      <c r="E1320" s="22">
        <v>83</v>
      </c>
      <c r="F1320" s="10" t="s">
        <v>112</v>
      </c>
      <c r="U1320" s="29"/>
      <c r="V1320" s="30"/>
      <c r="AF1320" s="29"/>
      <c r="AM1320" s="31"/>
      <c r="AT1320" t="s">
        <v>45</v>
      </c>
      <c r="AW1320">
        <v>212</v>
      </c>
      <c r="AY1320">
        <v>233</v>
      </c>
    </row>
    <row r="1321" spans="1:63" x14ac:dyDescent="0.25">
      <c r="A1321" s="3" t="s">
        <v>1283</v>
      </c>
      <c r="B1321" s="3" t="s">
        <v>1283</v>
      </c>
      <c r="C1321" s="4"/>
      <c r="D1321" s="21">
        <v>38135</v>
      </c>
      <c r="E1321" s="22">
        <v>149</v>
      </c>
      <c r="F1321" s="10" t="s">
        <v>112</v>
      </c>
      <c r="U1321" s="29"/>
      <c r="V1321" s="30"/>
      <c r="AF1321" s="29"/>
      <c r="AM1321" s="31"/>
      <c r="AT1321" t="s">
        <v>45</v>
      </c>
      <c r="AW1321">
        <v>164</v>
      </c>
      <c r="AY1321">
        <v>183</v>
      </c>
    </row>
    <row r="1322" spans="1:63" x14ac:dyDescent="0.25">
      <c r="A1322" s="3" t="s">
        <v>1284</v>
      </c>
      <c r="B1322" s="3" t="s">
        <v>1284</v>
      </c>
      <c r="C1322" s="4"/>
      <c r="D1322" s="21">
        <v>37391</v>
      </c>
      <c r="E1322" s="22">
        <v>135</v>
      </c>
      <c r="F1322" s="10" t="s">
        <v>113</v>
      </c>
      <c r="U1322" s="29"/>
      <c r="V1322" s="30"/>
      <c r="AF1322" s="29"/>
      <c r="AM1322" s="31"/>
      <c r="AT1322" t="s">
        <v>45</v>
      </c>
      <c r="AW1322">
        <v>159</v>
      </c>
      <c r="AY1322">
        <v>184</v>
      </c>
    </row>
    <row r="1323" spans="1:63" x14ac:dyDescent="0.25">
      <c r="A1323" s="3" t="s">
        <v>1285</v>
      </c>
      <c r="B1323" s="3" t="s">
        <v>1285</v>
      </c>
      <c r="C1323" s="4"/>
      <c r="D1323" s="21">
        <v>37508</v>
      </c>
      <c r="E1323" s="22">
        <v>252</v>
      </c>
      <c r="F1323" s="10" t="s">
        <v>113</v>
      </c>
      <c r="U1323" s="26"/>
      <c r="V1323" s="27"/>
      <c r="AF1323" s="26"/>
      <c r="AM1323" s="28"/>
      <c r="AT1323" t="s">
        <v>45</v>
      </c>
      <c r="AW1323">
        <v>79</v>
      </c>
      <c r="AY1323">
        <v>97</v>
      </c>
    </row>
    <row r="1324" spans="1:63" x14ac:dyDescent="0.25">
      <c r="A1324" s="3" t="s">
        <v>1286</v>
      </c>
      <c r="B1324" s="3" t="s">
        <v>1286</v>
      </c>
      <c r="C1324" s="4"/>
      <c r="D1324" s="21">
        <v>37762</v>
      </c>
      <c r="E1324" s="22">
        <v>141</v>
      </c>
      <c r="F1324" s="10" t="s">
        <v>113</v>
      </c>
      <c r="U1324" s="29"/>
      <c r="V1324" s="30"/>
      <c r="AF1324" s="29"/>
      <c r="AM1324" s="31"/>
      <c r="AT1324" t="s">
        <v>45</v>
      </c>
      <c r="AW1324">
        <v>154</v>
      </c>
      <c r="AY1324">
        <v>176</v>
      </c>
      <c r="BK1324" s="32"/>
    </row>
    <row r="1325" spans="1:63" x14ac:dyDescent="0.25">
      <c r="A1325" s="3" t="s">
        <v>1287</v>
      </c>
      <c r="B1325" s="3" t="s">
        <v>1287</v>
      </c>
      <c r="C1325" s="4"/>
      <c r="D1325" s="21">
        <v>37866</v>
      </c>
      <c r="E1325" s="22">
        <v>245</v>
      </c>
      <c r="F1325" s="10" t="s">
        <v>113</v>
      </c>
      <c r="U1325" s="29"/>
      <c r="V1325" s="30"/>
      <c r="AF1325" s="29"/>
      <c r="AM1325" s="31"/>
      <c r="AT1325" t="s">
        <v>45</v>
      </c>
      <c r="AW1325">
        <v>76</v>
      </c>
      <c r="AY1325">
        <v>99</v>
      </c>
    </row>
    <row r="1326" spans="1:63" x14ac:dyDescent="0.25">
      <c r="A1326" s="3" t="s">
        <v>1288</v>
      </c>
      <c r="B1326" s="3" t="s">
        <v>1288</v>
      </c>
      <c r="C1326" s="4"/>
      <c r="D1326" s="21">
        <v>38135</v>
      </c>
      <c r="E1326" s="22">
        <v>149</v>
      </c>
      <c r="F1326" s="10" t="s">
        <v>113</v>
      </c>
      <c r="U1326" s="29"/>
      <c r="V1326" s="30"/>
      <c r="AF1326" s="29"/>
      <c r="AM1326" s="31"/>
      <c r="AT1326" t="s">
        <v>45</v>
      </c>
      <c r="AW1326">
        <v>156</v>
      </c>
      <c r="AY1326">
        <v>172</v>
      </c>
    </row>
    <row r="1327" spans="1:63" x14ac:dyDescent="0.25">
      <c r="A1327" s="3" t="s">
        <v>1289</v>
      </c>
      <c r="B1327" s="3" t="s">
        <v>1289</v>
      </c>
      <c r="C1327" s="4"/>
      <c r="D1327" s="21">
        <v>38236</v>
      </c>
      <c r="E1327" s="22">
        <v>250</v>
      </c>
      <c r="F1327" s="10" t="s">
        <v>113</v>
      </c>
      <c r="U1327" s="29"/>
      <c r="V1327" s="30"/>
      <c r="AF1327" s="29"/>
      <c r="AM1327" s="31"/>
      <c r="AT1327" t="s">
        <v>45</v>
      </c>
      <c r="AW1327">
        <v>71</v>
      </c>
      <c r="AY1327">
        <v>92</v>
      </c>
    </row>
    <row r="1328" spans="1:63" x14ac:dyDescent="0.25">
      <c r="A1328" s="3" t="s">
        <v>1290</v>
      </c>
      <c r="B1328" s="3" t="s">
        <v>1290</v>
      </c>
      <c r="C1328" s="4"/>
      <c r="D1328" s="21">
        <v>39892</v>
      </c>
      <c r="E1328" s="22">
        <v>79</v>
      </c>
      <c r="F1328" s="10" t="s">
        <v>113</v>
      </c>
      <c r="U1328" s="29"/>
      <c r="V1328" s="30"/>
      <c r="AF1328" s="29"/>
      <c r="AM1328" s="31"/>
      <c r="AT1328" t="s">
        <v>45</v>
      </c>
      <c r="AW1328">
        <v>168</v>
      </c>
      <c r="AY1328">
        <v>211</v>
      </c>
    </row>
    <row r="1329" spans="1:63" x14ac:dyDescent="0.25">
      <c r="A1329" s="3" t="s">
        <v>1291</v>
      </c>
      <c r="B1329" s="3" t="s">
        <v>1291</v>
      </c>
      <c r="C1329" s="4"/>
      <c r="D1329" s="21">
        <v>39969</v>
      </c>
      <c r="E1329" s="22">
        <v>156</v>
      </c>
      <c r="F1329" s="10" t="s">
        <v>113</v>
      </c>
      <c r="U1329" s="29"/>
      <c r="V1329" s="30"/>
      <c r="AF1329" s="29"/>
      <c r="AM1329" s="31"/>
      <c r="AT1329" t="s">
        <v>45</v>
      </c>
      <c r="AW1329">
        <v>146</v>
      </c>
      <c r="AY1329">
        <v>172</v>
      </c>
    </row>
    <row r="1330" spans="1:63" x14ac:dyDescent="0.25">
      <c r="A1330" s="3" t="s">
        <v>1292</v>
      </c>
      <c r="B1330" s="3" t="s">
        <v>1292</v>
      </c>
      <c r="C1330" s="4"/>
      <c r="D1330" s="21">
        <v>40049</v>
      </c>
      <c r="E1330" s="22">
        <v>236</v>
      </c>
      <c r="F1330" s="10" t="s">
        <v>113</v>
      </c>
      <c r="U1330" s="29"/>
      <c r="V1330" s="30"/>
      <c r="AF1330" s="29"/>
      <c r="AM1330" s="31"/>
      <c r="AT1330" t="s">
        <v>45</v>
      </c>
      <c r="AW1330">
        <v>92</v>
      </c>
      <c r="AY1330">
        <v>112</v>
      </c>
    </row>
    <row r="1331" spans="1:63" x14ac:dyDescent="0.25">
      <c r="A1331" s="3" t="s">
        <v>1293</v>
      </c>
      <c r="B1331" s="3" t="s">
        <v>1293</v>
      </c>
      <c r="C1331" s="4"/>
      <c r="D1331" s="21">
        <v>40267</v>
      </c>
      <c r="E1331" s="22">
        <v>89</v>
      </c>
      <c r="F1331" s="10" t="s">
        <v>113</v>
      </c>
      <c r="U1331" s="29"/>
      <c r="V1331" s="30"/>
      <c r="AF1331" s="29"/>
      <c r="AM1331" s="31"/>
      <c r="AT1331" t="s">
        <v>45</v>
      </c>
      <c r="AW1331">
        <v>162</v>
      </c>
      <c r="AY1331">
        <v>216</v>
      </c>
    </row>
    <row r="1332" spans="1:63" x14ac:dyDescent="0.25">
      <c r="A1332" s="3" t="s">
        <v>1294</v>
      </c>
      <c r="B1332" s="3" t="s">
        <v>1294</v>
      </c>
      <c r="C1332" s="4"/>
      <c r="D1332" s="21">
        <v>40365</v>
      </c>
      <c r="E1332" s="22">
        <v>187</v>
      </c>
      <c r="F1332" s="10" t="s">
        <v>113</v>
      </c>
      <c r="U1332" s="29"/>
      <c r="V1332" s="30"/>
      <c r="AF1332" s="29"/>
      <c r="AM1332" s="31"/>
      <c r="AT1332" t="s">
        <v>45</v>
      </c>
      <c r="AW1332">
        <v>119</v>
      </c>
      <c r="AY1332">
        <v>139</v>
      </c>
    </row>
    <row r="1333" spans="1:63" x14ac:dyDescent="0.25">
      <c r="A1333" s="3" t="s">
        <v>1295</v>
      </c>
      <c r="B1333" s="3" t="s">
        <v>1295</v>
      </c>
      <c r="C1333" s="4"/>
      <c r="D1333" s="21">
        <v>40455</v>
      </c>
      <c r="E1333" s="22">
        <v>277</v>
      </c>
      <c r="F1333" s="10" t="s">
        <v>113</v>
      </c>
      <c r="U1333" s="29"/>
      <c r="V1333" s="30"/>
      <c r="AF1333" s="29"/>
      <c r="AM1333" s="31"/>
      <c r="AT1333" t="s">
        <v>45</v>
      </c>
      <c r="AW1333">
        <v>62</v>
      </c>
      <c r="AY1333">
        <v>77</v>
      </c>
    </row>
    <row r="1334" spans="1:63" x14ac:dyDescent="0.25">
      <c r="A1334" s="3" t="s">
        <v>1296</v>
      </c>
      <c r="B1334" s="3" t="s">
        <v>1296</v>
      </c>
      <c r="C1334" s="4"/>
      <c r="D1334" s="21">
        <v>40512</v>
      </c>
      <c r="E1334" s="22">
        <v>334</v>
      </c>
      <c r="F1334" s="10" t="s">
        <v>113</v>
      </c>
      <c r="U1334" s="29"/>
      <c r="V1334" s="30"/>
      <c r="AF1334" s="29"/>
      <c r="AM1334" s="31"/>
      <c r="AT1334" t="s">
        <v>45</v>
      </c>
      <c r="AW1334">
        <v>49</v>
      </c>
      <c r="AY1334">
        <v>59</v>
      </c>
    </row>
    <row r="1335" spans="1:63" x14ac:dyDescent="0.25">
      <c r="A1335" s="3" t="s">
        <v>1297</v>
      </c>
      <c r="B1335" s="3" t="s">
        <v>1297</v>
      </c>
      <c r="C1335" s="4"/>
      <c r="D1335" s="21">
        <v>40632</v>
      </c>
      <c r="E1335" s="22">
        <v>89</v>
      </c>
      <c r="F1335" s="10" t="s">
        <v>113</v>
      </c>
      <c r="U1335" s="29"/>
      <c r="V1335" s="30"/>
      <c r="AF1335" s="29"/>
      <c r="AM1335" s="31"/>
      <c r="AT1335" t="s">
        <v>45</v>
      </c>
      <c r="AW1335">
        <v>158</v>
      </c>
      <c r="AY1335">
        <v>216</v>
      </c>
    </row>
    <row r="1336" spans="1:63" x14ac:dyDescent="0.25">
      <c r="A1336" s="3" t="s">
        <v>1298</v>
      </c>
      <c r="B1336" s="3" t="s">
        <v>1298</v>
      </c>
      <c r="C1336" s="4"/>
      <c r="D1336" s="21">
        <v>40674</v>
      </c>
      <c r="E1336" s="22">
        <v>131</v>
      </c>
      <c r="F1336" s="10" t="s">
        <v>113</v>
      </c>
      <c r="U1336" s="29"/>
      <c r="V1336" s="30"/>
      <c r="AF1336" s="29"/>
      <c r="AM1336" s="31"/>
      <c r="AT1336" t="s">
        <v>45</v>
      </c>
      <c r="AW1336">
        <v>165</v>
      </c>
      <c r="AY1336">
        <v>192</v>
      </c>
    </row>
    <row r="1337" spans="1:63" x14ac:dyDescent="0.25">
      <c r="A1337" s="3" t="s">
        <v>1299</v>
      </c>
      <c r="B1337" s="3" t="s">
        <v>1299</v>
      </c>
      <c r="C1337" s="4"/>
      <c r="D1337" s="21">
        <v>40795</v>
      </c>
      <c r="E1337" s="22">
        <v>252</v>
      </c>
      <c r="F1337" s="10" t="s">
        <v>113</v>
      </c>
      <c r="U1337" s="29"/>
      <c r="V1337" s="30"/>
      <c r="AF1337" s="29"/>
      <c r="AM1337" s="31"/>
      <c r="AT1337" t="s">
        <v>45</v>
      </c>
      <c r="AW1337">
        <v>75</v>
      </c>
      <c r="AY1337">
        <v>92</v>
      </c>
    </row>
    <row r="1338" spans="1:63" x14ac:dyDescent="0.25">
      <c r="A1338" s="3" t="s">
        <v>1300</v>
      </c>
      <c r="B1338" s="3" t="s">
        <v>1300</v>
      </c>
      <c r="C1338" s="4"/>
      <c r="D1338" s="21">
        <v>41004</v>
      </c>
      <c r="E1338" s="22">
        <v>96</v>
      </c>
      <c r="F1338" s="10" t="s">
        <v>113</v>
      </c>
      <c r="U1338" s="26"/>
      <c r="V1338" s="27"/>
      <c r="AF1338" s="26"/>
      <c r="AM1338" s="28"/>
      <c r="AT1338" t="s">
        <v>45</v>
      </c>
      <c r="AW1338">
        <v>172</v>
      </c>
      <c r="AY1338">
        <v>205</v>
      </c>
    </row>
    <row r="1339" spans="1:63" x14ac:dyDescent="0.25">
      <c r="A1339" s="3" t="s">
        <v>1301</v>
      </c>
      <c r="B1339" s="3" t="s">
        <v>1301</v>
      </c>
      <c r="C1339" s="4"/>
      <c r="D1339" s="21">
        <v>41088</v>
      </c>
      <c r="E1339" s="22">
        <v>180</v>
      </c>
      <c r="F1339" s="10" t="s">
        <v>113</v>
      </c>
      <c r="U1339" s="29"/>
      <c r="V1339" s="30"/>
      <c r="AF1339" s="29"/>
      <c r="AM1339" s="31"/>
      <c r="AT1339" t="s">
        <v>45</v>
      </c>
      <c r="AW1339">
        <v>129</v>
      </c>
      <c r="AY1339">
        <v>154</v>
      </c>
      <c r="BK1339" s="32"/>
    </row>
    <row r="1340" spans="1:63" x14ac:dyDescent="0.25">
      <c r="A1340" s="3" t="s">
        <v>1302</v>
      </c>
      <c r="B1340" s="3" t="s">
        <v>1302</v>
      </c>
      <c r="C1340" s="4"/>
      <c r="D1340" s="21">
        <v>41177</v>
      </c>
      <c r="E1340" s="22">
        <v>269</v>
      </c>
      <c r="F1340" s="10" t="s">
        <v>113</v>
      </c>
      <c r="U1340" s="29"/>
      <c r="V1340" s="30"/>
      <c r="AF1340" s="29"/>
      <c r="AM1340" s="31"/>
      <c r="AT1340" t="s">
        <v>45</v>
      </c>
      <c r="AW1340">
        <v>73</v>
      </c>
      <c r="AY1340">
        <v>89</v>
      </c>
    </row>
    <row r="1341" spans="1:63" x14ac:dyDescent="0.25">
      <c r="A1341" s="3" t="s">
        <v>1303</v>
      </c>
      <c r="B1341" s="3" t="s">
        <v>1303</v>
      </c>
      <c r="C1341" s="4"/>
      <c r="D1341" s="21">
        <v>38446</v>
      </c>
      <c r="E1341" s="22">
        <v>94</v>
      </c>
      <c r="F1341" s="10" t="s">
        <v>114</v>
      </c>
      <c r="U1341" s="29"/>
      <c r="V1341" s="30"/>
      <c r="AF1341" s="29"/>
      <c r="AM1341" s="31"/>
      <c r="AT1341" t="s">
        <v>45</v>
      </c>
      <c r="AW1341">
        <v>197</v>
      </c>
      <c r="AY1341">
        <v>223</v>
      </c>
    </row>
    <row r="1342" spans="1:63" x14ac:dyDescent="0.25">
      <c r="A1342" s="3" t="s">
        <v>1304</v>
      </c>
      <c r="B1342" s="3" t="s">
        <v>1304</v>
      </c>
      <c r="C1342" s="4"/>
      <c r="D1342" s="21">
        <v>38499</v>
      </c>
      <c r="E1342" s="22">
        <v>147</v>
      </c>
      <c r="F1342" s="10" t="s">
        <v>114</v>
      </c>
      <c r="U1342" s="29"/>
      <c r="V1342" s="30"/>
      <c r="AF1342" s="29"/>
      <c r="AM1342" s="31"/>
      <c r="AT1342" t="s">
        <v>45</v>
      </c>
      <c r="AW1342">
        <v>162</v>
      </c>
      <c r="AY1342">
        <v>182</v>
      </c>
    </row>
    <row r="1343" spans="1:63" x14ac:dyDescent="0.25">
      <c r="A1343" s="3" t="s">
        <v>1305</v>
      </c>
      <c r="B1343" s="3" t="s">
        <v>1305</v>
      </c>
      <c r="C1343" s="4"/>
      <c r="D1343" s="21">
        <v>38789</v>
      </c>
      <c r="E1343" s="22">
        <v>72</v>
      </c>
      <c r="F1343" s="10" t="s">
        <v>114</v>
      </c>
      <c r="U1343" s="29"/>
      <c r="V1343" s="30"/>
      <c r="AF1343" s="29"/>
      <c r="AM1343" s="31"/>
      <c r="AT1343" t="s">
        <v>45</v>
      </c>
      <c r="AW1343">
        <v>207</v>
      </c>
      <c r="AY1343">
        <v>239</v>
      </c>
    </row>
    <row r="1344" spans="1:63" x14ac:dyDescent="0.25">
      <c r="A1344" s="3" t="s">
        <v>1306</v>
      </c>
      <c r="B1344" s="3" t="s">
        <v>1306</v>
      </c>
      <c r="C1344" s="4"/>
      <c r="D1344" s="21">
        <v>38847</v>
      </c>
      <c r="E1344" s="22">
        <v>130</v>
      </c>
      <c r="F1344" s="10" t="s">
        <v>114</v>
      </c>
      <c r="U1344" s="29"/>
      <c r="V1344" s="30"/>
      <c r="AF1344" s="29"/>
      <c r="AM1344" s="31"/>
      <c r="AT1344" t="s">
        <v>45</v>
      </c>
      <c r="AW1344">
        <v>180</v>
      </c>
      <c r="AY1344">
        <v>201</v>
      </c>
    </row>
    <row r="1345" spans="1:63" x14ac:dyDescent="0.25">
      <c r="A1345" s="3" t="s">
        <v>1307</v>
      </c>
      <c r="B1345" s="3" t="s">
        <v>1307</v>
      </c>
      <c r="C1345" s="4"/>
      <c r="D1345" s="21">
        <v>39549</v>
      </c>
      <c r="E1345" s="22">
        <v>102</v>
      </c>
      <c r="F1345" s="10" t="s">
        <v>114</v>
      </c>
      <c r="U1345" s="29"/>
      <c r="V1345" s="30"/>
      <c r="AF1345" s="29"/>
      <c r="AM1345" s="31"/>
      <c r="AT1345" t="s">
        <v>45</v>
      </c>
      <c r="AW1345">
        <v>199</v>
      </c>
      <c r="AY1345">
        <v>222</v>
      </c>
    </row>
    <row r="1346" spans="1:63" x14ac:dyDescent="0.25">
      <c r="A1346" s="3" t="s">
        <v>1308</v>
      </c>
      <c r="B1346" s="3" t="s">
        <v>1308</v>
      </c>
      <c r="C1346" s="4"/>
      <c r="D1346" s="21">
        <v>39605</v>
      </c>
      <c r="E1346" s="22">
        <v>158</v>
      </c>
      <c r="F1346" s="10" t="s">
        <v>114</v>
      </c>
      <c r="U1346" s="29"/>
      <c r="V1346" s="30"/>
      <c r="AF1346" s="29"/>
      <c r="AM1346" s="31"/>
      <c r="AT1346" t="s">
        <v>45</v>
      </c>
      <c r="AW1346">
        <v>157</v>
      </c>
      <c r="AY1346">
        <v>175</v>
      </c>
    </row>
    <row r="1347" spans="1:63" x14ac:dyDescent="0.25">
      <c r="A1347" s="3" t="s">
        <v>1309</v>
      </c>
      <c r="B1347" s="3" t="s">
        <v>1309</v>
      </c>
      <c r="C1347" s="4"/>
      <c r="D1347" s="21">
        <v>36588</v>
      </c>
      <c r="E1347" s="22">
        <v>63</v>
      </c>
      <c r="F1347" s="10" t="s">
        <v>115</v>
      </c>
      <c r="U1347" s="29"/>
      <c r="V1347" s="30"/>
      <c r="AF1347" s="29"/>
      <c r="AM1347" s="31"/>
      <c r="AT1347" t="s">
        <v>45</v>
      </c>
      <c r="AW1347">
        <v>219</v>
      </c>
      <c r="AY1347">
        <v>253</v>
      </c>
    </row>
    <row r="1348" spans="1:63" x14ac:dyDescent="0.25">
      <c r="A1348" s="3" t="s">
        <v>1310</v>
      </c>
      <c r="B1348" s="3" t="s">
        <v>1310</v>
      </c>
      <c r="C1348" s="4"/>
      <c r="D1348" s="21">
        <v>36661</v>
      </c>
      <c r="E1348" s="22">
        <v>136</v>
      </c>
      <c r="F1348" s="10" t="s">
        <v>115</v>
      </c>
      <c r="U1348" s="29"/>
      <c r="V1348" s="30"/>
      <c r="AF1348" s="29"/>
      <c r="AM1348" s="31"/>
      <c r="AT1348" t="s">
        <v>45</v>
      </c>
      <c r="AW1348">
        <v>173</v>
      </c>
      <c r="AY1348">
        <v>201</v>
      </c>
    </row>
    <row r="1349" spans="1:63" x14ac:dyDescent="0.25">
      <c r="A1349" s="3" t="s">
        <v>1311</v>
      </c>
      <c r="B1349" s="3" t="s">
        <v>1311</v>
      </c>
      <c r="C1349" s="4"/>
      <c r="D1349" s="21">
        <v>36990</v>
      </c>
      <c r="E1349" s="22">
        <v>99</v>
      </c>
      <c r="F1349" s="10" t="s">
        <v>115</v>
      </c>
      <c r="U1349" s="29"/>
      <c r="V1349" s="30"/>
      <c r="AF1349" s="29"/>
      <c r="AM1349" s="31"/>
      <c r="AT1349" t="s">
        <v>45</v>
      </c>
      <c r="AW1349">
        <v>192</v>
      </c>
      <c r="AY1349">
        <v>217</v>
      </c>
    </row>
    <row r="1350" spans="1:63" x14ac:dyDescent="0.25">
      <c r="A1350" s="3" t="s">
        <v>1312</v>
      </c>
      <c r="B1350" s="3" t="s">
        <v>1312</v>
      </c>
      <c r="C1350" s="4"/>
      <c r="D1350" s="21">
        <v>37057</v>
      </c>
      <c r="E1350" s="22">
        <v>166</v>
      </c>
      <c r="F1350" s="10" t="s">
        <v>115</v>
      </c>
      <c r="U1350" s="29"/>
      <c r="V1350" s="30"/>
      <c r="AF1350" s="29"/>
      <c r="AM1350" s="31"/>
      <c r="AT1350" t="s">
        <v>45</v>
      </c>
      <c r="AW1350">
        <v>146</v>
      </c>
      <c r="AY1350">
        <v>167</v>
      </c>
    </row>
    <row r="1351" spans="1:63" x14ac:dyDescent="0.25">
      <c r="A1351" s="3" t="s">
        <v>1313</v>
      </c>
      <c r="B1351" s="3" t="s">
        <v>1313</v>
      </c>
      <c r="C1351" s="4"/>
      <c r="D1351" s="21">
        <v>37322</v>
      </c>
      <c r="E1351" s="22">
        <v>66</v>
      </c>
      <c r="F1351" s="10" t="s">
        <v>115</v>
      </c>
      <c r="U1351" s="29"/>
      <c r="V1351" s="30"/>
      <c r="AF1351" s="29"/>
      <c r="AM1351" s="31"/>
      <c r="AT1351" t="s">
        <v>45</v>
      </c>
      <c r="AW1351">
        <v>217</v>
      </c>
      <c r="AY1351">
        <v>246</v>
      </c>
    </row>
    <row r="1352" spans="1:63" x14ac:dyDescent="0.25">
      <c r="A1352" s="3" t="s">
        <v>1314</v>
      </c>
      <c r="B1352" s="3" t="s">
        <v>1314</v>
      </c>
      <c r="C1352" s="4"/>
      <c r="D1352" s="21">
        <v>37391</v>
      </c>
      <c r="E1352" s="22">
        <v>135</v>
      </c>
      <c r="F1352" s="10" t="s">
        <v>115</v>
      </c>
      <c r="U1352" s="29"/>
      <c r="V1352" s="30"/>
      <c r="AF1352" s="29"/>
      <c r="AM1352" s="31"/>
      <c r="AT1352" t="s">
        <v>45</v>
      </c>
      <c r="AW1352">
        <v>175</v>
      </c>
      <c r="AY1352">
        <v>198</v>
      </c>
    </row>
    <row r="1353" spans="1:63" x14ac:dyDescent="0.25">
      <c r="A1353" s="3" t="s">
        <v>1315</v>
      </c>
      <c r="B1353" s="3" t="s">
        <v>1315</v>
      </c>
      <c r="C1353" s="4"/>
      <c r="D1353" s="21">
        <v>37694</v>
      </c>
      <c r="E1353" s="22">
        <v>73</v>
      </c>
      <c r="F1353" s="10" t="s">
        <v>115</v>
      </c>
      <c r="U1353" s="26"/>
      <c r="V1353" s="27"/>
      <c r="AF1353" s="26"/>
      <c r="AM1353" s="28"/>
      <c r="AT1353" t="s">
        <v>45</v>
      </c>
      <c r="AW1353">
        <v>213</v>
      </c>
      <c r="AY1353">
        <v>239</v>
      </c>
    </row>
    <row r="1354" spans="1:63" x14ac:dyDescent="0.25">
      <c r="A1354" s="3" t="s">
        <v>1316</v>
      </c>
      <c r="B1354" s="3" t="s">
        <v>1316</v>
      </c>
      <c r="C1354" s="4"/>
      <c r="D1354" s="21">
        <v>37762</v>
      </c>
      <c r="E1354" s="22">
        <v>141</v>
      </c>
      <c r="F1354" s="10" t="s">
        <v>115</v>
      </c>
      <c r="U1354" s="29"/>
      <c r="V1354" s="30"/>
      <c r="AF1354" s="29"/>
      <c r="AM1354" s="31"/>
      <c r="AT1354" t="s">
        <v>45</v>
      </c>
      <c r="AW1354">
        <v>169</v>
      </c>
      <c r="AY1354">
        <v>188</v>
      </c>
      <c r="BK1354" s="32"/>
    </row>
    <row r="1355" spans="1:63" x14ac:dyDescent="0.25">
      <c r="A1355" s="3" t="s">
        <v>1317</v>
      </c>
      <c r="B1355" s="3" t="s">
        <v>1317</v>
      </c>
      <c r="C1355" s="4"/>
      <c r="D1355" s="21">
        <v>38069</v>
      </c>
      <c r="E1355" s="22">
        <v>83</v>
      </c>
      <c r="F1355" s="10" t="s">
        <v>115</v>
      </c>
      <c r="U1355" s="29"/>
      <c r="V1355" s="30"/>
      <c r="AF1355" s="29"/>
      <c r="AM1355" s="31"/>
      <c r="AT1355" t="s">
        <v>45</v>
      </c>
      <c r="AW1355">
        <v>211</v>
      </c>
      <c r="AY1355">
        <v>232</v>
      </c>
    </row>
    <row r="1356" spans="1:63" x14ac:dyDescent="0.25">
      <c r="A1356" s="3" t="s">
        <v>1318</v>
      </c>
      <c r="B1356" s="3" t="s">
        <v>1318</v>
      </c>
      <c r="C1356" s="4"/>
      <c r="D1356" s="21">
        <v>38135</v>
      </c>
      <c r="E1356" s="22">
        <v>149</v>
      </c>
      <c r="F1356" s="10" t="s">
        <v>115</v>
      </c>
      <c r="U1356" s="29"/>
      <c r="V1356" s="30"/>
      <c r="AF1356" s="29"/>
      <c r="AM1356" s="31"/>
      <c r="AT1356" t="s">
        <v>45</v>
      </c>
      <c r="AW1356">
        <v>161</v>
      </c>
      <c r="AY1356">
        <v>178</v>
      </c>
    </row>
    <row r="1357" spans="1:63" x14ac:dyDescent="0.25">
      <c r="A1357" s="3" t="s">
        <v>1319</v>
      </c>
      <c r="B1357" s="3" t="s">
        <v>1319</v>
      </c>
      <c r="C1357" s="4"/>
      <c r="D1357" s="21">
        <v>39892</v>
      </c>
      <c r="E1357" s="22">
        <v>79</v>
      </c>
      <c r="F1357" s="10" t="s">
        <v>116</v>
      </c>
      <c r="U1357" s="29"/>
      <c r="V1357" s="30"/>
      <c r="AF1357" s="29"/>
      <c r="AM1357" s="31"/>
      <c r="AT1357" t="s">
        <v>45</v>
      </c>
      <c r="AW1357">
        <v>158</v>
      </c>
      <c r="AY1357">
        <v>202</v>
      </c>
    </row>
    <row r="1358" spans="1:63" x14ac:dyDescent="0.25">
      <c r="A1358" s="3" t="s">
        <v>1320</v>
      </c>
      <c r="B1358" s="3" t="s">
        <v>1320</v>
      </c>
      <c r="C1358" s="4"/>
      <c r="D1358" s="21">
        <v>39969</v>
      </c>
      <c r="E1358" s="22">
        <v>156</v>
      </c>
      <c r="F1358" s="10" t="s">
        <v>116</v>
      </c>
      <c r="U1358" s="29"/>
      <c r="V1358" s="30"/>
      <c r="AF1358" s="29"/>
      <c r="AM1358" s="31"/>
      <c r="AT1358" t="s">
        <v>45</v>
      </c>
      <c r="AW1358">
        <v>137</v>
      </c>
      <c r="AY1358">
        <v>166</v>
      </c>
    </row>
    <row r="1359" spans="1:63" x14ac:dyDescent="0.25">
      <c r="A1359" s="3" t="s">
        <v>1321</v>
      </c>
      <c r="B1359" s="3" t="s">
        <v>1321</v>
      </c>
      <c r="C1359" s="4"/>
      <c r="D1359" s="21">
        <v>40049</v>
      </c>
      <c r="E1359" s="22">
        <v>236</v>
      </c>
      <c r="F1359" s="10" t="s">
        <v>116</v>
      </c>
      <c r="U1359" s="29"/>
      <c r="V1359" s="30"/>
      <c r="AF1359" s="29"/>
      <c r="AM1359" s="31"/>
      <c r="AT1359" t="s">
        <v>45</v>
      </c>
      <c r="AW1359">
        <v>79</v>
      </c>
      <c r="AY1359">
        <v>103</v>
      </c>
    </row>
    <row r="1360" spans="1:63" x14ac:dyDescent="0.25">
      <c r="A1360" s="3" t="s">
        <v>1322</v>
      </c>
      <c r="B1360" s="3" t="s">
        <v>1322</v>
      </c>
      <c r="C1360" s="4"/>
      <c r="D1360" s="21">
        <v>40267</v>
      </c>
      <c r="E1360" s="22">
        <v>89</v>
      </c>
      <c r="F1360" s="10" t="s">
        <v>116</v>
      </c>
      <c r="U1360" s="29"/>
      <c r="V1360" s="30"/>
      <c r="AF1360" s="29"/>
      <c r="AM1360" s="31"/>
      <c r="AT1360" t="s">
        <v>45</v>
      </c>
      <c r="AW1360">
        <v>165</v>
      </c>
      <c r="AY1360">
        <v>208</v>
      </c>
    </row>
    <row r="1361" spans="1:53" x14ac:dyDescent="0.25">
      <c r="A1361" s="3" t="s">
        <v>1323</v>
      </c>
      <c r="B1361" s="3" t="s">
        <v>1323</v>
      </c>
      <c r="C1361" s="4"/>
      <c r="D1361" s="21">
        <v>40365</v>
      </c>
      <c r="E1361" s="22">
        <v>187</v>
      </c>
      <c r="F1361" s="10" t="s">
        <v>116</v>
      </c>
      <c r="U1361" s="29"/>
      <c r="V1361" s="30"/>
      <c r="AF1361" s="29"/>
      <c r="AM1361" s="31"/>
      <c r="AT1361" t="s">
        <v>45</v>
      </c>
      <c r="AW1361">
        <v>113</v>
      </c>
      <c r="AY1361">
        <v>135</v>
      </c>
    </row>
    <row r="1362" spans="1:53" x14ac:dyDescent="0.25">
      <c r="A1362" s="3" t="s">
        <v>1324</v>
      </c>
      <c r="B1362" s="3" t="s">
        <v>1324</v>
      </c>
      <c r="C1362" s="4"/>
      <c r="D1362" s="21">
        <v>40455</v>
      </c>
      <c r="E1362" s="22">
        <v>277</v>
      </c>
      <c r="F1362" s="10" t="s">
        <v>116</v>
      </c>
      <c r="U1362" s="29"/>
      <c r="V1362" s="30"/>
      <c r="AF1362" s="29"/>
      <c r="AM1362" s="31"/>
      <c r="AT1362" t="s">
        <v>45</v>
      </c>
      <c r="AW1362">
        <v>54</v>
      </c>
      <c r="AY1362">
        <v>72</v>
      </c>
    </row>
    <row r="1363" spans="1:53" x14ac:dyDescent="0.25">
      <c r="A1363" s="3" t="s">
        <v>1325</v>
      </c>
      <c r="B1363" s="3" t="s">
        <v>1325</v>
      </c>
      <c r="C1363" s="4"/>
      <c r="D1363" s="21">
        <v>40512</v>
      </c>
      <c r="E1363" s="22">
        <v>334</v>
      </c>
      <c r="F1363" s="10" t="s">
        <v>116</v>
      </c>
      <c r="U1363" s="29"/>
      <c r="V1363" s="30"/>
      <c r="AF1363" s="29"/>
      <c r="AM1363" s="31"/>
      <c r="AT1363" t="s">
        <v>45</v>
      </c>
      <c r="AW1363">
        <v>49</v>
      </c>
      <c r="AY1363">
        <v>59</v>
      </c>
    </row>
    <row r="1364" spans="1:53" x14ac:dyDescent="0.25">
      <c r="A1364" s="3" t="s">
        <v>1326</v>
      </c>
      <c r="B1364" s="3" t="s">
        <v>1326</v>
      </c>
      <c r="C1364" s="4"/>
      <c r="D1364" s="21">
        <v>40632</v>
      </c>
      <c r="E1364" s="22">
        <v>89</v>
      </c>
      <c r="F1364" s="10" t="s">
        <v>116</v>
      </c>
      <c r="U1364" s="29"/>
      <c r="V1364" s="30"/>
      <c r="AF1364" s="29"/>
      <c r="AM1364" s="31"/>
      <c r="AT1364" t="s">
        <v>45</v>
      </c>
      <c r="AW1364">
        <v>174</v>
      </c>
      <c r="AY1364">
        <v>212</v>
      </c>
    </row>
    <row r="1365" spans="1:53" x14ac:dyDescent="0.25">
      <c r="A1365" s="3" t="s">
        <v>1327</v>
      </c>
      <c r="B1365" s="3" t="s">
        <v>1327</v>
      </c>
      <c r="C1365" s="4"/>
      <c r="D1365" s="21">
        <v>40674</v>
      </c>
      <c r="E1365" s="22">
        <v>131</v>
      </c>
      <c r="F1365" s="10" t="s">
        <v>116</v>
      </c>
      <c r="U1365" s="29"/>
      <c r="V1365" s="30"/>
      <c r="AF1365" s="29"/>
      <c r="AM1365" s="31"/>
      <c r="AT1365" t="s">
        <v>45</v>
      </c>
      <c r="AW1365">
        <v>160</v>
      </c>
      <c r="AY1365">
        <v>184</v>
      </c>
    </row>
    <row r="1366" spans="1:53" x14ac:dyDescent="0.25">
      <c r="A1366" s="3" t="s">
        <v>1328</v>
      </c>
      <c r="B1366" s="3" t="s">
        <v>1328</v>
      </c>
      <c r="C1366" s="4"/>
      <c r="D1366" s="21">
        <v>40795</v>
      </c>
      <c r="E1366" s="22">
        <v>252</v>
      </c>
      <c r="F1366" s="10" t="s">
        <v>116</v>
      </c>
      <c r="U1366" s="29"/>
      <c r="V1366" s="30"/>
      <c r="AF1366" s="29"/>
      <c r="AM1366" s="31"/>
      <c r="AT1366" t="s">
        <v>45</v>
      </c>
      <c r="AW1366">
        <v>73</v>
      </c>
      <c r="AY1366">
        <v>92</v>
      </c>
    </row>
    <row r="1367" spans="1:53" x14ac:dyDescent="0.25">
      <c r="A1367" s="3" t="s">
        <v>1329</v>
      </c>
      <c r="B1367" s="3" t="s">
        <v>1329</v>
      </c>
      <c r="C1367" s="4"/>
      <c r="D1367" s="21">
        <v>41004</v>
      </c>
      <c r="E1367" s="22">
        <v>96</v>
      </c>
      <c r="F1367" s="10" t="s">
        <v>116</v>
      </c>
      <c r="U1367" s="29"/>
      <c r="V1367" s="30"/>
      <c r="AF1367" s="29"/>
      <c r="AM1367" s="31"/>
      <c r="AT1367" t="s">
        <v>45</v>
      </c>
      <c r="AW1367">
        <v>162</v>
      </c>
      <c r="AY1367">
        <v>198</v>
      </c>
    </row>
    <row r="1368" spans="1:53" x14ac:dyDescent="0.25">
      <c r="A1368" s="3" t="s">
        <v>1330</v>
      </c>
      <c r="B1368" s="3" t="s">
        <v>1330</v>
      </c>
      <c r="C1368" s="4"/>
      <c r="D1368" s="21">
        <v>41088</v>
      </c>
      <c r="E1368" s="22">
        <v>180</v>
      </c>
      <c r="F1368" s="10" t="s">
        <v>116</v>
      </c>
      <c r="AT1368" t="s">
        <v>45</v>
      </c>
      <c r="AW1368">
        <v>120</v>
      </c>
      <c r="AY1368">
        <v>145</v>
      </c>
    </row>
    <row r="1369" spans="1:53" x14ac:dyDescent="0.25">
      <c r="A1369" s="3" t="s">
        <v>1331</v>
      </c>
      <c r="B1369" s="3" t="s">
        <v>1331</v>
      </c>
      <c r="C1369" s="4"/>
      <c r="D1369" s="21">
        <v>41177</v>
      </c>
      <c r="E1369" s="22">
        <v>269</v>
      </c>
      <c r="F1369" s="10" t="s">
        <v>116</v>
      </c>
      <c r="AT1369" t="s">
        <v>45</v>
      </c>
      <c r="AW1369">
        <v>67</v>
      </c>
      <c r="AY1369">
        <v>84</v>
      </c>
    </row>
    <row r="1370" spans="1:53" x14ac:dyDescent="0.25">
      <c r="A1370" s="3" t="s">
        <v>118</v>
      </c>
      <c r="B1370" s="3" t="s">
        <v>118</v>
      </c>
      <c r="C1370" s="4"/>
      <c r="D1370" s="9"/>
      <c r="E1370" s="9"/>
      <c r="F1370" s="10"/>
      <c r="U1370">
        <v>623.1</v>
      </c>
      <c r="Y1370" s="2">
        <v>1.8200000000000001E-2</v>
      </c>
      <c r="Z1370">
        <v>31</v>
      </c>
      <c r="AA1370">
        <v>4.25</v>
      </c>
      <c r="AB1370">
        <v>7550</v>
      </c>
      <c r="AC1370">
        <v>10.4</v>
      </c>
      <c r="AD1370">
        <v>233</v>
      </c>
      <c r="AT1370" t="s">
        <v>45</v>
      </c>
      <c r="BA1370">
        <v>90</v>
      </c>
    </row>
    <row r="1371" spans="1:53" x14ac:dyDescent="0.25">
      <c r="A1371" s="3" t="s">
        <v>119</v>
      </c>
      <c r="B1371" s="3" t="s">
        <v>119</v>
      </c>
      <c r="C1371" s="4"/>
      <c r="D1371" s="9"/>
      <c r="E1371" s="9"/>
      <c r="F1371" s="10"/>
      <c r="U1371">
        <v>796.1</v>
      </c>
      <c r="Y1371" s="2">
        <v>1.2500000000000001E-2</v>
      </c>
      <c r="Z1371">
        <v>45</v>
      </c>
      <c r="AA1371">
        <v>4.2699999999999996</v>
      </c>
      <c r="AB1371">
        <v>7562</v>
      </c>
      <c r="AC1371">
        <v>7.1</v>
      </c>
      <c r="AD1371">
        <v>343</v>
      </c>
      <c r="AT1371" t="s">
        <v>45</v>
      </c>
      <c r="BA1371">
        <v>90</v>
      </c>
    </row>
    <row r="1372" spans="1:53" x14ac:dyDescent="0.25">
      <c r="A1372" s="3" t="s">
        <v>120</v>
      </c>
      <c r="B1372" s="3" t="s">
        <v>120</v>
      </c>
      <c r="C1372" s="4"/>
      <c r="D1372" s="9"/>
      <c r="E1372" s="9"/>
      <c r="F1372" s="10"/>
      <c r="U1372">
        <v>602</v>
      </c>
      <c r="Y1372" s="2">
        <v>2.12E-2</v>
      </c>
      <c r="Z1372">
        <v>28</v>
      </c>
      <c r="AA1372">
        <v>4.5199999999999996</v>
      </c>
      <c r="AB1372">
        <v>7618</v>
      </c>
      <c r="AC1372">
        <v>12.1</v>
      </c>
      <c r="AD1372">
        <v>213</v>
      </c>
      <c r="AT1372" t="s">
        <v>45</v>
      </c>
      <c r="BA1372">
        <v>90</v>
      </c>
    </row>
    <row r="1373" spans="1:53" x14ac:dyDescent="0.25">
      <c r="A1373" s="3" t="s">
        <v>121</v>
      </c>
      <c r="B1373" s="3" t="s">
        <v>121</v>
      </c>
      <c r="C1373" s="4"/>
      <c r="D1373" s="9"/>
      <c r="E1373" s="9"/>
      <c r="F1373" s="10"/>
      <c r="U1373">
        <v>830</v>
      </c>
      <c r="Y1373" s="2">
        <v>1.7899999999999999E-2</v>
      </c>
      <c r="Z1373">
        <v>42</v>
      </c>
      <c r="AA1373">
        <v>6.66</v>
      </c>
      <c r="AB1373">
        <v>8815</v>
      </c>
      <c r="AC1373">
        <v>10.199999999999999</v>
      </c>
      <c r="AD1373">
        <v>372</v>
      </c>
      <c r="AT1373" t="s">
        <v>45</v>
      </c>
      <c r="BA1373">
        <v>90</v>
      </c>
    </row>
    <row r="1374" spans="1:53" x14ac:dyDescent="0.25">
      <c r="A1374" s="3" t="s">
        <v>122</v>
      </c>
      <c r="B1374" s="3" t="s">
        <v>122</v>
      </c>
      <c r="C1374" s="4"/>
      <c r="D1374" s="9"/>
      <c r="E1374" s="9"/>
      <c r="F1374" s="10"/>
      <c r="U1374">
        <v>700.4</v>
      </c>
      <c r="Y1374" s="2">
        <v>2.4E-2</v>
      </c>
      <c r="Z1374">
        <v>26</v>
      </c>
      <c r="AA1374">
        <v>5.55</v>
      </c>
      <c r="AB1374">
        <v>8813</v>
      </c>
      <c r="AC1374">
        <v>13.7</v>
      </c>
      <c r="AD1374">
        <v>231</v>
      </c>
      <c r="AT1374" t="s">
        <v>45</v>
      </c>
      <c r="BA1374">
        <v>90</v>
      </c>
    </row>
    <row r="1375" spans="1:53" x14ac:dyDescent="0.25">
      <c r="A1375" s="3" t="s">
        <v>123</v>
      </c>
      <c r="B1375" s="3" t="s">
        <v>123</v>
      </c>
      <c r="C1375" s="4"/>
      <c r="D1375" s="9"/>
      <c r="E1375" s="9"/>
      <c r="F1375" s="10"/>
      <c r="U1375">
        <v>950.8</v>
      </c>
      <c r="Y1375" s="2">
        <v>1.6799999999999999E-2</v>
      </c>
      <c r="Z1375">
        <v>42</v>
      </c>
      <c r="AA1375">
        <v>6.7</v>
      </c>
      <c r="AB1375">
        <v>9582</v>
      </c>
      <c r="AC1375">
        <v>9.6</v>
      </c>
      <c r="AD1375">
        <v>398</v>
      </c>
      <c r="AT1375" t="s">
        <v>45</v>
      </c>
      <c r="BA1375">
        <v>90</v>
      </c>
    </row>
    <row r="1376" spans="1:53" x14ac:dyDescent="0.25">
      <c r="A1376" s="3" t="s">
        <v>124</v>
      </c>
      <c r="B1376" s="3" t="s">
        <v>124</v>
      </c>
      <c r="C1376" s="4"/>
      <c r="D1376" s="9"/>
      <c r="E1376" s="9"/>
      <c r="F1376" s="10"/>
      <c r="U1376">
        <v>741</v>
      </c>
      <c r="Y1376" s="2">
        <v>2.9600000000000001E-2</v>
      </c>
      <c r="Z1376">
        <v>24</v>
      </c>
      <c r="AA1376">
        <v>6.64</v>
      </c>
      <c r="AB1376">
        <v>9399</v>
      </c>
      <c r="AC1376">
        <v>16.899999999999999</v>
      </c>
      <c r="AD1376">
        <v>224</v>
      </c>
      <c r="AT1376" t="s">
        <v>45</v>
      </c>
      <c r="BA1376">
        <v>90</v>
      </c>
    </row>
    <row r="1377" spans="1:53" x14ac:dyDescent="0.25">
      <c r="A1377" s="3" t="s">
        <v>125</v>
      </c>
      <c r="B1377" s="3" t="s">
        <v>125</v>
      </c>
      <c r="C1377" s="4"/>
      <c r="D1377" s="9"/>
      <c r="E1377" s="9"/>
      <c r="F1377" s="10"/>
      <c r="U1377">
        <v>1055</v>
      </c>
      <c r="Y1377" s="2">
        <v>2.1100000000000001E-2</v>
      </c>
      <c r="Z1377">
        <v>39</v>
      </c>
      <c r="AA1377">
        <v>9.24</v>
      </c>
      <c r="AB1377">
        <v>11354</v>
      </c>
      <c r="AC1377">
        <v>12</v>
      </c>
      <c r="AD1377">
        <v>439</v>
      </c>
      <c r="AT1377" t="s">
        <v>45</v>
      </c>
      <c r="BA1377">
        <v>90</v>
      </c>
    </row>
    <row r="1378" spans="1:53" x14ac:dyDescent="0.25">
      <c r="A1378" s="3" t="s">
        <v>117</v>
      </c>
      <c r="B1378" s="3" t="s">
        <v>117</v>
      </c>
      <c r="C1378" s="4"/>
      <c r="D1378" s="9"/>
      <c r="E1378" s="9"/>
      <c r="F1378" s="10"/>
      <c r="U1378">
        <v>391.7</v>
      </c>
      <c r="Y1378" s="2">
        <v>3.2800000000000003E-2</v>
      </c>
      <c r="Z1378">
        <v>26</v>
      </c>
      <c r="AA1378">
        <v>2.89</v>
      </c>
      <c r="AB1378">
        <v>3419</v>
      </c>
      <c r="AC1378">
        <v>18.7</v>
      </c>
      <c r="AD1378">
        <v>88</v>
      </c>
      <c r="AT1378" t="s">
        <v>45</v>
      </c>
      <c r="BA1378">
        <v>90</v>
      </c>
    </row>
    <row r="1379" spans="1:53" x14ac:dyDescent="0.25">
      <c r="A1379" s="3" t="s">
        <v>126</v>
      </c>
      <c r="B1379" s="3" t="s">
        <v>126</v>
      </c>
      <c r="C1379" s="4"/>
      <c r="D1379" s="9"/>
      <c r="E1379" s="9"/>
      <c r="F1379" s="10"/>
      <c r="U1379">
        <v>704.2</v>
      </c>
      <c r="Y1379" s="2">
        <v>1.8100000000000002E-2</v>
      </c>
      <c r="Z1379">
        <v>33.4</v>
      </c>
      <c r="AA1379">
        <v>4.72</v>
      </c>
      <c r="AB1379">
        <v>7802</v>
      </c>
      <c r="AC1379">
        <v>10.3</v>
      </c>
      <c r="AD1379">
        <v>261</v>
      </c>
      <c r="AT1379" t="s">
        <v>45</v>
      </c>
      <c r="BA1379">
        <v>90</v>
      </c>
    </row>
    <row r="1380" spans="1:53" x14ac:dyDescent="0.25">
      <c r="A1380" s="3" t="s">
        <v>127</v>
      </c>
      <c r="B1380" s="3" t="s">
        <v>127</v>
      </c>
      <c r="C1380" s="4"/>
      <c r="D1380" s="9"/>
      <c r="E1380" s="9"/>
      <c r="F1380" s="10"/>
      <c r="U1380">
        <v>383</v>
      </c>
      <c r="Y1380" s="2">
        <v>2.98E-2</v>
      </c>
      <c r="Z1380">
        <v>27</v>
      </c>
      <c r="AA1380">
        <v>3.52</v>
      </c>
      <c r="AB1380">
        <v>4381</v>
      </c>
      <c r="AC1380">
        <v>17</v>
      </c>
      <c r="AD1380">
        <v>118</v>
      </c>
      <c r="AT1380" t="s">
        <v>45</v>
      </c>
      <c r="BA1380">
        <v>90</v>
      </c>
    </row>
    <row r="1381" spans="1:53" x14ac:dyDescent="0.25">
      <c r="A1381" s="3" t="s">
        <v>128</v>
      </c>
      <c r="B1381" s="3" t="s">
        <v>128</v>
      </c>
      <c r="C1381" s="4"/>
      <c r="D1381" s="9"/>
      <c r="E1381" s="9"/>
      <c r="F1381" s="10"/>
      <c r="U1381">
        <v>846</v>
      </c>
      <c r="Y1381" s="2">
        <v>2.3300000000000001E-2</v>
      </c>
      <c r="Z1381">
        <v>33.4</v>
      </c>
      <c r="AA1381">
        <v>6.42</v>
      </c>
      <c r="AB1381">
        <v>8758</v>
      </c>
      <c r="AC1381">
        <v>13.3</v>
      </c>
      <c r="AD1381">
        <v>275</v>
      </c>
      <c r="AT1381" t="s">
        <v>45</v>
      </c>
      <c r="BA1381">
        <v>90</v>
      </c>
    </row>
    <row r="1382" spans="1:53" x14ac:dyDescent="0.25">
      <c r="A1382" s="3" t="s">
        <v>129</v>
      </c>
      <c r="B1382" s="3" t="s">
        <v>129</v>
      </c>
      <c r="C1382" s="4"/>
      <c r="D1382" s="9"/>
      <c r="E1382" s="9"/>
      <c r="F1382" s="10"/>
      <c r="U1382">
        <v>440.6</v>
      </c>
      <c r="Y1382" s="2">
        <v>3.2500000000000001E-2</v>
      </c>
      <c r="Z1382">
        <v>24</v>
      </c>
      <c r="AA1382">
        <v>3.41</v>
      </c>
      <c r="AB1382">
        <v>4375</v>
      </c>
      <c r="AC1382">
        <v>18.5</v>
      </c>
      <c r="AD1382">
        <v>105</v>
      </c>
      <c r="AT1382" t="s">
        <v>45</v>
      </c>
      <c r="BA1382">
        <v>90</v>
      </c>
    </row>
    <row r="1383" spans="1:53" x14ac:dyDescent="0.25">
      <c r="A1383" s="3" t="s">
        <v>130</v>
      </c>
      <c r="B1383" s="3" t="s">
        <v>130</v>
      </c>
      <c r="C1383" s="4"/>
      <c r="D1383" s="9"/>
      <c r="E1383" s="9"/>
      <c r="F1383" s="10"/>
      <c r="U1383">
        <v>700</v>
      </c>
      <c r="Y1383" s="2">
        <v>2.4E-2</v>
      </c>
      <c r="Z1383">
        <v>33.4</v>
      </c>
      <c r="AA1383">
        <v>5.7</v>
      </c>
      <c r="AB1383">
        <v>7102</v>
      </c>
      <c r="AC1383">
        <v>13.7</v>
      </c>
      <c r="AD1383">
        <v>237</v>
      </c>
      <c r="AT1383" t="s">
        <v>45</v>
      </c>
      <c r="BA1383">
        <v>90</v>
      </c>
    </row>
    <row r="1384" spans="1:53" x14ac:dyDescent="0.25">
      <c r="A1384" s="3" t="s">
        <v>131</v>
      </c>
      <c r="B1384" s="3" t="s">
        <v>131</v>
      </c>
      <c r="C1384" s="4"/>
      <c r="D1384" s="9"/>
      <c r="E1384" s="9"/>
      <c r="F1384" s="10"/>
      <c r="U1384">
        <v>479</v>
      </c>
      <c r="Y1384" s="2">
        <v>3.0499999999999999E-2</v>
      </c>
      <c r="Z1384">
        <v>24</v>
      </c>
      <c r="AA1384">
        <v>4.67</v>
      </c>
      <c r="AB1384">
        <v>6367</v>
      </c>
      <c r="AC1384">
        <v>17.399999999999999</v>
      </c>
      <c r="AD1384">
        <v>153</v>
      </c>
      <c r="AT1384" t="s">
        <v>45</v>
      </c>
      <c r="BA1384">
        <v>90</v>
      </c>
    </row>
    <row r="1385" spans="1:53" x14ac:dyDescent="0.25">
      <c r="A1385" s="3" t="s">
        <v>132</v>
      </c>
      <c r="B1385" s="3" t="s">
        <v>132</v>
      </c>
      <c r="C1385" s="4"/>
      <c r="D1385" s="9"/>
      <c r="E1385" s="9"/>
      <c r="F1385" s="10"/>
      <c r="U1385">
        <v>676</v>
      </c>
      <c r="Y1385" s="2">
        <v>3.0200000000000001E-2</v>
      </c>
      <c r="Z1385">
        <v>31.4</v>
      </c>
      <c r="AA1385">
        <v>7.18</v>
      </c>
      <c r="AB1385">
        <v>7573</v>
      </c>
      <c r="AC1385">
        <v>17.2</v>
      </c>
      <c r="AD1385">
        <v>238</v>
      </c>
      <c r="AT1385" t="s">
        <v>45</v>
      </c>
      <c r="BA1385">
        <v>90</v>
      </c>
    </row>
    <row r="1386" spans="1:53" x14ac:dyDescent="0.25">
      <c r="A1386" s="3" t="s">
        <v>133</v>
      </c>
      <c r="B1386" s="3" t="s">
        <v>133</v>
      </c>
      <c r="C1386" s="4"/>
      <c r="D1386" s="9"/>
      <c r="E1386" s="9"/>
      <c r="F1386" s="10"/>
      <c r="U1386">
        <v>757.4</v>
      </c>
      <c r="Y1386" s="2">
        <v>1.89E-2</v>
      </c>
      <c r="Z1386">
        <v>41</v>
      </c>
      <c r="AA1386">
        <v>5.12</v>
      </c>
      <c r="AB1386">
        <v>6634</v>
      </c>
      <c r="AC1386">
        <v>10.8</v>
      </c>
      <c r="AD1386">
        <v>270</v>
      </c>
      <c r="AT1386" t="s">
        <v>45</v>
      </c>
      <c r="BA1386">
        <v>90</v>
      </c>
    </row>
    <row r="1387" spans="1:53" x14ac:dyDescent="0.25">
      <c r="A1387" s="3" t="s">
        <v>134</v>
      </c>
      <c r="B1387" s="3" t="s">
        <v>134</v>
      </c>
      <c r="C1387" s="4"/>
      <c r="D1387" s="9"/>
      <c r="E1387" s="9"/>
      <c r="F1387" s="10"/>
      <c r="U1387">
        <v>786.9</v>
      </c>
      <c r="Y1387" s="2">
        <v>1.7500000000000002E-2</v>
      </c>
      <c r="Z1387">
        <v>53</v>
      </c>
      <c r="AA1387">
        <v>5.46</v>
      </c>
      <c r="AB1387">
        <v>5911</v>
      </c>
      <c r="AC1387">
        <v>10</v>
      </c>
      <c r="AD1387">
        <v>311</v>
      </c>
      <c r="AT1387" t="s">
        <v>45</v>
      </c>
      <c r="BA1387">
        <v>90</v>
      </c>
    </row>
    <row r="1388" spans="1:53" x14ac:dyDescent="0.25">
      <c r="A1388" s="3" t="s">
        <v>135</v>
      </c>
      <c r="B1388" s="3" t="s">
        <v>135</v>
      </c>
      <c r="C1388" s="4"/>
      <c r="D1388" s="9"/>
      <c r="E1388" s="9"/>
      <c r="F1388" s="10"/>
      <c r="U1388">
        <v>624</v>
      </c>
      <c r="Y1388" s="2">
        <v>2.1899999999999999E-2</v>
      </c>
      <c r="Z1388">
        <v>38</v>
      </c>
      <c r="AA1388">
        <v>5.48</v>
      </c>
      <c r="AB1388">
        <v>6505</v>
      </c>
      <c r="AC1388">
        <v>12.5</v>
      </c>
      <c r="AD1388">
        <v>250</v>
      </c>
      <c r="AT1388" t="s">
        <v>45</v>
      </c>
      <c r="BA1388">
        <v>90</v>
      </c>
    </row>
    <row r="1389" spans="1:53" x14ac:dyDescent="0.25">
      <c r="A1389" s="3" t="s">
        <v>136</v>
      </c>
      <c r="B1389" s="3" t="s">
        <v>136</v>
      </c>
      <c r="C1389" s="4"/>
      <c r="D1389" s="9"/>
      <c r="E1389" s="9"/>
      <c r="F1389" s="10"/>
      <c r="U1389">
        <v>782</v>
      </c>
      <c r="Y1389" s="2">
        <v>2.07E-2</v>
      </c>
      <c r="Z1389">
        <v>48</v>
      </c>
      <c r="AA1389">
        <v>7.1</v>
      </c>
      <c r="AB1389">
        <v>7206</v>
      </c>
      <c r="AC1389">
        <v>11.8</v>
      </c>
      <c r="AD1389">
        <v>343</v>
      </c>
      <c r="AT1389" t="s">
        <v>45</v>
      </c>
      <c r="BA1389">
        <v>90</v>
      </c>
    </row>
    <row r="1390" spans="1:53" x14ac:dyDescent="0.25">
      <c r="A1390" s="3" t="s">
        <v>137</v>
      </c>
      <c r="B1390" s="3" t="s">
        <v>137</v>
      </c>
      <c r="C1390" s="4"/>
      <c r="D1390" s="9"/>
      <c r="E1390" s="9"/>
      <c r="F1390" s="10"/>
      <c r="U1390">
        <v>709.6</v>
      </c>
      <c r="Y1390" s="2">
        <v>2.5999999999999999E-2</v>
      </c>
      <c r="Z1390">
        <v>35</v>
      </c>
      <c r="AA1390">
        <v>6.7</v>
      </c>
      <c r="AB1390">
        <v>7428</v>
      </c>
      <c r="AC1390">
        <v>14.8</v>
      </c>
      <c r="AD1390">
        <v>258</v>
      </c>
      <c r="AT1390" t="s">
        <v>45</v>
      </c>
      <c r="BA1390">
        <v>90</v>
      </c>
    </row>
    <row r="1391" spans="1:53" x14ac:dyDescent="0.25">
      <c r="A1391" s="3" t="s">
        <v>138</v>
      </c>
      <c r="B1391" s="3" t="s">
        <v>138</v>
      </c>
      <c r="C1391" s="4"/>
      <c r="D1391" s="9"/>
      <c r="E1391" s="9"/>
      <c r="F1391" s="10"/>
      <c r="U1391">
        <v>881.9</v>
      </c>
      <c r="Y1391" s="2">
        <v>2.0500000000000001E-2</v>
      </c>
      <c r="Z1391">
        <v>46</v>
      </c>
      <c r="AA1391">
        <v>6.81</v>
      </c>
      <c r="AB1391">
        <v>7278</v>
      </c>
      <c r="AC1391">
        <v>11.7</v>
      </c>
      <c r="AD1391">
        <v>332</v>
      </c>
      <c r="AT1391" t="s">
        <v>45</v>
      </c>
      <c r="BA1391">
        <v>90</v>
      </c>
    </row>
    <row r="1392" spans="1:53" x14ac:dyDescent="0.25">
      <c r="A1392" s="3" t="s">
        <v>139</v>
      </c>
      <c r="B1392" s="3" t="s">
        <v>139</v>
      </c>
      <c r="C1392" s="4"/>
      <c r="D1392" s="9"/>
      <c r="E1392" s="9"/>
      <c r="F1392" s="10"/>
      <c r="U1392">
        <v>697</v>
      </c>
      <c r="Y1392" s="2">
        <v>2.46E-2</v>
      </c>
      <c r="Z1392">
        <v>35</v>
      </c>
      <c r="AA1392">
        <v>6.24</v>
      </c>
      <c r="AB1392">
        <v>7187</v>
      </c>
      <c r="AC1392">
        <v>14</v>
      </c>
      <c r="AD1392">
        <v>254</v>
      </c>
      <c r="AT1392" t="s">
        <v>45</v>
      </c>
      <c r="BA1392">
        <v>90</v>
      </c>
    </row>
    <row r="1393" spans="1:53" x14ac:dyDescent="0.25">
      <c r="A1393" s="3" t="s">
        <v>140</v>
      </c>
      <c r="B1393" s="3" t="s">
        <v>140</v>
      </c>
      <c r="C1393" s="4"/>
      <c r="D1393" s="9"/>
      <c r="E1393" s="9"/>
      <c r="F1393" s="10"/>
      <c r="U1393">
        <v>906</v>
      </c>
      <c r="Y1393" s="2">
        <v>2.46E-2</v>
      </c>
      <c r="Z1393">
        <v>48</v>
      </c>
      <c r="AA1393">
        <v>8.82</v>
      </c>
      <c r="AB1393">
        <v>7547</v>
      </c>
      <c r="AC1393">
        <v>14</v>
      </c>
      <c r="AD1393">
        <v>359</v>
      </c>
      <c r="AT1393" t="s">
        <v>45</v>
      </c>
      <c r="BA1393">
        <v>90</v>
      </c>
    </row>
    <row r="1394" spans="1:53" x14ac:dyDescent="0.25">
      <c r="A1394" s="3" t="s">
        <v>141</v>
      </c>
      <c r="B1394" s="3" t="s">
        <v>141</v>
      </c>
      <c r="C1394" s="4"/>
      <c r="D1394" s="9"/>
      <c r="E1394" s="9"/>
      <c r="F1394" s="10"/>
      <c r="U1394">
        <v>345.6</v>
      </c>
      <c r="Y1394" s="2">
        <v>3.0200000000000001E-2</v>
      </c>
      <c r="Z1394">
        <v>20</v>
      </c>
      <c r="AA1394">
        <v>3.35</v>
      </c>
      <c r="AB1394">
        <v>3500</v>
      </c>
      <c r="AC1394">
        <v>17.2</v>
      </c>
      <c r="AD1394">
        <v>111</v>
      </c>
      <c r="AT1394" t="s">
        <v>45</v>
      </c>
      <c r="BA1394">
        <v>90</v>
      </c>
    </row>
    <row r="1395" spans="1:53" x14ac:dyDescent="0.25">
      <c r="A1395" s="3" t="s">
        <v>142</v>
      </c>
      <c r="B1395" s="3" t="s">
        <v>142</v>
      </c>
      <c r="C1395" s="4"/>
      <c r="D1395" s="9"/>
      <c r="E1395" s="9"/>
      <c r="F1395" s="10"/>
      <c r="U1395">
        <v>480.6</v>
      </c>
      <c r="Y1395" s="2">
        <v>2.12E-2</v>
      </c>
      <c r="Z1395">
        <v>39</v>
      </c>
      <c r="AA1395">
        <v>3.8</v>
      </c>
      <c r="AB1395">
        <v>4600</v>
      </c>
      <c r="AC1395">
        <v>12.1</v>
      </c>
      <c r="AD1395">
        <v>179</v>
      </c>
      <c r="AT1395" t="s">
        <v>45</v>
      </c>
      <c r="BA1395">
        <v>90</v>
      </c>
    </row>
    <row r="1396" spans="1:53" x14ac:dyDescent="0.25">
      <c r="A1396" s="3" t="s">
        <v>143</v>
      </c>
      <c r="B1396" s="3" t="s">
        <v>143</v>
      </c>
      <c r="C1396" s="4"/>
      <c r="D1396" s="9"/>
      <c r="E1396" s="9"/>
      <c r="F1396" s="10"/>
      <c r="U1396">
        <v>488.1</v>
      </c>
      <c r="Y1396" s="2">
        <v>2.58E-2</v>
      </c>
      <c r="Z1396">
        <v>32</v>
      </c>
      <c r="AA1396">
        <v>4.28</v>
      </c>
      <c r="AB1396">
        <v>5181</v>
      </c>
      <c r="AC1396">
        <v>14.7</v>
      </c>
      <c r="AD1396">
        <v>166</v>
      </c>
      <c r="AT1396" t="s">
        <v>45</v>
      </c>
      <c r="BA1396">
        <v>90</v>
      </c>
    </row>
    <row r="1397" spans="1:53" x14ac:dyDescent="0.25">
      <c r="A1397" s="3" t="s">
        <v>144</v>
      </c>
      <c r="B1397" s="3" t="s">
        <v>144</v>
      </c>
      <c r="C1397" s="4"/>
      <c r="D1397" s="9"/>
      <c r="E1397" s="9"/>
      <c r="F1397" s="10"/>
      <c r="U1397">
        <v>681.4</v>
      </c>
      <c r="Y1397" s="2">
        <v>2.12E-2</v>
      </c>
      <c r="Z1397">
        <v>39.9</v>
      </c>
      <c r="AA1397">
        <v>5.16</v>
      </c>
      <c r="AB1397">
        <v>6105</v>
      </c>
      <c r="AC1397">
        <v>12.1</v>
      </c>
      <c r="AD1397">
        <v>243</v>
      </c>
      <c r="AT1397" t="s">
        <v>45</v>
      </c>
      <c r="BA1397">
        <v>90</v>
      </c>
    </row>
    <row r="1398" spans="1:53" x14ac:dyDescent="0.25">
      <c r="A1398" s="3" t="s">
        <v>145</v>
      </c>
      <c r="B1398" s="3" t="s">
        <v>145</v>
      </c>
      <c r="C1398" s="4"/>
      <c r="D1398" s="9"/>
      <c r="E1398" s="9"/>
      <c r="F1398" s="10"/>
      <c r="U1398">
        <v>443</v>
      </c>
      <c r="Y1398" s="2">
        <v>2.47E-2</v>
      </c>
      <c r="Z1398">
        <v>32</v>
      </c>
      <c r="AA1398">
        <v>3.78</v>
      </c>
      <c r="AB1398">
        <v>4769</v>
      </c>
      <c r="AC1398">
        <v>14.1</v>
      </c>
      <c r="AD1398">
        <v>153</v>
      </c>
      <c r="AT1398" t="s">
        <v>45</v>
      </c>
      <c r="BA1398">
        <v>90</v>
      </c>
    </row>
    <row r="1399" spans="1:53" x14ac:dyDescent="0.25">
      <c r="A1399" s="3" t="s">
        <v>146</v>
      </c>
      <c r="B1399" s="3" t="s">
        <v>146</v>
      </c>
      <c r="C1399" s="4"/>
      <c r="D1399" s="9"/>
      <c r="E1399" s="9"/>
      <c r="F1399" s="10"/>
      <c r="U1399">
        <v>649</v>
      </c>
      <c r="Y1399" s="2">
        <v>2.4400000000000002E-2</v>
      </c>
      <c r="Z1399">
        <v>36.4</v>
      </c>
      <c r="AA1399">
        <v>5.78</v>
      </c>
      <c r="AB1399">
        <v>6500</v>
      </c>
      <c r="AC1399">
        <v>13.9</v>
      </c>
      <c r="AD1399">
        <v>237</v>
      </c>
      <c r="AT1399" t="s">
        <v>45</v>
      </c>
      <c r="BA1399">
        <v>90</v>
      </c>
    </row>
    <row r="1400" spans="1:53" x14ac:dyDescent="0.25">
      <c r="A1400" s="3" t="s">
        <v>147</v>
      </c>
      <c r="B1400" s="3" t="s">
        <v>147</v>
      </c>
      <c r="C1400" s="4"/>
      <c r="D1400" s="9"/>
      <c r="E1400" s="9"/>
      <c r="F1400" s="10"/>
      <c r="U1400">
        <v>466.4</v>
      </c>
      <c r="Y1400" s="2">
        <v>3.2500000000000001E-2</v>
      </c>
      <c r="Z1400">
        <v>27</v>
      </c>
      <c r="AA1400">
        <v>3.6</v>
      </c>
      <c r="AB1400">
        <v>4122</v>
      </c>
      <c r="AC1400">
        <v>18.5</v>
      </c>
      <c r="AD1400">
        <v>111</v>
      </c>
      <c r="AT1400" t="s">
        <v>45</v>
      </c>
      <c r="BA1400">
        <v>90</v>
      </c>
    </row>
    <row r="1401" spans="1:53" x14ac:dyDescent="0.25">
      <c r="A1401" s="3" t="s">
        <v>148</v>
      </c>
      <c r="B1401" s="3" t="s">
        <v>148</v>
      </c>
      <c r="C1401" s="4"/>
      <c r="D1401" s="9"/>
      <c r="E1401" s="9"/>
      <c r="F1401" s="10"/>
      <c r="Y1401" s="2">
        <v>2.3900000000000001E-2</v>
      </c>
      <c r="AC1401">
        <v>13.6</v>
      </c>
      <c r="AT1401" t="s">
        <v>45</v>
      </c>
      <c r="BA1401">
        <v>90</v>
      </c>
    </row>
    <row r="1402" spans="1:53" x14ac:dyDescent="0.25">
      <c r="A1402" s="3" t="s">
        <v>149</v>
      </c>
      <c r="B1402" s="3" t="s">
        <v>149</v>
      </c>
      <c r="C1402" s="4"/>
      <c r="D1402" s="9"/>
      <c r="E1402" s="9"/>
      <c r="F1402" s="10"/>
      <c r="U1402">
        <v>449</v>
      </c>
      <c r="Y1402" s="2">
        <v>3.09E-2</v>
      </c>
      <c r="Z1402">
        <v>27</v>
      </c>
      <c r="AA1402">
        <v>3.67</v>
      </c>
      <c r="AB1402">
        <v>4404</v>
      </c>
      <c r="AC1402">
        <v>17.600000000000001</v>
      </c>
      <c r="AD1402">
        <v>119</v>
      </c>
      <c r="AT1402" t="s">
        <v>45</v>
      </c>
      <c r="BA1402">
        <v>90</v>
      </c>
    </row>
    <row r="1403" spans="1:53" x14ac:dyDescent="0.25">
      <c r="A1403" s="3" t="s">
        <v>150</v>
      </c>
      <c r="B1403" s="3" t="s">
        <v>150</v>
      </c>
      <c r="C1403" s="4"/>
      <c r="D1403" s="9"/>
      <c r="E1403" s="9"/>
      <c r="F1403" s="10"/>
      <c r="U1403">
        <v>642</v>
      </c>
      <c r="Y1403" s="2">
        <v>2.7699999999999999E-2</v>
      </c>
      <c r="Z1403">
        <v>38.9</v>
      </c>
      <c r="AA1403">
        <v>6.54</v>
      </c>
      <c r="AB1403">
        <v>6057</v>
      </c>
      <c r="AC1403">
        <v>15.8</v>
      </c>
      <c r="AD1403">
        <v>236</v>
      </c>
      <c r="AT1403" t="s">
        <v>45</v>
      </c>
      <c r="BA1403">
        <v>90</v>
      </c>
    </row>
    <row r="1404" spans="1:53" x14ac:dyDescent="0.25">
      <c r="A1404" s="55" t="s">
        <v>562</v>
      </c>
      <c r="B1404" s="55" t="s">
        <v>562</v>
      </c>
      <c r="C1404" s="60"/>
      <c r="D1404" s="21">
        <v>35166</v>
      </c>
      <c r="E1404" s="21"/>
      <c r="F1404" t="s">
        <v>219</v>
      </c>
      <c r="AT1404" s="48" t="s">
        <v>45</v>
      </c>
      <c r="AU1404" s="48"/>
      <c r="AV1404" s="48"/>
      <c r="AX1404">
        <v>87</v>
      </c>
    </row>
    <row r="1405" spans="1:53" x14ac:dyDescent="0.25">
      <c r="A1405" s="55" t="s">
        <v>580</v>
      </c>
      <c r="B1405" s="55" t="s">
        <v>580</v>
      </c>
      <c r="C1405" s="60"/>
      <c r="D1405" s="21">
        <v>35232</v>
      </c>
      <c r="E1405" s="21"/>
      <c r="F1405" t="s">
        <v>219</v>
      </c>
      <c r="AT1405" s="48" t="s">
        <v>45</v>
      </c>
      <c r="AU1405" s="48"/>
      <c r="AV1405" s="48"/>
      <c r="AX1405">
        <v>82</v>
      </c>
    </row>
    <row r="1406" spans="1:53" x14ac:dyDescent="0.25">
      <c r="A1406" s="55" t="s">
        <v>574</v>
      </c>
      <c r="B1406" s="55" t="s">
        <v>574</v>
      </c>
      <c r="C1406" s="60"/>
      <c r="D1406" s="21">
        <v>35206</v>
      </c>
      <c r="E1406" s="21"/>
      <c r="F1406" t="s">
        <v>219</v>
      </c>
      <c r="AT1406" s="48" t="s">
        <v>45</v>
      </c>
      <c r="AU1406" s="48"/>
      <c r="AV1406" s="48"/>
      <c r="AX1406">
        <v>82</v>
      </c>
    </row>
    <row r="1407" spans="1:53" x14ac:dyDescent="0.25">
      <c r="A1407" s="55" t="s">
        <v>568</v>
      </c>
      <c r="B1407" s="55" t="s">
        <v>568</v>
      </c>
      <c r="C1407" s="60"/>
      <c r="D1407" s="21">
        <v>35191</v>
      </c>
      <c r="E1407" s="21"/>
      <c r="F1407" t="s">
        <v>219</v>
      </c>
      <c r="AT1407" s="48" t="s">
        <v>45</v>
      </c>
      <c r="AU1407" s="48"/>
      <c r="AV1407" s="48"/>
      <c r="AX1407">
        <v>84</v>
      </c>
    </row>
    <row r="1408" spans="1:53" x14ac:dyDescent="0.25">
      <c r="A1408" s="55" t="s">
        <v>565</v>
      </c>
      <c r="B1408" s="55" t="s">
        <v>565</v>
      </c>
      <c r="C1408" s="60"/>
      <c r="D1408" s="21">
        <v>35166</v>
      </c>
      <c r="E1408" s="21"/>
      <c r="F1408" t="s">
        <v>547</v>
      </c>
      <c r="AT1408" s="48" t="s">
        <v>45</v>
      </c>
      <c r="AU1408" s="48"/>
      <c r="AV1408" s="48"/>
      <c r="AX1408">
        <v>69</v>
      </c>
    </row>
    <row r="1409" spans="1:50" x14ac:dyDescent="0.25">
      <c r="A1409" s="55" t="s">
        <v>583</v>
      </c>
      <c r="B1409" s="55" t="s">
        <v>583</v>
      </c>
      <c r="C1409" s="60"/>
      <c r="D1409" s="21">
        <v>35232</v>
      </c>
      <c r="E1409" s="21"/>
      <c r="F1409" t="s">
        <v>547</v>
      </c>
      <c r="AT1409" s="48" t="s">
        <v>45</v>
      </c>
      <c r="AU1409" s="48"/>
      <c r="AV1409" s="48"/>
      <c r="AX1409">
        <v>72</v>
      </c>
    </row>
    <row r="1410" spans="1:50" x14ac:dyDescent="0.25">
      <c r="A1410" s="55" t="s">
        <v>577</v>
      </c>
      <c r="B1410" s="55" t="s">
        <v>577</v>
      </c>
      <c r="C1410" s="60"/>
      <c r="D1410" s="21">
        <v>35206</v>
      </c>
      <c r="E1410" s="21"/>
      <c r="F1410" t="s">
        <v>547</v>
      </c>
      <c r="AT1410" s="48" t="s">
        <v>45</v>
      </c>
      <c r="AU1410" s="48"/>
      <c r="AV1410" s="48"/>
      <c r="AX1410">
        <v>74</v>
      </c>
    </row>
    <row r="1411" spans="1:50" x14ac:dyDescent="0.25">
      <c r="A1411" s="55" t="s">
        <v>571</v>
      </c>
      <c r="B1411" s="55" t="s">
        <v>571</v>
      </c>
      <c r="C1411" s="60"/>
      <c r="D1411" s="21">
        <v>35191</v>
      </c>
      <c r="E1411" s="21"/>
      <c r="F1411" t="s">
        <v>547</v>
      </c>
      <c r="AT1411" s="48" t="s">
        <v>45</v>
      </c>
      <c r="AU1411" s="48"/>
      <c r="AV1411" s="48"/>
      <c r="AX1411">
        <v>72</v>
      </c>
    </row>
    <row r="1412" spans="1:50" x14ac:dyDescent="0.25">
      <c r="A1412" s="55" t="s">
        <v>561</v>
      </c>
      <c r="B1412" s="55" t="s">
        <v>561</v>
      </c>
      <c r="C1412" s="60"/>
      <c r="D1412" s="21">
        <v>35166</v>
      </c>
      <c r="E1412" s="21"/>
      <c r="F1412" t="s">
        <v>162</v>
      </c>
      <c r="AT1412" s="48" t="s">
        <v>45</v>
      </c>
      <c r="AU1412" s="48"/>
      <c r="AV1412" s="48"/>
      <c r="AX1412">
        <v>52</v>
      </c>
    </row>
    <row r="1413" spans="1:50" x14ac:dyDescent="0.25">
      <c r="A1413" s="55" t="s">
        <v>579</v>
      </c>
      <c r="B1413" s="55" t="s">
        <v>579</v>
      </c>
      <c r="C1413" s="60"/>
      <c r="D1413" s="21">
        <v>35232</v>
      </c>
      <c r="E1413" s="21"/>
      <c r="F1413" t="s">
        <v>162</v>
      </c>
      <c r="AT1413" s="48" t="s">
        <v>45</v>
      </c>
      <c r="AU1413" s="48"/>
      <c r="AV1413" s="48"/>
      <c r="AX1413">
        <v>69</v>
      </c>
    </row>
    <row r="1414" spans="1:50" x14ac:dyDescent="0.25">
      <c r="A1414" s="55" t="s">
        <v>573</v>
      </c>
      <c r="B1414" s="55" t="s">
        <v>573</v>
      </c>
      <c r="C1414" s="60"/>
      <c r="D1414" s="21">
        <v>35206</v>
      </c>
      <c r="E1414" s="21"/>
      <c r="F1414" t="s">
        <v>162</v>
      </c>
      <c r="AT1414" s="48" t="s">
        <v>45</v>
      </c>
      <c r="AU1414" s="48"/>
      <c r="AV1414" s="48"/>
      <c r="AX1414">
        <v>67</v>
      </c>
    </row>
    <row r="1415" spans="1:50" x14ac:dyDescent="0.25">
      <c r="A1415" s="55" t="s">
        <v>567</v>
      </c>
      <c r="B1415" s="55" t="s">
        <v>567</v>
      </c>
      <c r="C1415" s="60"/>
      <c r="D1415" s="21">
        <v>35191</v>
      </c>
      <c r="E1415" s="21"/>
      <c r="F1415" t="s">
        <v>162</v>
      </c>
      <c r="AT1415" s="48" t="s">
        <v>45</v>
      </c>
      <c r="AU1415" s="48"/>
      <c r="AV1415" s="48"/>
      <c r="AX1415">
        <v>63</v>
      </c>
    </row>
    <row r="1416" spans="1:50" x14ac:dyDescent="0.25">
      <c r="A1416" s="55" t="s">
        <v>566</v>
      </c>
      <c r="B1416" s="55" t="s">
        <v>566</v>
      </c>
      <c r="C1416" s="60"/>
      <c r="D1416" s="21">
        <v>35166</v>
      </c>
      <c r="E1416" s="21"/>
      <c r="F1416" t="s">
        <v>94</v>
      </c>
      <c r="AT1416" s="48" t="s">
        <v>45</v>
      </c>
      <c r="AU1416" s="48"/>
      <c r="AV1416" s="48"/>
      <c r="AX1416">
        <v>64</v>
      </c>
    </row>
    <row r="1417" spans="1:50" x14ac:dyDescent="0.25">
      <c r="A1417" s="55" t="s">
        <v>584</v>
      </c>
      <c r="B1417" s="55" t="s">
        <v>584</v>
      </c>
      <c r="C1417" s="60"/>
      <c r="D1417" s="21">
        <v>35232</v>
      </c>
      <c r="E1417" s="21"/>
      <c r="F1417" t="s">
        <v>94</v>
      </c>
      <c r="AT1417" s="48" t="s">
        <v>45</v>
      </c>
      <c r="AU1417" s="48"/>
      <c r="AV1417" s="48"/>
      <c r="AX1417">
        <v>70</v>
      </c>
    </row>
    <row r="1418" spans="1:50" x14ac:dyDescent="0.25">
      <c r="A1418" s="55" t="s">
        <v>578</v>
      </c>
      <c r="B1418" s="55" t="s">
        <v>578</v>
      </c>
      <c r="C1418" s="60"/>
      <c r="D1418" s="21">
        <v>35206</v>
      </c>
      <c r="E1418" s="21"/>
      <c r="F1418" t="s">
        <v>94</v>
      </c>
      <c r="AT1418" s="48" t="s">
        <v>45</v>
      </c>
      <c r="AU1418" s="48"/>
      <c r="AV1418" s="48"/>
      <c r="AX1418">
        <v>71</v>
      </c>
    </row>
    <row r="1419" spans="1:50" x14ac:dyDescent="0.25">
      <c r="A1419" s="55" t="s">
        <v>572</v>
      </c>
      <c r="B1419" s="55" t="s">
        <v>572</v>
      </c>
      <c r="C1419" s="60"/>
      <c r="D1419" s="21">
        <v>35191</v>
      </c>
      <c r="E1419" s="21"/>
      <c r="F1419" t="s">
        <v>94</v>
      </c>
      <c r="AT1419" s="48" t="s">
        <v>45</v>
      </c>
      <c r="AU1419" s="48"/>
      <c r="AV1419" s="48"/>
      <c r="AX1419">
        <v>64</v>
      </c>
    </row>
    <row r="1420" spans="1:50" x14ac:dyDescent="0.25">
      <c r="A1420" s="55" t="s">
        <v>563</v>
      </c>
      <c r="B1420" s="55" t="s">
        <v>563</v>
      </c>
      <c r="C1420" s="60"/>
      <c r="D1420" s="21">
        <v>35166</v>
      </c>
      <c r="E1420" s="21"/>
      <c r="F1420" t="s">
        <v>543</v>
      </c>
      <c r="AT1420" s="48" t="s">
        <v>45</v>
      </c>
      <c r="AU1420" s="48"/>
      <c r="AV1420" s="48"/>
      <c r="AX1420">
        <v>80</v>
      </c>
    </row>
    <row r="1421" spans="1:50" x14ac:dyDescent="0.25">
      <c r="A1421" s="55" t="s">
        <v>581</v>
      </c>
      <c r="B1421" s="55" t="s">
        <v>581</v>
      </c>
      <c r="C1421" s="60"/>
      <c r="D1421" s="21">
        <v>35232</v>
      </c>
      <c r="E1421" s="21"/>
      <c r="F1421" t="s">
        <v>543</v>
      </c>
      <c r="AT1421" s="48" t="s">
        <v>45</v>
      </c>
      <c r="AU1421" s="48"/>
      <c r="AV1421" s="48"/>
      <c r="AX1421">
        <v>89</v>
      </c>
    </row>
    <row r="1422" spans="1:50" x14ac:dyDescent="0.25">
      <c r="A1422" s="55" t="s">
        <v>575</v>
      </c>
      <c r="B1422" s="55" t="s">
        <v>575</v>
      </c>
      <c r="C1422" s="60"/>
      <c r="D1422" s="21">
        <v>35206</v>
      </c>
      <c r="E1422" s="21"/>
      <c r="F1422" t="s">
        <v>543</v>
      </c>
      <c r="AT1422" s="48" t="s">
        <v>45</v>
      </c>
      <c r="AU1422" s="48"/>
      <c r="AV1422" s="48"/>
      <c r="AX1422">
        <v>86</v>
      </c>
    </row>
    <row r="1423" spans="1:50" x14ac:dyDescent="0.25">
      <c r="A1423" s="55" t="s">
        <v>569</v>
      </c>
      <c r="B1423" s="55" t="s">
        <v>569</v>
      </c>
      <c r="C1423" s="60"/>
      <c r="D1423" s="21">
        <v>35191</v>
      </c>
      <c r="E1423" s="21"/>
      <c r="F1423" t="s">
        <v>543</v>
      </c>
      <c r="AT1423" s="48" t="s">
        <v>45</v>
      </c>
      <c r="AU1423" s="48"/>
      <c r="AV1423" s="48"/>
      <c r="AX1423">
        <v>91</v>
      </c>
    </row>
    <row r="1424" spans="1:50" x14ac:dyDescent="0.25">
      <c r="A1424" s="55" t="s">
        <v>564</v>
      </c>
      <c r="B1424" s="55" t="s">
        <v>564</v>
      </c>
      <c r="C1424" s="60"/>
      <c r="D1424" s="21">
        <v>35166</v>
      </c>
      <c r="E1424" s="21"/>
      <c r="F1424" t="s">
        <v>545</v>
      </c>
      <c r="AT1424" s="48" t="s">
        <v>45</v>
      </c>
      <c r="AU1424" s="48"/>
      <c r="AV1424" s="48"/>
      <c r="AX1424">
        <v>113</v>
      </c>
    </row>
    <row r="1425" spans="1:64" x14ac:dyDescent="0.25">
      <c r="A1425" s="55" t="s">
        <v>582</v>
      </c>
      <c r="B1425" s="55" t="s">
        <v>582</v>
      </c>
      <c r="C1425" s="60"/>
      <c r="D1425" s="21">
        <v>35232</v>
      </c>
      <c r="E1425" s="21"/>
      <c r="F1425" t="s">
        <v>545</v>
      </c>
      <c r="AT1425" s="48" t="s">
        <v>45</v>
      </c>
      <c r="AU1425" s="48"/>
      <c r="AV1425" s="48"/>
      <c r="AX1425">
        <v>82</v>
      </c>
    </row>
    <row r="1426" spans="1:64" x14ac:dyDescent="0.25">
      <c r="A1426" s="55" t="s">
        <v>576</v>
      </c>
      <c r="B1426" s="55" t="s">
        <v>576</v>
      </c>
      <c r="C1426" s="60"/>
      <c r="D1426" s="21">
        <v>35206</v>
      </c>
      <c r="E1426" s="21"/>
      <c r="F1426" t="s">
        <v>545</v>
      </c>
      <c r="AT1426" s="48" t="s">
        <v>45</v>
      </c>
      <c r="AU1426" s="48"/>
      <c r="AV1426" s="48"/>
      <c r="AX1426">
        <v>96</v>
      </c>
    </row>
    <row r="1427" spans="1:64" x14ac:dyDescent="0.25">
      <c r="A1427" s="55" t="s">
        <v>570</v>
      </c>
      <c r="B1427" s="55" t="s">
        <v>570</v>
      </c>
      <c r="C1427" s="60"/>
      <c r="D1427" s="21">
        <v>35191</v>
      </c>
      <c r="E1427" s="21"/>
      <c r="F1427" t="s">
        <v>545</v>
      </c>
      <c r="AT1427" s="48" t="s">
        <v>45</v>
      </c>
      <c r="AU1427" s="48"/>
      <c r="AV1427" s="48"/>
      <c r="AX1427">
        <v>79</v>
      </c>
    </row>
    <row r="1428" spans="1:64" x14ac:dyDescent="0.25">
      <c r="A1428" s="3" t="s">
        <v>151</v>
      </c>
      <c r="B1428" s="3" t="s">
        <v>151</v>
      </c>
      <c r="C1428" s="4">
        <v>39973</v>
      </c>
      <c r="D1428" s="9"/>
      <c r="E1428" s="9"/>
      <c r="F1428" s="10" t="s">
        <v>152</v>
      </c>
      <c r="S1428">
        <v>3.125</v>
      </c>
      <c r="BA1428">
        <v>23.125</v>
      </c>
      <c r="BL1428">
        <v>5.875</v>
      </c>
    </row>
    <row r="1429" spans="1:64" x14ac:dyDescent="0.25">
      <c r="A1429" s="3" t="s">
        <v>151</v>
      </c>
      <c r="B1429" s="3" t="s">
        <v>151</v>
      </c>
      <c r="C1429" s="4">
        <v>40000</v>
      </c>
      <c r="D1429" s="9"/>
      <c r="E1429" s="9"/>
      <c r="F1429" s="10" t="s">
        <v>152</v>
      </c>
      <c r="S1429">
        <v>3.5</v>
      </c>
      <c r="BA1429">
        <v>23.5</v>
      </c>
      <c r="BL1429">
        <v>8.6374999999999993</v>
      </c>
    </row>
    <row r="1430" spans="1:64" x14ac:dyDescent="0.25">
      <c r="A1430" s="3" t="s">
        <v>151</v>
      </c>
      <c r="B1430" s="3" t="s">
        <v>151</v>
      </c>
      <c r="C1430" s="4">
        <v>40031</v>
      </c>
      <c r="D1430" s="9"/>
      <c r="E1430" s="9"/>
      <c r="F1430" s="10" t="s">
        <v>152</v>
      </c>
      <c r="BA1430">
        <v>56.125</v>
      </c>
      <c r="BL1430">
        <v>9.4</v>
      </c>
    </row>
    <row r="1431" spans="1:64" x14ac:dyDescent="0.25">
      <c r="A1431" s="3" t="s">
        <v>151</v>
      </c>
      <c r="B1431" s="3" t="s">
        <v>151</v>
      </c>
      <c r="C1431" s="4">
        <v>40039</v>
      </c>
      <c r="D1431" s="9"/>
      <c r="E1431" s="9"/>
      <c r="F1431" s="10" t="s">
        <v>152</v>
      </c>
      <c r="BA1431">
        <v>64.0625</v>
      </c>
      <c r="BL1431">
        <v>9.6999999999999993</v>
      </c>
    </row>
    <row r="1432" spans="1:64" x14ac:dyDescent="0.25">
      <c r="A1432" s="3" t="s">
        <v>151</v>
      </c>
      <c r="B1432" s="3" t="s">
        <v>151</v>
      </c>
      <c r="C1432" s="4">
        <v>40049</v>
      </c>
      <c r="D1432" s="9"/>
      <c r="E1432" s="9"/>
      <c r="F1432" s="10" t="s">
        <v>152</v>
      </c>
      <c r="BA1432">
        <v>74.0625</v>
      </c>
      <c r="BL1432">
        <v>9.8000000000000007</v>
      </c>
    </row>
    <row r="1433" spans="1:64" x14ac:dyDescent="0.25">
      <c r="A1433" s="3" t="s">
        <v>151</v>
      </c>
      <c r="B1433" s="3" t="s">
        <v>151</v>
      </c>
      <c r="C1433" s="4">
        <v>40070</v>
      </c>
      <c r="D1433" s="9"/>
      <c r="E1433" s="9"/>
      <c r="F1433" s="10" t="s">
        <v>152</v>
      </c>
      <c r="BA1433">
        <v>83.75</v>
      </c>
      <c r="BL1433">
        <v>9.8333333330000006</v>
      </c>
    </row>
    <row r="1434" spans="1:64" x14ac:dyDescent="0.25">
      <c r="A1434" s="3" t="s">
        <v>151</v>
      </c>
      <c r="B1434" s="3" t="s">
        <v>151</v>
      </c>
      <c r="C1434" s="4">
        <v>40087</v>
      </c>
      <c r="D1434" s="9"/>
      <c r="E1434" s="9"/>
      <c r="F1434" s="10" t="s">
        <v>152</v>
      </c>
      <c r="BA1434">
        <v>88.375</v>
      </c>
    </row>
    <row r="1435" spans="1:64" x14ac:dyDescent="0.25">
      <c r="A1435" s="57" t="s">
        <v>153</v>
      </c>
      <c r="B1435" s="57" t="s">
        <v>153</v>
      </c>
      <c r="C1435" s="9">
        <v>39973</v>
      </c>
      <c r="D1435" s="9"/>
      <c r="E1435" s="9"/>
      <c r="F1435" s="10" t="s">
        <v>154</v>
      </c>
      <c r="S1435">
        <v>3.5</v>
      </c>
      <c r="BA1435">
        <v>23.5</v>
      </c>
      <c r="BL1435">
        <v>5.5</v>
      </c>
    </row>
    <row r="1436" spans="1:64" x14ac:dyDescent="0.25">
      <c r="A1436" s="3" t="s">
        <v>153</v>
      </c>
      <c r="B1436" s="3" t="s">
        <v>153</v>
      </c>
      <c r="C1436" s="4">
        <v>40000</v>
      </c>
      <c r="D1436" s="9"/>
      <c r="E1436" s="9"/>
      <c r="F1436" s="10" t="s">
        <v>154</v>
      </c>
      <c r="S1436">
        <v>4.625</v>
      </c>
      <c r="BA1436">
        <v>24.625</v>
      </c>
      <c r="BL1436">
        <v>8</v>
      </c>
    </row>
    <row r="1437" spans="1:64" x14ac:dyDescent="0.25">
      <c r="A1437" s="3" t="s">
        <v>153</v>
      </c>
      <c r="B1437" s="3" t="s">
        <v>153</v>
      </c>
      <c r="C1437" s="4">
        <v>40031</v>
      </c>
      <c r="D1437" s="9"/>
      <c r="E1437" s="9"/>
      <c r="F1437" s="10" t="s">
        <v>154</v>
      </c>
      <c r="BA1437">
        <v>63.625</v>
      </c>
      <c r="BL1437">
        <v>8.3333333330000006</v>
      </c>
    </row>
    <row r="1438" spans="1:64" x14ac:dyDescent="0.25">
      <c r="A1438" s="3" t="s">
        <v>153</v>
      </c>
      <c r="B1438" s="3" t="s">
        <v>153</v>
      </c>
      <c r="C1438" s="4">
        <v>40039</v>
      </c>
      <c r="D1438" s="9"/>
      <c r="E1438" s="9"/>
      <c r="F1438" s="10" t="s">
        <v>154</v>
      </c>
      <c r="BA1438">
        <v>68.125</v>
      </c>
      <c r="BL1438">
        <v>8.5</v>
      </c>
    </row>
    <row r="1439" spans="1:64" x14ac:dyDescent="0.25">
      <c r="A1439" s="3" t="s">
        <v>153</v>
      </c>
      <c r="B1439" s="3" t="s">
        <v>153</v>
      </c>
      <c r="C1439" s="4">
        <v>40049</v>
      </c>
      <c r="D1439" s="9"/>
      <c r="E1439" s="9"/>
      <c r="F1439" s="10" t="s">
        <v>154</v>
      </c>
      <c r="BA1439">
        <v>71.212500000000006</v>
      </c>
      <c r="BL1439">
        <v>8.5</v>
      </c>
    </row>
    <row r="1440" spans="1:64" x14ac:dyDescent="0.25">
      <c r="A1440" s="3" t="s">
        <v>153</v>
      </c>
      <c r="B1440" s="3" t="s">
        <v>153</v>
      </c>
      <c r="C1440" s="4">
        <v>40070</v>
      </c>
      <c r="D1440" s="9"/>
      <c r="E1440" s="9"/>
      <c r="F1440" s="10" t="s">
        <v>154</v>
      </c>
      <c r="S1440">
        <v>8.5</v>
      </c>
      <c r="BA1440">
        <v>83.625</v>
      </c>
    </row>
    <row r="1441" spans="1:64" x14ac:dyDescent="0.25">
      <c r="A1441" s="3" t="s">
        <v>153</v>
      </c>
      <c r="B1441" s="3" t="s">
        <v>153</v>
      </c>
      <c r="C1441" s="4">
        <v>40087</v>
      </c>
      <c r="D1441" s="9"/>
      <c r="E1441" s="9"/>
      <c r="F1441" s="10" t="s">
        <v>154</v>
      </c>
      <c r="BA1441">
        <v>90.25</v>
      </c>
    </row>
    <row r="1442" spans="1:64" x14ac:dyDescent="0.25">
      <c r="A1442" s="3" t="s">
        <v>157</v>
      </c>
      <c r="B1442" s="3" t="s">
        <v>157</v>
      </c>
      <c r="C1442" s="4">
        <v>39973</v>
      </c>
      <c r="D1442" s="9"/>
      <c r="E1442" s="9"/>
      <c r="F1442" s="10" t="s">
        <v>158</v>
      </c>
      <c r="S1442">
        <v>3.625</v>
      </c>
      <c r="BA1442">
        <v>23.75</v>
      </c>
      <c r="BL1442">
        <v>6</v>
      </c>
    </row>
    <row r="1443" spans="1:64" x14ac:dyDescent="0.25">
      <c r="A1443" s="3" t="s">
        <v>157</v>
      </c>
      <c r="B1443" s="3" t="s">
        <v>157</v>
      </c>
      <c r="C1443" s="4">
        <v>40000</v>
      </c>
      <c r="D1443" s="9"/>
      <c r="E1443" s="9"/>
      <c r="F1443" s="10" t="s">
        <v>158</v>
      </c>
      <c r="S1443">
        <v>5</v>
      </c>
      <c r="BA1443">
        <v>25</v>
      </c>
      <c r="BL1443">
        <v>7.8875000000000002</v>
      </c>
    </row>
    <row r="1444" spans="1:64" x14ac:dyDescent="0.25">
      <c r="A1444" s="3" t="s">
        <v>157</v>
      </c>
      <c r="B1444" s="3" t="s">
        <v>157</v>
      </c>
      <c r="C1444" s="4">
        <v>40031</v>
      </c>
      <c r="D1444" s="9"/>
      <c r="E1444" s="9"/>
      <c r="F1444" s="10" t="s">
        <v>158</v>
      </c>
      <c r="BA1444">
        <v>62.024999999999999</v>
      </c>
      <c r="BL1444">
        <v>8.25</v>
      </c>
    </row>
    <row r="1445" spans="1:64" x14ac:dyDescent="0.25">
      <c r="A1445" s="3" t="s">
        <v>157</v>
      </c>
      <c r="B1445" s="3" t="s">
        <v>157</v>
      </c>
      <c r="C1445" s="4">
        <v>40039</v>
      </c>
      <c r="D1445" s="9"/>
      <c r="E1445" s="9"/>
      <c r="F1445" s="10" t="s">
        <v>158</v>
      </c>
      <c r="BA1445">
        <v>67.474999999999994</v>
      </c>
      <c r="BL1445">
        <v>8.3333333330000006</v>
      </c>
    </row>
    <row r="1446" spans="1:64" x14ac:dyDescent="0.25">
      <c r="A1446" s="3" t="s">
        <v>157</v>
      </c>
      <c r="B1446" s="3" t="s">
        <v>157</v>
      </c>
      <c r="C1446" s="4">
        <v>40049</v>
      </c>
      <c r="D1446" s="9"/>
      <c r="E1446" s="9"/>
      <c r="F1446" s="10" t="s">
        <v>158</v>
      </c>
      <c r="BA1446">
        <v>75.0625</v>
      </c>
      <c r="BL1446">
        <v>8.3333333330000006</v>
      </c>
    </row>
    <row r="1447" spans="1:64" x14ac:dyDescent="0.25">
      <c r="A1447" s="3" t="s">
        <v>157</v>
      </c>
      <c r="B1447" s="3" t="s">
        <v>157</v>
      </c>
      <c r="C1447" s="4">
        <v>40070</v>
      </c>
      <c r="D1447" s="9"/>
      <c r="E1447" s="9"/>
      <c r="F1447" s="10" t="s">
        <v>158</v>
      </c>
      <c r="BA1447">
        <v>84.375</v>
      </c>
      <c r="BL1447">
        <v>8.6666666669999994</v>
      </c>
    </row>
    <row r="1448" spans="1:64" x14ac:dyDescent="0.25">
      <c r="A1448" s="3" t="s">
        <v>157</v>
      </c>
      <c r="B1448" s="3" t="s">
        <v>157</v>
      </c>
      <c r="C1448" s="4">
        <v>40087</v>
      </c>
      <c r="D1448" s="9"/>
      <c r="E1448" s="9"/>
      <c r="F1448" s="10" t="s">
        <v>158</v>
      </c>
      <c r="BA1448">
        <v>89.125</v>
      </c>
    </row>
    <row r="1449" spans="1:64" x14ac:dyDescent="0.25">
      <c r="A1449" s="3" t="s">
        <v>155</v>
      </c>
      <c r="B1449" s="3" t="s">
        <v>155</v>
      </c>
      <c r="C1449" s="4">
        <v>39973</v>
      </c>
      <c r="D1449" s="9"/>
      <c r="E1449" s="9"/>
      <c r="F1449" s="10" t="s">
        <v>156</v>
      </c>
      <c r="S1449">
        <v>4.625</v>
      </c>
      <c r="BA1449">
        <v>24.625</v>
      </c>
      <c r="BL1449">
        <v>5.625</v>
      </c>
    </row>
    <row r="1450" spans="1:64" x14ac:dyDescent="0.25">
      <c r="A1450" s="3" t="s">
        <v>155</v>
      </c>
      <c r="B1450" s="3" t="s">
        <v>155</v>
      </c>
      <c r="C1450" s="4">
        <v>40000</v>
      </c>
      <c r="D1450" s="9"/>
      <c r="E1450" s="9"/>
      <c r="F1450" s="10" t="s">
        <v>156</v>
      </c>
      <c r="S1450">
        <v>5.375</v>
      </c>
      <c r="BA1450">
        <v>25.375</v>
      </c>
      <c r="BL1450">
        <v>8.8874999999999993</v>
      </c>
    </row>
    <row r="1451" spans="1:64" x14ac:dyDescent="0.25">
      <c r="A1451" s="3" t="s">
        <v>155</v>
      </c>
      <c r="B1451" s="3" t="s">
        <v>155</v>
      </c>
      <c r="C1451" s="4">
        <v>40031</v>
      </c>
      <c r="D1451" s="9"/>
      <c r="E1451" s="9"/>
      <c r="F1451" s="10" t="s">
        <v>156</v>
      </c>
      <c r="BA1451">
        <v>46</v>
      </c>
      <c r="BL1451">
        <v>10.862500000000001</v>
      </c>
    </row>
    <row r="1452" spans="1:64" x14ac:dyDescent="0.25">
      <c r="A1452" s="3" t="s">
        <v>155</v>
      </c>
      <c r="B1452" s="3" t="s">
        <v>155</v>
      </c>
      <c r="C1452" s="4">
        <v>40039</v>
      </c>
      <c r="D1452" s="9"/>
      <c r="E1452" s="9"/>
      <c r="F1452" s="10" t="s">
        <v>156</v>
      </c>
      <c r="BA1452">
        <v>54</v>
      </c>
      <c r="BL1452">
        <v>11.237500000000001</v>
      </c>
    </row>
    <row r="1453" spans="1:64" x14ac:dyDescent="0.25">
      <c r="A1453" s="3" t="s">
        <v>155</v>
      </c>
      <c r="B1453" s="3" t="s">
        <v>155</v>
      </c>
      <c r="C1453" s="4">
        <v>40049</v>
      </c>
      <c r="D1453" s="9"/>
      <c r="E1453" s="9"/>
      <c r="F1453" s="10" t="s">
        <v>156</v>
      </c>
      <c r="BA1453">
        <v>65.375</v>
      </c>
      <c r="BL1453">
        <v>11.375</v>
      </c>
    </row>
    <row r="1454" spans="1:64" x14ac:dyDescent="0.25">
      <c r="A1454" s="3" t="s">
        <v>155</v>
      </c>
      <c r="B1454" s="3" t="s">
        <v>155</v>
      </c>
      <c r="C1454" s="4">
        <v>40070</v>
      </c>
      <c r="D1454" s="9"/>
      <c r="E1454" s="9"/>
      <c r="F1454" s="10" t="s">
        <v>156</v>
      </c>
      <c r="BA1454">
        <v>83.25</v>
      </c>
      <c r="BL1454">
        <v>11.375</v>
      </c>
    </row>
    <row r="1455" spans="1:64" x14ac:dyDescent="0.25">
      <c r="A1455" s="3" t="s">
        <v>155</v>
      </c>
      <c r="B1455" s="3" t="s">
        <v>155</v>
      </c>
      <c r="C1455" s="4">
        <v>40087</v>
      </c>
      <c r="D1455" s="9"/>
      <c r="E1455" s="9"/>
      <c r="F1455" s="10" t="s">
        <v>156</v>
      </c>
      <c r="BA1455">
        <v>88.875</v>
      </c>
    </row>
    <row r="1456" spans="1:64" x14ac:dyDescent="0.25">
      <c r="A1456" s="3" t="s">
        <v>159</v>
      </c>
      <c r="B1456" s="3" t="s">
        <v>159</v>
      </c>
      <c r="C1456" s="4">
        <v>39973</v>
      </c>
      <c r="D1456" s="9"/>
      <c r="E1456" s="9"/>
      <c r="F1456" s="10" t="s">
        <v>160</v>
      </c>
      <c r="S1456">
        <v>2.75</v>
      </c>
      <c r="BA1456">
        <v>22.75</v>
      </c>
      <c r="BL1456">
        <v>6.625</v>
      </c>
    </row>
    <row r="1457" spans="1:64" x14ac:dyDescent="0.25">
      <c r="A1457" s="3" t="s">
        <v>159</v>
      </c>
      <c r="B1457" s="3" t="s">
        <v>159</v>
      </c>
      <c r="C1457" s="4">
        <v>40000</v>
      </c>
      <c r="D1457" s="9"/>
      <c r="E1457" s="9"/>
      <c r="F1457" s="10" t="s">
        <v>160</v>
      </c>
      <c r="S1457">
        <v>3</v>
      </c>
      <c r="BA1457">
        <v>23</v>
      </c>
      <c r="BL1457">
        <v>8.125</v>
      </c>
    </row>
    <row r="1458" spans="1:64" x14ac:dyDescent="0.25">
      <c r="A1458" s="3" t="s">
        <v>159</v>
      </c>
      <c r="B1458" s="3" t="s">
        <v>159</v>
      </c>
      <c r="C1458" s="4">
        <v>40031</v>
      </c>
      <c r="D1458" s="9"/>
      <c r="E1458" s="9"/>
      <c r="F1458" s="10" t="s">
        <v>160</v>
      </c>
      <c r="BA1458">
        <v>72.525000000000006</v>
      </c>
      <c r="BL1458">
        <v>8.6666666669999994</v>
      </c>
    </row>
    <row r="1459" spans="1:64" x14ac:dyDescent="0.25">
      <c r="A1459" s="3" t="s">
        <v>159</v>
      </c>
      <c r="B1459" s="3" t="s">
        <v>159</v>
      </c>
      <c r="C1459" s="4">
        <v>40039</v>
      </c>
      <c r="D1459" s="9"/>
      <c r="E1459" s="9"/>
      <c r="F1459" s="10" t="s">
        <v>160</v>
      </c>
      <c r="BA1459">
        <v>77.2</v>
      </c>
      <c r="BL1459">
        <v>9</v>
      </c>
    </row>
    <row r="1460" spans="1:64" x14ac:dyDescent="0.25">
      <c r="A1460" s="3" t="s">
        <v>159</v>
      </c>
      <c r="B1460" s="3" t="s">
        <v>159</v>
      </c>
      <c r="C1460" s="4">
        <v>40049</v>
      </c>
      <c r="D1460" s="9"/>
      <c r="E1460" s="9"/>
      <c r="F1460" s="10" t="s">
        <v>160</v>
      </c>
      <c r="BA1460">
        <v>84.75</v>
      </c>
      <c r="BL1460">
        <v>9</v>
      </c>
    </row>
    <row r="1461" spans="1:64" x14ac:dyDescent="0.25">
      <c r="A1461" s="3" t="s">
        <v>159</v>
      </c>
      <c r="B1461" s="3" t="s">
        <v>159</v>
      </c>
      <c r="C1461" s="4">
        <v>40070</v>
      </c>
      <c r="D1461" s="9"/>
      <c r="E1461" s="9"/>
      <c r="F1461" s="10" t="s">
        <v>160</v>
      </c>
      <c r="BA1461">
        <v>88.875</v>
      </c>
    </row>
    <row r="1462" spans="1:64" x14ac:dyDescent="0.25">
      <c r="A1462" s="3" t="s">
        <v>159</v>
      </c>
      <c r="B1462" s="3" t="s">
        <v>159</v>
      </c>
      <c r="C1462" s="4">
        <v>40087</v>
      </c>
      <c r="D1462" s="9"/>
      <c r="E1462" s="9"/>
      <c r="F1462" s="10" t="s">
        <v>160</v>
      </c>
      <c r="BA1462">
        <v>92.3333333333333</v>
      </c>
    </row>
    <row r="1463" spans="1:64" x14ac:dyDescent="0.25">
      <c r="A1463" s="3" t="s">
        <v>161</v>
      </c>
      <c r="B1463" s="3" t="s">
        <v>161</v>
      </c>
      <c r="C1463" s="4">
        <v>39973</v>
      </c>
      <c r="D1463" s="9"/>
      <c r="E1463" s="9"/>
      <c r="F1463" s="10" t="s">
        <v>162</v>
      </c>
      <c r="S1463">
        <v>3.875</v>
      </c>
      <c r="BA1463">
        <v>23.875</v>
      </c>
      <c r="BL1463">
        <v>5.875</v>
      </c>
    </row>
    <row r="1464" spans="1:64" x14ac:dyDescent="0.25">
      <c r="A1464" s="3" t="s">
        <v>161</v>
      </c>
      <c r="B1464" s="3" t="s">
        <v>161</v>
      </c>
      <c r="C1464" s="4">
        <v>40000</v>
      </c>
      <c r="D1464" s="9"/>
      <c r="E1464" s="9"/>
      <c r="F1464" s="10" t="s">
        <v>162</v>
      </c>
      <c r="S1464">
        <v>4.1666666666666696</v>
      </c>
      <c r="BA1464">
        <v>24.1666666666667</v>
      </c>
      <c r="BL1464">
        <v>8.7833333329999999</v>
      </c>
    </row>
    <row r="1465" spans="1:64" x14ac:dyDescent="0.25">
      <c r="A1465" s="3" t="s">
        <v>161</v>
      </c>
      <c r="B1465" s="3" t="s">
        <v>161</v>
      </c>
      <c r="C1465" s="4">
        <v>40031</v>
      </c>
      <c r="D1465" s="9"/>
      <c r="E1465" s="9"/>
      <c r="F1465" s="10" t="s">
        <v>162</v>
      </c>
      <c r="BA1465">
        <v>55</v>
      </c>
      <c r="BL1465">
        <v>10</v>
      </c>
    </row>
    <row r="1466" spans="1:64" x14ac:dyDescent="0.25">
      <c r="A1466" s="3" t="s">
        <v>161</v>
      </c>
      <c r="B1466" s="3" t="s">
        <v>161</v>
      </c>
      <c r="C1466" s="4">
        <v>40039</v>
      </c>
      <c r="D1466" s="9"/>
      <c r="E1466" s="9"/>
      <c r="F1466" s="10" t="s">
        <v>162</v>
      </c>
      <c r="BA1466">
        <v>64.875</v>
      </c>
      <c r="BL1466">
        <v>10</v>
      </c>
    </row>
    <row r="1467" spans="1:64" x14ac:dyDescent="0.25">
      <c r="A1467" s="3" t="s">
        <v>161</v>
      </c>
      <c r="B1467" s="3" t="s">
        <v>161</v>
      </c>
      <c r="C1467" s="4">
        <v>40049</v>
      </c>
      <c r="D1467" s="9"/>
      <c r="E1467" s="9"/>
      <c r="F1467" s="10" t="s">
        <v>162</v>
      </c>
      <c r="BA1467">
        <v>71.875</v>
      </c>
      <c r="BL1467">
        <v>10</v>
      </c>
    </row>
    <row r="1468" spans="1:64" x14ac:dyDescent="0.25">
      <c r="A1468" s="3" t="s">
        <v>161</v>
      </c>
      <c r="B1468" s="3" t="s">
        <v>161</v>
      </c>
      <c r="C1468" s="4">
        <v>40070</v>
      </c>
      <c r="D1468" s="9"/>
      <c r="E1468" s="9"/>
      <c r="F1468" s="10" t="s">
        <v>162</v>
      </c>
      <c r="S1468">
        <v>9</v>
      </c>
      <c r="BA1468">
        <v>85.125</v>
      </c>
    </row>
    <row r="1469" spans="1:64" x14ac:dyDescent="0.25">
      <c r="A1469" s="3" t="s">
        <v>161</v>
      </c>
      <c r="B1469" s="3" t="s">
        <v>161</v>
      </c>
      <c r="C1469" s="4">
        <v>40087</v>
      </c>
      <c r="D1469" s="9"/>
      <c r="E1469" s="9"/>
      <c r="F1469" s="10" t="s">
        <v>162</v>
      </c>
      <c r="BA1469">
        <v>89.1666666666667</v>
      </c>
    </row>
    <row r="1470" spans="1:64" x14ac:dyDescent="0.25">
      <c r="A1470" s="3" t="s">
        <v>163</v>
      </c>
      <c r="B1470" s="3" t="s">
        <v>163</v>
      </c>
      <c r="C1470" s="4">
        <v>39973</v>
      </c>
      <c r="D1470" s="9"/>
      <c r="E1470" s="9"/>
      <c r="F1470" s="10" t="s">
        <v>94</v>
      </c>
      <c r="S1470">
        <v>3.875</v>
      </c>
      <c r="BA1470">
        <v>23.875</v>
      </c>
      <c r="BL1470">
        <v>5.9375</v>
      </c>
    </row>
    <row r="1471" spans="1:64" x14ac:dyDescent="0.25">
      <c r="A1471" s="3" t="s">
        <v>163</v>
      </c>
      <c r="B1471" s="3" t="s">
        <v>163</v>
      </c>
      <c r="C1471" s="4">
        <v>40000</v>
      </c>
      <c r="D1471" s="9"/>
      <c r="E1471" s="9"/>
      <c r="F1471" s="10" t="s">
        <v>94</v>
      </c>
      <c r="S1471">
        <v>4.5</v>
      </c>
      <c r="BA1471">
        <v>24.5</v>
      </c>
      <c r="BL1471">
        <v>8.2375000000000007</v>
      </c>
    </row>
    <row r="1472" spans="1:64" x14ac:dyDescent="0.25">
      <c r="A1472" s="3" t="s">
        <v>163</v>
      </c>
      <c r="B1472" s="3" t="s">
        <v>163</v>
      </c>
      <c r="C1472" s="4">
        <v>40031</v>
      </c>
      <c r="D1472" s="9"/>
      <c r="E1472" s="9"/>
      <c r="F1472" s="10" t="s">
        <v>94</v>
      </c>
      <c r="BA1472">
        <v>61.375</v>
      </c>
      <c r="BL1472">
        <v>9</v>
      </c>
    </row>
    <row r="1473" spans="1:64" x14ac:dyDescent="0.25">
      <c r="A1473" s="3" t="s">
        <v>163</v>
      </c>
      <c r="B1473" s="3" t="s">
        <v>163</v>
      </c>
      <c r="C1473" s="4">
        <v>40039</v>
      </c>
      <c r="D1473" s="9"/>
      <c r="E1473" s="9"/>
      <c r="F1473" s="10" t="s">
        <v>94</v>
      </c>
      <c r="BA1473">
        <v>67</v>
      </c>
      <c r="BL1473">
        <v>9</v>
      </c>
    </row>
    <row r="1474" spans="1:64" x14ac:dyDescent="0.25">
      <c r="A1474" s="3" t="s">
        <v>163</v>
      </c>
      <c r="B1474" s="3" t="s">
        <v>163</v>
      </c>
      <c r="C1474" s="4">
        <v>40049</v>
      </c>
      <c r="D1474" s="9"/>
      <c r="E1474" s="9"/>
      <c r="F1474" s="10" t="s">
        <v>94</v>
      </c>
      <c r="BA1474">
        <v>73.875</v>
      </c>
      <c r="BL1474">
        <v>9</v>
      </c>
    </row>
    <row r="1475" spans="1:64" x14ac:dyDescent="0.25">
      <c r="A1475" s="3" t="s">
        <v>163</v>
      </c>
      <c r="B1475" s="3" t="s">
        <v>163</v>
      </c>
      <c r="C1475" s="4">
        <v>40070</v>
      </c>
      <c r="D1475" s="9"/>
      <c r="E1475" s="9"/>
      <c r="F1475" s="10" t="s">
        <v>94</v>
      </c>
      <c r="BA1475">
        <v>84.25</v>
      </c>
      <c r="BL1475">
        <v>9</v>
      </c>
    </row>
    <row r="1476" spans="1:64" x14ac:dyDescent="0.25">
      <c r="A1476" s="3" t="s">
        <v>163</v>
      </c>
      <c r="B1476" s="3" t="s">
        <v>163</v>
      </c>
      <c r="C1476" s="4">
        <v>40087</v>
      </c>
      <c r="D1476" s="9"/>
      <c r="E1476" s="9"/>
      <c r="F1476" s="10" t="s">
        <v>94</v>
      </c>
      <c r="BA1476">
        <v>91.25</v>
      </c>
    </row>
    <row r="1477" spans="1:64" x14ac:dyDescent="0.25">
      <c r="A1477" s="3" t="s">
        <v>164</v>
      </c>
      <c r="B1477" s="3" t="s">
        <v>164</v>
      </c>
      <c r="C1477" s="4">
        <v>39973</v>
      </c>
      <c r="D1477" s="9"/>
      <c r="E1477" s="9"/>
      <c r="F1477" s="10" t="s">
        <v>165</v>
      </c>
      <c r="S1477">
        <v>2.875</v>
      </c>
      <c r="BA1477">
        <v>22.875</v>
      </c>
      <c r="BL1477">
        <v>6</v>
      </c>
    </row>
    <row r="1478" spans="1:64" x14ac:dyDescent="0.25">
      <c r="A1478" s="3" t="s">
        <v>164</v>
      </c>
      <c r="B1478" s="3" t="s">
        <v>164</v>
      </c>
      <c r="C1478" s="4">
        <v>40000</v>
      </c>
      <c r="D1478" s="9"/>
      <c r="E1478" s="9"/>
      <c r="F1478" s="10" t="s">
        <v>165</v>
      </c>
      <c r="S1478">
        <v>4.625</v>
      </c>
      <c r="BA1478">
        <v>24.625</v>
      </c>
      <c r="BL1478">
        <v>8.7750000000000004</v>
      </c>
    </row>
    <row r="1479" spans="1:64" x14ac:dyDescent="0.25">
      <c r="A1479" s="3" t="s">
        <v>164</v>
      </c>
      <c r="B1479" s="3" t="s">
        <v>164</v>
      </c>
      <c r="C1479" s="4">
        <v>40031</v>
      </c>
      <c r="D1479" s="9"/>
      <c r="E1479" s="9"/>
      <c r="F1479" s="10" t="s">
        <v>165</v>
      </c>
      <c r="BA1479">
        <v>37.375</v>
      </c>
      <c r="BL1479">
        <v>9.7874999999999996</v>
      </c>
    </row>
    <row r="1480" spans="1:64" x14ac:dyDescent="0.25">
      <c r="A1480" s="3" t="s">
        <v>164</v>
      </c>
      <c r="B1480" s="3" t="s">
        <v>164</v>
      </c>
      <c r="C1480" s="4">
        <v>40039</v>
      </c>
      <c r="D1480" s="9"/>
      <c r="E1480" s="9"/>
      <c r="F1480" s="10" t="s">
        <v>165</v>
      </c>
      <c r="BA1480">
        <v>43.75</v>
      </c>
      <c r="BL1480">
        <v>10.025</v>
      </c>
    </row>
    <row r="1481" spans="1:64" x14ac:dyDescent="0.25">
      <c r="A1481" s="3" t="s">
        <v>164</v>
      </c>
      <c r="B1481" s="3" t="s">
        <v>164</v>
      </c>
      <c r="C1481" s="4">
        <v>40049</v>
      </c>
      <c r="D1481" s="9"/>
      <c r="E1481" s="9"/>
      <c r="F1481" s="10" t="s">
        <v>165</v>
      </c>
      <c r="BA1481">
        <v>53.5</v>
      </c>
      <c r="BL1481">
        <v>10.25</v>
      </c>
    </row>
    <row r="1482" spans="1:64" x14ac:dyDescent="0.25">
      <c r="A1482" s="3" t="s">
        <v>164</v>
      </c>
      <c r="B1482" s="3" t="s">
        <v>164</v>
      </c>
      <c r="C1482" s="4">
        <v>40070</v>
      </c>
      <c r="D1482" s="9"/>
      <c r="E1482" s="9"/>
      <c r="F1482" s="10" t="s">
        <v>165</v>
      </c>
      <c r="BA1482">
        <v>67.9375</v>
      </c>
      <c r="BL1482">
        <v>10.5</v>
      </c>
    </row>
    <row r="1483" spans="1:64" x14ac:dyDescent="0.25">
      <c r="A1483" s="3" t="s">
        <v>164</v>
      </c>
      <c r="B1483" s="3" t="s">
        <v>164</v>
      </c>
      <c r="C1483" s="4">
        <v>40087</v>
      </c>
      <c r="D1483" s="9"/>
      <c r="E1483" s="9"/>
      <c r="F1483" s="10" t="s">
        <v>165</v>
      </c>
      <c r="BA1483">
        <v>83.142857142857096</v>
      </c>
    </row>
    <row r="1484" spans="1:64" x14ac:dyDescent="0.25">
      <c r="A1484" s="3" t="s">
        <v>166</v>
      </c>
      <c r="B1484" s="3" t="s">
        <v>166</v>
      </c>
      <c r="C1484" s="4">
        <v>39973</v>
      </c>
      <c r="D1484" s="9"/>
      <c r="E1484" s="9"/>
      <c r="F1484" s="10" t="s">
        <v>167</v>
      </c>
      <c r="S1484">
        <v>5.5</v>
      </c>
      <c r="BA1484">
        <v>25.5</v>
      </c>
      <c r="BL1484">
        <v>5.625</v>
      </c>
    </row>
    <row r="1485" spans="1:64" x14ac:dyDescent="0.25">
      <c r="A1485" s="3" t="s">
        <v>166</v>
      </c>
      <c r="B1485" s="3" t="s">
        <v>166</v>
      </c>
      <c r="C1485" s="4">
        <v>40000</v>
      </c>
      <c r="D1485" s="9"/>
      <c r="E1485" s="9"/>
      <c r="F1485" s="10" t="s">
        <v>167</v>
      </c>
      <c r="S1485">
        <v>5.8571428571428603</v>
      </c>
      <c r="BA1485">
        <v>25.8571428571429</v>
      </c>
      <c r="BL1485">
        <v>7.6571428570000002</v>
      </c>
    </row>
    <row r="1486" spans="1:64" x14ac:dyDescent="0.25">
      <c r="A1486" s="3" t="s">
        <v>166</v>
      </c>
      <c r="B1486" s="3" t="s">
        <v>166</v>
      </c>
      <c r="C1486" s="4">
        <v>40031</v>
      </c>
      <c r="D1486" s="9"/>
      <c r="E1486" s="9"/>
      <c r="F1486" s="10" t="s">
        <v>167</v>
      </c>
      <c r="BA1486">
        <v>30.5</v>
      </c>
      <c r="BL1486">
        <v>10.64</v>
      </c>
    </row>
    <row r="1487" spans="1:64" x14ac:dyDescent="0.25">
      <c r="A1487" s="3" t="s">
        <v>166</v>
      </c>
      <c r="B1487" s="3" t="s">
        <v>166</v>
      </c>
      <c r="C1487" s="4">
        <v>40039</v>
      </c>
      <c r="D1487" s="9"/>
      <c r="E1487" s="9"/>
      <c r="F1487" s="10" t="s">
        <v>167</v>
      </c>
      <c r="BA1487">
        <v>30.8333333333333</v>
      </c>
      <c r="BL1487">
        <v>11.38</v>
      </c>
    </row>
    <row r="1488" spans="1:64" x14ac:dyDescent="0.25">
      <c r="A1488" s="3" t="s">
        <v>166</v>
      </c>
      <c r="B1488" s="3" t="s">
        <v>166</v>
      </c>
      <c r="C1488" s="4">
        <v>40049</v>
      </c>
      <c r="D1488" s="9"/>
      <c r="E1488" s="9"/>
      <c r="F1488" s="10" t="s">
        <v>167</v>
      </c>
      <c r="BA1488">
        <v>31.571428571428601</v>
      </c>
      <c r="BL1488">
        <v>12.175000000000001</v>
      </c>
    </row>
    <row r="1489" spans="1:64" x14ac:dyDescent="0.25">
      <c r="A1489" s="3" t="s">
        <v>166</v>
      </c>
      <c r="B1489" s="3" t="s">
        <v>166</v>
      </c>
      <c r="C1489" s="4">
        <v>40070</v>
      </c>
      <c r="D1489" s="9"/>
      <c r="E1489" s="9"/>
      <c r="F1489" s="10" t="s">
        <v>167</v>
      </c>
      <c r="BA1489">
        <v>32.428571428571402</v>
      </c>
      <c r="BL1489">
        <v>14.36</v>
      </c>
    </row>
    <row r="1490" spans="1:64" x14ac:dyDescent="0.25">
      <c r="A1490" s="3" t="s">
        <v>166</v>
      </c>
      <c r="B1490" s="3" t="s">
        <v>166</v>
      </c>
      <c r="C1490" s="4">
        <v>40087</v>
      </c>
      <c r="D1490" s="9"/>
      <c r="E1490" s="9"/>
      <c r="F1490" s="10" t="s">
        <v>167</v>
      </c>
      <c r="BA1490">
        <v>39.571428571428598</v>
      </c>
    </row>
    <row r="1491" spans="1:64" x14ac:dyDescent="0.25">
      <c r="A1491" s="3" t="s">
        <v>168</v>
      </c>
      <c r="B1491" s="3" t="s">
        <v>168</v>
      </c>
      <c r="C1491" s="4">
        <v>39973</v>
      </c>
      <c r="D1491" s="9"/>
      <c r="E1491" s="9"/>
      <c r="F1491" s="10" t="s">
        <v>169</v>
      </c>
      <c r="S1491">
        <v>4.375</v>
      </c>
      <c r="BA1491">
        <v>24.375</v>
      </c>
      <c r="BL1491">
        <v>6.25</v>
      </c>
    </row>
    <row r="1492" spans="1:64" x14ac:dyDescent="0.25">
      <c r="A1492" s="3" t="s">
        <v>168</v>
      </c>
      <c r="B1492" s="3" t="s">
        <v>168</v>
      </c>
      <c r="C1492" s="4">
        <v>40000</v>
      </c>
      <c r="D1492" s="9"/>
      <c r="E1492" s="9"/>
      <c r="F1492" s="10" t="s">
        <v>169</v>
      </c>
      <c r="S1492">
        <v>4.375</v>
      </c>
      <c r="BA1492">
        <v>24.375</v>
      </c>
      <c r="BL1492">
        <v>9.0374999999999996</v>
      </c>
    </row>
    <row r="1493" spans="1:64" x14ac:dyDescent="0.25">
      <c r="A1493" s="3" t="s">
        <v>168</v>
      </c>
      <c r="B1493" s="3" t="s">
        <v>168</v>
      </c>
      <c r="C1493" s="4">
        <v>40031</v>
      </c>
      <c r="D1493" s="9"/>
      <c r="E1493" s="9"/>
      <c r="F1493" s="10" t="s">
        <v>169</v>
      </c>
      <c r="BA1493">
        <v>66.3</v>
      </c>
      <c r="BL1493">
        <v>9.5</v>
      </c>
    </row>
    <row r="1494" spans="1:64" x14ac:dyDescent="0.25">
      <c r="A1494" s="3" t="s">
        <v>168</v>
      </c>
      <c r="B1494" s="3" t="s">
        <v>168</v>
      </c>
      <c r="C1494" s="4">
        <v>40039</v>
      </c>
      <c r="D1494" s="9"/>
      <c r="E1494" s="9"/>
      <c r="F1494" s="10" t="s">
        <v>169</v>
      </c>
      <c r="BA1494">
        <v>72.125</v>
      </c>
      <c r="BL1494">
        <v>9.6666666669999994</v>
      </c>
    </row>
    <row r="1495" spans="1:64" x14ac:dyDescent="0.25">
      <c r="A1495" s="3" t="s">
        <v>168</v>
      </c>
      <c r="B1495" s="3" t="s">
        <v>168</v>
      </c>
      <c r="C1495" s="4">
        <v>40049</v>
      </c>
      <c r="D1495" s="9"/>
      <c r="E1495" s="9"/>
      <c r="F1495" s="10" t="s">
        <v>169</v>
      </c>
      <c r="BA1495">
        <v>80.75</v>
      </c>
      <c r="BL1495">
        <v>9.6666666669999994</v>
      </c>
    </row>
    <row r="1496" spans="1:64" x14ac:dyDescent="0.25">
      <c r="A1496" s="3" t="s">
        <v>168</v>
      </c>
      <c r="B1496" s="3" t="s">
        <v>168</v>
      </c>
      <c r="C1496" s="4">
        <v>40070</v>
      </c>
      <c r="D1496" s="9"/>
      <c r="E1496" s="9"/>
      <c r="F1496" s="10" t="s">
        <v>169</v>
      </c>
      <c r="BA1496">
        <v>85.375</v>
      </c>
    </row>
    <row r="1497" spans="1:64" x14ac:dyDescent="0.25">
      <c r="A1497" s="3" t="s">
        <v>168</v>
      </c>
      <c r="B1497" s="3" t="s">
        <v>168</v>
      </c>
      <c r="C1497" s="4">
        <v>40087</v>
      </c>
      <c r="D1497" s="9"/>
      <c r="E1497" s="9"/>
      <c r="F1497" s="10" t="s">
        <v>169</v>
      </c>
      <c r="BA1497">
        <v>92</v>
      </c>
    </row>
    <row r="1498" spans="1:64" x14ac:dyDescent="0.25">
      <c r="A1498" s="3" t="s">
        <v>170</v>
      </c>
      <c r="B1498" s="3" t="s">
        <v>170</v>
      </c>
      <c r="C1498" s="4">
        <v>39973</v>
      </c>
      <c r="D1498" s="9"/>
      <c r="E1498" s="9"/>
      <c r="F1498" s="10" t="s">
        <v>171</v>
      </c>
      <c r="S1498">
        <v>3</v>
      </c>
      <c r="BA1498">
        <v>23</v>
      </c>
      <c r="BL1498">
        <v>6.4375</v>
      </c>
    </row>
    <row r="1499" spans="1:64" x14ac:dyDescent="0.25">
      <c r="A1499" s="3" t="s">
        <v>170</v>
      </c>
      <c r="B1499" s="3" t="s">
        <v>170</v>
      </c>
      <c r="C1499" s="4">
        <v>40000</v>
      </c>
      <c r="D1499" s="9"/>
      <c r="E1499" s="9"/>
      <c r="F1499" s="10" t="s">
        <v>171</v>
      </c>
      <c r="S1499">
        <v>3.625</v>
      </c>
      <c r="BA1499">
        <v>23.625</v>
      </c>
      <c r="BL1499">
        <v>8.4250000000000007</v>
      </c>
    </row>
    <row r="1500" spans="1:64" x14ac:dyDescent="0.25">
      <c r="A1500" s="3" t="s">
        <v>170</v>
      </c>
      <c r="B1500" s="3" t="s">
        <v>170</v>
      </c>
      <c r="C1500" s="4">
        <v>40031</v>
      </c>
      <c r="D1500" s="9"/>
      <c r="E1500" s="9"/>
      <c r="F1500" s="10" t="s">
        <v>171</v>
      </c>
      <c r="BA1500">
        <v>67.174999999999997</v>
      </c>
      <c r="BL1500">
        <v>8.5</v>
      </c>
    </row>
    <row r="1501" spans="1:64" x14ac:dyDescent="0.25">
      <c r="A1501" s="3" t="s">
        <v>170</v>
      </c>
      <c r="B1501" s="3" t="s">
        <v>170</v>
      </c>
      <c r="C1501" s="4">
        <v>40039</v>
      </c>
      <c r="D1501" s="9"/>
      <c r="E1501" s="9"/>
      <c r="F1501" s="10" t="s">
        <v>171</v>
      </c>
      <c r="BA1501">
        <v>71.7</v>
      </c>
      <c r="BL1501">
        <v>8.5</v>
      </c>
    </row>
    <row r="1502" spans="1:64" x14ac:dyDescent="0.25">
      <c r="A1502" s="3" t="s">
        <v>170</v>
      </c>
      <c r="B1502" s="3" t="s">
        <v>170</v>
      </c>
      <c r="C1502" s="4">
        <v>40049</v>
      </c>
      <c r="D1502" s="9"/>
      <c r="E1502" s="9"/>
      <c r="F1502" s="10" t="s">
        <v>171</v>
      </c>
      <c r="BA1502">
        <v>82.125</v>
      </c>
      <c r="BL1502">
        <v>8.5</v>
      </c>
    </row>
    <row r="1503" spans="1:64" x14ac:dyDescent="0.25">
      <c r="A1503" s="57" t="s">
        <v>170</v>
      </c>
      <c r="B1503" s="57" t="s">
        <v>170</v>
      </c>
      <c r="C1503" s="9">
        <v>40070</v>
      </c>
      <c r="D1503" s="9"/>
      <c r="E1503" s="9"/>
      <c r="F1503" s="10" t="s">
        <v>171</v>
      </c>
      <c r="BA1503">
        <v>86.25</v>
      </c>
      <c r="BL1503">
        <v>8.8571428569999995</v>
      </c>
    </row>
    <row r="1504" spans="1:64" x14ac:dyDescent="0.25">
      <c r="A1504" s="3" t="s">
        <v>170</v>
      </c>
      <c r="B1504" s="3" t="s">
        <v>170</v>
      </c>
      <c r="C1504" s="4">
        <v>40087</v>
      </c>
      <c r="D1504" s="9"/>
      <c r="E1504" s="9"/>
      <c r="F1504" s="10" t="s">
        <v>171</v>
      </c>
      <c r="BA1504">
        <v>92</v>
      </c>
    </row>
    <row r="1505" spans="1:64" x14ac:dyDescent="0.25">
      <c r="A1505" s="3" t="s">
        <v>172</v>
      </c>
      <c r="B1505" s="3" t="s">
        <v>172</v>
      </c>
      <c r="C1505" s="4">
        <v>39973</v>
      </c>
      <c r="D1505" s="9"/>
      <c r="E1505" s="9"/>
      <c r="F1505" s="10" t="s">
        <v>173</v>
      </c>
      <c r="S1505">
        <v>6.125</v>
      </c>
      <c r="BA1505">
        <v>25.428571428571399</v>
      </c>
      <c r="BL1505">
        <v>5.5625</v>
      </c>
    </row>
    <row r="1506" spans="1:64" x14ac:dyDescent="0.25">
      <c r="A1506" s="3" t="s">
        <v>172</v>
      </c>
      <c r="B1506" s="3" t="s">
        <v>172</v>
      </c>
      <c r="C1506" s="4">
        <v>40000</v>
      </c>
      <c r="D1506" s="9"/>
      <c r="E1506" s="9"/>
      <c r="F1506" s="10" t="s">
        <v>173</v>
      </c>
      <c r="S1506">
        <v>4.5</v>
      </c>
      <c r="BA1506">
        <v>24.5</v>
      </c>
      <c r="BL1506">
        <v>8.0749999999999993</v>
      </c>
    </row>
    <row r="1507" spans="1:64" x14ac:dyDescent="0.25">
      <c r="A1507" s="3" t="s">
        <v>172</v>
      </c>
      <c r="B1507" s="3" t="s">
        <v>172</v>
      </c>
      <c r="C1507" s="4">
        <v>40031</v>
      </c>
      <c r="D1507" s="9"/>
      <c r="E1507" s="9"/>
      <c r="F1507" s="10" t="s">
        <v>173</v>
      </c>
      <c r="BA1507">
        <v>31.75</v>
      </c>
      <c r="BL1507">
        <v>10.82857143</v>
      </c>
    </row>
    <row r="1508" spans="1:64" x14ac:dyDescent="0.25">
      <c r="A1508" s="3" t="s">
        <v>172</v>
      </c>
      <c r="B1508" s="3" t="s">
        <v>172</v>
      </c>
      <c r="C1508" s="4">
        <v>40039</v>
      </c>
      <c r="D1508" s="9"/>
      <c r="E1508" s="9"/>
      <c r="F1508" s="10" t="s">
        <v>173</v>
      </c>
      <c r="BA1508">
        <v>33.375</v>
      </c>
      <c r="BL1508">
        <v>11.775</v>
      </c>
    </row>
    <row r="1509" spans="1:64" x14ac:dyDescent="0.25">
      <c r="A1509" s="3" t="s">
        <v>172</v>
      </c>
      <c r="B1509" s="3" t="s">
        <v>172</v>
      </c>
      <c r="C1509" s="4">
        <v>40049</v>
      </c>
      <c r="D1509" s="9"/>
      <c r="E1509" s="9"/>
      <c r="F1509" s="10" t="s">
        <v>173</v>
      </c>
      <c r="BA1509">
        <v>39.625</v>
      </c>
      <c r="BL1509">
        <v>13</v>
      </c>
    </row>
    <row r="1510" spans="1:64" x14ac:dyDescent="0.25">
      <c r="A1510" s="3" t="s">
        <v>172</v>
      </c>
      <c r="B1510" s="3" t="s">
        <v>172</v>
      </c>
      <c r="C1510" s="4">
        <v>40070</v>
      </c>
      <c r="D1510" s="9"/>
      <c r="E1510" s="9"/>
      <c r="F1510" s="10" t="s">
        <v>173</v>
      </c>
      <c r="BA1510">
        <v>63.866666666666703</v>
      </c>
      <c r="BL1510">
        <v>14.16666667</v>
      </c>
    </row>
    <row r="1511" spans="1:64" x14ac:dyDescent="0.25">
      <c r="A1511" s="3" t="s">
        <v>172</v>
      </c>
      <c r="B1511" s="3" t="s">
        <v>172</v>
      </c>
      <c r="C1511" s="4">
        <v>40087</v>
      </c>
      <c r="D1511" s="9"/>
      <c r="E1511" s="9"/>
      <c r="F1511" s="10" t="s">
        <v>173</v>
      </c>
      <c r="BA1511">
        <v>73</v>
      </c>
    </row>
    <row r="1512" spans="1:64" x14ac:dyDescent="0.25">
      <c r="A1512" s="3" t="s">
        <v>174</v>
      </c>
      <c r="B1512" s="3" t="s">
        <v>174</v>
      </c>
      <c r="C1512" s="4">
        <v>39973</v>
      </c>
      <c r="D1512" s="9"/>
      <c r="E1512" s="9"/>
      <c r="F1512" s="10" t="s">
        <v>175</v>
      </c>
      <c r="S1512">
        <v>5.875</v>
      </c>
      <c r="BA1512">
        <v>25.875</v>
      </c>
      <c r="BL1512">
        <v>5.6875</v>
      </c>
    </row>
    <row r="1513" spans="1:64" x14ac:dyDescent="0.25">
      <c r="A1513" s="3" t="s">
        <v>174</v>
      </c>
      <c r="B1513" s="3" t="s">
        <v>174</v>
      </c>
      <c r="C1513" s="4">
        <v>40000</v>
      </c>
      <c r="D1513" s="9"/>
      <c r="E1513" s="9"/>
      <c r="F1513" s="10" t="s">
        <v>175</v>
      </c>
      <c r="S1513">
        <v>5.25</v>
      </c>
      <c r="BA1513">
        <v>25.25</v>
      </c>
      <c r="BL1513">
        <v>7.9249999999999998</v>
      </c>
    </row>
    <row r="1514" spans="1:64" x14ac:dyDescent="0.25">
      <c r="A1514" s="3" t="s">
        <v>174</v>
      </c>
      <c r="B1514" s="3" t="s">
        <v>174</v>
      </c>
      <c r="C1514" s="4">
        <v>40031</v>
      </c>
      <c r="D1514" s="9"/>
      <c r="E1514" s="9"/>
      <c r="F1514" s="10" t="s">
        <v>175</v>
      </c>
      <c r="BA1514">
        <v>55.5</v>
      </c>
      <c r="BL1514">
        <v>8.8333333330000006</v>
      </c>
    </row>
    <row r="1515" spans="1:64" x14ac:dyDescent="0.25">
      <c r="A1515" s="3" t="s">
        <v>174</v>
      </c>
      <c r="B1515" s="3" t="s">
        <v>174</v>
      </c>
      <c r="C1515" s="4">
        <v>40039</v>
      </c>
      <c r="D1515" s="9"/>
      <c r="E1515" s="9"/>
      <c r="F1515" s="10" t="s">
        <v>175</v>
      </c>
      <c r="BA1515">
        <v>65.875</v>
      </c>
      <c r="BL1515">
        <v>8.8333333330000006</v>
      </c>
    </row>
    <row r="1516" spans="1:64" x14ac:dyDescent="0.25">
      <c r="A1516" s="3" t="s">
        <v>174</v>
      </c>
      <c r="B1516" s="3" t="s">
        <v>174</v>
      </c>
      <c r="C1516" s="4">
        <v>40049</v>
      </c>
      <c r="D1516" s="9"/>
      <c r="E1516" s="9"/>
      <c r="F1516" s="10" t="s">
        <v>175</v>
      </c>
      <c r="BA1516">
        <v>73.962500000000006</v>
      </c>
      <c r="BL1516">
        <v>9.1666666669999994</v>
      </c>
    </row>
    <row r="1517" spans="1:64" x14ac:dyDescent="0.25">
      <c r="A1517" s="3" t="s">
        <v>174</v>
      </c>
      <c r="B1517" s="3" t="s">
        <v>174</v>
      </c>
      <c r="C1517" s="4">
        <v>40070</v>
      </c>
      <c r="D1517" s="9"/>
      <c r="E1517" s="9"/>
      <c r="F1517" s="10" t="s">
        <v>175</v>
      </c>
      <c r="BA1517">
        <v>86.285714285714306</v>
      </c>
      <c r="BL1517">
        <v>9.75</v>
      </c>
    </row>
    <row r="1518" spans="1:64" x14ac:dyDescent="0.25">
      <c r="A1518" s="3" t="s">
        <v>174</v>
      </c>
      <c r="B1518" s="3" t="s">
        <v>174</v>
      </c>
      <c r="C1518" s="4">
        <v>40087</v>
      </c>
      <c r="D1518" s="9"/>
      <c r="E1518" s="9"/>
      <c r="F1518" s="10" t="s">
        <v>175</v>
      </c>
      <c r="BA1518">
        <v>91.285714285714306</v>
      </c>
    </row>
    <row r="1519" spans="1:64" x14ac:dyDescent="0.25">
      <c r="A1519" s="3" t="s">
        <v>176</v>
      </c>
      <c r="B1519" s="3" t="s">
        <v>176</v>
      </c>
      <c r="C1519" s="4">
        <v>39973</v>
      </c>
      <c r="D1519" s="9"/>
      <c r="E1519" s="9"/>
      <c r="F1519" s="10" t="s">
        <v>116</v>
      </c>
      <c r="S1519">
        <v>5.375</v>
      </c>
      <c r="BA1519">
        <v>25.375</v>
      </c>
      <c r="BL1519">
        <v>6</v>
      </c>
    </row>
    <row r="1520" spans="1:64" x14ac:dyDescent="0.25">
      <c r="A1520" s="3" t="s">
        <v>176</v>
      </c>
      <c r="B1520" s="3" t="s">
        <v>176</v>
      </c>
      <c r="C1520" s="4">
        <v>40000</v>
      </c>
      <c r="D1520" s="9"/>
      <c r="E1520" s="9"/>
      <c r="F1520" s="10" t="s">
        <v>116</v>
      </c>
      <c r="S1520">
        <v>5</v>
      </c>
      <c r="BA1520">
        <v>25</v>
      </c>
      <c r="BL1520">
        <v>8.6875</v>
      </c>
    </row>
    <row r="1521" spans="1:64" x14ac:dyDescent="0.25">
      <c r="A1521" s="3" t="s">
        <v>176</v>
      </c>
      <c r="B1521" s="3" t="s">
        <v>176</v>
      </c>
      <c r="C1521" s="4">
        <v>40031</v>
      </c>
      <c r="D1521" s="9"/>
      <c r="E1521" s="9"/>
      <c r="F1521" s="10" t="s">
        <v>116</v>
      </c>
      <c r="BA1521">
        <v>42.714285714285701</v>
      </c>
      <c r="BL1521">
        <v>9.8571428569999995</v>
      </c>
    </row>
    <row r="1522" spans="1:64" x14ac:dyDescent="0.25">
      <c r="A1522" s="3" t="s">
        <v>176</v>
      </c>
      <c r="B1522" s="3" t="s">
        <v>176</v>
      </c>
      <c r="C1522" s="4">
        <v>40039</v>
      </c>
      <c r="D1522" s="9"/>
      <c r="E1522" s="9"/>
      <c r="F1522" s="10" t="s">
        <v>116</v>
      </c>
      <c r="BA1522">
        <v>62</v>
      </c>
      <c r="BL1522">
        <v>10.14285714</v>
      </c>
    </row>
    <row r="1523" spans="1:64" x14ac:dyDescent="0.25">
      <c r="A1523" s="3" t="s">
        <v>176</v>
      </c>
      <c r="B1523" s="3" t="s">
        <v>176</v>
      </c>
      <c r="C1523" s="4">
        <v>40049</v>
      </c>
      <c r="D1523" s="9"/>
      <c r="E1523" s="9"/>
      <c r="F1523" s="10" t="s">
        <v>116</v>
      </c>
      <c r="BA1523">
        <v>68.674999999999997</v>
      </c>
      <c r="BL1523">
        <v>10.28571429</v>
      </c>
    </row>
    <row r="1524" spans="1:64" x14ac:dyDescent="0.25">
      <c r="A1524" s="3" t="s">
        <v>176</v>
      </c>
      <c r="B1524" s="3" t="s">
        <v>176</v>
      </c>
      <c r="C1524" s="4">
        <v>40070</v>
      </c>
      <c r="D1524" s="9"/>
      <c r="E1524" s="9"/>
      <c r="F1524" s="10" t="s">
        <v>116</v>
      </c>
      <c r="BA1524">
        <v>82.857142857142904</v>
      </c>
      <c r="BL1524">
        <v>10.28571429</v>
      </c>
    </row>
    <row r="1525" spans="1:64" x14ac:dyDescent="0.25">
      <c r="A1525" s="3" t="s">
        <v>176</v>
      </c>
      <c r="B1525" s="3" t="s">
        <v>176</v>
      </c>
      <c r="C1525" s="4">
        <v>40087</v>
      </c>
      <c r="D1525" s="9"/>
      <c r="E1525" s="9"/>
      <c r="F1525" s="10" t="s">
        <v>116</v>
      </c>
      <c r="BA1525">
        <v>88.75</v>
      </c>
    </row>
    <row r="1526" spans="1:64" x14ac:dyDescent="0.25">
      <c r="A1526" s="3" t="s">
        <v>177</v>
      </c>
      <c r="B1526" s="3" t="s">
        <v>177</v>
      </c>
      <c r="C1526" s="4">
        <v>39973</v>
      </c>
      <c r="D1526" s="9"/>
      <c r="E1526" s="9"/>
      <c r="F1526" s="10" t="s">
        <v>178</v>
      </c>
      <c r="S1526">
        <v>4</v>
      </c>
      <c r="BA1526">
        <v>24</v>
      </c>
      <c r="BL1526">
        <v>6.3125</v>
      </c>
    </row>
    <row r="1527" spans="1:64" x14ac:dyDescent="0.25">
      <c r="A1527" s="3" t="s">
        <v>177</v>
      </c>
      <c r="B1527" s="3" t="s">
        <v>177</v>
      </c>
      <c r="C1527" s="4">
        <v>40000</v>
      </c>
      <c r="D1527" s="9"/>
      <c r="E1527" s="9"/>
      <c r="F1527" s="10" t="s">
        <v>178</v>
      </c>
      <c r="S1527">
        <v>4.25</v>
      </c>
      <c r="BA1527">
        <v>24.25</v>
      </c>
      <c r="BL1527">
        <v>8.15</v>
      </c>
    </row>
    <row r="1528" spans="1:64" x14ac:dyDescent="0.25">
      <c r="A1528" s="3" t="s">
        <v>177</v>
      </c>
      <c r="B1528" s="3" t="s">
        <v>177</v>
      </c>
      <c r="C1528" s="4">
        <v>40031</v>
      </c>
      <c r="D1528" s="9"/>
      <c r="E1528" s="9"/>
      <c r="F1528" s="10" t="s">
        <v>178</v>
      </c>
      <c r="BA1528">
        <v>66.3125</v>
      </c>
      <c r="BL1528">
        <v>8.7142857140000007</v>
      </c>
    </row>
    <row r="1529" spans="1:64" x14ac:dyDescent="0.25">
      <c r="A1529" s="3" t="s">
        <v>177</v>
      </c>
      <c r="B1529" s="3" t="s">
        <v>177</v>
      </c>
      <c r="C1529" s="4">
        <v>40039</v>
      </c>
      <c r="D1529" s="9"/>
      <c r="E1529" s="9"/>
      <c r="F1529" s="10" t="s">
        <v>178</v>
      </c>
      <c r="BA1529">
        <v>71.5</v>
      </c>
      <c r="BL1529">
        <v>9</v>
      </c>
    </row>
    <row r="1530" spans="1:64" x14ac:dyDescent="0.25">
      <c r="A1530" s="3" t="s">
        <v>177</v>
      </c>
      <c r="B1530" s="3" t="s">
        <v>177</v>
      </c>
      <c r="C1530" s="4">
        <v>40049</v>
      </c>
      <c r="D1530" s="9"/>
      <c r="E1530" s="9"/>
      <c r="F1530" s="10" t="s">
        <v>178</v>
      </c>
      <c r="BA1530">
        <v>81.25</v>
      </c>
      <c r="BL1530">
        <v>9</v>
      </c>
    </row>
    <row r="1531" spans="1:64" x14ac:dyDescent="0.25">
      <c r="A1531" s="3" t="s">
        <v>177</v>
      </c>
      <c r="B1531" s="3" t="s">
        <v>177</v>
      </c>
      <c r="C1531" s="4">
        <v>40070</v>
      </c>
      <c r="D1531" s="9"/>
      <c r="E1531" s="9"/>
      <c r="F1531" s="10" t="s">
        <v>178</v>
      </c>
      <c r="BA1531">
        <v>87</v>
      </c>
      <c r="BL1531">
        <v>9.1666666669999994</v>
      </c>
    </row>
    <row r="1532" spans="1:64" x14ac:dyDescent="0.25">
      <c r="A1532" s="3" t="s">
        <v>177</v>
      </c>
      <c r="B1532" s="3" t="s">
        <v>177</v>
      </c>
      <c r="C1532" s="4">
        <v>40087</v>
      </c>
      <c r="D1532" s="9"/>
      <c r="E1532" s="9"/>
      <c r="F1532" s="10" t="s">
        <v>178</v>
      </c>
      <c r="BA1532">
        <v>91</v>
      </c>
    </row>
    <row r="1533" spans="1:64" x14ac:dyDescent="0.25">
      <c r="A1533" s="3" t="s">
        <v>179</v>
      </c>
      <c r="B1533" s="3" t="s">
        <v>179</v>
      </c>
      <c r="C1533" s="4">
        <v>40001</v>
      </c>
      <c r="D1533" s="9"/>
      <c r="E1533" s="9"/>
      <c r="F1533" s="10" t="s">
        <v>152</v>
      </c>
      <c r="S1533">
        <v>5.375</v>
      </c>
      <c r="BA1533">
        <v>25.375</v>
      </c>
      <c r="BL1533">
        <v>4.3125</v>
      </c>
    </row>
    <row r="1534" spans="1:64" x14ac:dyDescent="0.25">
      <c r="A1534" s="3" t="s">
        <v>179</v>
      </c>
      <c r="B1534" s="3" t="s">
        <v>179</v>
      </c>
      <c r="C1534" s="4">
        <v>40018</v>
      </c>
      <c r="D1534" s="9"/>
      <c r="E1534" s="9"/>
      <c r="F1534" s="10" t="s">
        <v>152</v>
      </c>
      <c r="BA1534">
        <v>30.125</v>
      </c>
      <c r="BL1534">
        <v>5.4375</v>
      </c>
    </row>
    <row r="1535" spans="1:64" x14ac:dyDescent="0.25">
      <c r="A1535" s="3" t="s">
        <v>179</v>
      </c>
      <c r="B1535" s="3" t="s">
        <v>179</v>
      </c>
      <c r="C1535" s="4">
        <v>40031</v>
      </c>
      <c r="D1535" s="9"/>
      <c r="E1535" s="9"/>
      <c r="F1535" s="10" t="s">
        <v>152</v>
      </c>
      <c r="BA1535">
        <v>31.875</v>
      </c>
      <c r="BL1535">
        <v>7.2857142860000002</v>
      </c>
    </row>
    <row r="1536" spans="1:64" x14ac:dyDescent="0.25">
      <c r="A1536" s="3" t="s">
        <v>179</v>
      </c>
      <c r="B1536" s="3" t="s">
        <v>179</v>
      </c>
      <c r="C1536" s="4">
        <v>40049</v>
      </c>
      <c r="D1536" s="9"/>
      <c r="E1536" s="9"/>
      <c r="F1536" s="10" t="s">
        <v>152</v>
      </c>
      <c r="BA1536">
        <v>45.375</v>
      </c>
      <c r="BL1536">
        <v>8.2142857140000007</v>
      </c>
    </row>
    <row r="1537" spans="1:64" x14ac:dyDescent="0.25">
      <c r="A1537" s="3" t="s">
        <v>179</v>
      </c>
      <c r="B1537" s="3" t="s">
        <v>179</v>
      </c>
      <c r="C1537" s="4">
        <v>40071</v>
      </c>
      <c r="D1537" s="9"/>
      <c r="E1537" s="9"/>
      <c r="F1537" s="10" t="s">
        <v>152</v>
      </c>
      <c r="BA1537">
        <v>69.0625</v>
      </c>
      <c r="BL1537">
        <v>8.4285714289999998</v>
      </c>
    </row>
    <row r="1538" spans="1:64" x14ac:dyDescent="0.25">
      <c r="A1538" s="3" t="s">
        <v>179</v>
      </c>
      <c r="B1538" s="3" t="s">
        <v>179</v>
      </c>
      <c r="C1538" s="4">
        <v>40087</v>
      </c>
      <c r="D1538" s="9"/>
      <c r="E1538" s="9"/>
      <c r="F1538" s="10" t="s">
        <v>152</v>
      </c>
      <c r="BA1538">
        <v>81.1875</v>
      </c>
    </row>
    <row r="1539" spans="1:64" x14ac:dyDescent="0.25">
      <c r="A1539" s="3" t="s">
        <v>179</v>
      </c>
      <c r="B1539" s="3" t="s">
        <v>179</v>
      </c>
      <c r="C1539" s="4">
        <v>40106</v>
      </c>
      <c r="D1539" s="9"/>
      <c r="E1539" s="9"/>
      <c r="F1539" s="10" t="s">
        <v>152</v>
      </c>
      <c r="BA1539">
        <v>92</v>
      </c>
    </row>
    <row r="1540" spans="1:64" x14ac:dyDescent="0.25">
      <c r="A1540" s="3" t="s">
        <v>180</v>
      </c>
      <c r="B1540" s="3" t="s">
        <v>180</v>
      </c>
      <c r="C1540" s="4">
        <v>40001</v>
      </c>
      <c r="D1540" s="9"/>
      <c r="E1540" s="9"/>
      <c r="F1540" s="10" t="s">
        <v>154</v>
      </c>
      <c r="S1540">
        <v>5.375</v>
      </c>
      <c r="BA1540">
        <v>25.375</v>
      </c>
      <c r="BL1540">
        <v>4.7625000000000002</v>
      </c>
    </row>
    <row r="1541" spans="1:64" x14ac:dyDescent="0.25">
      <c r="A1541" s="3" t="s">
        <v>180</v>
      </c>
      <c r="B1541" s="3" t="s">
        <v>180</v>
      </c>
      <c r="C1541" s="4">
        <v>40018</v>
      </c>
      <c r="D1541" s="9"/>
      <c r="E1541" s="9"/>
      <c r="F1541" s="10" t="s">
        <v>154</v>
      </c>
      <c r="BA1541">
        <v>30.5</v>
      </c>
      <c r="BL1541">
        <v>6.2125000000000004</v>
      </c>
    </row>
    <row r="1542" spans="1:64" x14ac:dyDescent="0.25">
      <c r="A1542" s="3" t="s">
        <v>180</v>
      </c>
      <c r="B1542" s="3" t="s">
        <v>180</v>
      </c>
      <c r="C1542" s="4">
        <v>40031</v>
      </c>
      <c r="D1542" s="9"/>
      <c r="E1542" s="9"/>
      <c r="F1542" s="10" t="s">
        <v>154</v>
      </c>
      <c r="BA1542">
        <v>32.375</v>
      </c>
      <c r="BL1542">
        <v>7.7874999999999996</v>
      </c>
    </row>
    <row r="1543" spans="1:64" x14ac:dyDescent="0.25">
      <c r="A1543" s="3" t="s">
        <v>180</v>
      </c>
      <c r="B1543" s="3" t="s">
        <v>180</v>
      </c>
      <c r="C1543" s="4">
        <v>40049</v>
      </c>
      <c r="D1543" s="9"/>
      <c r="E1543" s="9"/>
      <c r="F1543" s="10" t="s">
        <v>154</v>
      </c>
      <c r="BA1543">
        <v>60.125</v>
      </c>
      <c r="BL1543">
        <v>7.875</v>
      </c>
    </row>
    <row r="1544" spans="1:64" x14ac:dyDescent="0.25">
      <c r="A1544" s="3" t="s">
        <v>180</v>
      </c>
      <c r="B1544" s="3" t="s">
        <v>180</v>
      </c>
      <c r="C1544" s="4">
        <v>40071</v>
      </c>
      <c r="D1544" s="9"/>
      <c r="E1544" s="9"/>
      <c r="F1544" s="10" t="s">
        <v>154</v>
      </c>
      <c r="BA1544">
        <v>73.5</v>
      </c>
      <c r="BL1544">
        <v>7.875</v>
      </c>
    </row>
    <row r="1545" spans="1:64" x14ac:dyDescent="0.25">
      <c r="A1545" s="3" t="s">
        <v>180</v>
      </c>
      <c r="B1545" s="3" t="s">
        <v>180</v>
      </c>
      <c r="C1545" s="4">
        <v>40087</v>
      </c>
      <c r="D1545" s="9"/>
      <c r="E1545" s="9"/>
      <c r="F1545" s="10" t="s">
        <v>154</v>
      </c>
      <c r="BA1545">
        <v>81.75</v>
      </c>
    </row>
    <row r="1546" spans="1:64" x14ac:dyDescent="0.25">
      <c r="A1546" s="3" t="s">
        <v>180</v>
      </c>
      <c r="B1546" s="3" t="s">
        <v>180</v>
      </c>
      <c r="C1546" s="4">
        <v>40106</v>
      </c>
      <c r="D1546" s="9"/>
      <c r="E1546" s="9"/>
      <c r="F1546" s="10" t="s">
        <v>154</v>
      </c>
      <c r="BA1546">
        <v>92</v>
      </c>
    </row>
    <row r="1547" spans="1:64" x14ac:dyDescent="0.25">
      <c r="A1547" s="3" t="s">
        <v>182</v>
      </c>
      <c r="B1547" s="3" t="s">
        <v>182</v>
      </c>
      <c r="C1547" s="4">
        <v>40001</v>
      </c>
      <c r="D1547" s="9"/>
      <c r="E1547" s="9"/>
      <c r="F1547" s="10" t="s">
        <v>158</v>
      </c>
      <c r="S1547">
        <v>4.875</v>
      </c>
      <c r="BA1547">
        <v>24.875</v>
      </c>
      <c r="BL1547">
        <v>4.9124999999999996</v>
      </c>
    </row>
    <row r="1548" spans="1:64" x14ac:dyDescent="0.25">
      <c r="A1548" s="3" t="s">
        <v>182</v>
      </c>
      <c r="B1548" s="3" t="s">
        <v>182</v>
      </c>
      <c r="C1548" s="4">
        <v>40018</v>
      </c>
      <c r="D1548" s="9"/>
      <c r="E1548" s="9"/>
      <c r="F1548" s="10" t="s">
        <v>158</v>
      </c>
      <c r="BA1548">
        <v>30.875</v>
      </c>
      <c r="BL1548">
        <v>5.9874999999999998</v>
      </c>
    </row>
    <row r="1549" spans="1:64" x14ac:dyDescent="0.25">
      <c r="A1549" s="3" t="s">
        <v>182</v>
      </c>
      <c r="B1549" s="3" t="s">
        <v>182</v>
      </c>
      <c r="C1549" s="4">
        <v>40031</v>
      </c>
      <c r="D1549" s="9"/>
      <c r="E1549" s="9"/>
      <c r="F1549" s="10" t="s">
        <v>158</v>
      </c>
      <c r="BA1549">
        <v>32.125</v>
      </c>
      <c r="BL1549">
        <v>7.6875</v>
      </c>
    </row>
    <row r="1550" spans="1:64" x14ac:dyDescent="0.25">
      <c r="A1550" s="3" t="s">
        <v>182</v>
      </c>
      <c r="B1550" s="3" t="s">
        <v>182</v>
      </c>
      <c r="C1550" s="4">
        <v>40049</v>
      </c>
      <c r="D1550" s="9"/>
      <c r="E1550" s="9"/>
      <c r="F1550" s="10" t="s">
        <v>158</v>
      </c>
      <c r="BA1550">
        <v>54.5</v>
      </c>
      <c r="BL1550">
        <v>8.25</v>
      </c>
    </row>
    <row r="1551" spans="1:64" x14ac:dyDescent="0.25">
      <c r="A1551" s="3" t="s">
        <v>182</v>
      </c>
      <c r="B1551" s="3" t="s">
        <v>182</v>
      </c>
      <c r="C1551" s="4">
        <v>40071</v>
      </c>
      <c r="D1551" s="9"/>
      <c r="E1551" s="9"/>
      <c r="F1551" s="10" t="s">
        <v>158</v>
      </c>
      <c r="BA1551">
        <v>72.375</v>
      </c>
      <c r="BL1551">
        <v>8.375</v>
      </c>
    </row>
    <row r="1552" spans="1:64" x14ac:dyDescent="0.25">
      <c r="A1552" s="3" t="s">
        <v>182</v>
      </c>
      <c r="B1552" s="3" t="s">
        <v>182</v>
      </c>
      <c r="C1552" s="4">
        <v>40087</v>
      </c>
      <c r="D1552" s="9"/>
      <c r="E1552" s="9"/>
      <c r="F1552" s="10" t="s">
        <v>158</v>
      </c>
      <c r="BA1552">
        <v>84.5</v>
      </c>
    </row>
    <row r="1553" spans="1:64" x14ac:dyDescent="0.25">
      <c r="A1553" s="3" t="s">
        <v>182</v>
      </c>
      <c r="B1553" s="3" t="s">
        <v>182</v>
      </c>
      <c r="C1553" s="4">
        <v>40106</v>
      </c>
      <c r="D1553" s="9"/>
      <c r="E1553" s="9"/>
      <c r="F1553" s="10" t="s">
        <v>158</v>
      </c>
      <c r="BA1553">
        <v>92</v>
      </c>
    </row>
    <row r="1554" spans="1:64" x14ac:dyDescent="0.25">
      <c r="A1554" s="3" t="s">
        <v>181</v>
      </c>
      <c r="B1554" s="3" t="s">
        <v>181</v>
      </c>
      <c r="C1554" s="4">
        <v>40001</v>
      </c>
      <c r="D1554" s="9"/>
      <c r="E1554" s="9"/>
      <c r="F1554" s="10" t="s">
        <v>156</v>
      </c>
      <c r="S1554">
        <v>5.625</v>
      </c>
      <c r="BA1554">
        <v>25.625</v>
      </c>
      <c r="BL1554">
        <v>3.9375</v>
      </c>
    </row>
    <row r="1555" spans="1:64" x14ac:dyDescent="0.25">
      <c r="A1555" s="3" t="s">
        <v>181</v>
      </c>
      <c r="B1555" s="3" t="s">
        <v>181</v>
      </c>
      <c r="C1555" s="4">
        <v>40018</v>
      </c>
      <c r="D1555" s="9"/>
      <c r="E1555" s="9"/>
      <c r="F1555" s="10" t="s">
        <v>156</v>
      </c>
      <c r="BA1555">
        <v>28.5</v>
      </c>
      <c r="BL1555">
        <v>4.8875000000000002</v>
      </c>
    </row>
    <row r="1556" spans="1:64" x14ac:dyDescent="0.25">
      <c r="A1556" s="3" t="s">
        <v>181</v>
      </c>
      <c r="B1556" s="3" t="s">
        <v>181</v>
      </c>
      <c r="C1556" s="4">
        <v>40031</v>
      </c>
      <c r="D1556" s="9"/>
      <c r="E1556" s="9"/>
      <c r="F1556" s="10" t="s">
        <v>156</v>
      </c>
      <c r="BA1556">
        <v>31.125</v>
      </c>
      <c r="BL1556">
        <v>6.5875000000000004</v>
      </c>
    </row>
    <row r="1557" spans="1:64" x14ac:dyDescent="0.25">
      <c r="A1557" s="3" t="s">
        <v>181</v>
      </c>
      <c r="B1557" s="3" t="s">
        <v>181</v>
      </c>
      <c r="C1557" s="4">
        <v>40049</v>
      </c>
      <c r="D1557" s="9"/>
      <c r="E1557" s="9"/>
      <c r="F1557" s="10" t="s">
        <v>156</v>
      </c>
      <c r="BA1557">
        <v>37.625</v>
      </c>
      <c r="BL1557">
        <v>8.25</v>
      </c>
    </row>
    <row r="1558" spans="1:64" x14ac:dyDescent="0.25">
      <c r="A1558" s="3" t="s">
        <v>181</v>
      </c>
      <c r="B1558" s="3" t="s">
        <v>181</v>
      </c>
      <c r="C1558" s="4">
        <v>40071</v>
      </c>
      <c r="D1558" s="9"/>
      <c r="E1558" s="9"/>
      <c r="F1558" s="10" t="s">
        <v>156</v>
      </c>
      <c r="BA1558">
        <v>68.0625</v>
      </c>
      <c r="BL1558">
        <v>8.4285714289999998</v>
      </c>
    </row>
    <row r="1559" spans="1:64" x14ac:dyDescent="0.25">
      <c r="A1559" s="3" t="s">
        <v>181</v>
      </c>
      <c r="B1559" s="3" t="s">
        <v>181</v>
      </c>
      <c r="C1559" s="4">
        <v>40087</v>
      </c>
      <c r="D1559" s="9"/>
      <c r="E1559" s="9"/>
      <c r="F1559" s="10" t="s">
        <v>156</v>
      </c>
      <c r="BA1559">
        <v>80.75</v>
      </c>
    </row>
    <row r="1560" spans="1:64" x14ac:dyDescent="0.25">
      <c r="A1560" s="3" t="s">
        <v>181</v>
      </c>
      <c r="B1560" s="3" t="s">
        <v>181</v>
      </c>
      <c r="C1560" s="4">
        <v>40106</v>
      </c>
      <c r="D1560" s="9"/>
      <c r="E1560" s="9"/>
      <c r="F1560" s="10" t="s">
        <v>156</v>
      </c>
      <c r="BA1560">
        <v>92</v>
      </c>
    </row>
    <row r="1561" spans="1:64" x14ac:dyDescent="0.25">
      <c r="A1561" s="3" t="s">
        <v>183</v>
      </c>
      <c r="B1561" s="3" t="s">
        <v>183</v>
      </c>
      <c r="C1561" s="4">
        <v>40001</v>
      </c>
      <c r="D1561" s="9"/>
      <c r="E1561" s="9"/>
      <c r="F1561" s="10" t="s">
        <v>160</v>
      </c>
      <c r="S1561">
        <v>4.875</v>
      </c>
      <c r="BA1561">
        <v>24.875</v>
      </c>
      <c r="BL1561">
        <v>5.1875</v>
      </c>
    </row>
    <row r="1562" spans="1:64" x14ac:dyDescent="0.25">
      <c r="A1562" s="3" t="s">
        <v>183</v>
      </c>
      <c r="B1562" s="3" t="s">
        <v>183</v>
      </c>
      <c r="C1562" s="4">
        <v>40018</v>
      </c>
      <c r="D1562" s="9"/>
      <c r="E1562" s="9"/>
      <c r="F1562" s="10" t="s">
        <v>160</v>
      </c>
      <c r="BA1562">
        <v>31.375</v>
      </c>
      <c r="BL1562">
        <v>6.0875000000000004</v>
      </c>
    </row>
    <row r="1563" spans="1:64" x14ac:dyDescent="0.25">
      <c r="A1563" s="3" t="s">
        <v>183</v>
      </c>
      <c r="B1563" s="3" t="s">
        <v>183</v>
      </c>
      <c r="C1563" s="4">
        <v>40031</v>
      </c>
      <c r="D1563" s="9"/>
      <c r="E1563" s="9"/>
      <c r="F1563" s="10" t="s">
        <v>160</v>
      </c>
      <c r="BA1563">
        <v>32</v>
      </c>
      <c r="BL1563">
        <v>6.7714285710000004</v>
      </c>
    </row>
    <row r="1564" spans="1:64" x14ac:dyDescent="0.25">
      <c r="A1564" s="3" t="s">
        <v>183</v>
      </c>
      <c r="B1564" s="3" t="s">
        <v>183</v>
      </c>
      <c r="C1564" s="4">
        <v>40049</v>
      </c>
      <c r="D1564" s="9"/>
      <c r="E1564" s="9"/>
      <c r="F1564" s="10" t="s">
        <v>160</v>
      </c>
      <c r="BA1564">
        <v>62</v>
      </c>
      <c r="BL1564">
        <v>7.8333333329999997</v>
      </c>
    </row>
    <row r="1565" spans="1:64" x14ac:dyDescent="0.25">
      <c r="A1565" s="3" t="s">
        <v>183</v>
      </c>
      <c r="B1565" s="3" t="s">
        <v>183</v>
      </c>
      <c r="C1565" s="4">
        <v>40071</v>
      </c>
      <c r="D1565" s="9"/>
      <c r="E1565" s="9"/>
      <c r="F1565" s="10" t="s">
        <v>160</v>
      </c>
      <c r="BA1565">
        <v>75.275000000000006</v>
      </c>
      <c r="BL1565">
        <v>8.3333333330000006</v>
      </c>
    </row>
    <row r="1566" spans="1:64" x14ac:dyDescent="0.25">
      <c r="A1566" s="3" t="s">
        <v>183</v>
      </c>
      <c r="B1566" s="3" t="s">
        <v>183</v>
      </c>
      <c r="C1566" s="4">
        <v>40087</v>
      </c>
      <c r="D1566" s="9"/>
      <c r="E1566" s="9"/>
      <c r="F1566" s="10" t="s">
        <v>160</v>
      </c>
      <c r="BA1566">
        <v>85.5</v>
      </c>
    </row>
    <row r="1567" spans="1:64" x14ac:dyDescent="0.25">
      <c r="A1567" s="3" t="s">
        <v>183</v>
      </c>
      <c r="B1567" s="3" t="s">
        <v>183</v>
      </c>
      <c r="C1567" s="4">
        <v>40106</v>
      </c>
      <c r="D1567" s="9"/>
      <c r="E1567" s="9"/>
      <c r="F1567" s="10" t="s">
        <v>160</v>
      </c>
      <c r="BA1567">
        <v>92</v>
      </c>
    </row>
    <row r="1568" spans="1:64" x14ac:dyDescent="0.25">
      <c r="A1568" s="3" t="s">
        <v>184</v>
      </c>
      <c r="B1568" s="3" t="s">
        <v>184</v>
      </c>
      <c r="C1568" s="4">
        <v>40001</v>
      </c>
      <c r="D1568" s="9"/>
      <c r="E1568" s="9"/>
      <c r="F1568" s="10" t="s">
        <v>162</v>
      </c>
      <c r="S1568">
        <v>5.875</v>
      </c>
      <c r="BA1568">
        <v>25.875</v>
      </c>
      <c r="BL1568">
        <v>4.3</v>
      </c>
    </row>
    <row r="1569" spans="1:64" x14ac:dyDescent="0.25">
      <c r="A1569" s="3" t="s">
        <v>184</v>
      </c>
      <c r="B1569" s="3" t="s">
        <v>184</v>
      </c>
      <c r="C1569" s="4">
        <v>40018</v>
      </c>
      <c r="D1569" s="9"/>
      <c r="E1569" s="9"/>
      <c r="F1569" s="10" t="s">
        <v>162</v>
      </c>
      <c r="BA1569">
        <v>30.5</v>
      </c>
      <c r="BL1569">
        <v>6.1375000000000002</v>
      </c>
    </row>
    <row r="1570" spans="1:64" x14ac:dyDescent="0.25">
      <c r="A1570" s="3" t="s">
        <v>184</v>
      </c>
      <c r="B1570" s="3" t="s">
        <v>184</v>
      </c>
      <c r="C1570" s="4">
        <v>40031</v>
      </c>
      <c r="D1570" s="9"/>
      <c r="E1570" s="9"/>
      <c r="F1570" s="10" t="s">
        <v>162</v>
      </c>
      <c r="BA1570">
        <v>31.625</v>
      </c>
      <c r="BL1570">
        <v>7.3624999999999998</v>
      </c>
    </row>
    <row r="1571" spans="1:64" x14ac:dyDescent="0.25">
      <c r="A1571" s="57" t="s">
        <v>184</v>
      </c>
      <c r="B1571" s="57" t="s">
        <v>184</v>
      </c>
      <c r="C1571" s="9">
        <v>40049</v>
      </c>
      <c r="D1571" s="9"/>
      <c r="E1571" s="9"/>
      <c r="F1571" s="10" t="s">
        <v>162</v>
      </c>
      <c r="BA1571">
        <v>39</v>
      </c>
      <c r="BL1571">
        <v>8.5500000000000007</v>
      </c>
    </row>
    <row r="1572" spans="1:64" x14ac:dyDescent="0.25">
      <c r="A1572" s="3" t="s">
        <v>184</v>
      </c>
      <c r="B1572" s="3" t="s">
        <v>184</v>
      </c>
      <c r="C1572" s="4">
        <v>40071</v>
      </c>
      <c r="D1572" s="9"/>
      <c r="E1572" s="9"/>
      <c r="F1572" s="10" t="s">
        <v>162</v>
      </c>
      <c r="BA1572">
        <v>67.587500000000006</v>
      </c>
      <c r="BL1572">
        <v>9.5</v>
      </c>
    </row>
    <row r="1573" spans="1:64" x14ac:dyDescent="0.25">
      <c r="A1573" s="3" t="s">
        <v>184</v>
      </c>
      <c r="B1573" s="3" t="s">
        <v>184</v>
      </c>
      <c r="C1573" s="4">
        <v>40087</v>
      </c>
      <c r="D1573" s="9"/>
      <c r="E1573" s="9"/>
      <c r="F1573" s="10" t="s">
        <v>162</v>
      </c>
      <c r="BA1573">
        <v>82.375</v>
      </c>
    </row>
    <row r="1574" spans="1:64" x14ac:dyDescent="0.25">
      <c r="A1574" s="3" t="s">
        <v>184</v>
      </c>
      <c r="B1574" s="3" t="s">
        <v>184</v>
      </c>
      <c r="C1574" s="4">
        <v>40106</v>
      </c>
      <c r="D1574" s="9"/>
      <c r="E1574" s="9"/>
      <c r="F1574" s="10" t="s">
        <v>162</v>
      </c>
      <c r="BA1574">
        <v>90.5</v>
      </c>
    </row>
    <row r="1575" spans="1:64" x14ac:dyDescent="0.25">
      <c r="A1575" s="3" t="s">
        <v>185</v>
      </c>
      <c r="B1575" s="3" t="s">
        <v>185</v>
      </c>
      <c r="C1575" s="4">
        <v>40001</v>
      </c>
      <c r="D1575" s="9"/>
      <c r="E1575" s="9"/>
      <c r="F1575" s="10" t="s">
        <v>94</v>
      </c>
      <c r="S1575">
        <v>5.25</v>
      </c>
      <c r="BA1575">
        <v>25.25</v>
      </c>
      <c r="BL1575">
        <v>5.1749999999999998</v>
      </c>
    </row>
    <row r="1576" spans="1:64" x14ac:dyDescent="0.25">
      <c r="A1576" s="3" t="s">
        <v>185</v>
      </c>
      <c r="B1576" s="3" t="s">
        <v>185</v>
      </c>
      <c r="C1576" s="4">
        <v>40018</v>
      </c>
      <c r="D1576" s="9"/>
      <c r="E1576" s="9"/>
      <c r="F1576" s="10" t="s">
        <v>94</v>
      </c>
      <c r="BA1576">
        <v>30.714285714285701</v>
      </c>
      <c r="BL1576">
        <v>7.371428571</v>
      </c>
    </row>
    <row r="1577" spans="1:64" x14ac:dyDescent="0.25">
      <c r="A1577" s="3" t="s">
        <v>185</v>
      </c>
      <c r="B1577" s="3" t="s">
        <v>185</v>
      </c>
      <c r="C1577" s="4">
        <v>40031</v>
      </c>
      <c r="D1577" s="9"/>
      <c r="E1577" s="9"/>
      <c r="F1577" s="10" t="s">
        <v>94</v>
      </c>
      <c r="BA1577">
        <v>31.75</v>
      </c>
      <c r="BL1577">
        <v>8.125</v>
      </c>
    </row>
    <row r="1578" spans="1:64" x14ac:dyDescent="0.25">
      <c r="A1578" s="3" t="s">
        <v>185</v>
      </c>
      <c r="B1578" s="3" t="s">
        <v>185</v>
      </c>
      <c r="C1578" s="4">
        <v>40049</v>
      </c>
      <c r="D1578" s="9"/>
      <c r="E1578" s="9"/>
      <c r="F1578" s="10" t="s">
        <v>94</v>
      </c>
      <c r="BA1578">
        <v>51.375</v>
      </c>
      <c r="BL1578">
        <v>9.3125</v>
      </c>
    </row>
    <row r="1579" spans="1:64" x14ac:dyDescent="0.25">
      <c r="A1579" s="3" t="s">
        <v>185</v>
      </c>
      <c r="B1579" s="3" t="s">
        <v>185</v>
      </c>
      <c r="C1579" s="4">
        <v>40071</v>
      </c>
      <c r="D1579" s="9"/>
      <c r="E1579" s="9"/>
      <c r="F1579" s="10" t="s">
        <v>94</v>
      </c>
      <c r="BA1579">
        <v>71.962500000000006</v>
      </c>
      <c r="BL1579">
        <v>9.5714285710000002</v>
      </c>
    </row>
    <row r="1580" spans="1:64" x14ac:dyDescent="0.25">
      <c r="A1580" s="3" t="s">
        <v>185</v>
      </c>
      <c r="B1580" s="3" t="s">
        <v>185</v>
      </c>
      <c r="C1580" s="4">
        <v>40087</v>
      </c>
      <c r="D1580" s="9"/>
      <c r="E1580" s="9"/>
      <c r="F1580" s="10" t="s">
        <v>94</v>
      </c>
      <c r="BA1580">
        <v>82.75</v>
      </c>
    </row>
    <row r="1581" spans="1:64" x14ac:dyDescent="0.25">
      <c r="A1581" s="3" t="s">
        <v>185</v>
      </c>
      <c r="B1581" s="3" t="s">
        <v>185</v>
      </c>
      <c r="C1581" s="4">
        <v>40106</v>
      </c>
      <c r="D1581" s="9"/>
      <c r="E1581" s="9"/>
      <c r="F1581" s="10" t="s">
        <v>94</v>
      </c>
      <c r="BA1581">
        <v>92</v>
      </c>
    </row>
    <row r="1582" spans="1:64" x14ac:dyDescent="0.25">
      <c r="A1582" s="3" t="s">
        <v>186</v>
      </c>
      <c r="B1582" s="3" t="s">
        <v>186</v>
      </c>
      <c r="C1582" s="4">
        <v>40001</v>
      </c>
      <c r="D1582" s="9"/>
      <c r="E1582" s="9"/>
      <c r="F1582" s="10" t="s">
        <v>165</v>
      </c>
      <c r="S1582">
        <v>4.625</v>
      </c>
      <c r="BA1582">
        <v>24.625</v>
      </c>
      <c r="BL1582">
        <v>5.1624999999999996</v>
      </c>
    </row>
    <row r="1583" spans="1:64" x14ac:dyDescent="0.25">
      <c r="A1583" s="3" t="s">
        <v>186</v>
      </c>
      <c r="B1583" s="3" t="s">
        <v>186</v>
      </c>
      <c r="C1583" s="4">
        <v>40018</v>
      </c>
      <c r="D1583" s="9"/>
      <c r="E1583" s="9"/>
      <c r="F1583" s="10" t="s">
        <v>165</v>
      </c>
      <c r="BA1583">
        <v>30.375</v>
      </c>
      <c r="BL1583">
        <v>6.2125000000000004</v>
      </c>
    </row>
    <row r="1584" spans="1:64" x14ac:dyDescent="0.25">
      <c r="A1584" s="3" t="s">
        <v>186</v>
      </c>
      <c r="B1584" s="3" t="s">
        <v>186</v>
      </c>
      <c r="C1584" s="4">
        <v>40031</v>
      </c>
      <c r="D1584" s="9"/>
      <c r="E1584" s="9"/>
      <c r="F1584" s="10" t="s">
        <v>165</v>
      </c>
      <c r="BA1584">
        <v>31.5</v>
      </c>
      <c r="BL1584">
        <v>7.4749999999999996</v>
      </c>
    </row>
    <row r="1585" spans="1:64" x14ac:dyDescent="0.25">
      <c r="A1585" s="3" t="s">
        <v>186</v>
      </c>
      <c r="B1585" s="3" t="s">
        <v>186</v>
      </c>
      <c r="C1585" s="4">
        <v>40049</v>
      </c>
      <c r="D1585" s="9"/>
      <c r="E1585" s="9"/>
      <c r="F1585" s="10" t="s">
        <v>165</v>
      </c>
      <c r="BA1585">
        <v>33.875</v>
      </c>
      <c r="BL1585">
        <v>9.3571428569999995</v>
      </c>
    </row>
    <row r="1586" spans="1:64" x14ac:dyDescent="0.25">
      <c r="A1586" s="3" t="s">
        <v>186</v>
      </c>
      <c r="B1586" s="3" t="s">
        <v>186</v>
      </c>
      <c r="C1586" s="4">
        <v>40071</v>
      </c>
      <c r="D1586" s="9"/>
      <c r="E1586" s="9"/>
      <c r="F1586" s="10" t="s">
        <v>165</v>
      </c>
      <c r="BA1586">
        <v>53.5</v>
      </c>
      <c r="BL1586">
        <v>9.8571428569999995</v>
      </c>
    </row>
    <row r="1587" spans="1:64" x14ac:dyDescent="0.25">
      <c r="A1587" s="3" t="s">
        <v>186</v>
      </c>
      <c r="B1587" s="3" t="s">
        <v>186</v>
      </c>
      <c r="C1587" s="4">
        <v>40087</v>
      </c>
      <c r="D1587" s="9"/>
      <c r="E1587" s="9"/>
      <c r="F1587" s="10" t="s">
        <v>165</v>
      </c>
      <c r="BA1587">
        <v>71.742857142857105</v>
      </c>
    </row>
    <row r="1588" spans="1:64" x14ac:dyDescent="0.25">
      <c r="A1588" s="3" t="s">
        <v>186</v>
      </c>
      <c r="B1588" s="3" t="s">
        <v>186</v>
      </c>
      <c r="C1588" s="4">
        <v>40106</v>
      </c>
      <c r="D1588" s="9"/>
      <c r="E1588" s="9"/>
      <c r="F1588" s="10" t="s">
        <v>165</v>
      </c>
      <c r="BA1588">
        <v>84.6666666666667</v>
      </c>
    </row>
    <row r="1589" spans="1:64" x14ac:dyDescent="0.25">
      <c r="A1589" s="3" t="s">
        <v>187</v>
      </c>
      <c r="B1589" s="3" t="s">
        <v>187</v>
      </c>
      <c r="C1589" s="4">
        <v>40001</v>
      </c>
      <c r="D1589" s="9"/>
      <c r="E1589" s="9"/>
      <c r="F1589" s="10" t="s">
        <v>188</v>
      </c>
      <c r="S1589">
        <v>5.25</v>
      </c>
      <c r="BA1589">
        <v>25.25</v>
      </c>
      <c r="BL1589">
        <v>4.5750000000000002</v>
      </c>
    </row>
    <row r="1590" spans="1:64" x14ac:dyDescent="0.25">
      <c r="A1590" s="3" t="s">
        <v>187</v>
      </c>
      <c r="B1590" s="3" t="s">
        <v>187</v>
      </c>
      <c r="C1590" s="4">
        <v>40018</v>
      </c>
      <c r="D1590" s="9"/>
      <c r="E1590" s="9"/>
      <c r="F1590" s="10" t="s">
        <v>188</v>
      </c>
      <c r="BA1590">
        <v>30.625</v>
      </c>
      <c r="BL1590">
        <v>6.6749999999999998</v>
      </c>
    </row>
    <row r="1591" spans="1:64" x14ac:dyDescent="0.25">
      <c r="A1591" s="3" t="s">
        <v>187</v>
      </c>
      <c r="B1591" s="3" t="s">
        <v>187</v>
      </c>
      <c r="C1591" s="4">
        <v>40031</v>
      </c>
      <c r="D1591" s="9"/>
      <c r="E1591" s="9"/>
      <c r="F1591" s="10" t="s">
        <v>188</v>
      </c>
      <c r="BA1591">
        <v>32.375</v>
      </c>
      <c r="BL1591">
        <v>7.875</v>
      </c>
    </row>
    <row r="1592" spans="1:64" x14ac:dyDescent="0.25">
      <c r="A1592" s="3" t="s">
        <v>187</v>
      </c>
      <c r="B1592" s="3" t="s">
        <v>187</v>
      </c>
      <c r="C1592" s="4">
        <v>40049</v>
      </c>
      <c r="D1592" s="9"/>
      <c r="E1592" s="9"/>
      <c r="F1592" s="10" t="s">
        <v>188</v>
      </c>
      <c r="BA1592">
        <v>56.375</v>
      </c>
      <c r="BL1592">
        <v>8.3333333330000006</v>
      </c>
    </row>
    <row r="1593" spans="1:64" x14ac:dyDescent="0.25">
      <c r="A1593" s="3" t="s">
        <v>187</v>
      </c>
      <c r="B1593" s="3" t="s">
        <v>187</v>
      </c>
      <c r="C1593" s="4">
        <v>40071</v>
      </c>
      <c r="D1593" s="9"/>
      <c r="E1593" s="9"/>
      <c r="F1593" s="10" t="s">
        <v>188</v>
      </c>
      <c r="BA1593">
        <v>75.25</v>
      </c>
      <c r="BL1593">
        <v>8.6</v>
      </c>
    </row>
    <row r="1594" spans="1:64" x14ac:dyDescent="0.25">
      <c r="A1594" s="3" t="s">
        <v>187</v>
      </c>
      <c r="B1594" s="3" t="s">
        <v>187</v>
      </c>
      <c r="C1594" s="4">
        <v>40087</v>
      </c>
      <c r="D1594" s="9"/>
      <c r="E1594" s="9"/>
      <c r="F1594" s="10" t="s">
        <v>188</v>
      </c>
      <c r="BA1594">
        <v>80.25</v>
      </c>
    </row>
    <row r="1595" spans="1:64" x14ac:dyDescent="0.25">
      <c r="A1595" s="3" t="s">
        <v>187</v>
      </c>
      <c r="B1595" s="3" t="s">
        <v>187</v>
      </c>
      <c r="C1595" s="4">
        <v>40106</v>
      </c>
      <c r="D1595" s="9"/>
      <c r="E1595" s="9"/>
      <c r="F1595" s="10" t="s">
        <v>188</v>
      </c>
      <c r="BA1595">
        <v>92</v>
      </c>
    </row>
    <row r="1596" spans="1:64" x14ac:dyDescent="0.25">
      <c r="A1596" s="3" t="s">
        <v>189</v>
      </c>
      <c r="B1596" s="3" t="s">
        <v>189</v>
      </c>
      <c r="C1596" s="4">
        <v>40001</v>
      </c>
      <c r="D1596" s="9"/>
      <c r="E1596" s="9"/>
      <c r="F1596" s="10" t="s">
        <v>167</v>
      </c>
      <c r="S1596">
        <v>6.375</v>
      </c>
      <c r="BA1596">
        <v>26.375</v>
      </c>
      <c r="BL1596">
        <v>4.9124999999999996</v>
      </c>
    </row>
    <row r="1597" spans="1:64" x14ac:dyDescent="0.25">
      <c r="A1597" s="3" t="s">
        <v>189</v>
      </c>
      <c r="B1597" s="3" t="s">
        <v>189</v>
      </c>
      <c r="C1597" s="4">
        <v>40018</v>
      </c>
      <c r="D1597" s="9"/>
      <c r="E1597" s="9"/>
      <c r="F1597" s="10" t="s">
        <v>167</v>
      </c>
      <c r="BA1597">
        <v>28.75</v>
      </c>
      <c r="BL1597">
        <v>5.6875</v>
      </c>
    </row>
    <row r="1598" spans="1:64" x14ac:dyDescent="0.25">
      <c r="A1598" s="3" t="s">
        <v>189</v>
      </c>
      <c r="B1598" s="3" t="s">
        <v>189</v>
      </c>
      <c r="C1598" s="4">
        <v>40031</v>
      </c>
      <c r="D1598" s="9"/>
      <c r="E1598" s="9"/>
      <c r="F1598" s="10" t="s">
        <v>167</v>
      </c>
      <c r="BA1598">
        <v>29.75</v>
      </c>
      <c r="BL1598">
        <v>6.6142857140000002</v>
      </c>
    </row>
    <row r="1599" spans="1:64" x14ac:dyDescent="0.25">
      <c r="A1599" s="3" t="s">
        <v>189</v>
      </c>
      <c r="B1599" s="3" t="s">
        <v>189</v>
      </c>
      <c r="C1599" s="4">
        <v>40049</v>
      </c>
      <c r="D1599" s="9"/>
      <c r="E1599" s="9"/>
      <c r="F1599" s="10" t="s">
        <v>167</v>
      </c>
      <c r="BA1599">
        <v>30.75</v>
      </c>
      <c r="BL1599">
        <v>9</v>
      </c>
    </row>
    <row r="1600" spans="1:64" x14ac:dyDescent="0.25">
      <c r="A1600" s="3" t="s">
        <v>189</v>
      </c>
      <c r="B1600" s="3" t="s">
        <v>189</v>
      </c>
      <c r="C1600" s="4">
        <v>40071</v>
      </c>
      <c r="D1600" s="9"/>
      <c r="E1600" s="9"/>
      <c r="F1600" s="10" t="s">
        <v>167</v>
      </c>
      <c r="BA1600">
        <v>31.5</v>
      </c>
      <c r="BL1600">
        <v>10.83333333</v>
      </c>
    </row>
    <row r="1601" spans="1:64" x14ac:dyDescent="0.25">
      <c r="A1601" s="3" t="s">
        <v>189</v>
      </c>
      <c r="B1601" s="3" t="s">
        <v>189</v>
      </c>
      <c r="C1601" s="4">
        <v>40087</v>
      </c>
      <c r="D1601" s="9"/>
      <c r="E1601" s="9"/>
      <c r="F1601" s="10" t="s">
        <v>167</v>
      </c>
      <c r="BA1601">
        <v>36.625</v>
      </c>
    </row>
    <row r="1602" spans="1:64" x14ac:dyDescent="0.25">
      <c r="A1602" s="3" t="s">
        <v>189</v>
      </c>
      <c r="B1602" s="3" t="s">
        <v>189</v>
      </c>
      <c r="C1602" s="4">
        <v>40106</v>
      </c>
      <c r="D1602" s="9"/>
      <c r="E1602" s="9"/>
      <c r="F1602" s="10" t="s">
        <v>167</v>
      </c>
      <c r="BA1602">
        <v>53.4</v>
      </c>
    </row>
    <row r="1603" spans="1:64" x14ac:dyDescent="0.25">
      <c r="A1603" s="3" t="s">
        <v>190</v>
      </c>
      <c r="B1603" s="3" t="s">
        <v>190</v>
      </c>
      <c r="C1603" s="4">
        <v>40001</v>
      </c>
      <c r="D1603" s="9"/>
      <c r="E1603" s="9"/>
      <c r="F1603" s="10" t="s">
        <v>169</v>
      </c>
      <c r="S1603">
        <v>5</v>
      </c>
      <c r="BA1603">
        <v>25</v>
      </c>
      <c r="BL1603">
        <v>5</v>
      </c>
    </row>
    <row r="1604" spans="1:64" x14ac:dyDescent="0.25">
      <c r="A1604" s="3" t="s">
        <v>190</v>
      </c>
      <c r="B1604" s="3" t="s">
        <v>190</v>
      </c>
      <c r="C1604" s="4">
        <v>40018</v>
      </c>
      <c r="D1604" s="9"/>
      <c r="E1604" s="9"/>
      <c r="F1604" s="10" t="s">
        <v>169</v>
      </c>
      <c r="BA1604">
        <v>30.25</v>
      </c>
      <c r="BL1604">
        <v>6.5750000000000002</v>
      </c>
    </row>
    <row r="1605" spans="1:64" x14ac:dyDescent="0.25">
      <c r="A1605" s="3" t="s">
        <v>190</v>
      </c>
      <c r="B1605" s="3" t="s">
        <v>190</v>
      </c>
      <c r="C1605" s="4">
        <v>40031</v>
      </c>
      <c r="D1605" s="9"/>
      <c r="E1605" s="9"/>
      <c r="F1605" s="10" t="s">
        <v>169</v>
      </c>
      <c r="BA1605">
        <v>32</v>
      </c>
      <c r="BL1605">
        <v>7.5250000000000004</v>
      </c>
    </row>
    <row r="1606" spans="1:64" x14ac:dyDescent="0.25">
      <c r="A1606" s="3" t="s">
        <v>190</v>
      </c>
      <c r="B1606" s="3" t="s">
        <v>190</v>
      </c>
      <c r="C1606" s="4">
        <v>40049</v>
      </c>
      <c r="D1606" s="9"/>
      <c r="E1606" s="9"/>
      <c r="F1606" s="10" t="s">
        <v>169</v>
      </c>
      <c r="BA1606">
        <v>57</v>
      </c>
      <c r="BL1606">
        <v>8.25</v>
      </c>
    </row>
    <row r="1607" spans="1:64" x14ac:dyDescent="0.25">
      <c r="A1607" s="3" t="s">
        <v>190</v>
      </c>
      <c r="B1607" s="3" t="s">
        <v>190</v>
      </c>
      <c r="C1607" s="4">
        <v>40071</v>
      </c>
      <c r="D1607" s="9"/>
      <c r="E1607" s="9"/>
      <c r="F1607" s="10" t="s">
        <v>169</v>
      </c>
      <c r="BA1607">
        <v>77.75</v>
      </c>
      <c r="BL1607">
        <v>8.25</v>
      </c>
    </row>
    <row r="1608" spans="1:64" x14ac:dyDescent="0.25">
      <c r="A1608" s="3" t="s">
        <v>190</v>
      </c>
      <c r="B1608" s="3" t="s">
        <v>190</v>
      </c>
      <c r="C1608" s="4">
        <v>40087</v>
      </c>
      <c r="D1608" s="9"/>
      <c r="E1608" s="9"/>
      <c r="F1608" s="10" t="s">
        <v>169</v>
      </c>
      <c r="BA1608">
        <v>85.75</v>
      </c>
    </row>
    <row r="1609" spans="1:64" x14ac:dyDescent="0.25">
      <c r="A1609" s="3" t="s">
        <v>190</v>
      </c>
      <c r="B1609" s="3" t="s">
        <v>190</v>
      </c>
      <c r="C1609" s="4">
        <v>40106</v>
      </c>
      <c r="D1609" s="9"/>
      <c r="E1609" s="9"/>
      <c r="F1609" s="10" t="s">
        <v>169</v>
      </c>
      <c r="BA1609">
        <v>92</v>
      </c>
    </row>
    <row r="1610" spans="1:64" x14ac:dyDescent="0.25">
      <c r="A1610" s="3" t="s">
        <v>191</v>
      </c>
      <c r="B1610" s="3" t="s">
        <v>191</v>
      </c>
      <c r="C1610" s="4">
        <v>40001</v>
      </c>
      <c r="D1610" s="9"/>
      <c r="E1610" s="9"/>
      <c r="F1610" s="10" t="s">
        <v>171</v>
      </c>
      <c r="S1610">
        <v>4.75</v>
      </c>
      <c r="BA1610">
        <v>24.75</v>
      </c>
      <c r="BL1610">
        <v>4.4375</v>
      </c>
    </row>
    <row r="1611" spans="1:64" x14ac:dyDescent="0.25">
      <c r="A1611" s="3" t="s">
        <v>191</v>
      </c>
      <c r="B1611" s="3" t="s">
        <v>191</v>
      </c>
      <c r="C1611" s="4">
        <v>40018</v>
      </c>
      <c r="D1611" s="9"/>
      <c r="E1611" s="9"/>
      <c r="F1611" s="10" t="s">
        <v>171</v>
      </c>
      <c r="BA1611">
        <v>31.375</v>
      </c>
      <c r="BL1611">
        <v>6.2374999999999998</v>
      </c>
    </row>
    <row r="1612" spans="1:64" x14ac:dyDescent="0.25">
      <c r="A1612" s="3" t="s">
        <v>191</v>
      </c>
      <c r="B1612" s="3" t="s">
        <v>191</v>
      </c>
      <c r="C1612" s="4">
        <v>40031</v>
      </c>
      <c r="D1612" s="9"/>
      <c r="E1612" s="9"/>
      <c r="F1612" s="10" t="s">
        <v>171</v>
      </c>
      <c r="BA1612">
        <v>32.375</v>
      </c>
      <c r="BL1612">
        <v>7.2625000000000002</v>
      </c>
    </row>
    <row r="1613" spans="1:64" x14ac:dyDescent="0.25">
      <c r="A1613" s="3" t="s">
        <v>191</v>
      </c>
      <c r="B1613" s="3" t="s">
        <v>191</v>
      </c>
      <c r="C1613" s="4">
        <v>40049</v>
      </c>
      <c r="D1613" s="9"/>
      <c r="E1613" s="9"/>
      <c r="F1613" s="10" t="s">
        <v>171</v>
      </c>
      <c r="BA1613">
        <v>54.875</v>
      </c>
      <c r="BL1613">
        <v>7.75</v>
      </c>
    </row>
    <row r="1614" spans="1:64" x14ac:dyDescent="0.25">
      <c r="A1614" s="3" t="s">
        <v>191</v>
      </c>
      <c r="B1614" s="3" t="s">
        <v>191</v>
      </c>
      <c r="C1614" s="4">
        <v>40071</v>
      </c>
      <c r="D1614" s="9"/>
      <c r="E1614" s="9"/>
      <c r="F1614" s="10" t="s">
        <v>171</v>
      </c>
      <c r="BA1614">
        <v>74.25</v>
      </c>
      <c r="BL1614">
        <v>7.75</v>
      </c>
    </row>
    <row r="1615" spans="1:64" x14ac:dyDescent="0.25">
      <c r="A1615" s="3" t="s">
        <v>191</v>
      </c>
      <c r="B1615" s="3" t="s">
        <v>191</v>
      </c>
      <c r="C1615" s="4">
        <v>40087</v>
      </c>
      <c r="D1615" s="9"/>
      <c r="E1615" s="9"/>
      <c r="F1615" s="10" t="s">
        <v>171</v>
      </c>
      <c r="BA1615">
        <v>82.3125</v>
      </c>
    </row>
    <row r="1616" spans="1:64" x14ac:dyDescent="0.25">
      <c r="A1616" s="3" t="s">
        <v>191</v>
      </c>
      <c r="B1616" s="3" t="s">
        <v>191</v>
      </c>
      <c r="C1616" s="4">
        <v>40106</v>
      </c>
      <c r="D1616" s="9"/>
      <c r="E1616" s="9"/>
      <c r="F1616" s="10" t="s">
        <v>171</v>
      </c>
      <c r="BA1616">
        <v>92.142857142857096</v>
      </c>
    </row>
    <row r="1617" spans="1:64" x14ac:dyDescent="0.25">
      <c r="A1617" s="3" t="s">
        <v>192</v>
      </c>
      <c r="B1617" s="3" t="s">
        <v>192</v>
      </c>
      <c r="C1617" s="4">
        <v>40001</v>
      </c>
      <c r="D1617" s="9"/>
      <c r="E1617" s="9"/>
      <c r="F1617" s="10" t="s">
        <v>173</v>
      </c>
      <c r="S1617">
        <v>6.125</v>
      </c>
      <c r="BA1617">
        <v>26.125</v>
      </c>
      <c r="BL1617">
        <v>4.5125000000000002</v>
      </c>
    </row>
    <row r="1618" spans="1:64" x14ac:dyDescent="0.25">
      <c r="A1618" s="3" t="s">
        <v>192</v>
      </c>
      <c r="B1618" s="3" t="s">
        <v>192</v>
      </c>
      <c r="C1618" s="4">
        <v>40018</v>
      </c>
      <c r="D1618" s="9"/>
      <c r="E1618" s="9"/>
      <c r="F1618" s="10" t="s">
        <v>173</v>
      </c>
      <c r="BA1618">
        <v>28.75</v>
      </c>
      <c r="BL1618">
        <v>5.5625</v>
      </c>
    </row>
    <row r="1619" spans="1:64" x14ac:dyDescent="0.25">
      <c r="A1619" s="3" t="s">
        <v>192</v>
      </c>
      <c r="B1619" s="3" t="s">
        <v>192</v>
      </c>
      <c r="C1619" s="4">
        <v>40031</v>
      </c>
      <c r="D1619" s="9"/>
      <c r="E1619" s="9"/>
      <c r="F1619" s="10" t="s">
        <v>173</v>
      </c>
      <c r="BA1619">
        <v>30.125</v>
      </c>
      <c r="BL1619">
        <v>7.1</v>
      </c>
    </row>
    <row r="1620" spans="1:64" x14ac:dyDescent="0.25">
      <c r="A1620" s="3" t="s">
        <v>192</v>
      </c>
      <c r="B1620" s="3" t="s">
        <v>192</v>
      </c>
      <c r="C1620" s="4">
        <v>40049</v>
      </c>
      <c r="D1620" s="9"/>
      <c r="E1620" s="9"/>
      <c r="F1620" s="10" t="s">
        <v>173</v>
      </c>
      <c r="BA1620">
        <v>31.5</v>
      </c>
      <c r="BL1620">
        <v>9.0142857139999997</v>
      </c>
    </row>
    <row r="1621" spans="1:64" x14ac:dyDescent="0.25">
      <c r="A1621" s="3" t="s">
        <v>192</v>
      </c>
      <c r="B1621" s="3" t="s">
        <v>192</v>
      </c>
      <c r="C1621" s="4">
        <v>40071</v>
      </c>
      <c r="D1621" s="9"/>
      <c r="E1621" s="9"/>
      <c r="F1621" s="10" t="s">
        <v>173</v>
      </c>
      <c r="BA1621">
        <v>39.625</v>
      </c>
      <c r="BL1621">
        <v>11.41666667</v>
      </c>
    </row>
    <row r="1622" spans="1:64" x14ac:dyDescent="0.25">
      <c r="A1622" s="3" t="s">
        <v>192</v>
      </c>
      <c r="B1622" s="3" t="s">
        <v>192</v>
      </c>
      <c r="C1622" s="4">
        <v>40087</v>
      </c>
      <c r="D1622" s="9"/>
      <c r="E1622" s="9"/>
      <c r="F1622" s="10" t="s">
        <v>173</v>
      </c>
      <c r="BA1622">
        <v>80.75</v>
      </c>
    </row>
    <row r="1623" spans="1:64" x14ac:dyDescent="0.25">
      <c r="A1623" s="3" t="s">
        <v>192</v>
      </c>
      <c r="B1623" s="3" t="s">
        <v>192</v>
      </c>
      <c r="C1623" s="4">
        <v>40106</v>
      </c>
      <c r="D1623" s="9"/>
      <c r="E1623" s="9"/>
      <c r="F1623" s="10" t="s">
        <v>173</v>
      </c>
      <c r="BA1623">
        <v>85</v>
      </c>
    </row>
    <row r="1624" spans="1:64" x14ac:dyDescent="0.25">
      <c r="A1624" s="3" t="s">
        <v>193</v>
      </c>
      <c r="B1624" s="3" t="s">
        <v>193</v>
      </c>
      <c r="C1624" s="4">
        <v>40001</v>
      </c>
      <c r="D1624" s="9"/>
      <c r="E1624" s="9"/>
      <c r="F1624" s="10" t="s">
        <v>175</v>
      </c>
      <c r="S1624">
        <v>5.5</v>
      </c>
      <c r="BA1624">
        <v>25.5</v>
      </c>
      <c r="BL1624">
        <v>5</v>
      </c>
    </row>
    <row r="1625" spans="1:64" x14ac:dyDescent="0.25">
      <c r="A1625" s="3" t="s">
        <v>193</v>
      </c>
      <c r="B1625" s="3" t="s">
        <v>193</v>
      </c>
      <c r="C1625" s="4">
        <v>40018</v>
      </c>
      <c r="D1625" s="9"/>
      <c r="E1625" s="9"/>
      <c r="F1625" s="10" t="s">
        <v>175</v>
      </c>
      <c r="BA1625">
        <v>30.571428571428601</v>
      </c>
      <c r="BL1625">
        <v>5.9625000000000004</v>
      </c>
    </row>
    <row r="1626" spans="1:64" x14ac:dyDescent="0.25">
      <c r="A1626" s="3" t="s">
        <v>193</v>
      </c>
      <c r="B1626" s="3" t="s">
        <v>193</v>
      </c>
      <c r="C1626" s="4">
        <v>40031</v>
      </c>
      <c r="D1626" s="9"/>
      <c r="E1626" s="9"/>
      <c r="F1626" s="10" t="s">
        <v>175</v>
      </c>
      <c r="BA1626">
        <v>33.5</v>
      </c>
      <c r="BL1626">
        <v>7.1</v>
      </c>
    </row>
    <row r="1627" spans="1:64" x14ac:dyDescent="0.25">
      <c r="A1627" s="3" t="s">
        <v>193</v>
      </c>
      <c r="B1627" s="3" t="s">
        <v>193</v>
      </c>
      <c r="C1627" s="4">
        <v>40049</v>
      </c>
      <c r="D1627" s="9"/>
      <c r="E1627" s="9"/>
      <c r="F1627" s="10" t="s">
        <v>175</v>
      </c>
      <c r="BA1627">
        <v>55.75</v>
      </c>
      <c r="BL1627">
        <v>8</v>
      </c>
    </row>
    <row r="1628" spans="1:64" x14ac:dyDescent="0.25">
      <c r="A1628" s="3" t="s">
        <v>193</v>
      </c>
      <c r="B1628" s="3" t="s">
        <v>193</v>
      </c>
      <c r="C1628" s="4">
        <v>40071</v>
      </c>
      <c r="D1628" s="9"/>
      <c r="E1628" s="9"/>
      <c r="F1628" s="10" t="s">
        <v>175</v>
      </c>
      <c r="BA1628">
        <v>71.75</v>
      </c>
      <c r="BL1628">
        <v>8</v>
      </c>
    </row>
    <row r="1629" spans="1:64" x14ac:dyDescent="0.25">
      <c r="A1629" s="3" t="s">
        <v>193</v>
      </c>
      <c r="B1629" s="3" t="s">
        <v>193</v>
      </c>
      <c r="C1629" s="4">
        <v>40087</v>
      </c>
      <c r="D1629" s="9"/>
      <c r="E1629" s="9"/>
      <c r="F1629" s="10" t="s">
        <v>175</v>
      </c>
      <c r="BA1629">
        <v>81.5</v>
      </c>
    </row>
    <row r="1630" spans="1:64" x14ac:dyDescent="0.25">
      <c r="A1630" s="3" t="s">
        <v>193</v>
      </c>
      <c r="B1630" s="3" t="s">
        <v>193</v>
      </c>
      <c r="C1630" s="4">
        <v>40106</v>
      </c>
      <c r="D1630" s="9"/>
      <c r="E1630" s="9"/>
      <c r="F1630" s="10" t="s">
        <v>175</v>
      </c>
      <c r="BA1630">
        <v>92</v>
      </c>
    </row>
    <row r="1631" spans="1:64" x14ac:dyDescent="0.25">
      <c r="A1631" s="3" t="s">
        <v>194</v>
      </c>
      <c r="B1631" s="3" t="s">
        <v>194</v>
      </c>
      <c r="C1631" s="4">
        <v>40001</v>
      </c>
      <c r="D1631" s="9"/>
      <c r="E1631" s="9"/>
      <c r="F1631" s="10" t="s">
        <v>116</v>
      </c>
      <c r="S1631">
        <v>4.625</v>
      </c>
      <c r="BA1631">
        <v>24.625</v>
      </c>
      <c r="BL1631">
        <v>4.4124999999999996</v>
      </c>
    </row>
    <row r="1632" spans="1:64" x14ac:dyDescent="0.25">
      <c r="A1632" s="3" t="s">
        <v>194</v>
      </c>
      <c r="B1632" s="3" t="s">
        <v>194</v>
      </c>
      <c r="C1632" s="4">
        <v>40018</v>
      </c>
      <c r="D1632" s="9"/>
      <c r="E1632" s="9"/>
      <c r="F1632" s="10" t="s">
        <v>116</v>
      </c>
      <c r="BA1632">
        <v>30.5</v>
      </c>
      <c r="BL1632">
        <v>5.7125000000000004</v>
      </c>
    </row>
    <row r="1633" spans="1:64" x14ac:dyDescent="0.25">
      <c r="A1633" s="3" t="s">
        <v>194</v>
      </c>
      <c r="B1633" s="3" t="s">
        <v>194</v>
      </c>
      <c r="C1633" s="4">
        <v>40031</v>
      </c>
      <c r="D1633" s="9"/>
      <c r="E1633" s="9"/>
      <c r="F1633" s="10" t="s">
        <v>116</v>
      </c>
      <c r="BA1633">
        <v>31.5</v>
      </c>
      <c r="BL1633">
        <v>7.2249999999999996</v>
      </c>
    </row>
    <row r="1634" spans="1:64" x14ac:dyDescent="0.25">
      <c r="A1634" s="3" t="s">
        <v>194</v>
      </c>
      <c r="B1634" s="3" t="s">
        <v>194</v>
      </c>
      <c r="C1634" s="4">
        <v>40049</v>
      </c>
      <c r="D1634" s="9"/>
      <c r="E1634" s="9"/>
      <c r="F1634" s="10" t="s">
        <v>116</v>
      </c>
      <c r="BA1634">
        <v>36.75</v>
      </c>
      <c r="BL1634">
        <v>9.25</v>
      </c>
    </row>
    <row r="1635" spans="1:64" x14ac:dyDescent="0.25">
      <c r="A1635" s="3" t="s">
        <v>194</v>
      </c>
      <c r="B1635" s="3" t="s">
        <v>194</v>
      </c>
      <c r="C1635" s="4">
        <v>40071</v>
      </c>
      <c r="D1635" s="9"/>
      <c r="E1635" s="9"/>
      <c r="F1635" s="10" t="s">
        <v>116</v>
      </c>
      <c r="BA1635">
        <v>69.375</v>
      </c>
      <c r="BL1635">
        <v>9.5</v>
      </c>
    </row>
    <row r="1636" spans="1:64" x14ac:dyDescent="0.25">
      <c r="A1636" s="3" t="s">
        <v>194</v>
      </c>
      <c r="B1636" s="3" t="s">
        <v>194</v>
      </c>
      <c r="C1636" s="4">
        <v>40087</v>
      </c>
      <c r="D1636" s="9"/>
      <c r="E1636" s="9"/>
      <c r="F1636" s="10" t="s">
        <v>116</v>
      </c>
      <c r="BA1636">
        <v>80.5</v>
      </c>
    </row>
    <row r="1637" spans="1:64" x14ac:dyDescent="0.25">
      <c r="A1637" s="3" t="s">
        <v>194</v>
      </c>
      <c r="B1637" s="3" t="s">
        <v>194</v>
      </c>
      <c r="C1637" s="4">
        <v>40106</v>
      </c>
      <c r="D1637" s="9"/>
      <c r="E1637" s="9"/>
      <c r="F1637" s="10" t="s">
        <v>116</v>
      </c>
      <c r="BA1637">
        <v>90.571428571428598</v>
      </c>
    </row>
    <row r="1638" spans="1:64" x14ac:dyDescent="0.25">
      <c r="A1638" s="3" t="s">
        <v>195</v>
      </c>
      <c r="B1638" s="3" t="s">
        <v>195</v>
      </c>
      <c r="C1638" s="4">
        <v>40001</v>
      </c>
      <c r="D1638" s="9"/>
      <c r="E1638" s="9"/>
      <c r="F1638" s="10" t="s">
        <v>178</v>
      </c>
      <c r="S1638">
        <v>5.5</v>
      </c>
      <c r="BA1638">
        <v>25.5</v>
      </c>
      <c r="BL1638">
        <v>5.2374999999999998</v>
      </c>
    </row>
    <row r="1639" spans="1:64" x14ac:dyDescent="0.25">
      <c r="A1639" s="57" t="s">
        <v>195</v>
      </c>
      <c r="B1639" s="57" t="s">
        <v>195</v>
      </c>
      <c r="C1639" s="9">
        <v>40018</v>
      </c>
      <c r="D1639" s="9"/>
      <c r="E1639" s="9"/>
      <c r="F1639" s="10" t="s">
        <v>178</v>
      </c>
      <c r="BA1639">
        <v>30.875</v>
      </c>
      <c r="BL1639">
        <v>6.9749999999999996</v>
      </c>
    </row>
    <row r="1640" spans="1:64" x14ac:dyDescent="0.25">
      <c r="A1640" s="3" t="s">
        <v>195</v>
      </c>
      <c r="B1640" s="3" t="s">
        <v>195</v>
      </c>
      <c r="C1640" s="4">
        <v>40031</v>
      </c>
      <c r="D1640" s="9"/>
      <c r="E1640" s="9"/>
      <c r="F1640" s="10" t="s">
        <v>178</v>
      </c>
      <c r="BA1640">
        <v>32.5</v>
      </c>
      <c r="BL1640">
        <v>7.85</v>
      </c>
    </row>
    <row r="1641" spans="1:64" x14ac:dyDescent="0.25">
      <c r="A1641" s="3" t="s">
        <v>195</v>
      </c>
      <c r="B1641" s="3" t="s">
        <v>195</v>
      </c>
      <c r="C1641" s="4">
        <v>40049</v>
      </c>
      <c r="D1641" s="9"/>
      <c r="E1641" s="9"/>
      <c r="F1641" s="10" t="s">
        <v>178</v>
      </c>
      <c r="BA1641">
        <v>61.75</v>
      </c>
      <c r="BL1641">
        <v>8</v>
      </c>
    </row>
    <row r="1642" spans="1:64" x14ac:dyDescent="0.25">
      <c r="A1642" s="3" t="s">
        <v>195</v>
      </c>
      <c r="B1642" s="3" t="s">
        <v>195</v>
      </c>
      <c r="C1642" s="4">
        <v>40071</v>
      </c>
      <c r="D1642" s="9"/>
      <c r="E1642" s="9"/>
      <c r="F1642" s="10" t="s">
        <v>178</v>
      </c>
      <c r="BA1642">
        <v>75.4375</v>
      </c>
      <c r="BL1642">
        <v>8.1666666669999994</v>
      </c>
    </row>
    <row r="1643" spans="1:64" x14ac:dyDescent="0.25">
      <c r="A1643" s="3" t="s">
        <v>195</v>
      </c>
      <c r="B1643" s="3" t="s">
        <v>195</v>
      </c>
      <c r="C1643" s="4">
        <v>40087</v>
      </c>
      <c r="D1643" s="9"/>
      <c r="E1643" s="9"/>
      <c r="F1643" s="10" t="s">
        <v>178</v>
      </c>
      <c r="BA1643">
        <v>83</v>
      </c>
    </row>
    <row r="1644" spans="1:64" x14ac:dyDescent="0.25">
      <c r="A1644" s="3" t="s">
        <v>195</v>
      </c>
      <c r="B1644" s="3" t="s">
        <v>195</v>
      </c>
      <c r="C1644" s="4">
        <v>40106</v>
      </c>
      <c r="D1644" s="9"/>
      <c r="E1644" s="9"/>
      <c r="F1644" s="10" t="s">
        <v>178</v>
      </c>
      <c r="BA1644">
        <v>92.625</v>
      </c>
    </row>
    <row r="1645" spans="1:64" x14ac:dyDescent="0.25">
      <c r="A1645" s="3" t="s">
        <v>196</v>
      </c>
      <c r="B1645" s="3" t="s">
        <v>196</v>
      </c>
      <c r="C1645" s="4">
        <v>40070</v>
      </c>
      <c r="D1645" s="9"/>
      <c r="E1645" s="9"/>
      <c r="F1645" s="10" t="s">
        <v>152</v>
      </c>
      <c r="BA1645">
        <v>30.125</v>
      </c>
      <c r="BL1645">
        <v>6.4124999999999996</v>
      </c>
    </row>
    <row r="1646" spans="1:64" x14ac:dyDescent="0.25">
      <c r="A1646" s="3" t="s">
        <v>196</v>
      </c>
      <c r="B1646" s="3" t="s">
        <v>196</v>
      </c>
      <c r="C1646" s="4">
        <v>40087</v>
      </c>
      <c r="D1646" s="9"/>
      <c r="E1646" s="9"/>
      <c r="F1646" s="10" t="s">
        <v>152</v>
      </c>
      <c r="BA1646">
        <v>41.75</v>
      </c>
      <c r="BL1646">
        <v>8</v>
      </c>
    </row>
    <row r="1647" spans="1:64" x14ac:dyDescent="0.25">
      <c r="A1647" s="3" t="s">
        <v>196</v>
      </c>
      <c r="B1647" s="3" t="s">
        <v>196</v>
      </c>
      <c r="C1647" s="4">
        <v>40107</v>
      </c>
      <c r="D1647" s="9"/>
      <c r="E1647" s="9"/>
      <c r="F1647" s="10" t="s">
        <v>152</v>
      </c>
      <c r="BA1647">
        <v>77.285714285714306</v>
      </c>
      <c r="BL1647">
        <v>8</v>
      </c>
    </row>
    <row r="1648" spans="1:64" x14ac:dyDescent="0.25">
      <c r="A1648" s="3" t="s">
        <v>196</v>
      </c>
      <c r="B1648" s="3" t="s">
        <v>196</v>
      </c>
      <c r="C1648" s="4">
        <v>40133</v>
      </c>
      <c r="D1648" s="9"/>
      <c r="E1648" s="9"/>
      <c r="F1648" s="10" t="s">
        <v>152</v>
      </c>
    </row>
    <row r="1649" spans="1:64" x14ac:dyDescent="0.25">
      <c r="A1649" s="3" t="s">
        <v>197</v>
      </c>
      <c r="B1649" s="3" t="s">
        <v>197</v>
      </c>
      <c r="C1649" s="4">
        <v>40070</v>
      </c>
      <c r="D1649" s="9"/>
      <c r="E1649" s="9"/>
      <c r="F1649" s="10" t="s">
        <v>154</v>
      </c>
      <c r="BA1649">
        <v>31.25</v>
      </c>
      <c r="BL1649">
        <v>6.1124999999999998</v>
      </c>
    </row>
    <row r="1650" spans="1:64" x14ac:dyDescent="0.25">
      <c r="A1650" s="3" t="s">
        <v>197</v>
      </c>
      <c r="B1650" s="3" t="s">
        <v>197</v>
      </c>
      <c r="C1650" s="4">
        <v>40087</v>
      </c>
      <c r="D1650" s="9"/>
      <c r="E1650" s="9"/>
      <c r="F1650" s="10" t="s">
        <v>154</v>
      </c>
      <c r="BA1650">
        <v>57.428571428571402</v>
      </c>
      <c r="BL1650">
        <v>7</v>
      </c>
    </row>
    <row r="1651" spans="1:64" x14ac:dyDescent="0.25">
      <c r="A1651" s="3" t="s">
        <v>197</v>
      </c>
      <c r="B1651" s="3" t="s">
        <v>197</v>
      </c>
      <c r="C1651" s="4">
        <v>40107</v>
      </c>
      <c r="D1651" s="9"/>
      <c r="E1651" s="9"/>
      <c r="F1651" s="10" t="s">
        <v>154</v>
      </c>
      <c r="BA1651">
        <v>79.25</v>
      </c>
      <c r="BL1651">
        <v>7</v>
      </c>
    </row>
    <row r="1652" spans="1:64" x14ac:dyDescent="0.25">
      <c r="A1652" s="3" t="s">
        <v>197</v>
      </c>
      <c r="B1652" s="3" t="s">
        <v>197</v>
      </c>
      <c r="C1652" s="4">
        <v>40133</v>
      </c>
      <c r="D1652" s="9"/>
      <c r="E1652" s="9"/>
      <c r="F1652" s="10" t="s">
        <v>154</v>
      </c>
    </row>
    <row r="1653" spans="1:64" x14ac:dyDescent="0.25">
      <c r="A1653" s="3" t="s">
        <v>199</v>
      </c>
      <c r="B1653" s="3" t="s">
        <v>199</v>
      </c>
      <c r="C1653" s="4">
        <v>40070</v>
      </c>
      <c r="D1653" s="9"/>
      <c r="E1653" s="9"/>
      <c r="F1653" s="10" t="s">
        <v>158</v>
      </c>
      <c r="BA1653">
        <v>31.5</v>
      </c>
      <c r="BL1653">
        <v>6.3624999999999998</v>
      </c>
    </row>
    <row r="1654" spans="1:64" x14ac:dyDescent="0.25">
      <c r="A1654" s="3" t="s">
        <v>199</v>
      </c>
      <c r="B1654" s="3" t="s">
        <v>199</v>
      </c>
      <c r="C1654" s="4">
        <v>40087</v>
      </c>
      <c r="D1654" s="9"/>
      <c r="E1654" s="9"/>
      <c r="F1654" s="10" t="s">
        <v>158</v>
      </c>
      <c r="BA1654">
        <v>57.375</v>
      </c>
      <c r="BL1654">
        <v>7.125</v>
      </c>
    </row>
    <row r="1655" spans="1:64" x14ac:dyDescent="0.25">
      <c r="A1655" s="3" t="s">
        <v>199</v>
      </c>
      <c r="B1655" s="3" t="s">
        <v>199</v>
      </c>
      <c r="C1655" s="4">
        <v>40107</v>
      </c>
      <c r="D1655" s="9"/>
      <c r="E1655" s="9"/>
      <c r="F1655" s="10" t="s">
        <v>158</v>
      </c>
      <c r="BA1655">
        <v>81.75</v>
      </c>
      <c r="BL1655">
        <v>7.125</v>
      </c>
    </row>
    <row r="1656" spans="1:64" x14ac:dyDescent="0.25">
      <c r="A1656" s="3" t="s">
        <v>199</v>
      </c>
      <c r="B1656" s="3" t="s">
        <v>199</v>
      </c>
      <c r="C1656" s="4">
        <v>40133</v>
      </c>
      <c r="D1656" s="9"/>
      <c r="E1656" s="9"/>
      <c r="F1656" s="10" t="s">
        <v>158</v>
      </c>
      <c r="BL1656">
        <v>9</v>
      </c>
    </row>
    <row r="1657" spans="1:64" x14ac:dyDescent="0.25">
      <c r="A1657" s="3" t="s">
        <v>198</v>
      </c>
      <c r="B1657" s="3" t="s">
        <v>198</v>
      </c>
      <c r="C1657" s="4">
        <v>40070</v>
      </c>
      <c r="D1657" s="9"/>
      <c r="E1657" s="9"/>
      <c r="F1657" s="10" t="s">
        <v>156</v>
      </c>
      <c r="BA1657">
        <v>30.875</v>
      </c>
      <c r="BL1657">
        <v>6.2750000000000004</v>
      </c>
    </row>
    <row r="1658" spans="1:64" x14ac:dyDescent="0.25">
      <c r="A1658" s="3" t="s">
        <v>198</v>
      </c>
      <c r="B1658" s="3" t="s">
        <v>198</v>
      </c>
      <c r="C1658" s="4">
        <v>40087</v>
      </c>
      <c r="D1658" s="9"/>
      <c r="E1658" s="9"/>
      <c r="F1658" s="10" t="s">
        <v>156</v>
      </c>
      <c r="BA1658">
        <v>44.125</v>
      </c>
      <c r="BL1658">
        <v>7.75</v>
      </c>
    </row>
    <row r="1659" spans="1:64" x14ac:dyDescent="0.25">
      <c r="A1659" s="3" t="s">
        <v>198</v>
      </c>
      <c r="B1659" s="3" t="s">
        <v>198</v>
      </c>
      <c r="C1659" s="4">
        <v>40107</v>
      </c>
      <c r="D1659" s="9"/>
      <c r="E1659" s="9"/>
      <c r="F1659" s="10" t="s">
        <v>156</v>
      </c>
      <c r="BA1659">
        <v>80.75</v>
      </c>
      <c r="BL1659">
        <v>7.75</v>
      </c>
    </row>
    <row r="1660" spans="1:64" x14ac:dyDescent="0.25">
      <c r="A1660" s="3" t="s">
        <v>198</v>
      </c>
      <c r="B1660" s="3" t="s">
        <v>198</v>
      </c>
      <c r="C1660" s="4">
        <v>40133</v>
      </c>
      <c r="D1660" s="9"/>
      <c r="E1660" s="9"/>
      <c r="F1660" s="10" t="s">
        <v>156</v>
      </c>
    </row>
    <row r="1661" spans="1:64" x14ac:dyDescent="0.25">
      <c r="A1661" s="3" t="s">
        <v>200</v>
      </c>
      <c r="B1661" s="3" t="s">
        <v>200</v>
      </c>
      <c r="C1661" s="4">
        <v>40070</v>
      </c>
      <c r="D1661" s="9"/>
      <c r="E1661" s="9"/>
      <c r="F1661" s="10" t="s">
        <v>160</v>
      </c>
      <c r="BA1661">
        <v>31.875</v>
      </c>
      <c r="BL1661">
        <v>6.25</v>
      </c>
    </row>
    <row r="1662" spans="1:64" x14ac:dyDescent="0.25">
      <c r="A1662" s="3" t="s">
        <v>200</v>
      </c>
      <c r="B1662" s="3" t="s">
        <v>200</v>
      </c>
      <c r="C1662" s="4">
        <v>40087</v>
      </c>
      <c r="D1662" s="9"/>
      <c r="E1662" s="9"/>
      <c r="F1662" s="10" t="s">
        <v>160</v>
      </c>
      <c r="BA1662">
        <v>63.875</v>
      </c>
      <c r="BL1662">
        <v>6.75</v>
      </c>
    </row>
    <row r="1663" spans="1:64" x14ac:dyDescent="0.25">
      <c r="A1663" s="3" t="s">
        <v>200</v>
      </c>
      <c r="B1663" s="3" t="s">
        <v>200</v>
      </c>
      <c r="C1663" s="4">
        <v>40107</v>
      </c>
      <c r="D1663" s="9"/>
      <c r="E1663" s="9"/>
      <c r="F1663" s="10" t="s">
        <v>160</v>
      </c>
      <c r="BA1663">
        <v>84.5</v>
      </c>
      <c r="BL1663">
        <v>6.75</v>
      </c>
    </row>
    <row r="1664" spans="1:64" x14ac:dyDescent="0.25">
      <c r="A1664" s="3" t="s">
        <v>200</v>
      </c>
      <c r="B1664" s="3" t="s">
        <v>200</v>
      </c>
      <c r="C1664" s="4">
        <v>40133</v>
      </c>
      <c r="D1664" s="9"/>
      <c r="E1664" s="9"/>
      <c r="F1664" s="10" t="s">
        <v>160</v>
      </c>
    </row>
    <row r="1665" spans="1:64" x14ac:dyDescent="0.25">
      <c r="A1665" s="3" t="s">
        <v>201</v>
      </c>
      <c r="B1665" s="3" t="s">
        <v>201</v>
      </c>
      <c r="C1665" s="4">
        <v>40070</v>
      </c>
      <c r="D1665" s="9"/>
      <c r="E1665" s="9"/>
      <c r="F1665" s="10" t="s">
        <v>162</v>
      </c>
      <c r="BA1665">
        <v>31</v>
      </c>
      <c r="BL1665">
        <v>6.3624999999999998</v>
      </c>
    </row>
    <row r="1666" spans="1:64" x14ac:dyDescent="0.25">
      <c r="A1666" s="3" t="s">
        <v>201</v>
      </c>
      <c r="B1666" s="3" t="s">
        <v>201</v>
      </c>
      <c r="C1666" s="4">
        <v>40087</v>
      </c>
      <c r="D1666" s="9"/>
      <c r="E1666" s="9"/>
      <c r="F1666" s="10" t="s">
        <v>162</v>
      </c>
      <c r="BA1666">
        <v>56.625</v>
      </c>
      <c r="BL1666">
        <v>7.5</v>
      </c>
    </row>
    <row r="1667" spans="1:64" x14ac:dyDescent="0.25">
      <c r="A1667" s="3" t="s">
        <v>201</v>
      </c>
      <c r="B1667" s="3" t="s">
        <v>201</v>
      </c>
      <c r="C1667" s="4">
        <v>40107</v>
      </c>
      <c r="D1667" s="9"/>
      <c r="E1667" s="9"/>
      <c r="F1667" s="10" t="s">
        <v>162</v>
      </c>
      <c r="BA1667">
        <v>83.75</v>
      </c>
      <c r="BL1667">
        <v>7.5</v>
      </c>
    </row>
    <row r="1668" spans="1:64" x14ac:dyDescent="0.25">
      <c r="A1668" s="3" t="s">
        <v>201</v>
      </c>
      <c r="B1668" s="3" t="s">
        <v>201</v>
      </c>
      <c r="C1668" s="4">
        <v>40133</v>
      </c>
      <c r="D1668" s="9"/>
      <c r="E1668" s="9"/>
      <c r="F1668" s="10" t="s">
        <v>162</v>
      </c>
    </row>
    <row r="1669" spans="1:64" x14ac:dyDescent="0.25">
      <c r="A1669" s="3" t="s">
        <v>202</v>
      </c>
      <c r="B1669" s="3" t="s">
        <v>202</v>
      </c>
      <c r="C1669" s="4">
        <v>40070</v>
      </c>
      <c r="D1669" s="9"/>
      <c r="E1669" s="9"/>
      <c r="F1669" s="10" t="s">
        <v>94</v>
      </c>
      <c r="BA1669">
        <v>30.75</v>
      </c>
      <c r="BL1669">
        <v>6.2</v>
      </c>
    </row>
    <row r="1670" spans="1:64" x14ac:dyDescent="0.25">
      <c r="A1670" s="3" t="s">
        <v>202</v>
      </c>
      <c r="B1670" s="3" t="s">
        <v>202</v>
      </c>
      <c r="C1670" s="4">
        <v>40087</v>
      </c>
      <c r="D1670" s="9"/>
      <c r="E1670" s="9"/>
      <c r="F1670" s="10" t="s">
        <v>94</v>
      </c>
      <c r="BA1670">
        <v>48.5</v>
      </c>
      <c r="BL1670">
        <v>8</v>
      </c>
    </row>
    <row r="1671" spans="1:64" x14ac:dyDescent="0.25">
      <c r="A1671" s="3" t="s">
        <v>202</v>
      </c>
      <c r="B1671" s="3" t="s">
        <v>202</v>
      </c>
      <c r="C1671" s="4">
        <v>40107</v>
      </c>
      <c r="D1671" s="9"/>
      <c r="E1671" s="9"/>
      <c r="F1671" s="10" t="s">
        <v>94</v>
      </c>
      <c r="BA1671">
        <v>79.75</v>
      </c>
      <c r="BL1671">
        <v>8</v>
      </c>
    </row>
    <row r="1672" spans="1:64" x14ac:dyDescent="0.25">
      <c r="A1672" s="3" t="s">
        <v>202</v>
      </c>
      <c r="B1672" s="3" t="s">
        <v>202</v>
      </c>
      <c r="C1672" s="4">
        <v>40133</v>
      </c>
      <c r="D1672" s="9"/>
      <c r="E1672" s="9"/>
      <c r="F1672" s="10" t="s">
        <v>94</v>
      </c>
    </row>
    <row r="1673" spans="1:64" x14ac:dyDescent="0.25">
      <c r="A1673" s="3" t="s">
        <v>203</v>
      </c>
      <c r="B1673" s="3" t="s">
        <v>203</v>
      </c>
      <c r="C1673" s="4">
        <v>40070</v>
      </c>
      <c r="D1673" s="9"/>
      <c r="E1673" s="9"/>
      <c r="F1673" s="10" t="s">
        <v>165</v>
      </c>
      <c r="BA1673">
        <v>31.25</v>
      </c>
      <c r="BL1673">
        <v>6.3125</v>
      </c>
    </row>
    <row r="1674" spans="1:64" x14ac:dyDescent="0.25">
      <c r="A1674" s="3" t="s">
        <v>203</v>
      </c>
      <c r="B1674" s="3" t="s">
        <v>203</v>
      </c>
      <c r="C1674" s="4">
        <v>40087</v>
      </c>
      <c r="D1674" s="9"/>
      <c r="E1674" s="9"/>
      <c r="F1674" s="10" t="s">
        <v>165</v>
      </c>
      <c r="BA1674">
        <v>34.375</v>
      </c>
      <c r="BL1674">
        <v>8</v>
      </c>
    </row>
    <row r="1675" spans="1:64" x14ac:dyDescent="0.25">
      <c r="A1675" s="3" t="s">
        <v>203</v>
      </c>
      <c r="B1675" s="3" t="s">
        <v>203</v>
      </c>
      <c r="C1675" s="4">
        <v>40107</v>
      </c>
      <c r="D1675" s="9"/>
      <c r="E1675" s="9"/>
      <c r="F1675" s="10" t="s">
        <v>165</v>
      </c>
      <c r="BA1675">
        <v>71.75</v>
      </c>
      <c r="BL1675">
        <v>8.125</v>
      </c>
    </row>
    <row r="1676" spans="1:64" x14ac:dyDescent="0.25">
      <c r="A1676" s="3" t="s">
        <v>203</v>
      </c>
      <c r="B1676" s="3" t="s">
        <v>203</v>
      </c>
      <c r="C1676" s="4">
        <v>40133</v>
      </c>
      <c r="D1676" s="9"/>
      <c r="E1676" s="9"/>
      <c r="F1676" s="10" t="s">
        <v>165</v>
      </c>
    </row>
    <row r="1677" spans="1:64" x14ac:dyDescent="0.25">
      <c r="A1677" s="3" t="s">
        <v>204</v>
      </c>
      <c r="B1677" s="3" t="s">
        <v>204</v>
      </c>
      <c r="C1677" s="4">
        <v>40070</v>
      </c>
      <c r="D1677" s="9"/>
      <c r="E1677" s="9"/>
      <c r="F1677" s="10" t="s">
        <v>188</v>
      </c>
      <c r="BA1677">
        <v>31</v>
      </c>
      <c r="BL1677">
        <v>6.4375</v>
      </c>
    </row>
    <row r="1678" spans="1:64" x14ac:dyDescent="0.25">
      <c r="A1678" s="3" t="s">
        <v>204</v>
      </c>
      <c r="B1678" s="3" t="s">
        <v>204</v>
      </c>
      <c r="C1678" s="4">
        <v>40087</v>
      </c>
      <c r="D1678" s="9"/>
      <c r="E1678" s="9"/>
      <c r="F1678" s="10" t="s">
        <v>188</v>
      </c>
      <c r="BA1678">
        <v>54.625</v>
      </c>
      <c r="BL1678">
        <v>7.375</v>
      </c>
    </row>
    <row r="1679" spans="1:64" x14ac:dyDescent="0.25">
      <c r="A1679" s="3" t="s">
        <v>204</v>
      </c>
      <c r="B1679" s="3" t="s">
        <v>204</v>
      </c>
      <c r="C1679" s="4">
        <v>40107</v>
      </c>
      <c r="D1679" s="9"/>
      <c r="E1679" s="9"/>
      <c r="F1679" s="10" t="s">
        <v>188</v>
      </c>
      <c r="BA1679">
        <v>81.857142857142904</v>
      </c>
      <c r="BL1679">
        <v>7.375</v>
      </c>
    </row>
    <row r="1680" spans="1:64" x14ac:dyDescent="0.25">
      <c r="A1680" s="3" t="s">
        <v>204</v>
      </c>
      <c r="B1680" s="3" t="s">
        <v>204</v>
      </c>
      <c r="C1680" s="4">
        <v>40133</v>
      </c>
      <c r="D1680" s="9"/>
      <c r="E1680" s="9"/>
      <c r="F1680" s="10" t="s">
        <v>188</v>
      </c>
    </row>
    <row r="1681" spans="1:64" x14ac:dyDescent="0.25">
      <c r="A1681" s="3" t="s">
        <v>205</v>
      </c>
      <c r="B1681" s="3" t="s">
        <v>205</v>
      </c>
      <c r="C1681" s="4">
        <v>40070</v>
      </c>
      <c r="D1681" s="9"/>
      <c r="E1681" s="9"/>
      <c r="F1681" s="10" t="s">
        <v>167</v>
      </c>
      <c r="BA1681">
        <v>30</v>
      </c>
      <c r="BL1681">
        <v>5.4749999999999996</v>
      </c>
    </row>
    <row r="1682" spans="1:64" x14ac:dyDescent="0.25">
      <c r="A1682" s="3" t="s">
        <v>205</v>
      </c>
      <c r="B1682" s="3" t="s">
        <v>205</v>
      </c>
      <c r="C1682" s="4">
        <v>40087</v>
      </c>
      <c r="D1682" s="9"/>
      <c r="E1682" s="9"/>
      <c r="F1682" s="10" t="s">
        <v>167</v>
      </c>
      <c r="BA1682">
        <v>30</v>
      </c>
      <c r="BL1682">
        <v>7.625</v>
      </c>
    </row>
    <row r="1683" spans="1:64" x14ac:dyDescent="0.25">
      <c r="A1683" s="3" t="s">
        <v>205</v>
      </c>
      <c r="B1683" s="3" t="s">
        <v>205</v>
      </c>
      <c r="C1683" s="4">
        <v>40107</v>
      </c>
      <c r="D1683" s="9"/>
      <c r="E1683" s="9"/>
      <c r="F1683" s="10" t="s">
        <v>167</v>
      </c>
      <c r="BA1683">
        <v>30.375</v>
      </c>
      <c r="BL1683">
        <v>8.75</v>
      </c>
    </row>
    <row r="1684" spans="1:64" x14ac:dyDescent="0.25">
      <c r="A1684" s="3" t="s">
        <v>205</v>
      </c>
      <c r="B1684" s="3" t="s">
        <v>205</v>
      </c>
      <c r="C1684" s="4">
        <v>40133</v>
      </c>
      <c r="D1684" s="9"/>
      <c r="E1684" s="9"/>
      <c r="F1684" s="10" t="s">
        <v>167</v>
      </c>
    </row>
    <row r="1685" spans="1:64" x14ac:dyDescent="0.25">
      <c r="A1685" s="3" t="s">
        <v>206</v>
      </c>
      <c r="B1685" s="3" t="s">
        <v>206</v>
      </c>
      <c r="C1685" s="4">
        <v>40070</v>
      </c>
      <c r="D1685" s="9"/>
      <c r="E1685" s="9"/>
      <c r="F1685" s="10" t="s">
        <v>169</v>
      </c>
      <c r="BA1685">
        <v>31.875</v>
      </c>
      <c r="BL1685">
        <v>6.6749999999999998</v>
      </c>
    </row>
    <row r="1686" spans="1:64" x14ac:dyDescent="0.25">
      <c r="A1686" s="3" t="s">
        <v>206</v>
      </c>
      <c r="B1686" s="3" t="s">
        <v>206</v>
      </c>
      <c r="C1686" s="4">
        <v>40087</v>
      </c>
      <c r="D1686" s="9"/>
      <c r="E1686" s="9"/>
      <c r="F1686" s="10" t="s">
        <v>169</v>
      </c>
      <c r="BA1686">
        <v>59.875</v>
      </c>
      <c r="BL1686">
        <v>7.5</v>
      </c>
    </row>
    <row r="1687" spans="1:64" x14ac:dyDescent="0.25">
      <c r="A1687" s="3" t="s">
        <v>206</v>
      </c>
      <c r="B1687" s="3" t="s">
        <v>206</v>
      </c>
      <c r="C1687" s="4">
        <v>40107</v>
      </c>
      <c r="D1687" s="9"/>
      <c r="E1687" s="9"/>
      <c r="F1687" s="10" t="s">
        <v>169</v>
      </c>
      <c r="BA1687">
        <v>83.25</v>
      </c>
      <c r="BL1687">
        <v>7.5</v>
      </c>
    </row>
    <row r="1688" spans="1:64" x14ac:dyDescent="0.25">
      <c r="A1688" s="3" t="s">
        <v>206</v>
      </c>
      <c r="B1688" s="3" t="s">
        <v>206</v>
      </c>
      <c r="C1688" s="4">
        <v>40133</v>
      </c>
      <c r="D1688" s="9"/>
      <c r="E1688" s="9"/>
      <c r="F1688" s="10" t="s">
        <v>169</v>
      </c>
    </row>
    <row r="1689" spans="1:64" x14ac:dyDescent="0.25">
      <c r="A1689" s="3" t="s">
        <v>207</v>
      </c>
      <c r="B1689" s="3" t="s">
        <v>207</v>
      </c>
      <c r="C1689" s="4">
        <v>40070</v>
      </c>
      <c r="D1689" s="9"/>
      <c r="E1689" s="9"/>
      <c r="F1689" s="10" t="s">
        <v>171</v>
      </c>
      <c r="BA1689">
        <v>31.75</v>
      </c>
      <c r="BL1689">
        <v>6.75</v>
      </c>
    </row>
    <row r="1690" spans="1:64" x14ac:dyDescent="0.25">
      <c r="A1690" s="3" t="s">
        <v>207</v>
      </c>
      <c r="B1690" s="3" t="s">
        <v>207</v>
      </c>
      <c r="C1690" s="4">
        <v>40087</v>
      </c>
      <c r="D1690" s="9"/>
      <c r="E1690" s="9"/>
      <c r="F1690" s="10" t="s">
        <v>171</v>
      </c>
      <c r="BA1690">
        <v>58.5</v>
      </c>
      <c r="BL1690">
        <v>7.5</v>
      </c>
    </row>
    <row r="1691" spans="1:64" x14ac:dyDescent="0.25">
      <c r="A1691" s="3" t="s">
        <v>207</v>
      </c>
      <c r="B1691" s="3" t="s">
        <v>207</v>
      </c>
      <c r="C1691" s="4">
        <v>40107</v>
      </c>
      <c r="D1691" s="9"/>
      <c r="E1691" s="9"/>
      <c r="F1691" s="10" t="s">
        <v>171</v>
      </c>
      <c r="BA1691">
        <v>81</v>
      </c>
      <c r="BL1691">
        <v>7.5</v>
      </c>
    </row>
    <row r="1692" spans="1:64" x14ac:dyDescent="0.25">
      <c r="A1692" s="3" t="s">
        <v>207</v>
      </c>
      <c r="B1692" s="3" t="s">
        <v>207</v>
      </c>
      <c r="C1692" s="4">
        <v>40133</v>
      </c>
      <c r="D1692" s="9"/>
      <c r="E1692" s="9"/>
      <c r="F1692" s="10" t="s">
        <v>171</v>
      </c>
    </row>
    <row r="1693" spans="1:64" x14ac:dyDescent="0.25">
      <c r="A1693" s="3" t="s">
        <v>208</v>
      </c>
      <c r="B1693" s="3" t="s">
        <v>208</v>
      </c>
      <c r="C1693" s="4">
        <v>40070</v>
      </c>
      <c r="D1693" s="9"/>
      <c r="E1693" s="9"/>
      <c r="F1693" s="10" t="s">
        <v>173</v>
      </c>
      <c r="BA1693">
        <v>30</v>
      </c>
      <c r="BL1693">
        <v>5.7</v>
      </c>
    </row>
    <row r="1694" spans="1:64" x14ac:dyDescent="0.25">
      <c r="A1694" s="3" t="s">
        <v>208</v>
      </c>
      <c r="B1694" s="3" t="s">
        <v>208</v>
      </c>
      <c r="C1694" s="4">
        <v>40087</v>
      </c>
      <c r="D1694" s="9"/>
      <c r="E1694" s="9"/>
      <c r="F1694" s="10" t="s">
        <v>173</v>
      </c>
      <c r="BA1694">
        <v>30.375</v>
      </c>
      <c r="BL1694">
        <v>7.4</v>
      </c>
    </row>
    <row r="1695" spans="1:64" x14ac:dyDescent="0.25">
      <c r="A1695" s="3" t="s">
        <v>208</v>
      </c>
      <c r="B1695" s="3" t="s">
        <v>208</v>
      </c>
      <c r="C1695" s="4">
        <v>40107</v>
      </c>
      <c r="D1695" s="9"/>
      <c r="E1695" s="9"/>
      <c r="F1695" s="10" t="s">
        <v>173</v>
      </c>
      <c r="BA1695">
        <v>31.125</v>
      </c>
      <c r="BL1695">
        <v>8.375</v>
      </c>
    </row>
    <row r="1696" spans="1:64" x14ac:dyDescent="0.25">
      <c r="A1696" s="3" t="s">
        <v>208</v>
      </c>
      <c r="B1696" s="3" t="s">
        <v>208</v>
      </c>
      <c r="C1696" s="4">
        <v>40133</v>
      </c>
      <c r="D1696" s="9"/>
      <c r="E1696" s="9"/>
      <c r="F1696" s="10" t="s">
        <v>173</v>
      </c>
    </row>
    <row r="1697" spans="1:64" x14ac:dyDescent="0.25">
      <c r="A1697" s="3" t="s">
        <v>209</v>
      </c>
      <c r="B1697" s="3" t="s">
        <v>209</v>
      </c>
      <c r="C1697" s="4">
        <v>40070</v>
      </c>
      <c r="D1697" s="9"/>
      <c r="E1697" s="9"/>
      <c r="F1697" s="10" t="s">
        <v>175</v>
      </c>
      <c r="BA1697">
        <v>30.875</v>
      </c>
      <c r="BL1697">
        <v>6.75</v>
      </c>
    </row>
    <row r="1698" spans="1:64" x14ac:dyDescent="0.25">
      <c r="A1698" s="3" t="s">
        <v>209</v>
      </c>
      <c r="B1698" s="3" t="s">
        <v>209</v>
      </c>
      <c r="C1698" s="4">
        <v>40087</v>
      </c>
      <c r="D1698" s="9"/>
      <c r="E1698" s="9"/>
      <c r="F1698" s="10" t="s">
        <v>175</v>
      </c>
      <c r="BA1698">
        <v>57.875</v>
      </c>
      <c r="BL1698">
        <v>7.75</v>
      </c>
    </row>
    <row r="1699" spans="1:64" x14ac:dyDescent="0.25">
      <c r="A1699" s="3" t="s">
        <v>209</v>
      </c>
      <c r="B1699" s="3" t="s">
        <v>209</v>
      </c>
      <c r="C1699" s="4">
        <v>40107</v>
      </c>
      <c r="D1699" s="9"/>
      <c r="E1699" s="9"/>
      <c r="F1699" s="10" t="s">
        <v>175</v>
      </c>
      <c r="BA1699">
        <v>79.5</v>
      </c>
      <c r="BL1699">
        <v>7.75</v>
      </c>
    </row>
    <row r="1700" spans="1:64" x14ac:dyDescent="0.25">
      <c r="A1700" s="3" t="s">
        <v>209</v>
      </c>
      <c r="B1700" s="3" t="s">
        <v>209</v>
      </c>
      <c r="C1700" s="4">
        <v>40133</v>
      </c>
      <c r="D1700" s="9"/>
      <c r="E1700" s="9"/>
      <c r="F1700" s="10" t="s">
        <v>175</v>
      </c>
    </row>
    <row r="1701" spans="1:64" x14ac:dyDescent="0.25">
      <c r="A1701" s="3" t="s">
        <v>210</v>
      </c>
      <c r="B1701" s="3" t="s">
        <v>210</v>
      </c>
      <c r="C1701" s="4">
        <v>40070</v>
      </c>
      <c r="D1701" s="9"/>
      <c r="E1701" s="9"/>
      <c r="F1701" s="10" t="s">
        <v>116</v>
      </c>
      <c r="BA1701">
        <v>31.125</v>
      </c>
      <c r="BL1701">
        <v>5.8</v>
      </c>
    </row>
    <row r="1702" spans="1:64" x14ac:dyDescent="0.25">
      <c r="A1702" s="3" t="s">
        <v>210</v>
      </c>
      <c r="B1702" s="3" t="s">
        <v>210</v>
      </c>
      <c r="C1702" s="4">
        <v>40087</v>
      </c>
      <c r="D1702" s="9"/>
      <c r="E1702" s="9"/>
      <c r="F1702" s="10" t="s">
        <v>116</v>
      </c>
      <c r="BA1702">
        <v>46</v>
      </c>
      <c r="BL1702">
        <v>8</v>
      </c>
    </row>
    <row r="1703" spans="1:64" x14ac:dyDescent="0.25">
      <c r="A1703" s="3" t="s">
        <v>210</v>
      </c>
      <c r="B1703" s="3" t="s">
        <v>210</v>
      </c>
      <c r="C1703" s="4">
        <v>40107</v>
      </c>
      <c r="D1703" s="9"/>
      <c r="E1703" s="9"/>
      <c r="F1703" s="10" t="s">
        <v>116</v>
      </c>
      <c r="BA1703">
        <v>76.75</v>
      </c>
      <c r="BL1703">
        <v>8</v>
      </c>
    </row>
    <row r="1704" spans="1:64" x14ac:dyDescent="0.25">
      <c r="A1704" s="3" t="s">
        <v>210</v>
      </c>
      <c r="B1704" s="3" t="s">
        <v>210</v>
      </c>
      <c r="C1704" s="4">
        <v>40133</v>
      </c>
      <c r="D1704" s="9"/>
      <c r="E1704" s="9"/>
      <c r="F1704" s="10" t="s">
        <v>116</v>
      </c>
    </row>
    <row r="1705" spans="1:64" x14ac:dyDescent="0.25">
      <c r="A1705" s="3" t="s">
        <v>211</v>
      </c>
      <c r="B1705" s="3" t="s">
        <v>211</v>
      </c>
      <c r="C1705" s="4">
        <v>40070</v>
      </c>
      <c r="D1705" s="9"/>
      <c r="E1705" s="9"/>
      <c r="F1705" s="10" t="s">
        <v>178</v>
      </c>
      <c r="BA1705">
        <v>31.625</v>
      </c>
      <c r="BL1705">
        <v>6.5</v>
      </c>
    </row>
    <row r="1706" spans="1:64" x14ac:dyDescent="0.25">
      <c r="A1706" s="3" t="s">
        <v>211</v>
      </c>
      <c r="B1706" s="3" t="s">
        <v>211</v>
      </c>
      <c r="C1706" s="4">
        <v>40087</v>
      </c>
      <c r="D1706" s="9"/>
      <c r="E1706" s="9"/>
      <c r="F1706" s="10" t="s">
        <v>178</v>
      </c>
      <c r="BA1706">
        <v>59.428571428571402</v>
      </c>
      <c r="BL1706">
        <v>7.125</v>
      </c>
    </row>
    <row r="1707" spans="1:64" x14ac:dyDescent="0.25">
      <c r="A1707" s="57" t="s">
        <v>211</v>
      </c>
      <c r="B1707" s="57" t="s">
        <v>211</v>
      </c>
      <c r="C1707" s="9">
        <v>40107</v>
      </c>
      <c r="D1707" s="9"/>
      <c r="E1707" s="9"/>
      <c r="F1707" s="10" t="s">
        <v>178</v>
      </c>
      <c r="BA1707">
        <v>84.5</v>
      </c>
      <c r="BL1707">
        <v>7.125</v>
      </c>
    </row>
    <row r="1708" spans="1:64" x14ac:dyDescent="0.25">
      <c r="A1708" s="3" t="s">
        <v>211</v>
      </c>
      <c r="B1708" s="3" t="s">
        <v>211</v>
      </c>
      <c r="C1708" s="4">
        <v>40133</v>
      </c>
      <c r="D1708" s="9"/>
      <c r="E1708" s="9"/>
      <c r="F1708" s="10" t="s">
        <v>178</v>
      </c>
    </row>
    <row r="1709" spans="1:64" x14ac:dyDescent="0.25">
      <c r="A1709" s="66" t="s">
        <v>480</v>
      </c>
      <c r="B1709" s="66" t="s">
        <v>480</v>
      </c>
      <c r="C1709" s="69">
        <v>40710</v>
      </c>
      <c r="D1709" s="46"/>
      <c r="E1709" s="46"/>
      <c r="F1709" t="s">
        <v>481</v>
      </c>
      <c r="H1709" s="45"/>
      <c r="I1709" s="45"/>
      <c r="J1709" s="45"/>
      <c r="K1709" s="45"/>
      <c r="L1709" s="45"/>
      <c r="M1709" s="45"/>
      <c r="N1709" s="45"/>
      <c r="O1709" s="45"/>
      <c r="P1709" s="45"/>
      <c r="BA1709">
        <v>14</v>
      </c>
      <c r="BL1709">
        <v>4.2</v>
      </c>
    </row>
    <row r="1710" spans="1:64" x14ac:dyDescent="0.25">
      <c r="A1710" s="66" t="s">
        <v>480</v>
      </c>
      <c r="B1710" s="66" t="s">
        <v>480</v>
      </c>
      <c r="C1710" s="69">
        <v>40723</v>
      </c>
      <c r="D1710" s="46"/>
      <c r="E1710" s="46"/>
      <c r="F1710" t="s">
        <v>481</v>
      </c>
      <c r="H1710" s="45"/>
      <c r="I1710" s="45"/>
      <c r="J1710" s="45"/>
      <c r="K1710" s="45"/>
      <c r="L1710" s="45"/>
      <c r="M1710" s="45"/>
      <c r="N1710" s="45"/>
      <c r="O1710" s="45"/>
      <c r="P1710" s="45"/>
      <c r="BA1710">
        <v>31</v>
      </c>
      <c r="BL1710">
        <v>5.9</v>
      </c>
    </row>
    <row r="1711" spans="1:64" x14ac:dyDescent="0.25">
      <c r="A1711" s="66" t="s">
        <v>480</v>
      </c>
      <c r="B1711" s="66" t="s">
        <v>480</v>
      </c>
      <c r="C1711" s="69">
        <v>40730</v>
      </c>
      <c r="D1711" s="46"/>
      <c r="E1711" s="46"/>
      <c r="F1711" t="s">
        <v>481</v>
      </c>
      <c r="H1711" s="45"/>
      <c r="I1711" s="45"/>
      <c r="J1711" s="45"/>
      <c r="K1711" s="45"/>
      <c r="L1711" s="45"/>
      <c r="M1711" s="45"/>
      <c r="N1711" s="45"/>
      <c r="O1711" s="45"/>
      <c r="P1711" s="45"/>
      <c r="BA1711">
        <v>32</v>
      </c>
      <c r="BL1711">
        <v>6.8</v>
      </c>
    </row>
    <row r="1712" spans="1:64" x14ac:dyDescent="0.25">
      <c r="A1712" s="66" t="s">
        <v>480</v>
      </c>
      <c r="B1712" s="66" t="s">
        <v>480</v>
      </c>
      <c r="C1712" s="69">
        <v>40737</v>
      </c>
      <c r="D1712" s="46"/>
      <c r="E1712" s="46"/>
      <c r="F1712" t="s">
        <v>481</v>
      </c>
      <c r="H1712" s="45"/>
      <c r="I1712" s="45"/>
      <c r="J1712" s="45"/>
      <c r="K1712" s="45"/>
      <c r="L1712" s="45"/>
      <c r="M1712" s="45"/>
      <c r="N1712" s="45"/>
      <c r="O1712" s="45"/>
      <c r="P1712" s="45"/>
      <c r="BA1712">
        <v>32</v>
      </c>
      <c r="BL1712">
        <v>7.7</v>
      </c>
    </row>
    <row r="1713" spans="1:65" x14ac:dyDescent="0.25">
      <c r="A1713" s="66" t="s">
        <v>480</v>
      </c>
      <c r="B1713" s="66" t="s">
        <v>480</v>
      </c>
      <c r="C1713" s="69">
        <v>40752</v>
      </c>
      <c r="D1713" s="46"/>
      <c r="E1713" s="46"/>
      <c r="F1713" t="s">
        <v>481</v>
      </c>
      <c r="H1713" s="45"/>
      <c r="I1713" s="45"/>
      <c r="J1713" s="45"/>
      <c r="K1713" s="45"/>
      <c r="L1713" s="45"/>
      <c r="M1713" s="45"/>
      <c r="N1713" s="45"/>
      <c r="O1713" s="45"/>
      <c r="P1713" s="45"/>
      <c r="BA1713">
        <v>49</v>
      </c>
      <c r="BL1713">
        <v>8.8000000000000007</v>
      </c>
    </row>
    <row r="1714" spans="1:65" x14ac:dyDescent="0.25">
      <c r="A1714" s="66" t="s">
        <v>480</v>
      </c>
      <c r="B1714" s="66" t="s">
        <v>480</v>
      </c>
      <c r="C1714" s="69">
        <v>40759</v>
      </c>
      <c r="D1714" s="46"/>
      <c r="E1714" s="46"/>
      <c r="F1714" t="s">
        <v>481</v>
      </c>
      <c r="H1714" s="45"/>
      <c r="I1714" s="45"/>
      <c r="J1714" s="45"/>
      <c r="K1714" s="45"/>
      <c r="L1714" s="45"/>
      <c r="M1714" s="45"/>
      <c r="N1714" s="45"/>
      <c r="O1714" s="45"/>
      <c r="P1714" s="45"/>
      <c r="BA1714">
        <v>47</v>
      </c>
    </row>
    <row r="1715" spans="1:65" x14ac:dyDescent="0.25">
      <c r="A1715" s="66" t="s">
        <v>480</v>
      </c>
      <c r="B1715" s="66" t="s">
        <v>480</v>
      </c>
      <c r="C1715" s="69">
        <v>40765</v>
      </c>
      <c r="D1715" s="46"/>
      <c r="E1715" s="46"/>
      <c r="F1715" t="s">
        <v>481</v>
      </c>
      <c r="BA1715">
        <v>60</v>
      </c>
      <c r="BL1715">
        <v>8.6999999999999993</v>
      </c>
    </row>
    <row r="1716" spans="1:65" x14ac:dyDescent="0.25">
      <c r="A1716" s="66" t="s">
        <v>480</v>
      </c>
      <c r="B1716" s="66" t="s">
        <v>480</v>
      </c>
      <c r="C1716" s="69">
        <v>40772</v>
      </c>
      <c r="D1716" s="46"/>
      <c r="E1716" s="46"/>
      <c r="F1716" t="s">
        <v>481</v>
      </c>
      <c r="H1716" s="45"/>
      <c r="I1716" s="45"/>
      <c r="J1716" s="45"/>
      <c r="K1716" s="45"/>
      <c r="L1716" s="45"/>
      <c r="M1716" s="45"/>
      <c r="N1716" s="45"/>
      <c r="O1716" s="45"/>
      <c r="P1716" s="45"/>
      <c r="BA1716">
        <v>69</v>
      </c>
    </row>
    <row r="1717" spans="1:65" x14ac:dyDescent="0.25">
      <c r="A1717" s="66" t="s">
        <v>480</v>
      </c>
      <c r="B1717" s="66" t="s">
        <v>480</v>
      </c>
      <c r="C1717" s="69">
        <v>40781</v>
      </c>
      <c r="D1717" s="46"/>
      <c r="E1717" s="46"/>
      <c r="F1717" t="s">
        <v>481</v>
      </c>
      <c r="BA1717">
        <v>70</v>
      </c>
    </row>
    <row r="1718" spans="1:65" x14ac:dyDescent="0.25">
      <c r="A1718" s="66" t="s">
        <v>480</v>
      </c>
      <c r="B1718" s="66" t="s">
        <v>480</v>
      </c>
      <c r="C1718" s="69">
        <v>40792</v>
      </c>
      <c r="D1718" s="46"/>
      <c r="E1718" s="46"/>
      <c r="F1718" t="s">
        <v>481</v>
      </c>
      <c r="H1718" s="45"/>
      <c r="I1718" s="45"/>
      <c r="J1718" s="45"/>
      <c r="K1718" s="45"/>
      <c r="L1718" s="45"/>
      <c r="M1718" s="45"/>
      <c r="N1718" s="45"/>
      <c r="O1718" s="45"/>
      <c r="P1718" s="45"/>
      <c r="BA1718">
        <v>79</v>
      </c>
    </row>
    <row r="1719" spans="1:65" x14ac:dyDescent="0.25">
      <c r="A1719" s="66" t="s">
        <v>480</v>
      </c>
      <c r="B1719" s="66" t="s">
        <v>480</v>
      </c>
      <c r="C1719" s="69">
        <v>40806</v>
      </c>
      <c r="D1719" s="46"/>
      <c r="E1719" s="46"/>
      <c r="F1719" t="s">
        <v>481</v>
      </c>
      <c r="H1719" s="45"/>
      <c r="I1719" s="45"/>
      <c r="J1719" s="45"/>
      <c r="K1719" s="45"/>
      <c r="L1719" s="45"/>
      <c r="M1719" s="45"/>
      <c r="N1719" s="45"/>
      <c r="O1719" s="45"/>
      <c r="P1719" s="45"/>
      <c r="BA1719">
        <v>81</v>
      </c>
    </row>
    <row r="1720" spans="1:65" x14ac:dyDescent="0.25">
      <c r="A1720" s="66" t="s">
        <v>480</v>
      </c>
      <c r="B1720" s="66" t="s">
        <v>480</v>
      </c>
      <c r="C1720" s="69">
        <v>40819</v>
      </c>
      <c r="D1720" s="46"/>
      <c r="E1720" s="46"/>
      <c r="F1720" t="s">
        <v>481</v>
      </c>
      <c r="H1720" s="45"/>
      <c r="I1720" s="45"/>
      <c r="J1720" s="45"/>
      <c r="K1720" s="45"/>
      <c r="L1720" s="45"/>
      <c r="M1720" s="45"/>
      <c r="N1720" s="45"/>
      <c r="O1720" s="45"/>
      <c r="P1720" s="45"/>
      <c r="BA1720">
        <v>85</v>
      </c>
    </row>
    <row r="1721" spans="1:65" x14ac:dyDescent="0.25">
      <c r="A1721" s="66" t="s">
        <v>480</v>
      </c>
      <c r="B1721" s="66" t="s">
        <v>480</v>
      </c>
      <c r="C1721" s="69">
        <v>40828</v>
      </c>
      <c r="D1721" s="46"/>
      <c r="E1721" s="46"/>
      <c r="F1721" t="s">
        <v>481</v>
      </c>
      <c r="H1721" s="45"/>
      <c r="I1721" s="45"/>
      <c r="J1721" s="45"/>
      <c r="K1721" s="45"/>
      <c r="L1721" s="45"/>
      <c r="M1721" s="45"/>
      <c r="N1721" s="45"/>
      <c r="O1721" s="45"/>
      <c r="P1721" s="45"/>
      <c r="BA1721">
        <v>87</v>
      </c>
    </row>
    <row r="1722" spans="1:65" x14ac:dyDescent="0.25">
      <c r="A1722" s="66" t="s">
        <v>480</v>
      </c>
      <c r="B1722" s="66" t="s">
        <v>480</v>
      </c>
      <c r="C1722" s="69">
        <v>40834</v>
      </c>
      <c r="D1722" s="46"/>
      <c r="E1722" s="46"/>
      <c r="F1722" t="s">
        <v>481</v>
      </c>
      <c r="H1722" s="45"/>
      <c r="I1722" s="45"/>
      <c r="J1722" s="45"/>
      <c r="K1722" s="45"/>
      <c r="L1722" s="45"/>
      <c r="M1722" s="45"/>
      <c r="N1722" s="45"/>
      <c r="O1722" s="45"/>
      <c r="P1722" s="45"/>
      <c r="BA1722">
        <v>90</v>
      </c>
    </row>
    <row r="1723" spans="1:65" x14ac:dyDescent="0.25">
      <c r="A1723" s="66" t="s">
        <v>480</v>
      </c>
      <c r="B1723" s="66" t="s">
        <v>480</v>
      </c>
      <c r="C1723" s="69">
        <v>40841</v>
      </c>
      <c r="D1723" s="46"/>
      <c r="E1723" s="46"/>
      <c r="F1723" t="s">
        <v>481</v>
      </c>
      <c r="H1723" s="45"/>
      <c r="I1723" s="45"/>
      <c r="J1723" s="45"/>
      <c r="K1723" s="45"/>
      <c r="L1723" s="45"/>
      <c r="M1723" s="45"/>
      <c r="N1723" s="45"/>
      <c r="O1723" s="45"/>
      <c r="P1723" s="45"/>
      <c r="BA1723">
        <v>90</v>
      </c>
    </row>
    <row r="1724" spans="1:65" x14ac:dyDescent="0.25">
      <c r="A1724" s="66" t="s">
        <v>480</v>
      </c>
      <c r="B1724" s="66" t="s">
        <v>480</v>
      </c>
      <c r="C1724" s="69">
        <v>40848</v>
      </c>
      <c r="D1724" s="46"/>
      <c r="E1724" s="46"/>
      <c r="F1724" t="s">
        <v>481</v>
      </c>
      <c r="H1724" s="45"/>
      <c r="I1724" s="45"/>
      <c r="J1724" s="45"/>
      <c r="K1724" s="45"/>
      <c r="L1724" s="45"/>
      <c r="M1724" s="45"/>
      <c r="N1724" s="45"/>
      <c r="O1724" s="45"/>
      <c r="P1724" s="45"/>
      <c r="BA1724">
        <v>90</v>
      </c>
    </row>
    <row r="1725" spans="1:65" x14ac:dyDescent="0.25">
      <c r="A1725" s="66" t="s">
        <v>480</v>
      </c>
      <c r="B1725" s="66" t="s">
        <v>480</v>
      </c>
      <c r="C1725" s="69">
        <v>40855</v>
      </c>
      <c r="D1725" s="46"/>
      <c r="E1725" s="46"/>
      <c r="F1725" t="s">
        <v>481</v>
      </c>
      <c r="H1725" s="45"/>
      <c r="I1725" s="45"/>
      <c r="J1725" s="45"/>
      <c r="K1725" s="45"/>
      <c r="L1725" s="45"/>
      <c r="M1725" s="45"/>
      <c r="N1725" s="45"/>
      <c r="O1725" s="45"/>
      <c r="P1725" s="45"/>
      <c r="BA1725">
        <v>90</v>
      </c>
    </row>
    <row r="1726" spans="1:65" x14ac:dyDescent="0.25">
      <c r="A1726" s="67" t="s">
        <v>480</v>
      </c>
      <c r="B1726" s="67" t="s">
        <v>480</v>
      </c>
      <c r="C1726" s="70"/>
      <c r="D1726" s="51"/>
      <c r="E1726" s="51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52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/>
      <c r="AN1726" s="15"/>
      <c r="AO1726" s="15"/>
      <c r="AP1726" s="15"/>
      <c r="AQ1726" s="15"/>
      <c r="AR1726" s="15"/>
      <c r="AT1726" s="53" t="s">
        <v>45</v>
      </c>
      <c r="AU1726" s="15"/>
      <c r="AV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5"/>
      <c r="BL1726" s="15"/>
      <c r="BM1726" s="15">
        <v>8.8000000000000007</v>
      </c>
    </row>
    <row r="1727" spans="1:65" x14ac:dyDescent="0.25">
      <c r="A1727" s="66" t="s">
        <v>482</v>
      </c>
      <c r="B1727" s="66" t="s">
        <v>482</v>
      </c>
      <c r="C1727" s="69">
        <v>40710</v>
      </c>
      <c r="D1727" s="46"/>
      <c r="E1727" s="46"/>
      <c r="F1727" t="s">
        <v>152</v>
      </c>
      <c r="H1727" s="45"/>
      <c r="I1727" s="45"/>
      <c r="J1727" s="45"/>
      <c r="K1727" s="45"/>
      <c r="L1727" s="45"/>
      <c r="M1727" s="45"/>
      <c r="N1727" s="45"/>
      <c r="O1727" s="45"/>
      <c r="P1727" s="45"/>
      <c r="BA1727">
        <v>14</v>
      </c>
      <c r="BL1727">
        <v>4.5</v>
      </c>
    </row>
    <row r="1728" spans="1:65" x14ac:dyDescent="0.25">
      <c r="A1728" s="66" t="s">
        <v>482</v>
      </c>
      <c r="B1728" s="66" t="s">
        <v>482</v>
      </c>
      <c r="C1728" s="69">
        <v>40723</v>
      </c>
      <c r="D1728" s="46"/>
      <c r="E1728" s="46"/>
      <c r="F1728" t="s">
        <v>152</v>
      </c>
      <c r="H1728" s="45"/>
      <c r="I1728" s="45"/>
      <c r="J1728" s="45"/>
      <c r="K1728" s="45"/>
      <c r="L1728" s="45"/>
      <c r="M1728" s="45"/>
      <c r="N1728" s="45"/>
      <c r="O1728" s="45"/>
      <c r="P1728" s="45"/>
      <c r="BA1728">
        <v>16</v>
      </c>
      <c r="BL1728">
        <v>5.4</v>
      </c>
    </row>
    <row r="1729" spans="1:65" x14ac:dyDescent="0.25">
      <c r="A1729" s="66" t="s">
        <v>482</v>
      </c>
      <c r="B1729" s="66" t="s">
        <v>482</v>
      </c>
      <c r="C1729" s="69">
        <v>40730</v>
      </c>
      <c r="D1729" s="46"/>
      <c r="E1729" s="46"/>
      <c r="F1729" t="s">
        <v>152</v>
      </c>
      <c r="H1729" s="45"/>
      <c r="I1729" s="45"/>
      <c r="J1729" s="45"/>
      <c r="K1729" s="45"/>
      <c r="L1729" s="45"/>
      <c r="M1729" s="45"/>
      <c r="N1729" s="45"/>
      <c r="O1729" s="45"/>
      <c r="P1729" s="45"/>
      <c r="BA1729">
        <v>30</v>
      </c>
      <c r="BL1729">
        <v>7.1</v>
      </c>
    </row>
    <row r="1730" spans="1:65" x14ac:dyDescent="0.25">
      <c r="A1730" s="66" t="s">
        <v>482</v>
      </c>
      <c r="B1730" s="66" t="s">
        <v>482</v>
      </c>
      <c r="C1730" s="69">
        <v>40737</v>
      </c>
      <c r="D1730" s="46"/>
      <c r="E1730" s="46"/>
      <c r="F1730" t="s">
        <v>152</v>
      </c>
      <c r="H1730" s="45"/>
      <c r="I1730" s="45"/>
      <c r="J1730" s="45"/>
      <c r="K1730" s="45"/>
      <c r="L1730" s="45"/>
      <c r="M1730" s="45"/>
      <c r="N1730" s="45"/>
      <c r="O1730" s="45"/>
      <c r="P1730" s="45"/>
      <c r="BA1730">
        <v>31</v>
      </c>
      <c r="BL1730">
        <v>7.4</v>
      </c>
    </row>
    <row r="1731" spans="1:65" x14ac:dyDescent="0.25">
      <c r="A1731" s="66" t="s">
        <v>482</v>
      </c>
      <c r="B1731" s="66" t="s">
        <v>482</v>
      </c>
      <c r="C1731" s="69">
        <v>40752</v>
      </c>
      <c r="D1731" s="46"/>
      <c r="E1731" s="46"/>
      <c r="F1731" t="s">
        <v>152</v>
      </c>
      <c r="H1731" s="45"/>
      <c r="I1731" s="45"/>
      <c r="J1731" s="45"/>
      <c r="K1731" s="45"/>
      <c r="L1731" s="45"/>
      <c r="M1731" s="45"/>
      <c r="N1731" s="45"/>
      <c r="O1731" s="45"/>
      <c r="P1731" s="45"/>
      <c r="BA1731">
        <v>33</v>
      </c>
      <c r="BL1731">
        <v>9</v>
      </c>
    </row>
    <row r="1732" spans="1:65" x14ac:dyDescent="0.25">
      <c r="A1732" s="66" t="s">
        <v>482</v>
      </c>
      <c r="B1732" s="66" t="s">
        <v>482</v>
      </c>
      <c r="C1732" s="69">
        <v>40759</v>
      </c>
      <c r="D1732" s="46"/>
      <c r="E1732" s="46"/>
      <c r="F1732" t="s">
        <v>152</v>
      </c>
      <c r="H1732" s="45"/>
      <c r="I1732" s="45"/>
      <c r="J1732" s="45"/>
      <c r="K1732" s="45"/>
      <c r="L1732" s="45"/>
      <c r="M1732" s="45"/>
      <c r="N1732" s="45"/>
      <c r="O1732" s="45"/>
      <c r="P1732" s="45"/>
      <c r="BA1732">
        <v>30</v>
      </c>
    </row>
    <row r="1733" spans="1:65" x14ac:dyDescent="0.25">
      <c r="A1733" s="66" t="s">
        <v>482</v>
      </c>
      <c r="B1733" s="66" t="s">
        <v>482</v>
      </c>
      <c r="C1733" s="69">
        <v>40765</v>
      </c>
      <c r="D1733" s="46"/>
      <c r="E1733" s="46"/>
      <c r="F1733" t="s">
        <v>152</v>
      </c>
      <c r="H1733" s="45"/>
      <c r="I1733" s="45"/>
      <c r="J1733" s="45"/>
      <c r="K1733" s="45"/>
      <c r="L1733" s="45"/>
      <c r="M1733" s="45"/>
      <c r="N1733" s="45"/>
      <c r="O1733" s="45"/>
      <c r="P1733" s="45"/>
      <c r="BA1733">
        <v>37</v>
      </c>
      <c r="BL1733">
        <v>9.9</v>
      </c>
    </row>
    <row r="1734" spans="1:65" x14ac:dyDescent="0.25">
      <c r="A1734" s="66" t="s">
        <v>482</v>
      </c>
      <c r="B1734" s="66" t="s">
        <v>482</v>
      </c>
      <c r="C1734" s="69">
        <v>40772</v>
      </c>
      <c r="D1734" s="46"/>
      <c r="E1734" s="46"/>
      <c r="F1734" t="s">
        <v>152</v>
      </c>
      <c r="H1734" s="45"/>
      <c r="I1734" s="45"/>
      <c r="J1734" s="45"/>
      <c r="K1734" s="45"/>
      <c r="L1734" s="45"/>
      <c r="M1734" s="45"/>
      <c r="N1734" s="45"/>
      <c r="O1734" s="45"/>
      <c r="P1734" s="45"/>
      <c r="AM1734" s="45"/>
      <c r="BA1734">
        <v>60</v>
      </c>
    </row>
    <row r="1735" spans="1:65" x14ac:dyDescent="0.25">
      <c r="A1735" s="66" t="s">
        <v>482</v>
      </c>
      <c r="B1735" s="66" t="s">
        <v>482</v>
      </c>
      <c r="C1735" s="69">
        <v>40781</v>
      </c>
      <c r="D1735" s="46"/>
      <c r="E1735" s="46"/>
      <c r="F1735" t="s">
        <v>152</v>
      </c>
      <c r="H1735" s="45"/>
      <c r="I1735" s="45"/>
      <c r="J1735" s="45"/>
      <c r="K1735" s="45"/>
      <c r="L1735" s="45"/>
      <c r="M1735" s="45"/>
      <c r="N1735" s="45"/>
      <c r="O1735" s="45"/>
      <c r="P1735" s="45"/>
      <c r="BA1735">
        <v>62</v>
      </c>
    </row>
    <row r="1736" spans="1:65" x14ac:dyDescent="0.25">
      <c r="A1736" s="66" t="s">
        <v>482</v>
      </c>
      <c r="B1736" s="66" t="s">
        <v>482</v>
      </c>
      <c r="C1736" s="69">
        <v>40792</v>
      </c>
      <c r="D1736" s="46"/>
      <c r="E1736" s="46"/>
      <c r="F1736" t="s">
        <v>152</v>
      </c>
      <c r="H1736" s="45"/>
      <c r="I1736" s="45"/>
      <c r="J1736" s="45"/>
      <c r="K1736" s="45"/>
      <c r="L1736" s="45"/>
      <c r="M1736" s="45"/>
      <c r="N1736" s="45"/>
      <c r="O1736" s="45"/>
      <c r="P1736" s="45"/>
      <c r="BA1736">
        <v>70</v>
      </c>
    </row>
    <row r="1737" spans="1:65" x14ac:dyDescent="0.25">
      <c r="A1737" s="66" t="s">
        <v>482</v>
      </c>
      <c r="B1737" s="66" t="s">
        <v>482</v>
      </c>
      <c r="C1737" s="69">
        <v>40806</v>
      </c>
      <c r="D1737" s="46"/>
      <c r="E1737" s="46"/>
      <c r="F1737" t="s">
        <v>152</v>
      </c>
      <c r="H1737" s="45"/>
      <c r="I1737" s="45"/>
      <c r="J1737" s="45"/>
      <c r="K1737" s="45"/>
      <c r="L1737" s="45"/>
      <c r="M1737" s="45"/>
      <c r="N1737" s="45"/>
      <c r="O1737" s="45"/>
      <c r="P1737" s="45"/>
      <c r="BA1737">
        <v>81</v>
      </c>
    </row>
    <row r="1738" spans="1:65" x14ac:dyDescent="0.25">
      <c r="A1738" s="66" t="s">
        <v>482</v>
      </c>
      <c r="B1738" s="66" t="s">
        <v>482</v>
      </c>
      <c r="C1738" s="69">
        <v>40819</v>
      </c>
      <c r="D1738" s="46"/>
      <c r="E1738" s="46"/>
      <c r="F1738" t="s">
        <v>152</v>
      </c>
      <c r="H1738" s="45"/>
      <c r="I1738" s="45"/>
      <c r="J1738" s="45"/>
      <c r="K1738" s="45"/>
      <c r="L1738" s="45"/>
      <c r="M1738" s="45"/>
      <c r="N1738" s="45"/>
      <c r="O1738" s="45"/>
      <c r="P1738" s="45"/>
      <c r="BA1738">
        <v>83</v>
      </c>
    </row>
    <row r="1739" spans="1:65" x14ac:dyDescent="0.25">
      <c r="A1739" s="66" t="s">
        <v>482</v>
      </c>
      <c r="B1739" s="66" t="s">
        <v>482</v>
      </c>
      <c r="C1739" s="69">
        <v>40828</v>
      </c>
      <c r="D1739" s="46"/>
      <c r="E1739" s="46"/>
      <c r="F1739" t="s">
        <v>152</v>
      </c>
      <c r="H1739" s="45"/>
      <c r="I1739" s="45"/>
      <c r="J1739" s="45"/>
      <c r="K1739" s="45"/>
      <c r="L1739" s="45"/>
      <c r="M1739" s="45"/>
      <c r="N1739" s="45"/>
      <c r="O1739" s="45"/>
      <c r="P1739" s="45"/>
      <c r="BA1739">
        <v>83</v>
      </c>
    </row>
    <row r="1740" spans="1:65" x14ac:dyDescent="0.25">
      <c r="A1740" s="66" t="s">
        <v>482</v>
      </c>
      <c r="B1740" s="66" t="s">
        <v>482</v>
      </c>
      <c r="C1740" s="69">
        <v>40834</v>
      </c>
      <c r="D1740" s="46"/>
      <c r="E1740" s="46"/>
      <c r="F1740" t="s">
        <v>152</v>
      </c>
      <c r="H1740" s="45"/>
      <c r="I1740" s="45"/>
      <c r="J1740" s="45"/>
      <c r="K1740" s="45"/>
      <c r="L1740" s="45"/>
      <c r="M1740" s="45"/>
      <c r="N1740" s="45"/>
      <c r="O1740" s="45"/>
      <c r="P1740" s="45"/>
      <c r="BA1740">
        <v>85</v>
      </c>
    </row>
    <row r="1741" spans="1:65" x14ac:dyDescent="0.25">
      <c r="A1741" s="66" t="s">
        <v>482</v>
      </c>
      <c r="B1741" s="66" t="s">
        <v>482</v>
      </c>
      <c r="C1741" s="69">
        <v>40841</v>
      </c>
      <c r="D1741" s="46"/>
      <c r="E1741" s="46"/>
      <c r="F1741" t="s">
        <v>152</v>
      </c>
      <c r="H1741" s="45"/>
      <c r="I1741" s="45"/>
      <c r="J1741" s="45"/>
      <c r="K1741" s="45"/>
      <c r="L1741" s="45"/>
      <c r="M1741" s="45"/>
      <c r="N1741" s="45"/>
      <c r="O1741" s="45"/>
      <c r="P1741" s="45"/>
      <c r="BA1741">
        <v>87</v>
      </c>
    </row>
    <row r="1742" spans="1:65" x14ac:dyDescent="0.25">
      <c r="A1742" s="66" t="s">
        <v>482</v>
      </c>
      <c r="B1742" s="66" t="s">
        <v>482</v>
      </c>
      <c r="C1742" s="69">
        <v>40848</v>
      </c>
      <c r="D1742" s="46"/>
      <c r="E1742" s="46"/>
      <c r="F1742" t="s">
        <v>152</v>
      </c>
      <c r="H1742" s="45"/>
      <c r="I1742" s="45"/>
      <c r="J1742" s="45"/>
      <c r="K1742" s="45"/>
      <c r="L1742" s="45"/>
      <c r="M1742" s="45"/>
      <c r="N1742" s="45"/>
      <c r="O1742" s="45"/>
      <c r="P1742" s="45"/>
      <c r="BA1742">
        <v>90</v>
      </c>
    </row>
    <row r="1743" spans="1:65" x14ac:dyDescent="0.25">
      <c r="A1743" s="66" t="s">
        <v>482</v>
      </c>
      <c r="B1743" s="66" t="s">
        <v>482</v>
      </c>
      <c r="C1743" s="69">
        <v>40855</v>
      </c>
      <c r="D1743" s="46"/>
      <c r="E1743" s="46"/>
      <c r="F1743" t="s">
        <v>152</v>
      </c>
      <c r="H1743" s="45"/>
      <c r="I1743" s="45"/>
      <c r="J1743" s="45"/>
      <c r="K1743" s="45"/>
      <c r="L1743" s="45"/>
      <c r="M1743" s="45"/>
      <c r="N1743" s="45"/>
      <c r="O1743" s="45"/>
      <c r="P1743" s="45"/>
      <c r="BA1743">
        <v>90</v>
      </c>
    </row>
    <row r="1744" spans="1:65" x14ac:dyDescent="0.25">
      <c r="A1744" s="67" t="s">
        <v>482</v>
      </c>
      <c r="B1744" s="67" t="s">
        <v>482</v>
      </c>
      <c r="C1744" s="70"/>
      <c r="D1744" s="51"/>
      <c r="E1744" s="51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52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T1744" s="53" t="s">
        <v>45</v>
      </c>
      <c r="AU1744" s="15"/>
      <c r="AV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>
        <v>10.199999999999999</v>
      </c>
    </row>
    <row r="1745" spans="1:64" x14ac:dyDescent="0.25">
      <c r="A1745" s="66" t="s">
        <v>483</v>
      </c>
      <c r="B1745" s="66" t="s">
        <v>483</v>
      </c>
      <c r="C1745" s="69">
        <v>40710</v>
      </c>
      <c r="D1745" s="46"/>
      <c r="E1745" s="46"/>
      <c r="F1745" t="s">
        <v>154</v>
      </c>
      <c r="H1745" s="45"/>
      <c r="I1745" s="45"/>
      <c r="J1745" s="45"/>
      <c r="K1745" s="45"/>
      <c r="L1745" s="45"/>
      <c r="M1745" s="45"/>
      <c r="N1745" s="45"/>
      <c r="O1745" s="45"/>
      <c r="P1745" s="45"/>
      <c r="BA1745">
        <v>14</v>
      </c>
      <c r="BL1745">
        <v>4.2</v>
      </c>
    </row>
    <row r="1746" spans="1:64" x14ac:dyDescent="0.25">
      <c r="A1746" s="66" t="s">
        <v>483</v>
      </c>
      <c r="B1746" s="66" t="s">
        <v>483</v>
      </c>
      <c r="C1746" s="69">
        <v>40723</v>
      </c>
      <c r="D1746" s="46"/>
      <c r="E1746" s="46"/>
      <c r="F1746" t="s">
        <v>154</v>
      </c>
      <c r="H1746" s="45"/>
      <c r="I1746" s="45"/>
      <c r="J1746" s="45"/>
      <c r="K1746" s="45"/>
      <c r="L1746" s="45"/>
      <c r="M1746" s="45"/>
      <c r="N1746" s="45"/>
      <c r="O1746" s="45"/>
      <c r="P1746" s="45"/>
      <c r="BA1746">
        <v>30</v>
      </c>
      <c r="BL1746">
        <v>5.6</v>
      </c>
    </row>
    <row r="1747" spans="1:64" x14ac:dyDescent="0.25">
      <c r="A1747" s="66" t="s">
        <v>483</v>
      </c>
      <c r="B1747" s="66" t="s">
        <v>483</v>
      </c>
      <c r="C1747" s="69">
        <v>40730</v>
      </c>
      <c r="D1747" s="46"/>
      <c r="E1747" s="46"/>
      <c r="F1747" t="s">
        <v>154</v>
      </c>
      <c r="H1747" s="45"/>
      <c r="I1747" s="45"/>
      <c r="J1747" s="45"/>
      <c r="K1747" s="45"/>
      <c r="L1747" s="45"/>
      <c r="M1747" s="45"/>
      <c r="N1747" s="45"/>
      <c r="O1747" s="45"/>
      <c r="P1747" s="45"/>
      <c r="BA1747">
        <v>31</v>
      </c>
      <c r="BL1747">
        <v>6.9</v>
      </c>
    </row>
    <row r="1748" spans="1:64" x14ac:dyDescent="0.25">
      <c r="A1748" s="66" t="s">
        <v>483</v>
      </c>
      <c r="B1748" s="66" t="s">
        <v>483</v>
      </c>
      <c r="C1748" s="69">
        <v>40737</v>
      </c>
      <c r="D1748" s="46"/>
      <c r="E1748" s="46"/>
      <c r="F1748" t="s">
        <v>154</v>
      </c>
      <c r="H1748" s="45"/>
      <c r="I1748" s="45"/>
      <c r="J1748" s="45"/>
      <c r="K1748" s="45"/>
      <c r="L1748" s="45"/>
      <c r="M1748" s="45"/>
      <c r="N1748" s="45"/>
      <c r="O1748" s="45"/>
      <c r="P1748" s="45"/>
      <c r="BA1748">
        <v>32</v>
      </c>
      <c r="BL1748">
        <v>8</v>
      </c>
    </row>
    <row r="1749" spans="1:64" x14ac:dyDescent="0.25">
      <c r="A1749" s="66" t="s">
        <v>483</v>
      </c>
      <c r="B1749" s="66" t="s">
        <v>483</v>
      </c>
      <c r="C1749" s="69">
        <v>40752</v>
      </c>
      <c r="D1749" s="46"/>
      <c r="E1749" s="46"/>
      <c r="F1749" t="s">
        <v>154</v>
      </c>
      <c r="H1749" s="45"/>
      <c r="I1749" s="45"/>
      <c r="J1749" s="45"/>
      <c r="K1749" s="45"/>
      <c r="L1749" s="45"/>
      <c r="M1749" s="45"/>
      <c r="N1749" s="45"/>
      <c r="O1749" s="45"/>
      <c r="P1749" s="45"/>
      <c r="BA1749">
        <v>32</v>
      </c>
      <c r="BL1749">
        <v>8.3000000000000007</v>
      </c>
    </row>
    <row r="1750" spans="1:64" x14ac:dyDescent="0.25">
      <c r="A1750" s="66" t="s">
        <v>483</v>
      </c>
      <c r="B1750" s="66" t="s">
        <v>483</v>
      </c>
      <c r="C1750" s="69">
        <v>40759</v>
      </c>
      <c r="D1750" s="46"/>
      <c r="E1750" s="46"/>
      <c r="F1750" t="s">
        <v>154</v>
      </c>
      <c r="H1750" s="45"/>
      <c r="I1750" s="45"/>
      <c r="J1750" s="45"/>
      <c r="K1750" s="45"/>
      <c r="L1750" s="45"/>
      <c r="M1750" s="45"/>
      <c r="N1750" s="45"/>
      <c r="O1750" s="45"/>
      <c r="P1750" s="45"/>
      <c r="BA1750">
        <v>31</v>
      </c>
    </row>
    <row r="1751" spans="1:64" x14ac:dyDescent="0.25">
      <c r="A1751" s="66" t="s">
        <v>483</v>
      </c>
      <c r="B1751" s="66" t="s">
        <v>483</v>
      </c>
      <c r="C1751" s="69">
        <v>40765</v>
      </c>
      <c r="D1751" s="46"/>
      <c r="E1751" s="46"/>
      <c r="F1751" t="s">
        <v>154</v>
      </c>
      <c r="H1751" s="45"/>
      <c r="I1751" s="45"/>
      <c r="J1751" s="45"/>
      <c r="K1751" s="45"/>
      <c r="L1751" s="45"/>
      <c r="M1751" s="45"/>
      <c r="N1751" s="45"/>
      <c r="O1751" s="45"/>
      <c r="P1751" s="45"/>
      <c r="BA1751">
        <v>41</v>
      </c>
      <c r="BL1751">
        <v>9.6999999999999993</v>
      </c>
    </row>
    <row r="1752" spans="1:64" x14ac:dyDescent="0.25">
      <c r="A1752" s="66" t="s">
        <v>483</v>
      </c>
      <c r="B1752" s="66" t="s">
        <v>483</v>
      </c>
      <c r="C1752" s="69">
        <v>40772</v>
      </c>
      <c r="D1752" s="46"/>
      <c r="E1752" s="46"/>
      <c r="F1752" t="s">
        <v>154</v>
      </c>
      <c r="H1752" s="45"/>
      <c r="I1752" s="45"/>
      <c r="J1752" s="45"/>
      <c r="K1752" s="45"/>
      <c r="L1752" s="45"/>
      <c r="M1752" s="45"/>
      <c r="N1752" s="45"/>
      <c r="O1752" s="45"/>
      <c r="P1752" s="45"/>
      <c r="BA1752">
        <v>60</v>
      </c>
    </row>
    <row r="1753" spans="1:64" x14ac:dyDescent="0.25">
      <c r="A1753" s="66" t="s">
        <v>483</v>
      </c>
      <c r="B1753" s="66" t="s">
        <v>483</v>
      </c>
      <c r="C1753" s="69">
        <v>40781</v>
      </c>
      <c r="D1753" s="46"/>
      <c r="E1753" s="46"/>
      <c r="F1753" t="s">
        <v>154</v>
      </c>
      <c r="H1753" s="45"/>
      <c r="I1753" s="45"/>
      <c r="J1753" s="45"/>
      <c r="K1753" s="45"/>
      <c r="L1753" s="45"/>
      <c r="M1753" s="45"/>
      <c r="N1753" s="45"/>
      <c r="O1753" s="45"/>
      <c r="P1753" s="45"/>
      <c r="BA1753">
        <v>70</v>
      </c>
    </row>
    <row r="1754" spans="1:64" x14ac:dyDescent="0.25">
      <c r="A1754" s="66" t="s">
        <v>483</v>
      </c>
      <c r="B1754" s="66" t="s">
        <v>483</v>
      </c>
      <c r="C1754" s="69">
        <v>40792</v>
      </c>
      <c r="D1754" s="46"/>
      <c r="E1754" s="46"/>
      <c r="F1754" t="s">
        <v>154</v>
      </c>
      <c r="H1754" s="45"/>
      <c r="I1754" s="45"/>
      <c r="J1754" s="45"/>
      <c r="K1754" s="45"/>
      <c r="L1754" s="45"/>
      <c r="M1754" s="45"/>
      <c r="N1754" s="45"/>
      <c r="O1754" s="45"/>
      <c r="P1754" s="45"/>
      <c r="BA1754">
        <v>75</v>
      </c>
    </row>
    <row r="1755" spans="1:64" x14ac:dyDescent="0.25">
      <c r="A1755" s="66" t="s">
        <v>483</v>
      </c>
      <c r="B1755" s="66" t="s">
        <v>483</v>
      </c>
      <c r="C1755" s="69">
        <v>40806</v>
      </c>
      <c r="D1755" s="46"/>
      <c r="E1755" s="46"/>
      <c r="F1755" t="s">
        <v>154</v>
      </c>
      <c r="H1755" s="45"/>
      <c r="I1755" s="45"/>
      <c r="J1755" s="45"/>
      <c r="K1755" s="45"/>
      <c r="L1755" s="45"/>
      <c r="M1755" s="45"/>
      <c r="N1755" s="45"/>
      <c r="O1755" s="45"/>
      <c r="P1755" s="45"/>
      <c r="BA1755">
        <v>81</v>
      </c>
    </row>
    <row r="1756" spans="1:64" x14ac:dyDescent="0.25">
      <c r="A1756" s="66" t="s">
        <v>483</v>
      </c>
      <c r="B1756" s="66" t="s">
        <v>483</v>
      </c>
      <c r="C1756" s="69">
        <v>40819</v>
      </c>
      <c r="D1756" s="46"/>
      <c r="E1756" s="46"/>
      <c r="F1756" t="s">
        <v>154</v>
      </c>
      <c r="H1756" s="45"/>
      <c r="I1756" s="45"/>
      <c r="J1756" s="45"/>
      <c r="K1756" s="45"/>
      <c r="L1756" s="45"/>
      <c r="M1756" s="45"/>
      <c r="N1756" s="45"/>
      <c r="O1756" s="45"/>
      <c r="P1756" s="45"/>
      <c r="AM1756" s="45"/>
      <c r="BA1756">
        <v>83</v>
      </c>
    </row>
    <row r="1757" spans="1:64" x14ac:dyDescent="0.25">
      <c r="A1757" s="66" t="s">
        <v>483</v>
      </c>
      <c r="B1757" s="66" t="s">
        <v>483</v>
      </c>
      <c r="C1757" s="69">
        <v>40828</v>
      </c>
      <c r="D1757" s="46"/>
      <c r="E1757" s="46"/>
      <c r="F1757" t="s">
        <v>154</v>
      </c>
      <c r="H1757" s="45"/>
      <c r="I1757" s="45"/>
      <c r="J1757" s="45"/>
      <c r="K1757" s="45"/>
      <c r="L1757" s="45"/>
      <c r="M1757" s="45"/>
      <c r="N1757" s="45"/>
      <c r="O1757" s="45"/>
      <c r="P1757" s="45"/>
      <c r="BA1757">
        <v>87</v>
      </c>
    </row>
    <row r="1758" spans="1:64" x14ac:dyDescent="0.25">
      <c r="A1758" s="66" t="s">
        <v>483</v>
      </c>
      <c r="B1758" s="66" t="s">
        <v>483</v>
      </c>
      <c r="C1758" s="69">
        <v>40834</v>
      </c>
      <c r="D1758" s="46"/>
      <c r="E1758" s="46"/>
      <c r="F1758" t="s">
        <v>154</v>
      </c>
      <c r="H1758" s="45"/>
      <c r="I1758" s="45"/>
      <c r="J1758" s="45"/>
      <c r="K1758" s="45"/>
      <c r="L1758" s="45"/>
      <c r="M1758" s="45"/>
      <c r="N1758" s="45"/>
      <c r="O1758" s="45"/>
      <c r="P1758" s="45"/>
      <c r="BA1758">
        <v>87</v>
      </c>
    </row>
    <row r="1759" spans="1:64" x14ac:dyDescent="0.25">
      <c r="A1759" s="66" t="s">
        <v>483</v>
      </c>
      <c r="B1759" s="66" t="s">
        <v>483</v>
      </c>
      <c r="C1759" s="69">
        <v>40841</v>
      </c>
      <c r="D1759" s="46"/>
      <c r="E1759" s="46"/>
      <c r="F1759" t="s">
        <v>154</v>
      </c>
      <c r="H1759" s="45"/>
      <c r="I1759" s="45"/>
      <c r="J1759" s="45"/>
      <c r="K1759" s="45"/>
      <c r="L1759" s="45"/>
      <c r="M1759" s="45"/>
      <c r="N1759" s="45"/>
      <c r="O1759" s="45"/>
      <c r="P1759" s="45"/>
      <c r="BA1759">
        <v>90</v>
      </c>
    </row>
    <row r="1760" spans="1:64" x14ac:dyDescent="0.25">
      <c r="A1760" s="66" t="s">
        <v>483</v>
      </c>
      <c r="B1760" s="66" t="s">
        <v>483</v>
      </c>
      <c r="C1760" s="69">
        <v>40848</v>
      </c>
      <c r="D1760" s="46"/>
      <c r="E1760" s="46"/>
      <c r="F1760" t="s">
        <v>154</v>
      </c>
      <c r="H1760" s="45"/>
      <c r="I1760" s="45"/>
      <c r="J1760" s="45"/>
      <c r="K1760" s="45"/>
      <c r="L1760" s="45"/>
      <c r="M1760" s="45"/>
      <c r="N1760" s="45"/>
      <c r="O1760" s="45"/>
      <c r="P1760" s="45"/>
      <c r="BA1760">
        <v>90</v>
      </c>
    </row>
    <row r="1761" spans="1:65" x14ac:dyDescent="0.25">
      <c r="A1761" s="66" t="s">
        <v>483</v>
      </c>
      <c r="B1761" s="66" t="s">
        <v>483</v>
      </c>
      <c r="C1761" s="69">
        <v>40855</v>
      </c>
      <c r="D1761" s="46"/>
      <c r="E1761" s="46"/>
      <c r="F1761" t="s">
        <v>154</v>
      </c>
      <c r="H1761" s="45"/>
      <c r="I1761" s="45"/>
      <c r="J1761" s="45"/>
      <c r="K1761" s="45"/>
      <c r="L1761" s="45"/>
      <c r="M1761" s="45"/>
      <c r="N1761" s="45"/>
      <c r="O1761" s="45"/>
      <c r="P1761" s="45"/>
      <c r="BA1761">
        <v>90</v>
      </c>
    </row>
    <row r="1762" spans="1:65" x14ac:dyDescent="0.25">
      <c r="A1762" s="67" t="s">
        <v>483</v>
      </c>
      <c r="B1762" s="67" t="s">
        <v>483</v>
      </c>
      <c r="C1762" s="70"/>
      <c r="D1762" s="51"/>
      <c r="E1762" s="51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52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/>
      <c r="AN1762" s="15"/>
      <c r="AO1762" s="15"/>
      <c r="AP1762" s="15"/>
      <c r="AQ1762" s="15"/>
      <c r="AR1762" s="15"/>
      <c r="AT1762" s="53" t="s">
        <v>45</v>
      </c>
      <c r="AU1762" s="15"/>
      <c r="AV1762" s="15"/>
      <c r="AZ1762" s="15"/>
      <c r="BA1762" s="15"/>
      <c r="BB1762" s="15"/>
      <c r="BC1762" s="15"/>
      <c r="BD1762" s="15"/>
      <c r="BE1762" s="15"/>
      <c r="BF1762" s="15"/>
      <c r="BG1762" s="15"/>
      <c r="BH1762" s="15"/>
      <c r="BI1762" s="15"/>
      <c r="BJ1762" s="15"/>
      <c r="BK1762" s="15"/>
      <c r="BL1762" s="15"/>
      <c r="BM1762" s="15">
        <v>9.6999999999999993</v>
      </c>
    </row>
    <row r="1763" spans="1:65" x14ac:dyDescent="0.25">
      <c r="A1763" s="66" t="s">
        <v>484</v>
      </c>
      <c r="B1763" s="66" t="s">
        <v>484</v>
      </c>
      <c r="C1763" s="69">
        <v>40710</v>
      </c>
      <c r="D1763" s="46"/>
      <c r="E1763" s="46"/>
      <c r="F1763" t="s">
        <v>485</v>
      </c>
      <c r="H1763" s="45"/>
      <c r="I1763" s="45"/>
      <c r="J1763" s="45"/>
      <c r="K1763" s="45"/>
      <c r="L1763" s="45"/>
      <c r="M1763" s="45"/>
      <c r="N1763" s="45"/>
      <c r="O1763" s="45"/>
      <c r="P1763" s="45"/>
      <c r="BA1763">
        <v>14</v>
      </c>
      <c r="BL1763">
        <v>4.2</v>
      </c>
    </row>
    <row r="1764" spans="1:65" x14ac:dyDescent="0.25">
      <c r="A1764" s="66" t="s">
        <v>484</v>
      </c>
      <c r="B1764" s="66" t="s">
        <v>484</v>
      </c>
      <c r="C1764" s="69">
        <v>40723</v>
      </c>
      <c r="D1764" s="46"/>
      <c r="E1764" s="46"/>
      <c r="F1764" t="s">
        <v>485</v>
      </c>
      <c r="H1764" s="45"/>
      <c r="I1764" s="45"/>
      <c r="J1764" s="45"/>
      <c r="K1764" s="45"/>
      <c r="L1764" s="45"/>
      <c r="M1764" s="45"/>
      <c r="N1764" s="45"/>
      <c r="O1764" s="45"/>
      <c r="P1764" s="45"/>
      <c r="BA1764">
        <v>30</v>
      </c>
      <c r="BL1764">
        <v>5.8</v>
      </c>
    </row>
    <row r="1765" spans="1:65" x14ac:dyDescent="0.25">
      <c r="A1765" s="66" t="s">
        <v>484</v>
      </c>
      <c r="B1765" s="66" t="s">
        <v>484</v>
      </c>
      <c r="C1765" s="69">
        <v>40730</v>
      </c>
      <c r="D1765" s="46"/>
      <c r="E1765" s="46"/>
      <c r="F1765" t="s">
        <v>485</v>
      </c>
      <c r="H1765" s="45"/>
      <c r="I1765" s="45"/>
      <c r="J1765" s="45"/>
      <c r="K1765" s="45"/>
      <c r="L1765" s="45"/>
      <c r="M1765" s="45"/>
      <c r="N1765" s="45"/>
      <c r="O1765" s="45"/>
      <c r="P1765" s="45"/>
      <c r="BA1765">
        <v>30</v>
      </c>
      <c r="BL1765">
        <v>6.9</v>
      </c>
    </row>
    <row r="1766" spans="1:65" x14ac:dyDescent="0.25">
      <c r="A1766" s="66" t="s">
        <v>484</v>
      </c>
      <c r="B1766" s="66" t="s">
        <v>484</v>
      </c>
      <c r="C1766" s="69">
        <v>40737</v>
      </c>
      <c r="D1766" s="46"/>
      <c r="E1766" s="46"/>
      <c r="F1766" t="s">
        <v>485</v>
      </c>
      <c r="H1766" s="45"/>
      <c r="I1766" s="45"/>
      <c r="J1766" s="45"/>
      <c r="K1766" s="45"/>
      <c r="L1766" s="45"/>
      <c r="M1766" s="45"/>
      <c r="N1766" s="45"/>
      <c r="O1766" s="45"/>
      <c r="P1766" s="45"/>
      <c r="BA1766">
        <v>30</v>
      </c>
      <c r="BL1766">
        <v>7.3</v>
      </c>
    </row>
    <row r="1767" spans="1:65" x14ac:dyDescent="0.25">
      <c r="A1767" s="66" t="s">
        <v>484</v>
      </c>
      <c r="B1767" s="66" t="s">
        <v>484</v>
      </c>
      <c r="C1767" s="69">
        <v>40752</v>
      </c>
      <c r="D1767" s="46"/>
      <c r="E1767" s="46"/>
      <c r="F1767" t="s">
        <v>485</v>
      </c>
      <c r="H1767" s="45"/>
      <c r="I1767" s="45"/>
      <c r="J1767" s="45"/>
      <c r="K1767" s="45"/>
      <c r="L1767" s="45"/>
      <c r="M1767" s="45"/>
      <c r="N1767" s="45"/>
      <c r="O1767" s="45"/>
      <c r="P1767" s="45"/>
      <c r="BA1767">
        <v>32</v>
      </c>
      <c r="BL1767">
        <v>8.6999999999999993</v>
      </c>
    </row>
    <row r="1768" spans="1:65" x14ac:dyDescent="0.25">
      <c r="A1768" s="66" t="s">
        <v>484</v>
      </c>
      <c r="B1768" s="66" t="s">
        <v>484</v>
      </c>
      <c r="C1768" s="69">
        <v>40759</v>
      </c>
      <c r="D1768" s="46"/>
      <c r="E1768" s="46"/>
      <c r="F1768" t="s">
        <v>485</v>
      </c>
      <c r="H1768" s="45"/>
      <c r="I1768" s="45"/>
      <c r="J1768" s="45"/>
      <c r="K1768" s="45"/>
      <c r="L1768" s="45"/>
      <c r="M1768" s="45"/>
      <c r="N1768" s="45"/>
      <c r="O1768" s="45"/>
      <c r="P1768" s="45"/>
      <c r="BA1768">
        <v>30</v>
      </c>
    </row>
    <row r="1769" spans="1:65" x14ac:dyDescent="0.25">
      <c r="A1769" s="66" t="s">
        <v>484</v>
      </c>
      <c r="B1769" s="66" t="s">
        <v>484</v>
      </c>
      <c r="C1769" s="69">
        <v>40765</v>
      </c>
      <c r="D1769" s="46"/>
      <c r="E1769" s="46"/>
      <c r="F1769" t="s">
        <v>485</v>
      </c>
      <c r="H1769" s="45"/>
      <c r="I1769" s="45"/>
      <c r="J1769" s="45"/>
      <c r="K1769" s="45"/>
      <c r="L1769" s="45"/>
      <c r="M1769" s="45"/>
      <c r="N1769" s="45"/>
      <c r="O1769" s="45"/>
      <c r="P1769" s="45"/>
      <c r="BA1769">
        <v>37</v>
      </c>
      <c r="BL1769">
        <v>10.1</v>
      </c>
    </row>
    <row r="1770" spans="1:65" x14ac:dyDescent="0.25">
      <c r="A1770" s="66" t="s">
        <v>484</v>
      </c>
      <c r="B1770" s="66" t="s">
        <v>484</v>
      </c>
      <c r="C1770" s="69">
        <v>40772</v>
      </c>
      <c r="D1770" s="46"/>
      <c r="E1770" s="46"/>
      <c r="F1770" t="s">
        <v>485</v>
      </c>
      <c r="H1770" s="45"/>
      <c r="I1770" s="45"/>
      <c r="J1770" s="45"/>
      <c r="K1770" s="45"/>
      <c r="L1770" s="45"/>
      <c r="M1770" s="45"/>
      <c r="N1770" s="45"/>
      <c r="O1770" s="45"/>
      <c r="P1770" s="45"/>
      <c r="BA1770">
        <v>60</v>
      </c>
    </row>
    <row r="1771" spans="1:65" x14ac:dyDescent="0.25">
      <c r="A1771" s="66" t="s">
        <v>484</v>
      </c>
      <c r="B1771" s="66" t="s">
        <v>484</v>
      </c>
      <c r="C1771" s="69">
        <v>40781</v>
      </c>
      <c r="D1771" s="46"/>
      <c r="E1771" s="46"/>
      <c r="F1771" t="s">
        <v>485</v>
      </c>
      <c r="H1771" s="45"/>
      <c r="I1771" s="45"/>
      <c r="J1771" s="45"/>
      <c r="K1771" s="45"/>
      <c r="L1771" s="45"/>
      <c r="M1771" s="45"/>
      <c r="N1771" s="45"/>
      <c r="O1771" s="45"/>
      <c r="P1771" s="45"/>
      <c r="AM1771" s="45"/>
      <c r="BA1771">
        <v>39</v>
      </c>
    </row>
    <row r="1772" spans="1:65" x14ac:dyDescent="0.25">
      <c r="A1772" s="66" t="s">
        <v>484</v>
      </c>
      <c r="B1772" s="66" t="s">
        <v>484</v>
      </c>
      <c r="C1772" s="69">
        <v>40792</v>
      </c>
      <c r="D1772" s="46"/>
      <c r="E1772" s="46"/>
      <c r="F1772" t="s">
        <v>485</v>
      </c>
      <c r="H1772" s="45"/>
      <c r="I1772" s="45"/>
      <c r="J1772" s="45"/>
      <c r="K1772" s="45"/>
      <c r="L1772" s="45"/>
      <c r="M1772" s="45"/>
      <c r="N1772" s="45"/>
      <c r="O1772" s="45"/>
      <c r="P1772" s="45"/>
      <c r="BA1772">
        <v>60</v>
      </c>
    </row>
    <row r="1773" spans="1:65" x14ac:dyDescent="0.25">
      <c r="A1773" s="66" t="s">
        <v>484</v>
      </c>
      <c r="B1773" s="66" t="s">
        <v>484</v>
      </c>
      <c r="C1773" s="69">
        <v>40806</v>
      </c>
      <c r="D1773" s="46"/>
      <c r="E1773" s="46"/>
      <c r="F1773" t="s">
        <v>485</v>
      </c>
      <c r="H1773" s="45"/>
      <c r="I1773" s="45"/>
      <c r="J1773" s="45"/>
      <c r="K1773" s="45"/>
      <c r="L1773" s="45"/>
      <c r="M1773" s="45"/>
      <c r="N1773" s="45"/>
      <c r="O1773" s="45"/>
      <c r="P1773" s="45"/>
      <c r="BA1773">
        <v>70</v>
      </c>
    </row>
    <row r="1774" spans="1:65" x14ac:dyDescent="0.25">
      <c r="A1774" s="66" t="s">
        <v>484</v>
      </c>
      <c r="B1774" s="66" t="s">
        <v>484</v>
      </c>
      <c r="C1774" s="69">
        <v>40819</v>
      </c>
      <c r="D1774" s="46"/>
      <c r="E1774" s="46"/>
      <c r="F1774" t="s">
        <v>485</v>
      </c>
      <c r="H1774" s="45"/>
      <c r="I1774" s="45"/>
      <c r="J1774" s="45"/>
      <c r="K1774" s="45"/>
      <c r="L1774" s="45"/>
      <c r="M1774" s="45"/>
      <c r="N1774" s="45"/>
      <c r="O1774" s="45"/>
      <c r="P1774" s="45"/>
      <c r="BA1774">
        <v>81</v>
      </c>
    </row>
    <row r="1775" spans="1:65" x14ac:dyDescent="0.25">
      <c r="A1775" s="45" t="s">
        <v>484</v>
      </c>
      <c r="B1775" s="45" t="s">
        <v>484</v>
      </c>
      <c r="C1775" s="46">
        <v>40828</v>
      </c>
      <c r="D1775" s="46"/>
      <c r="E1775" s="46"/>
      <c r="F1775" t="s">
        <v>485</v>
      </c>
      <c r="H1775" s="45"/>
      <c r="I1775" s="45"/>
      <c r="J1775" s="45"/>
      <c r="K1775" s="45"/>
      <c r="L1775" s="45"/>
      <c r="M1775" s="45"/>
      <c r="N1775" s="45"/>
      <c r="O1775" s="45"/>
      <c r="P1775" s="45"/>
      <c r="BA1775">
        <v>83</v>
      </c>
    </row>
    <row r="1776" spans="1:65" x14ac:dyDescent="0.25">
      <c r="A1776" s="66" t="s">
        <v>484</v>
      </c>
      <c r="B1776" s="66" t="s">
        <v>484</v>
      </c>
      <c r="C1776" s="69">
        <v>40834</v>
      </c>
      <c r="D1776" s="46"/>
      <c r="E1776" s="46"/>
      <c r="F1776" t="s">
        <v>485</v>
      </c>
      <c r="H1776" s="45"/>
      <c r="I1776" s="45"/>
      <c r="J1776" s="45"/>
      <c r="K1776" s="45"/>
      <c r="L1776" s="45"/>
      <c r="M1776" s="45"/>
      <c r="N1776" s="45"/>
      <c r="O1776" s="45"/>
      <c r="P1776" s="45"/>
      <c r="BA1776">
        <v>83</v>
      </c>
    </row>
    <row r="1777" spans="1:65" x14ac:dyDescent="0.25">
      <c r="A1777" s="66" t="s">
        <v>484</v>
      </c>
      <c r="B1777" s="66" t="s">
        <v>484</v>
      </c>
      <c r="C1777" s="69">
        <v>40841</v>
      </c>
      <c r="D1777" s="46"/>
      <c r="E1777" s="46"/>
      <c r="F1777" t="s">
        <v>485</v>
      </c>
      <c r="H1777" s="45"/>
      <c r="I1777" s="45"/>
      <c r="J1777" s="45"/>
      <c r="K1777" s="45"/>
      <c r="L1777" s="45"/>
      <c r="M1777" s="45"/>
      <c r="N1777" s="45"/>
      <c r="O1777" s="45"/>
      <c r="P1777" s="45"/>
      <c r="BA1777">
        <v>83</v>
      </c>
    </row>
    <row r="1778" spans="1:65" x14ac:dyDescent="0.25">
      <c r="A1778" s="66" t="s">
        <v>484</v>
      </c>
      <c r="B1778" s="66" t="s">
        <v>484</v>
      </c>
      <c r="C1778" s="69">
        <v>40848</v>
      </c>
      <c r="D1778" s="46"/>
      <c r="E1778" s="46"/>
      <c r="F1778" t="s">
        <v>485</v>
      </c>
      <c r="H1778" s="45"/>
      <c r="I1778" s="45"/>
      <c r="J1778" s="45"/>
      <c r="K1778" s="45"/>
      <c r="L1778" s="45"/>
      <c r="M1778" s="45"/>
      <c r="N1778" s="45"/>
      <c r="O1778" s="45"/>
      <c r="P1778" s="45"/>
      <c r="BA1778">
        <v>87</v>
      </c>
    </row>
    <row r="1779" spans="1:65" x14ac:dyDescent="0.25">
      <c r="A1779" s="66" t="s">
        <v>484</v>
      </c>
      <c r="B1779" s="66" t="s">
        <v>484</v>
      </c>
      <c r="C1779" s="69">
        <v>40855</v>
      </c>
      <c r="D1779" s="46"/>
      <c r="E1779" s="46"/>
      <c r="F1779" t="s">
        <v>485</v>
      </c>
      <c r="H1779" s="45"/>
      <c r="I1779" s="45"/>
      <c r="J1779" s="45"/>
      <c r="K1779" s="45"/>
      <c r="L1779" s="45"/>
      <c r="M1779" s="45"/>
      <c r="N1779" s="45"/>
      <c r="O1779" s="45"/>
      <c r="P1779" s="45"/>
      <c r="BA1779">
        <v>90</v>
      </c>
    </row>
    <row r="1780" spans="1:65" x14ac:dyDescent="0.25">
      <c r="A1780" s="67" t="s">
        <v>484</v>
      </c>
      <c r="B1780" s="67" t="s">
        <v>484</v>
      </c>
      <c r="C1780" s="70"/>
      <c r="D1780" s="51"/>
      <c r="E1780" s="51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52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  <c r="AQ1780" s="15"/>
      <c r="AR1780" s="15"/>
      <c r="AT1780" s="53" t="s">
        <v>45</v>
      </c>
      <c r="AU1780" s="15"/>
      <c r="AV1780" s="15"/>
      <c r="AZ1780" s="15"/>
      <c r="BA1780" s="15"/>
      <c r="BB1780" s="15"/>
      <c r="BC1780" s="15"/>
      <c r="BD1780" s="15"/>
      <c r="BE1780" s="15"/>
      <c r="BF1780" s="15"/>
      <c r="BG1780" s="15"/>
      <c r="BH1780" s="15"/>
      <c r="BI1780" s="15"/>
      <c r="BJ1780" s="15"/>
      <c r="BK1780" s="15"/>
      <c r="BL1780" s="15"/>
      <c r="BM1780" s="15">
        <v>10.5</v>
      </c>
    </row>
    <row r="1781" spans="1:65" x14ac:dyDescent="0.25">
      <c r="A1781" s="66" t="s">
        <v>486</v>
      </c>
      <c r="B1781" s="66" t="s">
        <v>486</v>
      </c>
      <c r="C1781" s="69">
        <v>40710</v>
      </c>
      <c r="D1781" s="46"/>
      <c r="E1781" s="46"/>
      <c r="F1781" t="s">
        <v>156</v>
      </c>
      <c r="H1781" s="45"/>
      <c r="I1781" s="45"/>
      <c r="J1781" s="45"/>
      <c r="K1781" s="45"/>
      <c r="L1781" s="45"/>
      <c r="M1781" s="45"/>
      <c r="N1781" s="45"/>
      <c r="O1781" s="45"/>
      <c r="P1781" s="45"/>
      <c r="BA1781">
        <v>15</v>
      </c>
      <c r="BL1781">
        <v>4.5999999999999996</v>
      </c>
    </row>
    <row r="1782" spans="1:65" x14ac:dyDescent="0.25">
      <c r="A1782" s="66" t="s">
        <v>486</v>
      </c>
      <c r="B1782" s="66" t="s">
        <v>486</v>
      </c>
      <c r="C1782" s="69">
        <v>40723</v>
      </c>
      <c r="D1782" s="46"/>
      <c r="E1782" s="46"/>
      <c r="F1782" t="s">
        <v>156</v>
      </c>
      <c r="H1782" s="45"/>
      <c r="I1782" s="45"/>
      <c r="J1782" s="45"/>
      <c r="K1782" s="45"/>
      <c r="L1782" s="45"/>
      <c r="M1782" s="45"/>
      <c r="N1782" s="45"/>
      <c r="O1782" s="45"/>
      <c r="P1782" s="45"/>
      <c r="BA1782">
        <v>30</v>
      </c>
      <c r="BL1782">
        <v>5.7</v>
      </c>
    </row>
    <row r="1783" spans="1:65" x14ac:dyDescent="0.25">
      <c r="A1783" s="66" t="s">
        <v>486</v>
      </c>
      <c r="B1783" s="66" t="s">
        <v>486</v>
      </c>
      <c r="C1783" s="69">
        <v>40730</v>
      </c>
      <c r="D1783" s="46"/>
      <c r="E1783" s="46"/>
      <c r="F1783" t="s">
        <v>156</v>
      </c>
      <c r="H1783" s="45"/>
      <c r="I1783" s="45"/>
      <c r="J1783" s="45"/>
      <c r="K1783" s="45"/>
      <c r="L1783" s="45"/>
      <c r="M1783" s="45"/>
      <c r="N1783" s="45"/>
      <c r="O1783" s="45"/>
      <c r="P1783" s="45"/>
      <c r="BA1783">
        <v>31</v>
      </c>
      <c r="BL1783">
        <v>7.1</v>
      </c>
    </row>
    <row r="1784" spans="1:65" x14ac:dyDescent="0.25">
      <c r="A1784" s="66" t="s">
        <v>486</v>
      </c>
      <c r="B1784" s="66" t="s">
        <v>486</v>
      </c>
      <c r="C1784" s="69">
        <v>40737</v>
      </c>
      <c r="D1784" s="46"/>
      <c r="E1784" s="46"/>
      <c r="F1784" t="s">
        <v>156</v>
      </c>
      <c r="H1784" s="45"/>
      <c r="I1784" s="45"/>
      <c r="J1784" s="45"/>
      <c r="K1784" s="45"/>
      <c r="L1784" s="45"/>
      <c r="M1784" s="45"/>
      <c r="N1784" s="45"/>
      <c r="O1784" s="45"/>
      <c r="P1784" s="45"/>
      <c r="AM1784" s="45"/>
      <c r="BA1784">
        <v>32</v>
      </c>
      <c r="BL1784">
        <v>7.8</v>
      </c>
    </row>
    <row r="1785" spans="1:65" x14ac:dyDescent="0.25">
      <c r="A1785" s="66" t="s">
        <v>486</v>
      </c>
      <c r="B1785" s="66" t="s">
        <v>486</v>
      </c>
      <c r="C1785" s="69">
        <v>40752</v>
      </c>
      <c r="D1785" s="46"/>
      <c r="E1785" s="46"/>
      <c r="F1785" t="s">
        <v>156</v>
      </c>
      <c r="H1785" s="45"/>
      <c r="I1785" s="45"/>
      <c r="J1785" s="45"/>
      <c r="K1785" s="45"/>
      <c r="L1785" s="45"/>
      <c r="M1785" s="45"/>
      <c r="N1785" s="45"/>
      <c r="O1785" s="45"/>
      <c r="P1785" s="45"/>
      <c r="BA1785">
        <v>37</v>
      </c>
      <c r="BL1785">
        <v>9.4</v>
      </c>
    </row>
    <row r="1786" spans="1:65" x14ac:dyDescent="0.25">
      <c r="A1786" s="66" t="s">
        <v>486</v>
      </c>
      <c r="B1786" s="66" t="s">
        <v>486</v>
      </c>
      <c r="C1786" s="69">
        <v>40759</v>
      </c>
      <c r="D1786" s="46"/>
      <c r="E1786" s="46"/>
      <c r="F1786" t="s">
        <v>156</v>
      </c>
      <c r="H1786" s="45"/>
      <c r="I1786" s="45"/>
      <c r="J1786" s="45"/>
      <c r="K1786" s="45"/>
      <c r="L1786" s="45"/>
      <c r="M1786" s="45"/>
      <c r="N1786" s="45"/>
      <c r="O1786" s="45"/>
      <c r="P1786" s="45"/>
      <c r="BA1786">
        <v>39</v>
      </c>
    </row>
    <row r="1787" spans="1:65" x14ac:dyDescent="0.25">
      <c r="A1787" s="66" t="s">
        <v>486</v>
      </c>
      <c r="B1787" s="66" t="s">
        <v>486</v>
      </c>
      <c r="C1787" s="69">
        <v>40765</v>
      </c>
      <c r="D1787" s="46"/>
      <c r="E1787" s="46"/>
      <c r="F1787" t="s">
        <v>156</v>
      </c>
      <c r="H1787" s="45"/>
      <c r="I1787" s="45"/>
      <c r="J1787" s="45"/>
      <c r="K1787" s="45"/>
      <c r="L1787" s="45"/>
      <c r="M1787" s="45"/>
      <c r="N1787" s="45"/>
      <c r="O1787" s="45"/>
      <c r="P1787" s="45"/>
      <c r="BA1787">
        <v>49</v>
      </c>
      <c r="BL1787">
        <v>10.3</v>
      </c>
    </row>
    <row r="1788" spans="1:65" x14ac:dyDescent="0.25">
      <c r="A1788" s="66" t="s">
        <v>486</v>
      </c>
      <c r="B1788" s="66" t="s">
        <v>486</v>
      </c>
      <c r="C1788" s="69">
        <v>40772</v>
      </c>
      <c r="D1788" s="46"/>
      <c r="E1788" s="46"/>
      <c r="F1788" t="s">
        <v>156</v>
      </c>
      <c r="H1788" s="45"/>
      <c r="I1788" s="45"/>
      <c r="J1788" s="45"/>
      <c r="K1788" s="45"/>
      <c r="L1788" s="45"/>
      <c r="M1788" s="45"/>
      <c r="N1788" s="45"/>
      <c r="O1788" s="45"/>
      <c r="P1788" s="45"/>
      <c r="BA1788">
        <v>60</v>
      </c>
    </row>
    <row r="1789" spans="1:65" x14ac:dyDescent="0.25">
      <c r="A1789" s="66" t="s">
        <v>486</v>
      </c>
      <c r="B1789" s="66" t="s">
        <v>486</v>
      </c>
      <c r="C1789" s="69">
        <v>40781</v>
      </c>
      <c r="D1789" s="46"/>
      <c r="E1789" s="46"/>
      <c r="F1789" t="s">
        <v>156</v>
      </c>
      <c r="H1789" s="45"/>
      <c r="I1789" s="45"/>
      <c r="J1789" s="45"/>
      <c r="K1789" s="45"/>
      <c r="L1789" s="45"/>
      <c r="M1789" s="45"/>
      <c r="N1789" s="45"/>
      <c r="O1789" s="45"/>
      <c r="P1789" s="45"/>
      <c r="BA1789">
        <v>70</v>
      </c>
    </row>
    <row r="1790" spans="1:65" x14ac:dyDescent="0.25">
      <c r="A1790" s="66" t="s">
        <v>486</v>
      </c>
      <c r="B1790" s="66" t="s">
        <v>486</v>
      </c>
      <c r="C1790" s="69">
        <v>40792</v>
      </c>
      <c r="D1790" s="46"/>
      <c r="E1790" s="46"/>
      <c r="F1790" t="s">
        <v>156</v>
      </c>
      <c r="H1790" s="45"/>
      <c r="I1790" s="45"/>
      <c r="J1790" s="45"/>
      <c r="K1790" s="45"/>
      <c r="L1790" s="45"/>
      <c r="M1790" s="45"/>
      <c r="N1790" s="45"/>
      <c r="O1790" s="45"/>
      <c r="P1790" s="45"/>
      <c r="BA1790">
        <v>79</v>
      </c>
    </row>
    <row r="1791" spans="1:65" x14ac:dyDescent="0.25">
      <c r="A1791" s="66" t="s">
        <v>486</v>
      </c>
      <c r="B1791" s="66" t="s">
        <v>486</v>
      </c>
      <c r="C1791" s="69">
        <v>40806</v>
      </c>
      <c r="D1791" s="46"/>
      <c r="E1791" s="46"/>
      <c r="F1791" t="s">
        <v>156</v>
      </c>
      <c r="H1791" s="45"/>
      <c r="I1791" s="45"/>
      <c r="J1791" s="45"/>
      <c r="K1791" s="45"/>
      <c r="L1791" s="45"/>
      <c r="M1791" s="45"/>
      <c r="N1791" s="45"/>
      <c r="O1791" s="45"/>
      <c r="P1791" s="45"/>
      <c r="BA1791">
        <v>81</v>
      </c>
    </row>
    <row r="1792" spans="1:65" x14ac:dyDescent="0.25">
      <c r="A1792" s="66" t="s">
        <v>486</v>
      </c>
      <c r="B1792" s="66" t="s">
        <v>486</v>
      </c>
      <c r="C1792" s="69">
        <v>40819</v>
      </c>
      <c r="D1792" s="46"/>
      <c r="E1792" s="46"/>
      <c r="F1792" t="s">
        <v>156</v>
      </c>
      <c r="H1792" s="45"/>
      <c r="I1792" s="45"/>
      <c r="J1792" s="45"/>
      <c r="K1792" s="45"/>
      <c r="L1792" s="45"/>
      <c r="M1792" s="45"/>
      <c r="N1792" s="45"/>
      <c r="O1792" s="45"/>
      <c r="P1792" s="45"/>
      <c r="BA1792">
        <v>83</v>
      </c>
    </row>
    <row r="1793" spans="1:65" x14ac:dyDescent="0.25">
      <c r="A1793" s="66" t="s">
        <v>486</v>
      </c>
      <c r="B1793" s="66" t="s">
        <v>486</v>
      </c>
      <c r="C1793" s="69">
        <v>40828</v>
      </c>
      <c r="D1793" s="46"/>
      <c r="E1793" s="46"/>
      <c r="F1793" t="s">
        <v>156</v>
      </c>
      <c r="H1793" s="45"/>
      <c r="I1793" s="45"/>
      <c r="J1793" s="45"/>
      <c r="K1793" s="45"/>
      <c r="L1793" s="45"/>
      <c r="M1793" s="45"/>
      <c r="N1793" s="45"/>
      <c r="O1793" s="45"/>
      <c r="P1793" s="45"/>
      <c r="BA1793">
        <v>87</v>
      </c>
    </row>
    <row r="1794" spans="1:65" x14ac:dyDescent="0.25">
      <c r="A1794" s="66" t="s">
        <v>486</v>
      </c>
      <c r="B1794" s="66" t="s">
        <v>486</v>
      </c>
      <c r="C1794" s="69">
        <v>40834</v>
      </c>
      <c r="D1794" s="46"/>
      <c r="E1794" s="46"/>
      <c r="F1794" t="s">
        <v>156</v>
      </c>
      <c r="H1794" s="45"/>
      <c r="I1794" s="45"/>
      <c r="J1794" s="45"/>
      <c r="K1794" s="45"/>
      <c r="L1794" s="45"/>
      <c r="M1794" s="45"/>
      <c r="N1794" s="45"/>
      <c r="O1794" s="45"/>
      <c r="P1794" s="45"/>
      <c r="BA1794">
        <v>90</v>
      </c>
    </row>
    <row r="1795" spans="1:65" x14ac:dyDescent="0.25">
      <c r="A1795" s="66" t="s">
        <v>486</v>
      </c>
      <c r="B1795" s="66" t="s">
        <v>486</v>
      </c>
      <c r="C1795" s="69">
        <v>40841</v>
      </c>
      <c r="D1795" s="46"/>
      <c r="E1795" s="46"/>
      <c r="F1795" t="s">
        <v>156</v>
      </c>
      <c r="H1795" s="45"/>
      <c r="I1795" s="45"/>
      <c r="J1795" s="45"/>
      <c r="K1795" s="45"/>
      <c r="L1795" s="45"/>
      <c r="M1795" s="45"/>
      <c r="N1795" s="45"/>
      <c r="O1795" s="45"/>
      <c r="P1795" s="45"/>
      <c r="BA1795">
        <v>90</v>
      </c>
    </row>
    <row r="1796" spans="1:65" x14ac:dyDescent="0.25">
      <c r="A1796" s="66" t="s">
        <v>486</v>
      </c>
      <c r="B1796" s="66" t="s">
        <v>486</v>
      </c>
      <c r="C1796" s="69">
        <v>40848</v>
      </c>
      <c r="D1796" s="46"/>
      <c r="E1796" s="46"/>
      <c r="F1796" t="s">
        <v>156</v>
      </c>
      <c r="H1796" s="45"/>
      <c r="I1796" s="45"/>
      <c r="J1796" s="45"/>
      <c r="K1796" s="45"/>
      <c r="L1796" s="45"/>
      <c r="M1796" s="45"/>
      <c r="N1796" s="45"/>
      <c r="O1796" s="45"/>
      <c r="P1796" s="45"/>
      <c r="BA1796">
        <v>90</v>
      </c>
    </row>
    <row r="1797" spans="1:65" x14ac:dyDescent="0.25">
      <c r="A1797" s="66" t="s">
        <v>486</v>
      </c>
      <c r="B1797" s="66" t="s">
        <v>486</v>
      </c>
      <c r="C1797" s="69">
        <v>40855</v>
      </c>
      <c r="D1797" s="46"/>
      <c r="E1797" s="46"/>
      <c r="F1797" t="s">
        <v>156</v>
      </c>
      <c r="H1797" s="45"/>
      <c r="I1797" s="45"/>
      <c r="J1797" s="45"/>
      <c r="K1797" s="45"/>
      <c r="L1797" s="45"/>
      <c r="M1797" s="45"/>
      <c r="N1797" s="45"/>
      <c r="O1797" s="45"/>
      <c r="P1797" s="45"/>
      <c r="BA1797">
        <v>90</v>
      </c>
    </row>
    <row r="1798" spans="1:65" x14ac:dyDescent="0.25">
      <c r="A1798" s="67" t="s">
        <v>486</v>
      </c>
      <c r="B1798" s="67" t="s">
        <v>486</v>
      </c>
      <c r="C1798" s="70"/>
      <c r="D1798" s="51"/>
      <c r="E1798" s="51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52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  <c r="AQ1798" s="15"/>
      <c r="AR1798" s="15"/>
      <c r="AT1798" s="53" t="s">
        <v>45</v>
      </c>
      <c r="AU1798" s="15"/>
      <c r="AV1798" s="15"/>
      <c r="AZ1798" s="15"/>
      <c r="BA1798" s="15"/>
      <c r="BB1798" s="15"/>
      <c r="BC1798" s="15"/>
      <c r="BD1798" s="15"/>
      <c r="BE1798" s="15"/>
      <c r="BF1798" s="15"/>
      <c r="BG1798" s="15"/>
      <c r="BH1798" s="15"/>
      <c r="BI1798" s="15"/>
      <c r="BJ1798" s="15"/>
      <c r="BK1798" s="15"/>
      <c r="BL1798" s="15"/>
      <c r="BM1798" s="15">
        <v>10.3</v>
      </c>
    </row>
    <row r="1799" spans="1:65" x14ac:dyDescent="0.25">
      <c r="A1799" s="66" t="s">
        <v>487</v>
      </c>
      <c r="B1799" s="66" t="s">
        <v>487</v>
      </c>
      <c r="C1799" s="69">
        <v>40710</v>
      </c>
      <c r="D1799" s="46"/>
      <c r="E1799" s="46"/>
      <c r="F1799" t="s">
        <v>488</v>
      </c>
      <c r="H1799" s="45"/>
      <c r="I1799" s="45"/>
      <c r="J1799" s="45"/>
      <c r="K1799" s="45"/>
      <c r="L1799" s="45"/>
      <c r="M1799" s="45"/>
      <c r="N1799" s="45"/>
      <c r="O1799" s="45"/>
      <c r="P1799" s="45"/>
      <c r="BA1799">
        <v>14</v>
      </c>
      <c r="BL1799">
        <v>4.2</v>
      </c>
    </row>
    <row r="1800" spans="1:65" x14ac:dyDescent="0.25">
      <c r="A1800" s="66" t="s">
        <v>487</v>
      </c>
      <c r="B1800" s="66" t="s">
        <v>487</v>
      </c>
      <c r="C1800" s="69">
        <v>40723</v>
      </c>
      <c r="D1800" s="46"/>
      <c r="E1800" s="46"/>
      <c r="F1800" t="s">
        <v>488</v>
      </c>
      <c r="H1800" s="45"/>
      <c r="I1800" s="45"/>
      <c r="J1800" s="45"/>
      <c r="K1800" s="45"/>
      <c r="L1800" s="45"/>
      <c r="M1800" s="45"/>
      <c r="N1800" s="45"/>
      <c r="O1800" s="45"/>
      <c r="P1800" s="45"/>
      <c r="BA1800">
        <v>30</v>
      </c>
      <c r="BL1800">
        <v>5.6</v>
      </c>
    </row>
    <row r="1801" spans="1:65" x14ac:dyDescent="0.25">
      <c r="A1801" s="66" t="s">
        <v>487</v>
      </c>
      <c r="B1801" s="66" t="s">
        <v>487</v>
      </c>
      <c r="C1801" s="69">
        <v>40730</v>
      </c>
      <c r="D1801" s="46"/>
      <c r="E1801" s="46"/>
      <c r="F1801" t="s">
        <v>488</v>
      </c>
      <c r="H1801" s="45"/>
      <c r="I1801" s="45"/>
      <c r="J1801" s="45"/>
      <c r="K1801" s="45"/>
      <c r="L1801" s="45"/>
      <c r="M1801" s="45"/>
      <c r="N1801" s="45"/>
      <c r="O1801" s="45"/>
      <c r="P1801" s="45"/>
      <c r="BA1801">
        <v>31</v>
      </c>
      <c r="BL1801">
        <v>7.1</v>
      </c>
    </row>
    <row r="1802" spans="1:65" x14ac:dyDescent="0.25">
      <c r="A1802" s="66" t="s">
        <v>487</v>
      </c>
      <c r="B1802" s="66" t="s">
        <v>487</v>
      </c>
      <c r="C1802" s="69">
        <v>40737</v>
      </c>
      <c r="D1802" s="46"/>
      <c r="E1802" s="46"/>
      <c r="F1802" t="s">
        <v>488</v>
      </c>
      <c r="H1802" s="45"/>
      <c r="I1802" s="45"/>
      <c r="J1802" s="45"/>
      <c r="K1802" s="45"/>
      <c r="L1802" s="45"/>
      <c r="M1802" s="45"/>
      <c r="N1802" s="45"/>
      <c r="O1802" s="45"/>
      <c r="P1802" s="45"/>
      <c r="BA1802">
        <v>32</v>
      </c>
      <c r="BL1802">
        <v>7.8</v>
      </c>
    </row>
    <row r="1803" spans="1:65" x14ac:dyDescent="0.25">
      <c r="A1803" s="66" t="s">
        <v>487</v>
      </c>
      <c r="B1803" s="66" t="s">
        <v>487</v>
      </c>
      <c r="C1803" s="69">
        <v>40752</v>
      </c>
      <c r="D1803" s="46"/>
      <c r="E1803" s="46"/>
      <c r="F1803" t="s">
        <v>488</v>
      </c>
      <c r="H1803" s="45"/>
      <c r="I1803" s="45"/>
      <c r="J1803" s="45"/>
      <c r="K1803" s="45"/>
      <c r="L1803" s="45"/>
      <c r="M1803" s="45"/>
      <c r="N1803" s="45"/>
      <c r="O1803" s="45"/>
      <c r="P1803" s="45"/>
      <c r="BA1803">
        <v>33</v>
      </c>
      <c r="BL1803">
        <v>9</v>
      </c>
    </row>
    <row r="1804" spans="1:65" x14ac:dyDescent="0.25">
      <c r="A1804" s="66" t="s">
        <v>487</v>
      </c>
      <c r="B1804" s="66" t="s">
        <v>487</v>
      </c>
      <c r="C1804" s="69">
        <v>40759</v>
      </c>
      <c r="D1804" s="46"/>
      <c r="E1804" s="46"/>
      <c r="F1804" t="s">
        <v>488</v>
      </c>
      <c r="H1804" s="45"/>
      <c r="I1804" s="45"/>
      <c r="J1804" s="45"/>
      <c r="K1804" s="45"/>
      <c r="L1804" s="45"/>
      <c r="M1804" s="45"/>
      <c r="N1804" s="45"/>
      <c r="O1804" s="45"/>
      <c r="P1804" s="45"/>
      <c r="BA1804">
        <v>41</v>
      </c>
    </row>
    <row r="1805" spans="1:65" x14ac:dyDescent="0.25">
      <c r="A1805" s="66" t="s">
        <v>487</v>
      </c>
      <c r="B1805" s="66" t="s">
        <v>487</v>
      </c>
      <c r="C1805" s="69">
        <v>40765</v>
      </c>
      <c r="D1805" s="46"/>
      <c r="E1805" s="46"/>
      <c r="F1805" t="s">
        <v>488</v>
      </c>
      <c r="H1805" s="45"/>
      <c r="I1805" s="45"/>
      <c r="J1805" s="45"/>
      <c r="K1805" s="45"/>
      <c r="L1805" s="45"/>
      <c r="M1805" s="45"/>
      <c r="N1805" s="45"/>
      <c r="O1805" s="45"/>
      <c r="P1805" s="45"/>
      <c r="BA1805">
        <v>55</v>
      </c>
      <c r="BL1805">
        <v>8.9</v>
      </c>
    </row>
    <row r="1806" spans="1:65" x14ac:dyDescent="0.25">
      <c r="A1806" s="66" t="s">
        <v>487</v>
      </c>
      <c r="B1806" s="66" t="s">
        <v>487</v>
      </c>
      <c r="C1806" s="69">
        <v>40772</v>
      </c>
      <c r="D1806" s="46"/>
      <c r="E1806" s="46"/>
      <c r="F1806" t="s">
        <v>488</v>
      </c>
      <c r="H1806" s="45"/>
      <c r="I1806" s="45"/>
      <c r="J1806" s="45"/>
      <c r="K1806" s="45"/>
      <c r="L1806" s="45"/>
      <c r="M1806" s="45"/>
      <c r="N1806" s="45"/>
      <c r="O1806" s="45"/>
      <c r="P1806" s="45"/>
      <c r="BA1806">
        <v>65</v>
      </c>
    </row>
    <row r="1807" spans="1:65" x14ac:dyDescent="0.25">
      <c r="A1807" s="66" t="s">
        <v>487</v>
      </c>
      <c r="B1807" s="66" t="s">
        <v>487</v>
      </c>
      <c r="C1807" s="69">
        <v>40781</v>
      </c>
      <c r="D1807" s="46"/>
      <c r="E1807" s="46"/>
      <c r="F1807" t="s">
        <v>488</v>
      </c>
      <c r="H1807" s="45"/>
      <c r="I1807" s="45"/>
      <c r="J1807" s="45"/>
      <c r="K1807" s="45"/>
      <c r="L1807" s="45"/>
      <c r="M1807" s="45"/>
      <c r="N1807" s="45"/>
      <c r="O1807" s="45"/>
      <c r="P1807" s="45"/>
      <c r="AM1807" s="45"/>
      <c r="BA1807">
        <v>70</v>
      </c>
    </row>
    <row r="1808" spans="1:65" x14ac:dyDescent="0.25">
      <c r="A1808" s="66" t="s">
        <v>487</v>
      </c>
      <c r="B1808" s="66" t="s">
        <v>487</v>
      </c>
      <c r="C1808" s="69">
        <v>40792</v>
      </c>
      <c r="D1808" s="46"/>
      <c r="E1808" s="46"/>
      <c r="F1808" t="s">
        <v>488</v>
      </c>
      <c r="H1808" s="45"/>
      <c r="I1808" s="45"/>
      <c r="J1808" s="45"/>
      <c r="K1808" s="45"/>
      <c r="L1808" s="45"/>
      <c r="M1808" s="45"/>
      <c r="N1808" s="45"/>
      <c r="O1808" s="45"/>
      <c r="P1808" s="45"/>
      <c r="BA1808">
        <v>79</v>
      </c>
    </row>
    <row r="1809" spans="1:65" x14ac:dyDescent="0.25">
      <c r="A1809" s="66" t="s">
        <v>487</v>
      </c>
      <c r="B1809" s="66" t="s">
        <v>487</v>
      </c>
      <c r="C1809" s="69">
        <v>40806</v>
      </c>
      <c r="D1809" s="46"/>
      <c r="E1809" s="46"/>
      <c r="F1809" t="s">
        <v>488</v>
      </c>
      <c r="H1809" s="45"/>
      <c r="I1809" s="45"/>
      <c r="J1809" s="45"/>
      <c r="K1809" s="45"/>
      <c r="L1809" s="45"/>
      <c r="M1809" s="45"/>
      <c r="N1809" s="45"/>
      <c r="O1809" s="45"/>
      <c r="P1809" s="45"/>
      <c r="BA1809">
        <v>81</v>
      </c>
    </row>
    <row r="1810" spans="1:65" x14ac:dyDescent="0.25">
      <c r="A1810" s="66" t="s">
        <v>487</v>
      </c>
      <c r="B1810" s="66" t="s">
        <v>487</v>
      </c>
      <c r="C1810" s="69">
        <v>40819</v>
      </c>
      <c r="D1810" s="46"/>
      <c r="E1810" s="46"/>
      <c r="F1810" t="s">
        <v>488</v>
      </c>
      <c r="H1810" s="45"/>
      <c r="I1810" s="45"/>
      <c r="J1810" s="45"/>
      <c r="K1810" s="45"/>
      <c r="L1810" s="45"/>
      <c r="M1810" s="45"/>
      <c r="N1810" s="45"/>
      <c r="O1810" s="45"/>
      <c r="P1810" s="45"/>
      <c r="BA1810">
        <v>83</v>
      </c>
    </row>
    <row r="1811" spans="1:65" x14ac:dyDescent="0.25">
      <c r="A1811" s="66" t="s">
        <v>487</v>
      </c>
      <c r="B1811" s="66" t="s">
        <v>487</v>
      </c>
      <c r="C1811" s="69">
        <v>40828</v>
      </c>
      <c r="D1811" s="46"/>
      <c r="E1811" s="46"/>
      <c r="F1811" t="s">
        <v>488</v>
      </c>
      <c r="H1811" s="45"/>
      <c r="I1811" s="45"/>
      <c r="J1811" s="45"/>
      <c r="K1811" s="45"/>
      <c r="L1811" s="45"/>
      <c r="M1811" s="45"/>
      <c r="N1811" s="45"/>
      <c r="O1811" s="45"/>
      <c r="P1811" s="45"/>
      <c r="BA1811">
        <v>87</v>
      </c>
    </row>
    <row r="1812" spans="1:65" x14ac:dyDescent="0.25">
      <c r="A1812" s="66" t="s">
        <v>487</v>
      </c>
      <c r="B1812" s="66" t="s">
        <v>487</v>
      </c>
      <c r="C1812" s="69">
        <v>40834</v>
      </c>
      <c r="D1812" s="46"/>
      <c r="E1812" s="46"/>
      <c r="F1812" t="s">
        <v>488</v>
      </c>
      <c r="H1812" s="45"/>
      <c r="I1812" s="45"/>
      <c r="J1812" s="45"/>
      <c r="K1812" s="45"/>
      <c r="L1812" s="45"/>
      <c r="M1812" s="45"/>
      <c r="N1812" s="45"/>
      <c r="O1812" s="45"/>
      <c r="P1812" s="45"/>
      <c r="BA1812">
        <v>90</v>
      </c>
    </row>
    <row r="1813" spans="1:65" x14ac:dyDescent="0.25">
      <c r="A1813" s="66" t="s">
        <v>487</v>
      </c>
      <c r="B1813" s="66" t="s">
        <v>487</v>
      </c>
      <c r="C1813" s="69">
        <v>40841</v>
      </c>
      <c r="D1813" s="46"/>
      <c r="E1813" s="46"/>
      <c r="F1813" t="s">
        <v>488</v>
      </c>
      <c r="H1813" s="45"/>
      <c r="I1813" s="45"/>
      <c r="J1813" s="45"/>
      <c r="K1813" s="45"/>
      <c r="L1813" s="45"/>
      <c r="M1813" s="45"/>
      <c r="N1813" s="45"/>
      <c r="O1813" s="45"/>
      <c r="P1813" s="45"/>
      <c r="BA1813">
        <v>90</v>
      </c>
    </row>
    <row r="1814" spans="1:65" x14ac:dyDescent="0.25">
      <c r="A1814" s="66" t="s">
        <v>487</v>
      </c>
      <c r="B1814" s="66" t="s">
        <v>487</v>
      </c>
      <c r="C1814" s="69">
        <v>40848</v>
      </c>
      <c r="D1814" s="46"/>
      <c r="E1814" s="46"/>
      <c r="F1814" t="s">
        <v>488</v>
      </c>
      <c r="H1814" s="45"/>
      <c r="I1814" s="45"/>
      <c r="J1814" s="45"/>
      <c r="K1814" s="45"/>
      <c r="L1814" s="45"/>
      <c r="M1814" s="45"/>
      <c r="N1814" s="45"/>
      <c r="O1814" s="45"/>
      <c r="P1814" s="45"/>
      <c r="BA1814">
        <v>90</v>
      </c>
    </row>
    <row r="1815" spans="1:65" x14ac:dyDescent="0.25">
      <c r="A1815" s="66" t="s">
        <v>487</v>
      </c>
      <c r="B1815" s="66" t="s">
        <v>487</v>
      </c>
      <c r="C1815" s="69">
        <v>40855</v>
      </c>
      <c r="D1815" s="46"/>
      <c r="E1815" s="46"/>
      <c r="F1815" t="s">
        <v>488</v>
      </c>
      <c r="H1815" s="45"/>
      <c r="I1815" s="45"/>
      <c r="J1815" s="45"/>
      <c r="K1815" s="45"/>
      <c r="L1815" s="45"/>
      <c r="M1815" s="45"/>
      <c r="N1815" s="45"/>
      <c r="O1815" s="45"/>
      <c r="P1815" s="45"/>
      <c r="BA1815">
        <v>90</v>
      </c>
    </row>
    <row r="1816" spans="1:65" x14ac:dyDescent="0.25">
      <c r="A1816" s="67" t="s">
        <v>487</v>
      </c>
      <c r="B1816" s="67" t="s">
        <v>487</v>
      </c>
      <c r="C1816" s="70"/>
      <c r="D1816" s="51"/>
      <c r="E1816" s="51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52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/>
      <c r="AN1816" s="15"/>
      <c r="AO1816" s="15"/>
      <c r="AP1816" s="15"/>
      <c r="AQ1816" s="15"/>
      <c r="AR1816" s="15"/>
      <c r="AT1816" s="53" t="s">
        <v>45</v>
      </c>
      <c r="AU1816" s="15"/>
      <c r="AV1816" s="15"/>
      <c r="AZ1816" s="15"/>
      <c r="BA1816" s="15"/>
      <c r="BB1816" s="15"/>
      <c r="BC1816" s="15"/>
      <c r="BD1816" s="15"/>
      <c r="BE1816" s="15"/>
      <c r="BF1816" s="15"/>
      <c r="BG1816" s="15"/>
      <c r="BH1816" s="15"/>
      <c r="BI1816" s="15"/>
      <c r="BJ1816" s="15"/>
      <c r="BK1816" s="15"/>
      <c r="BL1816" s="15"/>
      <c r="BM1816" s="15">
        <v>9</v>
      </c>
    </row>
    <row r="1817" spans="1:65" x14ac:dyDescent="0.25">
      <c r="A1817" s="66" t="s">
        <v>489</v>
      </c>
      <c r="B1817" s="66" t="s">
        <v>489</v>
      </c>
      <c r="C1817" s="69">
        <v>40710</v>
      </c>
      <c r="D1817" s="46"/>
      <c r="E1817" s="46"/>
      <c r="F1817" t="s">
        <v>490</v>
      </c>
      <c r="H1817" s="45"/>
      <c r="I1817" s="45"/>
      <c r="J1817" s="45"/>
      <c r="K1817" s="45"/>
      <c r="L1817" s="45"/>
      <c r="M1817" s="45"/>
      <c r="N1817" s="45"/>
      <c r="O1817" s="45"/>
      <c r="P1817" s="45"/>
      <c r="BA1817">
        <v>14</v>
      </c>
      <c r="BL1817">
        <v>4.4000000000000004</v>
      </c>
    </row>
    <row r="1818" spans="1:65" x14ac:dyDescent="0.25">
      <c r="A1818" s="66" t="s">
        <v>489</v>
      </c>
      <c r="B1818" s="66" t="s">
        <v>489</v>
      </c>
      <c r="C1818" s="69">
        <v>40723</v>
      </c>
      <c r="D1818" s="46"/>
      <c r="E1818" s="46"/>
      <c r="F1818" t="s">
        <v>490</v>
      </c>
      <c r="H1818" s="45"/>
      <c r="I1818" s="45"/>
      <c r="J1818" s="45"/>
      <c r="K1818" s="45"/>
      <c r="L1818" s="45"/>
      <c r="M1818" s="45"/>
      <c r="N1818" s="45"/>
      <c r="O1818" s="45"/>
      <c r="P1818" s="45"/>
      <c r="BA1818">
        <v>15</v>
      </c>
      <c r="BL1818">
        <v>5.3</v>
      </c>
    </row>
    <row r="1819" spans="1:65" x14ac:dyDescent="0.25">
      <c r="A1819" s="66" t="s">
        <v>489</v>
      </c>
      <c r="B1819" s="66" t="s">
        <v>489</v>
      </c>
      <c r="C1819" s="69">
        <v>40730</v>
      </c>
      <c r="D1819" s="46"/>
      <c r="E1819" s="46"/>
      <c r="F1819" t="s">
        <v>490</v>
      </c>
      <c r="H1819" s="45"/>
      <c r="I1819" s="45"/>
      <c r="J1819" s="45"/>
      <c r="K1819" s="45"/>
      <c r="L1819" s="45"/>
      <c r="M1819" s="45"/>
      <c r="N1819" s="45"/>
      <c r="O1819" s="45"/>
      <c r="P1819" s="45"/>
      <c r="BA1819">
        <v>30</v>
      </c>
      <c r="BL1819">
        <v>6.8</v>
      </c>
    </row>
    <row r="1820" spans="1:65" x14ac:dyDescent="0.25">
      <c r="A1820" s="66" t="s">
        <v>489</v>
      </c>
      <c r="B1820" s="66" t="s">
        <v>489</v>
      </c>
      <c r="C1820" s="69">
        <v>40737</v>
      </c>
      <c r="D1820" s="46"/>
      <c r="E1820" s="46"/>
      <c r="F1820" t="s">
        <v>490</v>
      </c>
      <c r="H1820" s="45"/>
      <c r="I1820" s="45"/>
      <c r="J1820" s="45"/>
      <c r="K1820" s="45"/>
      <c r="L1820" s="45"/>
      <c r="M1820" s="45"/>
      <c r="N1820" s="45"/>
      <c r="O1820" s="45"/>
      <c r="P1820" s="45"/>
      <c r="BA1820">
        <v>31</v>
      </c>
      <c r="BL1820">
        <v>7.6</v>
      </c>
    </row>
    <row r="1821" spans="1:65" x14ac:dyDescent="0.25">
      <c r="A1821" s="66" t="s">
        <v>489</v>
      </c>
      <c r="B1821" s="66" t="s">
        <v>489</v>
      </c>
      <c r="C1821" s="69">
        <v>40752</v>
      </c>
      <c r="D1821" s="46"/>
      <c r="E1821" s="46"/>
      <c r="F1821" t="s">
        <v>490</v>
      </c>
      <c r="H1821" s="45"/>
      <c r="I1821" s="45"/>
      <c r="J1821" s="45"/>
      <c r="K1821" s="45"/>
      <c r="L1821" s="45"/>
      <c r="M1821" s="45"/>
      <c r="N1821" s="45"/>
      <c r="O1821" s="45"/>
      <c r="P1821" s="45"/>
      <c r="BA1821">
        <v>33</v>
      </c>
      <c r="BL1821">
        <v>8.6</v>
      </c>
    </row>
    <row r="1822" spans="1:65" x14ac:dyDescent="0.25">
      <c r="A1822" s="66" t="s">
        <v>489</v>
      </c>
      <c r="B1822" s="66" t="s">
        <v>489</v>
      </c>
      <c r="C1822" s="69">
        <v>40759</v>
      </c>
      <c r="D1822" s="46"/>
      <c r="E1822" s="46"/>
      <c r="F1822" t="s">
        <v>490</v>
      </c>
      <c r="H1822" s="45"/>
      <c r="I1822" s="45"/>
      <c r="J1822" s="45"/>
      <c r="K1822" s="45"/>
      <c r="L1822" s="45"/>
      <c r="M1822" s="45"/>
      <c r="N1822" s="45"/>
      <c r="O1822" s="45"/>
      <c r="P1822" s="45"/>
      <c r="BA1822">
        <v>30</v>
      </c>
    </row>
    <row r="1823" spans="1:65" x14ac:dyDescent="0.25">
      <c r="A1823" s="66" t="s">
        <v>489</v>
      </c>
      <c r="B1823" s="66" t="s">
        <v>489</v>
      </c>
      <c r="C1823" s="69">
        <v>40765</v>
      </c>
      <c r="D1823" s="46"/>
      <c r="E1823" s="46"/>
      <c r="F1823" t="s">
        <v>490</v>
      </c>
      <c r="H1823" s="45"/>
      <c r="I1823" s="45"/>
      <c r="J1823" s="45"/>
      <c r="K1823" s="45"/>
      <c r="L1823" s="45"/>
      <c r="M1823" s="45"/>
      <c r="N1823" s="45"/>
      <c r="O1823" s="45"/>
      <c r="P1823" s="45"/>
      <c r="BA1823">
        <v>45</v>
      </c>
      <c r="BL1823">
        <v>10.199999999999999</v>
      </c>
    </row>
    <row r="1824" spans="1:65" x14ac:dyDescent="0.25">
      <c r="A1824" s="66" t="s">
        <v>489</v>
      </c>
      <c r="B1824" s="66" t="s">
        <v>489</v>
      </c>
      <c r="C1824" s="69">
        <v>40772</v>
      </c>
      <c r="D1824" s="46"/>
      <c r="E1824" s="46"/>
      <c r="F1824" t="s">
        <v>490</v>
      </c>
      <c r="H1824" s="45"/>
      <c r="I1824" s="45"/>
      <c r="J1824" s="45"/>
      <c r="K1824" s="45"/>
      <c r="L1824" s="45"/>
      <c r="M1824" s="45"/>
      <c r="N1824" s="45"/>
      <c r="O1824" s="45"/>
      <c r="P1824" s="45"/>
      <c r="BA1824">
        <v>60</v>
      </c>
    </row>
    <row r="1825" spans="1:65" x14ac:dyDescent="0.25">
      <c r="A1825" s="66" t="s">
        <v>489</v>
      </c>
      <c r="B1825" s="66" t="s">
        <v>489</v>
      </c>
      <c r="C1825" s="69">
        <v>40781</v>
      </c>
      <c r="D1825" s="46"/>
      <c r="E1825" s="46"/>
      <c r="F1825" t="s">
        <v>490</v>
      </c>
      <c r="H1825" s="45"/>
      <c r="I1825" s="45"/>
      <c r="J1825" s="45"/>
      <c r="K1825" s="45"/>
      <c r="L1825" s="45"/>
      <c r="M1825" s="45"/>
      <c r="N1825" s="45"/>
      <c r="O1825" s="45"/>
      <c r="P1825" s="45"/>
      <c r="BA1825">
        <v>70</v>
      </c>
    </row>
    <row r="1826" spans="1:65" x14ac:dyDescent="0.25">
      <c r="A1826" s="66" t="s">
        <v>489</v>
      </c>
      <c r="B1826" s="66" t="s">
        <v>489</v>
      </c>
      <c r="C1826" s="69">
        <v>40792</v>
      </c>
      <c r="D1826" s="46"/>
      <c r="E1826" s="46"/>
      <c r="F1826" t="s">
        <v>490</v>
      </c>
      <c r="H1826" s="45"/>
      <c r="I1826" s="45"/>
      <c r="J1826" s="45"/>
      <c r="K1826" s="45"/>
      <c r="L1826" s="45"/>
      <c r="M1826" s="45"/>
      <c r="N1826" s="45"/>
      <c r="O1826" s="45"/>
      <c r="P1826" s="45"/>
      <c r="BA1826">
        <v>79</v>
      </c>
    </row>
    <row r="1827" spans="1:65" x14ac:dyDescent="0.25">
      <c r="A1827" s="66" t="s">
        <v>489</v>
      </c>
      <c r="B1827" s="66" t="s">
        <v>489</v>
      </c>
      <c r="C1827" s="69">
        <v>40806</v>
      </c>
      <c r="D1827" s="46"/>
      <c r="E1827" s="46"/>
      <c r="F1827" t="s">
        <v>490</v>
      </c>
      <c r="H1827" s="45"/>
      <c r="I1827" s="45"/>
      <c r="J1827" s="45"/>
      <c r="K1827" s="45"/>
      <c r="L1827" s="45"/>
      <c r="M1827" s="45"/>
      <c r="N1827" s="45"/>
      <c r="O1827" s="45"/>
      <c r="P1827" s="45"/>
      <c r="BA1827">
        <v>81</v>
      </c>
    </row>
    <row r="1828" spans="1:65" x14ac:dyDescent="0.25">
      <c r="A1828" s="66" t="s">
        <v>489</v>
      </c>
      <c r="B1828" s="66" t="s">
        <v>489</v>
      </c>
      <c r="C1828" s="69">
        <v>40819</v>
      </c>
      <c r="D1828" s="46"/>
      <c r="E1828" s="46"/>
      <c r="F1828" t="s">
        <v>490</v>
      </c>
      <c r="H1828" s="45"/>
      <c r="I1828" s="45"/>
      <c r="J1828" s="45"/>
      <c r="K1828" s="45"/>
      <c r="L1828" s="45"/>
      <c r="M1828" s="45"/>
      <c r="N1828" s="45"/>
      <c r="O1828" s="45"/>
      <c r="P1828" s="45"/>
      <c r="BA1828">
        <v>83</v>
      </c>
    </row>
    <row r="1829" spans="1:65" x14ac:dyDescent="0.25">
      <c r="A1829" s="66" t="s">
        <v>489</v>
      </c>
      <c r="B1829" s="66" t="s">
        <v>489</v>
      </c>
      <c r="C1829" s="69">
        <v>40828</v>
      </c>
      <c r="D1829" s="46"/>
      <c r="E1829" s="46"/>
      <c r="F1829" t="s">
        <v>490</v>
      </c>
      <c r="H1829" s="45"/>
      <c r="I1829" s="45"/>
      <c r="J1829" s="45"/>
      <c r="K1829" s="45"/>
      <c r="L1829" s="45"/>
      <c r="M1829" s="45"/>
      <c r="N1829" s="45"/>
      <c r="O1829" s="45"/>
      <c r="P1829" s="45"/>
      <c r="BA1829">
        <v>87</v>
      </c>
    </row>
    <row r="1830" spans="1:65" x14ac:dyDescent="0.25">
      <c r="A1830" s="66" t="s">
        <v>489</v>
      </c>
      <c r="B1830" s="66" t="s">
        <v>489</v>
      </c>
      <c r="C1830" s="69">
        <v>40834</v>
      </c>
      <c r="D1830" s="46"/>
      <c r="E1830" s="46"/>
      <c r="F1830" t="s">
        <v>490</v>
      </c>
      <c r="H1830" s="45"/>
      <c r="I1830" s="45"/>
      <c r="J1830" s="45"/>
      <c r="K1830" s="45"/>
      <c r="L1830" s="45"/>
      <c r="M1830" s="45"/>
      <c r="N1830" s="45"/>
      <c r="O1830" s="45"/>
      <c r="P1830" s="45"/>
      <c r="BA1830">
        <v>90</v>
      </c>
    </row>
    <row r="1831" spans="1:65" x14ac:dyDescent="0.25">
      <c r="A1831" s="66" t="s">
        <v>489</v>
      </c>
      <c r="B1831" s="66" t="s">
        <v>489</v>
      </c>
      <c r="C1831" s="69">
        <v>40841</v>
      </c>
      <c r="D1831" s="46"/>
      <c r="E1831" s="46"/>
      <c r="F1831" t="s">
        <v>490</v>
      </c>
      <c r="H1831" s="45"/>
      <c r="I1831" s="45"/>
      <c r="J1831" s="45"/>
      <c r="K1831" s="45"/>
      <c r="L1831" s="45"/>
      <c r="M1831" s="45"/>
      <c r="N1831" s="45"/>
      <c r="O1831" s="45"/>
      <c r="P1831" s="45"/>
      <c r="BA1831">
        <v>90</v>
      </c>
    </row>
    <row r="1832" spans="1:65" x14ac:dyDescent="0.25">
      <c r="A1832" s="66" t="s">
        <v>489</v>
      </c>
      <c r="B1832" s="66" t="s">
        <v>489</v>
      </c>
      <c r="C1832" s="69">
        <v>40848</v>
      </c>
      <c r="D1832" s="46"/>
      <c r="E1832" s="46"/>
      <c r="F1832" t="s">
        <v>490</v>
      </c>
      <c r="H1832" s="45"/>
      <c r="I1832" s="45"/>
      <c r="J1832" s="45"/>
      <c r="K1832" s="45"/>
      <c r="L1832" s="45"/>
      <c r="M1832" s="45"/>
      <c r="N1832" s="45"/>
      <c r="O1832" s="45"/>
      <c r="P1832" s="45"/>
      <c r="BA1832">
        <v>90</v>
      </c>
    </row>
    <row r="1833" spans="1:65" x14ac:dyDescent="0.25">
      <c r="A1833" s="66" t="s">
        <v>489</v>
      </c>
      <c r="B1833" s="66" t="s">
        <v>489</v>
      </c>
      <c r="C1833" s="69">
        <v>40855</v>
      </c>
      <c r="D1833" s="46"/>
      <c r="E1833" s="46"/>
      <c r="F1833" t="s">
        <v>490</v>
      </c>
      <c r="H1833" s="45"/>
      <c r="I1833" s="45"/>
      <c r="J1833" s="45"/>
      <c r="K1833" s="45"/>
      <c r="L1833" s="45"/>
      <c r="M1833" s="45"/>
      <c r="N1833" s="45"/>
      <c r="O1833" s="45"/>
      <c r="P1833" s="45"/>
      <c r="BA1833">
        <v>90</v>
      </c>
    </row>
    <row r="1834" spans="1:65" x14ac:dyDescent="0.25">
      <c r="A1834" s="67" t="s">
        <v>489</v>
      </c>
      <c r="B1834" s="67" t="s">
        <v>489</v>
      </c>
      <c r="C1834" s="70"/>
      <c r="D1834" s="51"/>
      <c r="E1834" s="51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52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/>
      <c r="AN1834" s="15"/>
      <c r="AO1834" s="15"/>
      <c r="AP1834" s="15"/>
      <c r="AQ1834" s="15"/>
      <c r="AR1834" s="15"/>
      <c r="AT1834" s="53" t="s">
        <v>45</v>
      </c>
      <c r="AU1834" s="15"/>
      <c r="AV1834" s="15"/>
      <c r="AZ1834" s="15"/>
      <c r="BA1834" s="15"/>
      <c r="BB1834" s="15"/>
      <c r="BC1834" s="15"/>
      <c r="BD1834" s="15"/>
      <c r="BE1834" s="15"/>
      <c r="BF1834" s="15"/>
      <c r="BG1834" s="15"/>
      <c r="BH1834" s="15"/>
      <c r="BI1834" s="15"/>
      <c r="BJ1834" s="15"/>
      <c r="BK1834" s="15"/>
      <c r="BL1834" s="15"/>
      <c r="BM1834" s="15">
        <v>10.199999999999999</v>
      </c>
    </row>
    <row r="1835" spans="1:65" x14ac:dyDescent="0.25">
      <c r="A1835" s="66" t="s">
        <v>491</v>
      </c>
      <c r="B1835" s="66" t="s">
        <v>491</v>
      </c>
      <c r="C1835" s="69">
        <v>40710</v>
      </c>
      <c r="D1835" s="46"/>
      <c r="E1835" s="46"/>
      <c r="F1835" t="s">
        <v>492</v>
      </c>
      <c r="H1835" s="45"/>
      <c r="I1835" s="45"/>
      <c r="J1835" s="45"/>
      <c r="K1835" s="45"/>
      <c r="L1835" s="45"/>
      <c r="M1835" s="45"/>
      <c r="N1835" s="45"/>
      <c r="O1835" s="45"/>
      <c r="P1835" s="45"/>
      <c r="BA1835">
        <v>15</v>
      </c>
      <c r="BL1835">
        <v>4.5</v>
      </c>
    </row>
    <row r="1836" spans="1:65" x14ac:dyDescent="0.25">
      <c r="A1836" s="66" t="s">
        <v>491</v>
      </c>
      <c r="B1836" s="66" t="s">
        <v>491</v>
      </c>
      <c r="C1836" s="69">
        <v>40723</v>
      </c>
      <c r="D1836" s="46"/>
      <c r="E1836" s="46"/>
      <c r="F1836" t="s">
        <v>492</v>
      </c>
      <c r="H1836" s="45"/>
      <c r="I1836" s="45"/>
      <c r="J1836" s="45"/>
      <c r="K1836" s="45"/>
      <c r="L1836" s="45"/>
      <c r="M1836" s="45"/>
      <c r="N1836" s="45"/>
      <c r="O1836" s="45"/>
      <c r="P1836" s="45"/>
      <c r="BA1836">
        <v>30</v>
      </c>
      <c r="BL1836">
        <v>5.9</v>
      </c>
    </row>
    <row r="1837" spans="1:65" x14ac:dyDescent="0.25">
      <c r="A1837" s="66" t="s">
        <v>491</v>
      </c>
      <c r="B1837" s="66" t="s">
        <v>491</v>
      </c>
      <c r="C1837" s="69">
        <v>40730</v>
      </c>
      <c r="D1837" s="46"/>
      <c r="E1837" s="46"/>
      <c r="F1837" t="s">
        <v>492</v>
      </c>
      <c r="H1837" s="45"/>
      <c r="I1837" s="45"/>
      <c r="J1837" s="45"/>
      <c r="K1837" s="45"/>
      <c r="L1837" s="45"/>
      <c r="M1837" s="45"/>
      <c r="N1837" s="45"/>
      <c r="O1837" s="45"/>
      <c r="P1837" s="45"/>
      <c r="BA1837">
        <v>30</v>
      </c>
      <c r="BL1837">
        <v>6.9</v>
      </c>
    </row>
    <row r="1838" spans="1:65" x14ac:dyDescent="0.25">
      <c r="A1838" s="66" t="s">
        <v>491</v>
      </c>
      <c r="B1838" s="66" t="s">
        <v>491</v>
      </c>
      <c r="C1838" s="69">
        <v>40737</v>
      </c>
      <c r="D1838" s="46"/>
      <c r="E1838" s="46"/>
      <c r="F1838" t="s">
        <v>492</v>
      </c>
      <c r="H1838" s="45"/>
      <c r="I1838" s="45"/>
      <c r="J1838" s="45"/>
      <c r="K1838" s="45"/>
      <c r="L1838" s="45"/>
      <c r="M1838" s="45"/>
      <c r="N1838" s="45"/>
      <c r="O1838" s="45"/>
      <c r="P1838" s="45"/>
      <c r="BA1838">
        <v>30</v>
      </c>
      <c r="BL1838">
        <v>7.4</v>
      </c>
    </row>
    <row r="1839" spans="1:65" x14ac:dyDescent="0.25">
      <c r="A1839" s="66" t="s">
        <v>491</v>
      </c>
      <c r="B1839" s="66" t="s">
        <v>491</v>
      </c>
      <c r="C1839" s="69">
        <v>40752</v>
      </c>
      <c r="D1839" s="46"/>
      <c r="E1839" s="46"/>
      <c r="F1839" t="s">
        <v>492</v>
      </c>
      <c r="H1839" s="45"/>
      <c r="I1839" s="45"/>
      <c r="J1839" s="45"/>
      <c r="K1839" s="45"/>
      <c r="L1839" s="45"/>
      <c r="M1839" s="45"/>
      <c r="N1839" s="45"/>
      <c r="O1839" s="45"/>
      <c r="P1839" s="45"/>
      <c r="BA1839">
        <v>32</v>
      </c>
      <c r="BL1839">
        <v>9.6</v>
      </c>
    </row>
    <row r="1840" spans="1:65" x14ac:dyDescent="0.25">
      <c r="A1840" s="66" t="s">
        <v>491</v>
      </c>
      <c r="B1840" s="66" t="s">
        <v>491</v>
      </c>
      <c r="C1840" s="69">
        <v>40759</v>
      </c>
      <c r="D1840" s="46"/>
      <c r="E1840" s="46"/>
      <c r="F1840" t="s">
        <v>492</v>
      </c>
      <c r="H1840" s="45"/>
      <c r="I1840" s="45"/>
      <c r="J1840" s="45"/>
      <c r="K1840" s="45"/>
      <c r="L1840" s="45"/>
      <c r="M1840" s="45"/>
      <c r="N1840" s="45"/>
      <c r="O1840" s="45"/>
      <c r="P1840" s="45"/>
      <c r="BA1840">
        <v>30</v>
      </c>
    </row>
    <row r="1841" spans="1:65" x14ac:dyDescent="0.25">
      <c r="A1841" s="66" t="s">
        <v>491</v>
      </c>
      <c r="B1841" s="66" t="s">
        <v>491</v>
      </c>
      <c r="C1841" s="69">
        <v>40765</v>
      </c>
      <c r="D1841" s="46"/>
      <c r="E1841" s="46"/>
      <c r="F1841" t="s">
        <v>492</v>
      </c>
      <c r="H1841" s="45"/>
      <c r="I1841" s="45"/>
      <c r="J1841" s="45"/>
      <c r="K1841" s="45"/>
      <c r="L1841" s="45"/>
      <c r="M1841" s="45"/>
      <c r="N1841" s="45"/>
      <c r="O1841" s="45"/>
      <c r="P1841" s="45"/>
      <c r="BA1841">
        <v>41</v>
      </c>
      <c r="BL1841">
        <v>11.2</v>
      </c>
    </row>
    <row r="1842" spans="1:65" x14ac:dyDescent="0.25">
      <c r="A1842" s="66" t="s">
        <v>491</v>
      </c>
      <c r="B1842" s="66" t="s">
        <v>491</v>
      </c>
      <c r="C1842" s="69">
        <v>40772</v>
      </c>
      <c r="D1842" s="46"/>
      <c r="E1842" s="46"/>
      <c r="F1842" t="s">
        <v>492</v>
      </c>
      <c r="H1842" s="45"/>
      <c r="I1842" s="45"/>
      <c r="J1842" s="45"/>
      <c r="K1842" s="45"/>
      <c r="L1842" s="45"/>
      <c r="M1842" s="45"/>
      <c r="N1842" s="45"/>
      <c r="O1842" s="45"/>
      <c r="P1842" s="45"/>
      <c r="BA1842">
        <v>60</v>
      </c>
    </row>
    <row r="1843" spans="1:65" x14ac:dyDescent="0.25">
      <c r="A1843" s="66" t="s">
        <v>491</v>
      </c>
      <c r="B1843" s="66" t="s">
        <v>491</v>
      </c>
      <c r="C1843" s="69">
        <v>40781</v>
      </c>
      <c r="D1843" s="46"/>
      <c r="E1843" s="46"/>
      <c r="F1843" t="s">
        <v>492</v>
      </c>
      <c r="H1843" s="45"/>
      <c r="I1843" s="45"/>
      <c r="J1843" s="45"/>
      <c r="K1843" s="45"/>
      <c r="L1843" s="45"/>
      <c r="M1843" s="45"/>
      <c r="N1843" s="45"/>
      <c r="O1843" s="45"/>
      <c r="P1843" s="45"/>
      <c r="BA1843">
        <v>65</v>
      </c>
    </row>
    <row r="1844" spans="1:65" x14ac:dyDescent="0.25">
      <c r="A1844" s="66" t="s">
        <v>491</v>
      </c>
      <c r="B1844" s="66" t="s">
        <v>491</v>
      </c>
      <c r="C1844" s="69">
        <v>40792</v>
      </c>
      <c r="D1844" s="46"/>
      <c r="E1844" s="46"/>
      <c r="F1844" t="s">
        <v>492</v>
      </c>
      <c r="H1844" s="45"/>
      <c r="I1844" s="45"/>
      <c r="J1844" s="45"/>
      <c r="K1844" s="45"/>
      <c r="L1844" s="45"/>
      <c r="M1844" s="45"/>
      <c r="N1844" s="45"/>
      <c r="O1844" s="45"/>
      <c r="P1844" s="45"/>
      <c r="BA1844">
        <v>70</v>
      </c>
    </row>
    <row r="1845" spans="1:65" x14ac:dyDescent="0.25">
      <c r="A1845" s="66" t="s">
        <v>491</v>
      </c>
      <c r="B1845" s="66" t="s">
        <v>491</v>
      </c>
      <c r="C1845" s="69">
        <v>40806</v>
      </c>
      <c r="D1845" s="46"/>
      <c r="E1845" s="46"/>
      <c r="F1845" t="s">
        <v>492</v>
      </c>
      <c r="H1845" s="45"/>
      <c r="I1845" s="45"/>
      <c r="J1845" s="45"/>
      <c r="K1845" s="45"/>
      <c r="L1845" s="45"/>
      <c r="M1845" s="45"/>
      <c r="N1845" s="45"/>
      <c r="O1845" s="45"/>
      <c r="P1845" s="45"/>
      <c r="BA1845">
        <v>81</v>
      </c>
    </row>
    <row r="1846" spans="1:65" x14ac:dyDescent="0.25">
      <c r="A1846" s="66" t="s">
        <v>491</v>
      </c>
      <c r="B1846" s="66" t="s">
        <v>491</v>
      </c>
      <c r="C1846" s="69">
        <v>40819</v>
      </c>
      <c r="D1846" s="46"/>
      <c r="E1846" s="46"/>
      <c r="F1846" t="s">
        <v>492</v>
      </c>
      <c r="H1846" s="45"/>
      <c r="I1846" s="45"/>
      <c r="J1846" s="45"/>
      <c r="K1846" s="45"/>
      <c r="L1846" s="45"/>
      <c r="M1846" s="45"/>
      <c r="N1846" s="45"/>
      <c r="O1846" s="45"/>
      <c r="P1846" s="45"/>
      <c r="BA1846">
        <v>83</v>
      </c>
    </row>
    <row r="1847" spans="1:65" x14ac:dyDescent="0.25">
      <c r="A1847" s="66" t="s">
        <v>491</v>
      </c>
      <c r="B1847" s="66" t="s">
        <v>491</v>
      </c>
      <c r="C1847" s="69">
        <v>40828</v>
      </c>
      <c r="D1847" s="46"/>
      <c r="E1847" s="46"/>
      <c r="F1847" t="s">
        <v>492</v>
      </c>
      <c r="H1847" s="45"/>
      <c r="I1847" s="45"/>
      <c r="J1847" s="45"/>
      <c r="K1847" s="45"/>
      <c r="L1847" s="45"/>
      <c r="M1847" s="45"/>
      <c r="N1847" s="45"/>
      <c r="O1847" s="45"/>
      <c r="P1847" s="45"/>
      <c r="BA1847">
        <v>85</v>
      </c>
    </row>
    <row r="1848" spans="1:65" x14ac:dyDescent="0.25">
      <c r="A1848" s="66" t="s">
        <v>491</v>
      </c>
      <c r="B1848" s="66" t="s">
        <v>491</v>
      </c>
      <c r="C1848" s="69">
        <v>40834</v>
      </c>
      <c r="D1848" s="46"/>
      <c r="E1848" s="46"/>
      <c r="F1848" t="s">
        <v>492</v>
      </c>
      <c r="H1848" s="45"/>
      <c r="I1848" s="45"/>
      <c r="J1848" s="45"/>
      <c r="K1848" s="45"/>
      <c r="L1848" s="45"/>
      <c r="M1848" s="45"/>
      <c r="N1848" s="45"/>
      <c r="O1848" s="45"/>
      <c r="P1848" s="45"/>
      <c r="BA1848">
        <v>85</v>
      </c>
    </row>
    <row r="1849" spans="1:65" x14ac:dyDescent="0.25">
      <c r="A1849" s="66" t="s">
        <v>491</v>
      </c>
      <c r="B1849" s="66" t="s">
        <v>491</v>
      </c>
      <c r="C1849" s="69">
        <v>40841</v>
      </c>
      <c r="D1849" s="46"/>
      <c r="E1849" s="46"/>
      <c r="F1849" t="s">
        <v>492</v>
      </c>
      <c r="H1849" s="45"/>
      <c r="I1849" s="45"/>
      <c r="J1849" s="45"/>
      <c r="K1849" s="45"/>
      <c r="L1849" s="45"/>
      <c r="M1849" s="45"/>
      <c r="N1849" s="45"/>
      <c r="O1849" s="45"/>
      <c r="P1849" s="45"/>
      <c r="BA1849">
        <v>90</v>
      </c>
    </row>
    <row r="1850" spans="1:65" x14ac:dyDescent="0.25">
      <c r="A1850" s="66" t="s">
        <v>491</v>
      </c>
      <c r="B1850" s="66" t="s">
        <v>491</v>
      </c>
      <c r="C1850" s="69">
        <v>40848</v>
      </c>
      <c r="D1850" s="46"/>
      <c r="E1850" s="46"/>
      <c r="F1850" t="s">
        <v>492</v>
      </c>
      <c r="H1850" s="45"/>
      <c r="I1850" s="45"/>
      <c r="J1850" s="45"/>
      <c r="K1850" s="45"/>
      <c r="L1850" s="45"/>
      <c r="M1850" s="45"/>
      <c r="N1850" s="45"/>
      <c r="O1850" s="45"/>
      <c r="P1850" s="45"/>
      <c r="BA1850">
        <v>90</v>
      </c>
    </row>
    <row r="1851" spans="1:65" x14ac:dyDescent="0.25">
      <c r="A1851" s="55" t="s">
        <v>491</v>
      </c>
      <c r="B1851" s="55" t="s">
        <v>491</v>
      </c>
      <c r="C1851" s="60">
        <v>40855</v>
      </c>
      <c r="F1851" t="s">
        <v>492</v>
      </c>
      <c r="AD1851" t="str">
        <f>IF(ISNUMBER(AE1851),AE1851/10,"")</f>
        <v/>
      </c>
      <c r="BA1851">
        <v>90</v>
      </c>
    </row>
    <row r="1852" spans="1:65" x14ac:dyDescent="0.25">
      <c r="A1852" s="55" t="s">
        <v>491</v>
      </c>
      <c r="B1852" s="55" t="s">
        <v>491</v>
      </c>
      <c r="C1852" s="60"/>
      <c r="AT1852" s="48" t="s">
        <v>45</v>
      </c>
      <c r="BM1852">
        <v>11.2</v>
      </c>
    </row>
    <row r="1853" spans="1:65" x14ac:dyDescent="0.25">
      <c r="A1853" s="55" t="s">
        <v>493</v>
      </c>
      <c r="B1853" s="55" t="s">
        <v>493</v>
      </c>
      <c r="C1853" s="60">
        <v>40737</v>
      </c>
      <c r="F1853" t="s">
        <v>481</v>
      </c>
      <c r="BA1853">
        <v>12</v>
      </c>
      <c r="BL1853">
        <v>2.2000000000000002</v>
      </c>
    </row>
    <row r="1854" spans="1:65" x14ac:dyDescent="0.25">
      <c r="A1854" s="55" t="s">
        <v>493</v>
      </c>
      <c r="B1854" s="55" t="s">
        <v>493</v>
      </c>
      <c r="C1854" s="60">
        <v>40752</v>
      </c>
      <c r="F1854" t="s">
        <v>481</v>
      </c>
      <c r="BA1854">
        <v>30</v>
      </c>
      <c r="BL1854">
        <v>4.5999999999999996</v>
      </c>
    </row>
    <row r="1855" spans="1:65" x14ac:dyDescent="0.25">
      <c r="A1855" s="55" t="s">
        <v>493</v>
      </c>
      <c r="B1855" s="55" t="s">
        <v>493</v>
      </c>
      <c r="C1855" s="60">
        <v>40758</v>
      </c>
      <c r="F1855" t="s">
        <v>481</v>
      </c>
      <c r="BA1855">
        <v>30</v>
      </c>
    </row>
    <row r="1856" spans="1:65" x14ac:dyDescent="0.25">
      <c r="A1856" s="55" t="s">
        <v>493</v>
      </c>
      <c r="B1856" s="55" t="s">
        <v>493</v>
      </c>
      <c r="C1856" s="60">
        <v>40764</v>
      </c>
      <c r="F1856" t="s">
        <v>481</v>
      </c>
      <c r="BA1856">
        <v>32</v>
      </c>
      <c r="BL1856">
        <v>6.4</v>
      </c>
    </row>
    <row r="1857" spans="1:65" x14ac:dyDescent="0.25">
      <c r="A1857" s="55" t="s">
        <v>493</v>
      </c>
      <c r="B1857" s="55" t="s">
        <v>493</v>
      </c>
      <c r="C1857" s="60">
        <v>40772</v>
      </c>
      <c r="F1857" t="s">
        <v>481</v>
      </c>
      <c r="BA1857">
        <v>31</v>
      </c>
    </row>
    <row r="1858" spans="1:65" x14ac:dyDescent="0.25">
      <c r="A1858" s="55" t="s">
        <v>493</v>
      </c>
      <c r="B1858" s="55" t="s">
        <v>493</v>
      </c>
      <c r="C1858" s="60">
        <v>40781</v>
      </c>
      <c r="F1858" t="s">
        <v>481</v>
      </c>
      <c r="BA1858">
        <v>33</v>
      </c>
    </row>
    <row r="1859" spans="1:65" x14ac:dyDescent="0.25">
      <c r="A1859" s="55" t="s">
        <v>493</v>
      </c>
      <c r="B1859" s="55" t="s">
        <v>493</v>
      </c>
      <c r="C1859" s="60">
        <v>40792</v>
      </c>
      <c r="F1859" t="s">
        <v>481</v>
      </c>
      <c r="BA1859">
        <v>55</v>
      </c>
    </row>
    <row r="1860" spans="1:65" x14ac:dyDescent="0.25">
      <c r="A1860" s="55" t="s">
        <v>493</v>
      </c>
      <c r="B1860" s="55" t="s">
        <v>493</v>
      </c>
      <c r="C1860" s="60">
        <v>40806</v>
      </c>
      <c r="F1860" t="s">
        <v>481</v>
      </c>
      <c r="BA1860">
        <v>69</v>
      </c>
    </row>
    <row r="1861" spans="1:65" x14ac:dyDescent="0.25">
      <c r="A1861" s="55" t="s">
        <v>493</v>
      </c>
      <c r="B1861" s="55" t="s">
        <v>493</v>
      </c>
      <c r="C1861" s="60">
        <v>40819</v>
      </c>
      <c r="F1861" t="s">
        <v>481</v>
      </c>
      <c r="BA1861">
        <v>75</v>
      </c>
    </row>
    <row r="1862" spans="1:65" x14ac:dyDescent="0.25">
      <c r="A1862" s="55" t="s">
        <v>493</v>
      </c>
      <c r="B1862" s="55" t="s">
        <v>493</v>
      </c>
      <c r="C1862" s="60">
        <v>40828</v>
      </c>
      <c r="F1862" t="s">
        <v>481</v>
      </c>
      <c r="BA1862">
        <v>81</v>
      </c>
    </row>
    <row r="1863" spans="1:65" x14ac:dyDescent="0.25">
      <c r="A1863" s="55" t="s">
        <v>493</v>
      </c>
      <c r="B1863" s="55" t="s">
        <v>493</v>
      </c>
      <c r="C1863" s="60">
        <v>40834</v>
      </c>
      <c r="F1863" t="s">
        <v>481</v>
      </c>
      <c r="BA1863">
        <v>83</v>
      </c>
    </row>
    <row r="1864" spans="1:65" x14ac:dyDescent="0.25">
      <c r="A1864" s="55" t="s">
        <v>493</v>
      </c>
      <c r="B1864" s="55" t="s">
        <v>493</v>
      </c>
      <c r="C1864" s="60">
        <v>40841</v>
      </c>
      <c r="F1864" t="s">
        <v>481</v>
      </c>
      <c r="BA1864">
        <v>83</v>
      </c>
    </row>
    <row r="1865" spans="1:65" x14ac:dyDescent="0.25">
      <c r="A1865" s="55" t="s">
        <v>493</v>
      </c>
      <c r="B1865" s="55" t="s">
        <v>493</v>
      </c>
      <c r="C1865" s="60">
        <v>40848</v>
      </c>
      <c r="F1865" t="s">
        <v>481</v>
      </c>
      <c r="BA1865">
        <v>85</v>
      </c>
    </row>
    <row r="1866" spans="1:65" x14ac:dyDescent="0.25">
      <c r="A1866" s="55" t="s">
        <v>493</v>
      </c>
      <c r="B1866" s="55" t="s">
        <v>493</v>
      </c>
      <c r="C1866" s="60">
        <v>40855</v>
      </c>
      <c r="F1866" t="s">
        <v>481</v>
      </c>
      <c r="BA1866">
        <v>90</v>
      </c>
    </row>
    <row r="1867" spans="1:65" x14ac:dyDescent="0.25">
      <c r="A1867" s="55" t="s">
        <v>493</v>
      </c>
      <c r="B1867" s="55" t="s">
        <v>493</v>
      </c>
      <c r="C1867" s="60"/>
      <c r="AT1867" s="48" t="s">
        <v>45</v>
      </c>
      <c r="BM1867" s="50"/>
    </row>
    <row r="1868" spans="1:65" x14ac:dyDescent="0.25">
      <c r="A1868" s="55" t="s">
        <v>494</v>
      </c>
      <c r="B1868" s="55" t="s">
        <v>494</v>
      </c>
      <c r="C1868" s="60">
        <v>40737</v>
      </c>
      <c r="F1868" t="s">
        <v>152</v>
      </c>
      <c r="BA1868">
        <v>12</v>
      </c>
      <c r="BL1868">
        <v>2.2000000000000002</v>
      </c>
    </row>
    <row r="1869" spans="1:65" x14ac:dyDescent="0.25">
      <c r="A1869" s="55" t="s">
        <v>494</v>
      </c>
      <c r="B1869" s="55" t="s">
        <v>494</v>
      </c>
      <c r="C1869" s="60">
        <v>40752</v>
      </c>
      <c r="F1869" t="s">
        <v>152</v>
      </c>
      <c r="BA1869">
        <v>15</v>
      </c>
      <c r="BL1869">
        <v>4.7</v>
      </c>
    </row>
    <row r="1870" spans="1:65" x14ac:dyDescent="0.25">
      <c r="A1870" s="55" t="s">
        <v>494</v>
      </c>
      <c r="B1870" s="55" t="s">
        <v>494</v>
      </c>
      <c r="C1870" s="60">
        <v>40758</v>
      </c>
      <c r="F1870" t="s">
        <v>152</v>
      </c>
      <c r="BA1870">
        <v>30</v>
      </c>
    </row>
    <row r="1871" spans="1:65" x14ac:dyDescent="0.25">
      <c r="A1871" s="55" t="s">
        <v>494</v>
      </c>
      <c r="B1871" s="55" t="s">
        <v>494</v>
      </c>
      <c r="C1871" s="60">
        <v>40764</v>
      </c>
      <c r="F1871" t="s">
        <v>152</v>
      </c>
      <c r="BA1871">
        <v>30</v>
      </c>
      <c r="BL1871">
        <v>6.3</v>
      </c>
    </row>
    <row r="1872" spans="1:65" x14ac:dyDescent="0.25">
      <c r="A1872" s="55" t="s">
        <v>494</v>
      </c>
      <c r="B1872" s="55" t="s">
        <v>494</v>
      </c>
      <c r="C1872" s="60">
        <v>40772</v>
      </c>
      <c r="F1872" t="s">
        <v>152</v>
      </c>
      <c r="BA1872">
        <v>30</v>
      </c>
    </row>
    <row r="1873" spans="1:65" x14ac:dyDescent="0.25">
      <c r="A1873" s="55" t="s">
        <v>494</v>
      </c>
      <c r="B1873" s="55" t="s">
        <v>494</v>
      </c>
      <c r="C1873" s="60">
        <v>40781</v>
      </c>
      <c r="F1873" t="s">
        <v>152</v>
      </c>
      <c r="BA1873">
        <v>32</v>
      </c>
    </row>
    <row r="1874" spans="1:65" x14ac:dyDescent="0.25">
      <c r="A1874" s="55" t="s">
        <v>494</v>
      </c>
      <c r="B1874" s="55" t="s">
        <v>494</v>
      </c>
      <c r="C1874" s="60">
        <v>40792</v>
      </c>
      <c r="F1874" t="s">
        <v>152</v>
      </c>
      <c r="BA1874">
        <v>39</v>
      </c>
    </row>
    <row r="1875" spans="1:65" x14ac:dyDescent="0.25">
      <c r="A1875" s="55" t="s">
        <v>494</v>
      </c>
      <c r="B1875" s="55" t="s">
        <v>494</v>
      </c>
      <c r="C1875" s="60">
        <v>40806</v>
      </c>
      <c r="F1875" t="s">
        <v>152</v>
      </c>
      <c r="BA1875">
        <v>52</v>
      </c>
    </row>
    <row r="1876" spans="1:65" x14ac:dyDescent="0.25">
      <c r="A1876" s="55" t="s">
        <v>494</v>
      </c>
      <c r="B1876" s="55" t="s">
        <v>494</v>
      </c>
      <c r="C1876" s="60">
        <v>40819</v>
      </c>
      <c r="F1876" t="s">
        <v>152</v>
      </c>
      <c r="BA1876">
        <v>70</v>
      </c>
    </row>
    <row r="1877" spans="1:65" x14ac:dyDescent="0.25">
      <c r="A1877" s="55" t="s">
        <v>494</v>
      </c>
      <c r="B1877" s="55" t="s">
        <v>494</v>
      </c>
      <c r="C1877" s="60">
        <v>40828</v>
      </c>
      <c r="F1877" t="s">
        <v>152</v>
      </c>
      <c r="BA1877">
        <v>81</v>
      </c>
    </row>
    <row r="1878" spans="1:65" x14ac:dyDescent="0.25">
      <c r="A1878" s="55" t="s">
        <v>494</v>
      </c>
      <c r="B1878" s="55" t="s">
        <v>494</v>
      </c>
      <c r="C1878" s="60">
        <v>40834</v>
      </c>
      <c r="F1878" t="s">
        <v>152</v>
      </c>
      <c r="BA1878">
        <v>81</v>
      </c>
    </row>
    <row r="1879" spans="1:65" x14ac:dyDescent="0.25">
      <c r="A1879" s="55" t="s">
        <v>494</v>
      </c>
      <c r="B1879" s="55" t="s">
        <v>494</v>
      </c>
      <c r="C1879" s="60">
        <v>40841</v>
      </c>
      <c r="F1879" t="s">
        <v>152</v>
      </c>
      <c r="BA1879">
        <v>81</v>
      </c>
    </row>
    <row r="1880" spans="1:65" x14ac:dyDescent="0.25">
      <c r="A1880" s="55" t="s">
        <v>494</v>
      </c>
      <c r="B1880" s="55" t="s">
        <v>494</v>
      </c>
      <c r="C1880" s="60">
        <v>40848</v>
      </c>
      <c r="F1880" t="s">
        <v>152</v>
      </c>
      <c r="BA1880">
        <v>83</v>
      </c>
    </row>
    <row r="1881" spans="1:65" x14ac:dyDescent="0.25">
      <c r="A1881" s="55" t="s">
        <v>494</v>
      </c>
      <c r="B1881" s="55" t="s">
        <v>494</v>
      </c>
      <c r="C1881" s="60">
        <v>40855</v>
      </c>
      <c r="F1881" t="s">
        <v>152</v>
      </c>
      <c r="BA1881">
        <v>90</v>
      </c>
    </row>
    <row r="1882" spans="1:65" x14ac:dyDescent="0.25">
      <c r="A1882" s="55" t="s">
        <v>494</v>
      </c>
      <c r="B1882" s="55" t="s">
        <v>494</v>
      </c>
      <c r="C1882" s="60"/>
      <c r="AT1882" s="48" t="s">
        <v>45</v>
      </c>
      <c r="BM1882" s="50"/>
    </row>
    <row r="1883" spans="1:65" x14ac:dyDescent="0.25">
      <c r="A1883" s="55" t="s">
        <v>495</v>
      </c>
      <c r="B1883" s="55" t="s">
        <v>495</v>
      </c>
      <c r="C1883" s="60">
        <v>40737</v>
      </c>
      <c r="F1883" t="s">
        <v>154</v>
      </c>
      <c r="BA1883">
        <v>12</v>
      </c>
      <c r="BL1883">
        <v>2.2999999999999998</v>
      </c>
    </row>
    <row r="1884" spans="1:65" x14ac:dyDescent="0.25">
      <c r="A1884" s="55" t="s">
        <v>495</v>
      </c>
      <c r="B1884" s="55" t="s">
        <v>495</v>
      </c>
      <c r="C1884" s="60">
        <v>40752</v>
      </c>
      <c r="F1884" t="s">
        <v>154</v>
      </c>
      <c r="BA1884">
        <v>15</v>
      </c>
      <c r="BL1884">
        <v>4.9000000000000004</v>
      </c>
    </row>
    <row r="1885" spans="1:65" x14ac:dyDescent="0.25">
      <c r="A1885" s="55" t="s">
        <v>495</v>
      </c>
      <c r="B1885" s="55" t="s">
        <v>495</v>
      </c>
      <c r="C1885" s="60">
        <v>40758</v>
      </c>
      <c r="F1885" t="s">
        <v>154</v>
      </c>
      <c r="BA1885">
        <v>30</v>
      </c>
    </row>
    <row r="1886" spans="1:65" x14ac:dyDescent="0.25">
      <c r="A1886" s="55" t="s">
        <v>495</v>
      </c>
      <c r="B1886" s="55" t="s">
        <v>495</v>
      </c>
      <c r="C1886" s="60">
        <v>40764</v>
      </c>
      <c r="F1886" t="s">
        <v>154</v>
      </c>
      <c r="BA1886">
        <v>30</v>
      </c>
      <c r="BL1886">
        <v>6.3</v>
      </c>
    </row>
    <row r="1887" spans="1:65" x14ac:dyDescent="0.25">
      <c r="A1887" s="55" t="s">
        <v>495</v>
      </c>
      <c r="B1887" s="55" t="s">
        <v>495</v>
      </c>
      <c r="C1887" s="60">
        <v>40772</v>
      </c>
      <c r="F1887" t="s">
        <v>154</v>
      </c>
      <c r="BA1887">
        <v>31</v>
      </c>
    </row>
    <row r="1888" spans="1:65" x14ac:dyDescent="0.25">
      <c r="A1888" s="55" t="s">
        <v>495</v>
      </c>
      <c r="B1888" s="55" t="s">
        <v>495</v>
      </c>
      <c r="C1888" s="60">
        <v>40781</v>
      </c>
      <c r="F1888" t="s">
        <v>154</v>
      </c>
      <c r="BA1888">
        <v>32</v>
      </c>
    </row>
    <row r="1889" spans="1:65" x14ac:dyDescent="0.25">
      <c r="A1889" s="55" t="s">
        <v>495</v>
      </c>
      <c r="B1889" s="55" t="s">
        <v>495</v>
      </c>
      <c r="C1889" s="60">
        <v>40792</v>
      </c>
      <c r="F1889" t="s">
        <v>154</v>
      </c>
      <c r="BA1889">
        <v>41</v>
      </c>
    </row>
    <row r="1890" spans="1:65" x14ac:dyDescent="0.25">
      <c r="A1890" s="55" t="s">
        <v>495</v>
      </c>
      <c r="B1890" s="55" t="s">
        <v>495</v>
      </c>
      <c r="C1890" s="60">
        <v>40806</v>
      </c>
      <c r="F1890" t="s">
        <v>154</v>
      </c>
      <c r="BA1890">
        <v>58</v>
      </c>
    </row>
    <row r="1891" spans="1:65" x14ac:dyDescent="0.25">
      <c r="A1891" s="55" t="s">
        <v>495</v>
      </c>
      <c r="B1891" s="55" t="s">
        <v>495</v>
      </c>
      <c r="C1891" s="60">
        <v>40819</v>
      </c>
      <c r="F1891" t="s">
        <v>154</v>
      </c>
      <c r="BA1891">
        <v>70</v>
      </c>
    </row>
    <row r="1892" spans="1:65" x14ac:dyDescent="0.25">
      <c r="A1892" s="55" t="s">
        <v>495</v>
      </c>
      <c r="B1892" s="55" t="s">
        <v>495</v>
      </c>
      <c r="C1892" s="60">
        <v>40828</v>
      </c>
      <c r="F1892" t="s">
        <v>154</v>
      </c>
      <c r="BA1892">
        <v>81</v>
      </c>
    </row>
    <row r="1893" spans="1:65" x14ac:dyDescent="0.25">
      <c r="A1893" s="55" t="s">
        <v>495</v>
      </c>
      <c r="B1893" s="55" t="s">
        <v>495</v>
      </c>
      <c r="C1893" s="60">
        <v>40834</v>
      </c>
      <c r="F1893" t="s">
        <v>154</v>
      </c>
      <c r="BA1893">
        <v>81</v>
      </c>
    </row>
    <row r="1894" spans="1:65" x14ac:dyDescent="0.25">
      <c r="A1894" s="55" t="s">
        <v>495</v>
      </c>
      <c r="B1894" s="55" t="s">
        <v>495</v>
      </c>
      <c r="C1894" s="60">
        <v>40841</v>
      </c>
      <c r="F1894" t="s">
        <v>154</v>
      </c>
      <c r="BA1894">
        <v>83</v>
      </c>
    </row>
    <row r="1895" spans="1:65" x14ac:dyDescent="0.25">
      <c r="A1895" s="55" t="s">
        <v>495</v>
      </c>
      <c r="B1895" s="55" t="s">
        <v>495</v>
      </c>
      <c r="C1895" s="60">
        <v>40848</v>
      </c>
      <c r="F1895" t="s">
        <v>154</v>
      </c>
      <c r="BA1895">
        <v>85</v>
      </c>
    </row>
    <row r="1896" spans="1:65" x14ac:dyDescent="0.25">
      <c r="A1896" s="55" t="s">
        <v>495</v>
      </c>
      <c r="B1896" s="55" t="s">
        <v>495</v>
      </c>
      <c r="C1896" s="60">
        <v>40855</v>
      </c>
      <c r="F1896" t="s">
        <v>154</v>
      </c>
      <c r="BA1896">
        <v>90</v>
      </c>
    </row>
    <row r="1897" spans="1:65" x14ac:dyDescent="0.25">
      <c r="A1897" s="55" t="s">
        <v>495</v>
      </c>
      <c r="B1897" s="55" t="s">
        <v>495</v>
      </c>
      <c r="C1897" s="60"/>
      <c r="AT1897" s="48" t="s">
        <v>45</v>
      </c>
      <c r="BM1897" s="50"/>
    </row>
    <row r="1898" spans="1:65" x14ac:dyDescent="0.25">
      <c r="A1898" s="55" t="s">
        <v>496</v>
      </c>
      <c r="B1898" s="55" t="s">
        <v>496</v>
      </c>
      <c r="C1898" s="60">
        <v>40737</v>
      </c>
      <c r="F1898" t="s">
        <v>485</v>
      </c>
      <c r="BA1898">
        <v>12</v>
      </c>
      <c r="BL1898">
        <v>2.2999999999999998</v>
      </c>
    </row>
    <row r="1899" spans="1:65" x14ac:dyDescent="0.25">
      <c r="A1899" s="55" t="s">
        <v>496</v>
      </c>
      <c r="B1899" s="55" t="s">
        <v>496</v>
      </c>
      <c r="C1899" s="60">
        <v>40752</v>
      </c>
      <c r="F1899" t="s">
        <v>485</v>
      </c>
      <c r="BA1899">
        <v>15</v>
      </c>
      <c r="BL1899">
        <v>4.7</v>
      </c>
    </row>
    <row r="1900" spans="1:65" x14ac:dyDescent="0.25">
      <c r="A1900" s="55" t="s">
        <v>496</v>
      </c>
      <c r="B1900" s="55" t="s">
        <v>496</v>
      </c>
      <c r="C1900" s="60">
        <v>40758</v>
      </c>
      <c r="F1900" t="s">
        <v>485</v>
      </c>
      <c r="BA1900">
        <v>30</v>
      </c>
    </row>
    <row r="1901" spans="1:65" x14ac:dyDescent="0.25">
      <c r="A1901" s="55" t="s">
        <v>496</v>
      </c>
      <c r="B1901" s="55" t="s">
        <v>496</v>
      </c>
      <c r="C1901" s="60">
        <v>40764</v>
      </c>
      <c r="F1901" t="s">
        <v>485</v>
      </c>
      <c r="BA1901">
        <v>30</v>
      </c>
      <c r="BL1901">
        <v>6</v>
      </c>
    </row>
    <row r="1902" spans="1:65" x14ac:dyDescent="0.25">
      <c r="A1902" s="55" t="s">
        <v>496</v>
      </c>
      <c r="B1902" s="55" t="s">
        <v>496</v>
      </c>
      <c r="C1902" s="60">
        <v>40772</v>
      </c>
      <c r="F1902" t="s">
        <v>485</v>
      </c>
      <c r="BA1902">
        <v>31</v>
      </c>
    </row>
    <row r="1903" spans="1:65" x14ac:dyDescent="0.25">
      <c r="A1903" s="55" t="s">
        <v>496</v>
      </c>
      <c r="B1903" s="55" t="s">
        <v>496</v>
      </c>
      <c r="C1903" s="60">
        <v>40781</v>
      </c>
      <c r="F1903" t="s">
        <v>485</v>
      </c>
      <c r="BA1903">
        <v>33</v>
      </c>
    </row>
    <row r="1904" spans="1:65" x14ac:dyDescent="0.25">
      <c r="A1904" s="55" t="s">
        <v>496</v>
      </c>
      <c r="B1904" s="55" t="s">
        <v>496</v>
      </c>
      <c r="C1904" s="60">
        <v>40792</v>
      </c>
      <c r="F1904" t="s">
        <v>485</v>
      </c>
      <c r="BA1904">
        <v>37</v>
      </c>
    </row>
    <row r="1905" spans="1:65" x14ac:dyDescent="0.25">
      <c r="A1905" s="55" t="s">
        <v>496</v>
      </c>
      <c r="B1905" s="55" t="s">
        <v>496</v>
      </c>
      <c r="C1905" s="60">
        <v>40806</v>
      </c>
      <c r="F1905" t="s">
        <v>485</v>
      </c>
      <c r="BA1905">
        <v>41</v>
      </c>
    </row>
    <row r="1906" spans="1:65" x14ac:dyDescent="0.25">
      <c r="A1906" s="55" t="s">
        <v>496</v>
      </c>
      <c r="B1906" s="55" t="s">
        <v>496</v>
      </c>
      <c r="C1906" s="60">
        <v>40819</v>
      </c>
      <c r="F1906" t="s">
        <v>485</v>
      </c>
      <c r="BA1906">
        <v>55</v>
      </c>
    </row>
    <row r="1907" spans="1:65" x14ac:dyDescent="0.25">
      <c r="A1907" s="55" t="s">
        <v>496</v>
      </c>
      <c r="B1907" s="55" t="s">
        <v>496</v>
      </c>
      <c r="C1907" s="60">
        <v>40828</v>
      </c>
      <c r="F1907" t="s">
        <v>485</v>
      </c>
      <c r="BA1907">
        <v>70</v>
      </c>
    </row>
    <row r="1908" spans="1:65" x14ac:dyDescent="0.25">
      <c r="A1908" s="55" t="s">
        <v>496</v>
      </c>
      <c r="B1908" s="55" t="s">
        <v>496</v>
      </c>
      <c r="C1908" s="60">
        <v>40834</v>
      </c>
      <c r="F1908" t="s">
        <v>485</v>
      </c>
      <c r="BA1908">
        <v>70</v>
      </c>
    </row>
    <row r="1909" spans="1:65" x14ac:dyDescent="0.25">
      <c r="A1909" s="55" t="s">
        <v>496</v>
      </c>
      <c r="B1909" s="55" t="s">
        <v>496</v>
      </c>
      <c r="C1909" s="60">
        <v>40841</v>
      </c>
      <c r="F1909" t="s">
        <v>485</v>
      </c>
      <c r="BA1909">
        <v>79</v>
      </c>
    </row>
    <row r="1910" spans="1:65" x14ac:dyDescent="0.25">
      <c r="A1910" s="55" t="s">
        <v>496</v>
      </c>
      <c r="B1910" s="55" t="s">
        <v>496</v>
      </c>
      <c r="C1910" s="60">
        <v>40848</v>
      </c>
      <c r="F1910" t="s">
        <v>485</v>
      </c>
      <c r="BA1910">
        <v>83</v>
      </c>
    </row>
    <row r="1911" spans="1:65" x14ac:dyDescent="0.25">
      <c r="A1911" s="55" t="s">
        <v>496</v>
      </c>
      <c r="B1911" s="55" t="s">
        <v>496</v>
      </c>
      <c r="C1911" s="60">
        <v>40855</v>
      </c>
      <c r="F1911" t="s">
        <v>485</v>
      </c>
      <c r="BA1911">
        <v>83</v>
      </c>
    </row>
    <row r="1912" spans="1:65" x14ac:dyDescent="0.25">
      <c r="A1912" s="55" t="s">
        <v>496</v>
      </c>
      <c r="B1912" s="55" t="s">
        <v>496</v>
      </c>
      <c r="C1912" s="60"/>
      <c r="AT1912" s="48" t="s">
        <v>45</v>
      </c>
      <c r="BM1912" s="50"/>
    </row>
    <row r="1913" spans="1:65" x14ac:dyDescent="0.25">
      <c r="A1913" s="55" t="s">
        <v>497</v>
      </c>
      <c r="B1913" s="55" t="s">
        <v>497</v>
      </c>
      <c r="C1913" s="60">
        <v>40737</v>
      </c>
      <c r="F1913" t="s">
        <v>156</v>
      </c>
      <c r="BA1913">
        <v>13</v>
      </c>
      <c r="BL1913">
        <v>2.7</v>
      </c>
    </row>
    <row r="1914" spans="1:65" x14ac:dyDescent="0.25">
      <c r="A1914" s="55" t="s">
        <v>497</v>
      </c>
      <c r="B1914" s="55" t="s">
        <v>497</v>
      </c>
      <c r="C1914" s="60">
        <v>40752</v>
      </c>
      <c r="F1914" t="s">
        <v>156</v>
      </c>
      <c r="BA1914">
        <v>15</v>
      </c>
      <c r="BL1914">
        <v>4.9000000000000004</v>
      </c>
    </row>
    <row r="1915" spans="1:65" x14ac:dyDescent="0.25">
      <c r="A1915" s="55" t="s">
        <v>497</v>
      </c>
      <c r="B1915" s="55" t="s">
        <v>497</v>
      </c>
      <c r="C1915" s="60">
        <v>40758</v>
      </c>
      <c r="F1915" t="s">
        <v>156</v>
      </c>
      <c r="BA1915">
        <v>30</v>
      </c>
    </row>
    <row r="1916" spans="1:65" x14ac:dyDescent="0.25">
      <c r="A1916" s="55" t="s">
        <v>497</v>
      </c>
      <c r="B1916" s="55" t="s">
        <v>497</v>
      </c>
      <c r="C1916" s="60">
        <v>40764</v>
      </c>
      <c r="F1916" t="s">
        <v>156</v>
      </c>
      <c r="BA1916">
        <v>30</v>
      </c>
      <c r="BL1916">
        <v>6.6</v>
      </c>
    </row>
    <row r="1917" spans="1:65" x14ac:dyDescent="0.25">
      <c r="A1917" s="55" t="s">
        <v>497</v>
      </c>
      <c r="B1917" s="55" t="s">
        <v>497</v>
      </c>
      <c r="C1917" s="60">
        <v>40772</v>
      </c>
      <c r="F1917" t="s">
        <v>156</v>
      </c>
      <c r="BA1917">
        <v>31</v>
      </c>
    </row>
    <row r="1918" spans="1:65" x14ac:dyDescent="0.25">
      <c r="A1918" s="55" t="s">
        <v>497</v>
      </c>
      <c r="B1918" s="55" t="s">
        <v>497</v>
      </c>
      <c r="C1918" s="60">
        <v>40781</v>
      </c>
      <c r="F1918" t="s">
        <v>156</v>
      </c>
      <c r="BA1918">
        <v>33</v>
      </c>
    </row>
    <row r="1919" spans="1:65" x14ac:dyDescent="0.25">
      <c r="A1919" s="55" t="s">
        <v>497</v>
      </c>
      <c r="B1919" s="55" t="s">
        <v>497</v>
      </c>
      <c r="C1919" s="60">
        <v>40792</v>
      </c>
      <c r="F1919" t="s">
        <v>156</v>
      </c>
      <c r="BA1919">
        <v>43</v>
      </c>
    </row>
    <row r="1920" spans="1:65" x14ac:dyDescent="0.25">
      <c r="A1920" s="55" t="s">
        <v>497</v>
      </c>
      <c r="B1920" s="55" t="s">
        <v>497</v>
      </c>
      <c r="C1920" s="60">
        <v>40806</v>
      </c>
      <c r="F1920" t="s">
        <v>156</v>
      </c>
      <c r="BA1920">
        <v>64</v>
      </c>
    </row>
    <row r="1921" spans="1:65" x14ac:dyDescent="0.25">
      <c r="A1921" s="55" t="s">
        <v>497</v>
      </c>
      <c r="B1921" s="55" t="s">
        <v>497</v>
      </c>
      <c r="C1921" s="60">
        <v>40819</v>
      </c>
      <c r="F1921" t="s">
        <v>156</v>
      </c>
      <c r="BA1921">
        <v>70</v>
      </c>
    </row>
    <row r="1922" spans="1:65" x14ac:dyDescent="0.25">
      <c r="A1922" s="55" t="s">
        <v>497</v>
      </c>
      <c r="B1922" s="55" t="s">
        <v>497</v>
      </c>
      <c r="C1922" s="60">
        <v>40828</v>
      </c>
      <c r="F1922" t="s">
        <v>156</v>
      </c>
      <c r="BA1922">
        <v>81</v>
      </c>
    </row>
    <row r="1923" spans="1:65" x14ac:dyDescent="0.25">
      <c r="A1923" s="55" t="s">
        <v>497</v>
      </c>
      <c r="B1923" s="55" t="s">
        <v>497</v>
      </c>
      <c r="C1923" s="60">
        <v>40834</v>
      </c>
      <c r="F1923" t="s">
        <v>156</v>
      </c>
      <c r="BA1923">
        <v>81</v>
      </c>
    </row>
    <row r="1924" spans="1:65" x14ac:dyDescent="0.25">
      <c r="A1924" s="55" t="s">
        <v>497</v>
      </c>
      <c r="B1924" s="55" t="s">
        <v>497</v>
      </c>
      <c r="C1924" s="60">
        <v>40841</v>
      </c>
      <c r="F1924" t="s">
        <v>156</v>
      </c>
      <c r="BA1924">
        <v>83</v>
      </c>
    </row>
    <row r="1925" spans="1:65" x14ac:dyDescent="0.25">
      <c r="A1925" s="55" t="s">
        <v>497</v>
      </c>
      <c r="B1925" s="55" t="s">
        <v>497</v>
      </c>
      <c r="C1925" s="60">
        <v>40848</v>
      </c>
      <c r="F1925" t="s">
        <v>156</v>
      </c>
      <c r="BA1925">
        <v>83</v>
      </c>
    </row>
    <row r="1926" spans="1:65" x14ac:dyDescent="0.25">
      <c r="A1926" s="55" t="s">
        <v>497</v>
      </c>
      <c r="B1926" s="55" t="s">
        <v>497</v>
      </c>
      <c r="C1926" s="60">
        <v>40855</v>
      </c>
      <c r="F1926" t="s">
        <v>156</v>
      </c>
      <c r="BA1926">
        <v>90</v>
      </c>
    </row>
    <row r="1927" spans="1:65" x14ac:dyDescent="0.25">
      <c r="A1927" s="55" t="s">
        <v>497</v>
      </c>
      <c r="B1927" s="55" t="s">
        <v>497</v>
      </c>
      <c r="C1927" s="60"/>
      <c r="AT1927" s="48" t="s">
        <v>45</v>
      </c>
      <c r="BM1927" s="50"/>
    </row>
    <row r="1928" spans="1:65" x14ac:dyDescent="0.25">
      <c r="A1928" s="55" t="s">
        <v>498</v>
      </c>
      <c r="B1928" s="55" t="s">
        <v>498</v>
      </c>
      <c r="C1928" s="60">
        <v>40737</v>
      </c>
      <c r="F1928" t="s">
        <v>488</v>
      </c>
      <c r="BA1928">
        <v>12</v>
      </c>
      <c r="BL1928">
        <v>2.2000000000000002</v>
      </c>
    </row>
    <row r="1929" spans="1:65" x14ac:dyDescent="0.25">
      <c r="A1929" s="55" t="s">
        <v>498</v>
      </c>
      <c r="B1929" s="55" t="s">
        <v>498</v>
      </c>
      <c r="C1929" s="60">
        <v>40752</v>
      </c>
      <c r="F1929" t="s">
        <v>488</v>
      </c>
      <c r="BA1929">
        <v>30</v>
      </c>
      <c r="BL1929">
        <v>4.4000000000000004</v>
      </c>
    </row>
    <row r="1930" spans="1:65" x14ac:dyDescent="0.25">
      <c r="A1930" s="55" t="s">
        <v>498</v>
      </c>
      <c r="B1930" s="55" t="s">
        <v>498</v>
      </c>
      <c r="C1930" s="60">
        <v>40758</v>
      </c>
      <c r="F1930" t="s">
        <v>488</v>
      </c>
      <c r="BA1930">
        <v>30</v>
      </c>
    </row>
    <row r="1931" spans="1:65" x14ac:dyDescent="0.25">
      <c r="A1931" s="55" t="s">
        <v>498</v>
      </c>
      <c r="B1931" s="55" t="s">
        <v>498</v>
      </c>
      <c r="C1931" s="60">
        <v>40764</v>
      </c>
      <c r="F1931" t="s">
        <v>488</v>
      </c>
      <c r="BA1931">
        <v>31</v>
      </c>
      <c r="BL1931">
        <v>5.8</v>
      </c>
    </row>
    <row r="1932" spans="1:65" x14ac:dyDescent="0.25">
      <c r="A1932" s="55" t="s">
        <v>498</v>
      </c>
      <c r="B1932" s="55" t="s">
        <v>498</v>
      </c>
      <c r="C1932" s="60">
        <v>40772</v>
      </c>
      <c r="F1932" t="s">
        <v>488</v>
      </c>
      <c r="BA1932">
        <v>31</v>
      </c>
    </row>
    <row r="1933" spans="1:65" x14ac:dyDescent="0.25">
      <c r="A1933" s="55" t="s">
        <v>498</v>
      </c>
      <c r="B1933" s="55" t="s">
        <v>498</v>
      </c>
      <c r="C1933" s="60">
        <v>40781</v>
      </c>
      <c r="F1933" t="s">
        <v>488</v>
      </c>
      <c r="BA1933">
        <v>33</v>
      </c>
    </row>
    <row r="1934" spans="1:65" x14ac:dyDescent="0.25">
      <c r="A1934" s="55" t="s">
        <v>498</v>
      </c>
      <c r="B1934" s="55" t="s">
        <v>498</v>
      </c>
      <c r="C1934" s="60">
        <v>40792</v>
      </c>
      <c r="F1934" t="s">
        <v>488</v>
      </c>
      <c r="BA1934">
        <v>41</v>
      </c>
    </row>
    <row r="1935" spans="1:65" x14ac:dyDescent="0.25">
      <c r="A1935" s="55" t="s">
        <v>498</v>
      </c>
      <c r="B1935" s="55" t="s">
        <v>498</v>
      </c>
      <c r="C1935" s="60">
        <v>40806</v>
      </c>
      <c r="F1935" t="s">
        <v>488</v>
      </c>
      <c r="BA1935">
        <v>62</v>
      </c>
    </row>
    <row r="1936" spans="1:65" x14ac:dyDescent="0.25">
      <c r="A1936" s="55" t="s">
        <v>498</v>
      </c>
      <c r="B1936" s="55" t="s">
        <v>498</v>
      </c>
      <c r="C1936" s="60">
        <v>40819</v>
      </c>
      <c r="F1936" t="s">
        <v>488</v>
      </c>
      <c r="BA1936">
        <v>70</v>
      </c>
    </row>
    <row r="1937" spans="1:65" x14ac:dyDescent="0.25">
      <c r="A1937" s="55" t="s">
        <v>498</v>
      </c>
      <c r="B1937" s="55" t="s">
        <v>498</v>
      </c>
      <c r="C1937" s="60">
        <v>40828</v>
      </c>
      <c r="F1937" t="s">
        <v>488</v>
      </c>
      <c r="BA1937">
        <v>81</v>
      </c>
    </row>
    <row r="1938" spans="1:65" x14ac:dyDescent="0.25">
      <c r="A1938" s="55" t="s">
        <v>498</v>
      </c>
      <c r="B1938" s="55" t="s">
        <v>498</v>
      </c>
      <c r="C1938" s="60">
        <v>40834</v>
      </c>
      <c r="F1938" t="s">
        <v>488</v>
      </c>
      <c r="BA1938">
        <v>83</v>
      </c>
    </row>
    <row r="1939" spans="1:65" x14ac:dyDescent="0.25">
      <c r="A1939" s="55" t="s">
        <v>498</v>
      </c>
      <c r="B1939" s="55" t="s">
        <v>498</v>
      </c>
      <c r="C1939" s="60">
        <v>40841</v>
      </c>
      <c r="F1939" t="s">
        <v>488</v>
      </c>
      <c r="BA1939">
        <v>83</v>
      </c>
    </row>
    <row r="1940" spans="1:65" x14ac:dyDescent="0.25">
      <c r="A1940" s="55" t="s">
        <v>498</v>
      </c>
      <c r="B1940" s="55" t="s">
        <v>498</v>
      </c>
      <c r="C1940" s="60">
        <v>40848</v>
      </c>
      <c r="F1940" t="s">
        <v>488</v>
      </c>
      <c r="BA1940">
        <v>83</v>
      </c>
    </row>
    <row r="1941" spans="1:65" x14ac:dyDescent="0.25">
      <c r="A1941" s="55" t="s">
        <v>498</v>
      </c>
      <c r="B1941" s="55" t="s">
        <v>498</v>
      </c>
      <c r="C1941" s="60">
        <v>40855</v>
      </c>
      <c r="F1941" t="s">
        <v>488</v>
      </c>
      <c r="BA1941">
        <v>90</v>
      </c>
    </row>
    <row r="1942" spans="1:65" x14ac:dyDescent="0.25">
      <c r="A1942" s="55" t="s">
        <v>498</v>
      </c>
      <c r="B1942" s="55" t="s">
        <v>498</v>
      </c>
      <c r="C1942" s="60"/>
      <c r="AT1942" s="48" t="s">
        <v>45</v>
      </c>
      <c r="BM1942" s="50"/>
    </row>
    <row r="1943" spans="1:65" x14ac:dyDescent="0.25">
      <c r="A1943" s="55" t="s">
        <v>499</v>
      </c>
      <c r="B1943" s="55" t="s">
        <v>499</v>
      </c>
      <c r="C1943" s="60">
        <v>40737</v>
      </c>
      <c r="F1943" t="s">
        <v>490</v>
      </c>
      <c r="BA1943">
        <v>12</v>
      </c>
      <c r="BL1943">
        <v>2.4</v>
      </c>
    </row>
    <row r="1944" spans="1:65" x14ac:dyDescent="0.25">
      <c r="A1944" s="55" t="s">
        <v>499</v>
      </c>
      <c r="B1944" s="55" t="s">
        <v>499</v>
      </c>
      <c r="C1944" s="60">
        <v>40752</v>
      </c>
      <c r="F1944" t="s">
        <v>490</v>
      </c>
      <c r="BA1944">
        <v>15</v>
      </c>
      <c r="BL1944">
        <v>5.0999999999999996</v>
      </c>
    </row>
    <row r="1945" spans="1:65" x14ac:dyDescent="0.25">
      <c r="A1945" s="55" t="s">
        <v>499</v>
      </c>
      <c r="B1945" s="55" t="s">
        <v>499</v>
      </c>
      <c r="C1945" s="60">
        <v>40758</v>
      </c>
      <c r="F1945" t="s">
        <v>490</v>
      </c>
      <c r="BA1945">
        <v>30</v>
      </c>
    </row>
    <row r="1946" spans="1:65" x14ac:dyDescent="0.25">
      <c r="A1946" s="55" t="s">
        <v>499</v>
      </c>
      <c r="B1946" s="55" t="s">
        <v>499</v>
      </c>
      <c r="C1946" s="60">
        <v>40764</v>
      </c>
      <c r="F1946" t="s">
        <v>490</v>
      </c>
      <c r="BA1946">
        <v>30</v>
      </c>
      <c r="BL1946">
        <v>6.6</v>
      </c>
    </row>
    <row r="1947" spans="1:65" x14ac:dyDescent="0.25">
      <c r="A1947" s="55" t="s">
        <v>499</v>
      </c>
      <c r="B1947" s="55" t="s">
        <v>499</v>
      </c>
      <c r="C1947" s="60">
        <v>40772</v>
      </c>
      <c r="F1947" t="s">
        <v>490</v>
      </c>
      <c r="BA1947">
        <v>30</v>
      </c>
    </row>
    <row r="1948" spans="1:65" x14ac:dyDescent="0.25">
      <c r="A1948" s="55" t="s">
        <v>499</v>
      </c>
      <c r="B1948" s="55" t="s">
        <v>499</v>
      </c>
      <c r="C1948" s="60">
        <v>40781</v>
      </c>
      <c r="F1948" t="s">
        <v>490</v>
      </c>
      <c r="BA1948">
        <v>32</v>
      </c>
    </row>
    <row r="1949" spans="1:65" x14ac:dyDescent="0.25">
      <c r="A1949" s="55" t="s">
        <v>499</v>
      </c>
      <c r="B1949" s="55" t="s">
        <v>499</v>
      </c>
      <c r="C1949" s="60">
        <v>40792</v>
      </c>
      <c r="F1949" t="s">
        <v>490</v>
      </c>
      <c r="BA1949">
        <v>41</v>
      </c>
    </row>
    <row r="1950" spans="1:65" x14ac:dyDescent="0.25">
      <c r="A1950" s="55" t="s">
        <v>499</v>
      </c>
      <c r="B1950" s="55" t="s">
        <v>499</v>
      </c>
      <c r="C1950" s="60">
        <v>40806</v>
      </c>
      <c r="F1950" t="s">
        <v>490</v>
      </c>
      <c r="BA1950">
        <v>65</v>
      </c>
    </row>
    <row r="1951" spans="1:65" x14ac:dyDescent="0.25">
      <c r="A1951" s="55" t="s">
        <v>499</v>
      </c>
      <c r="B1951" s="55" t="s">
        <v>499</v>
      </c>
      <c r="C1951" s="60">
        <v>40819</v>
      </c>
      <c r="F1951" t="s">
        <v>490</v>
      </c>
      <c r="BA1951">
        <v>70</v>
      </c>
    </row>
    <row r="1952" spans="1:65" x14ac:dyDescent="0.25">
      <c r="A1952" s="55" t="s">
        <v>499</v>
      </c>
      <c r="B1952" s="55" t="s">
        <v>499</v>
      </c>
      <c r="C1952" s="60">
        <v>40828</v>
      </c>
      <c r="F1952" t="s">
        <v>490</v>
      </c>
      <c r="BA1952">
        <v>81</v>
      </c>
    </row>
    <row r="1953" spans="1:65" x14ac:dyDescent="0.25">
      <c r="A1953" s="55" t="s">
        <v>499</v>
      </c>
      <c r="B1953" s="55" t="s">
        <v>499</v>
      </c>
      <c r="C1953" s="60">
        <v>40834</v>
      </c>
      <c r="F1953" t="s">
        <v>490</v>
      </c>
      <c r="BA1953">
        <v>83</v>
      </c>
    </row>
    <row r="1954" spans="1:65" x14ac:dyDescent="0.25">
      <c r="A1954" s="55" t="s">
        <v>499</v>
      </c>
      <c r="B1954" s="55" t="s">
        <v>499</v>
      </c>
      <c r="C1954" s="60">
        <v>40841</v>
      </c>
      <c r="F1954" t="s">
        <v>490</v>
      </c>
      <c r="BA1954">
        <v>83</v>
      </c>
    </row>
    <row r="1955" spans="1:65" x14ac:dyDescent="0.25">
      <c r="A1955" s="55" t="s">
        <v>499</v>
      </c>
      <c r="B1955" s="55" t="s">
        <v>499</v>
      </c>
      <c r="C1955" s="60">
        <v>40848</v>
      </c>
      <c r="F1955" t="s">
        <v>490</v>
      </c>
      <c r="BA1955">
        <v>85</v>
      </c>
    </row>
    <row r="1956" spans="1:65" x14ac:dyDescent="0.25">
      <c r="A1956" s="55" t="s">
        <v>499</v>
      </c>
      <c r="B1956" s="55" t="s">
        <v>499</v>
      </c>
      <c r="C1956" s="60">
        <v>40855</v>
      </c>
      <c r="F1956" t="s">
        <v>490</v>
      </c>
      <c r="BA1956">
        <v>90</v>
      </c>
    </row>
    <row r="1957" spans="1:65" x14ac:dyDescent="0.25">
      <c r="A1957" s="55" t="s">
        <v>499</v>
      </c>
      <c r="B1957" s="55" t="s">
        <v>499</v>
      </c>
      <c r="C1957" s="60"/>
      <c r="AT1957" s="48" t="s">
        <v>45</v>
      </c>
      <c r="BM1957" s="50"/>
    </row>
    <row r="1958" spans="1:65" x14ac:dyDescent="0.25">
      <c r="A1958" s="55" t="s">
        <v>500</v>
      </c>
      <c r="B1958" s="55" t="s">
        <v>500</v>
      </c>
      <c r="C1958" s="60">
        <v>40737</v>
      </c>
      <c r="F1958" t="s">
        <v>492</v>
      </c>
      <c r="BA1958">
        <v>13</v>
      </c>
      <c r="BL1958">
        <v>2.6</v>
      </c>
    </row>
    <row r="1959" spans="1:65" x14ac:dyDescent="0.25">
      <c r="A1959" s="55" t="s">
        <v>500</v>
      </c>
      <c r="B1959" s="55" t="s">
        <v>500</v>
      </c>
      <c r="C1959" s="60">
        <v>40752</v>
      </c>
      <c r="F1959" t="s">
        <v>492</v>
      </c>
      <c r="BA1959">
        <v>15</v>
      </c>
      <c r="BL1959">
        <v>4.8</v>
      </c>
    </row>
    <row r="1960" spans="1:65" x14ac:dyDescent="0.25">
      <c r="A1960" s="55" t="s">
        <v>500</v>
      </c>
      <c r="B1960" s="55" t="s">
        <v>500</v>
      </c>
      <c r="C1960" s="60">
        <v>40758</v>
      </c>
      <c r="F1960" t="s">
        <v>492</v>
      </c>
      <c r="BA1960">
        <v>30</v>
      </c>
    </row>
    <row r="1961" spans="1:65" x14ac:dyDescent="0.25">
      <c r="A1961" s="55" t="s">
        <v>500</v>
      </c>
      <c r="B1961" s="55" t="s">
        <v>500</v>
      </c>
      <c r="C1961" s="60">
        <v>40764</v>
      </c>
      <c r="F1961" t="s">
        <v>492</v>
      </c>
      <c r="BA1961">
        <v>30</v>
      </c>
      <c r="BL1961">
        <v>6.6</v>
      </c>
    </row>
    <row r="1962" spans="1:65" x14ac:dyDescent="0.25">
      <c r="A1962" s="55" t="s">
        <v>500</v>
      </c>
      <c r="B1962" s="55" t="s">
        <v>500</v>
      </c>
      <c r="C1962" s="60">
        <v>40772</v>
      </c>
      <c r="F1962" t="s">
        <v>492</v>
      </c>
      <c r="BA1962">
        <v>31</v>
      </c>
    </row>
    <row r="1963" spans="1:65" x14ac:dyDescent="0.25">
      <c r="A1963" s="55" t="s">
        <v>500</v>
      </c>
      <c r="B1963" s="55" t="s">
        <v>500</v>
      </c>
      <c r="C1963" s="60">
        <v>40781</v>
      </c>
      <c r="F1963" t="s">
        <v>492</v>
      </c>
      <c r="BA1963">
        <v>32</v>
      </c>
    </row>
    <row r="1964" spans="1:65" x14ac:dyDescent="0.25">
      <c r="A1964" s="55" t="s">
        <v>500</v>
      </c>
      <c r="B1964" s="55" t="s">
        <v>500</v>
      </c>
      <c r="C1964" s="60">
        <v>40792</v>
      </c>
      <c r="F1964" t="s">
        <v>492</v>
      </c>
      <c r="BA1964">
        <v>41</v>
      </c>
    </row>
    <row r="1965" spans="1:65" x14ac:dyDescent="0.25">
      <c r="A1965" s="55" t="s">
        <v>500</v>
      </c>
      <c r="B1965" s="55" t="s">
        <v>500</v>
      </c>
      <c r="C1965" s="60">
        <v>40806</v>
      </c>
      <c r="F1965" t="s">
        <v>492</v>
      </c>
      <c r="BA1965">
        <v>57</v>
      </c>
    </row>
    <row r="1966" spans="1:65" x14ac:dyDescent="0.25">
      <c r="A1966" s="55" t="s">
        <v>500</v>
      </c>
      <c r="B1966" s="55" t="s">
        <v>500</v>
      </c>
      <c r="C1966" s="60">
        <v>40819</v>
      </c>
      <c r="F1966" t="s">
        <v>492</v>
      </c>
      <c r="BA1966">
        <v>70</v>
      </c>
    </row>
    <row r="1967" spans="1:65" x14ac:dyDescent="0.25">
      <c r="A1967" s="55" t="s">
        <v>500</v>
      </c>
      <c r="B1967" s="55" t="s">
        <v>500</v>
      </c>
      <c r="C1967" s="60">
        <v>40828</v>
      </c>
      <c r="F1967" t="s">
        <v>492</v>
      </c>
      <c r="BA1967">
        <v>81</v>
      </c>
    </row>
    <row r="1968" spans="1:65" x14ac:dyDescent="0.25">
      <c r="A1968" s="55" t="s">
        <v>500</v>
      </c>
      <c r="B1968" s="55" t="s">
        <v>500</v>
      </c>
      <c r="C1968" s="60">
        <v>40834</v>
      </c>
      <c r="F1968" t="s">
        <v>492</v>
      </c>
      <c r="BA1968">
        <v>81</v>
      </c>
    </row>
    <row r="1969" spans="1:65" x14ac:dyDescent="0.25">
      <c r="A1969" s="55" t="s">
        <v>500</v>
      </c>
      <c r="B1969" s="55" t="s">
        <v>500</v>
      </c>
      <c r="C1969" s="60">
        <v>40841</v>
      </c>
      <c r="F1969" t="s">
        <v>492</v>
      </c>
      <c r="BA1969">
        <v>83</v>
      </c>
    </row>
    <row r="1970" spans="1:65" x14ac:dyDescent="0.25">
      <c r="A1970" s="55" t="s">
        <v>500</v>
      </c>
      <c r="B1970" s="55" t="s">
        <v>500</v>
      </c>
      <c r="C1970" s="60">
        <v>40848</v>
      </c>
      <c r="F1970" t="s">
        <v>492</v>
      </c>
      <c r="BA1970">
        <v>85</v>
      </c>
    </row>
    <row r="1971" spans="1:65" x14ac:dyDescent="0.25">
      <c r="A1971" s="55" t="s">
        <v>500</v>
      </c>
      <c r="B1971" s="55" t="s">
        <v>500</v>
      </c>
      <c r="C1971" s="60">
        <v>40855</v>
      </c>
      <c r="F1971" t="s">
        <v>492</v>
      </c>
      <c r="BA1971">
        <v>90</v>
      </c>
    </row>
    <row r="1972" spans="1:65" x14ac:dyDescent="0.25">
      <c r="A1972" s="55" t="s">
        <v>500</v>
      </c>
      <c r="B1972" s="55" t="s">
        <v>500</v>
      </c>
      <c r="C1972" s="60"/>
      <c r="AT1972" s="48" t="s">
        <v>45</v>
      </c>
      <c r="BM1972" s="50"/>
    </row>
    <row r="1973" spans="1:65" x14ac:dyDescent="0.25">
      <c r="A1973" s="3" t="s">
        <v>221</v>
      </c>
      <c r="B1973" s="3" t="s">
        <v>221</v>
      </c>
      <c r="C1973" s="4"/>
      <c r="D1973" s="9">
        <v>34495</v>
      </c>
      <c r="E1973" s="9"/>
      <c r="F1973" s="10" t="s">
        <v>219</v>
      </c>
      <c r="AT1973" t="s">
        <v>45</v>
      </c>
      <c r="AY1973" s="25">
        <v>119</v>
      </c>
      <c r="AZ1973">
        <v>152</v>
      </c>
    </row>
    <row r="1974" spans="1:65" x14ac:dyDescent="0.25">
      <c r="A1974" s="3" t="s">
        <v>224</v>
      </c>
      <c r="B1974" s="3" t="s">
        <v>224</v>
      </c>
      <c r="C1974" s="4"/>
      <c r="D1974" s="9">
        <v>34561</v>
      </c>
      <c r="E1974" s="9"/>
      <c r="F1974" s="10" t="s">
        <v>219</v>
      </c>
      <c r="AT1974" t="s">
        <v>45</v>
      </c>
      <c r="AY1974" s="25">
        <v>80</v>
      </c>
      <c r="AZ1974">
        <v>112</v>
      </c>
    </row>
    <row r="1975" spans="1:65" x14ac:dyDescent="0.25">
      <c r="A1975" s="3" t="s">
        <v>220</v>
      </c>
      <c r="B1975" s="3" t="s">
        <v>220</v>
      </c>
      <c r="C1975" s="4"/>
      <c r="D1975" s="9">
        <v>34474</v>
      </c>
      <c r="E1975" s="9"/>
      <c r="F1975" s="10" t="s">
        <v>219</v>
      </c>
      <c r="AT1975" t="s">
        <v>45</v>
      </c>
      <c r="AY1975" s="25">
        <v>119</v>
      </c>
      <c r="AZ1975">
        <v>164</v>
      </c>
    </row>
    <row r="1976" spans="1:65" x14ac:dyDescent="0.25">
      <c r="A1976" s="3" t="s">
        <v>223</v>
      </c>
      <c r="B1976" s="3" t="s">
        <v>223</v>
      </c>
      <c r="C1976" s="4"/>
      <c r="D1976" s="9">
        <v>34537</v>
      </c>
      <c r="E1976" s="9"/>
      <c r="F1976" s="10" t="s">
        <v>219</v>
      </c>
      <c r="AT1976" t="s">
        <v>45</v>
      </c>
      <c r="AY1976" s="25">
        <v>90</v>
      </c>
      <c r="AZ1976">
        <v>121</v>
      </c>
    </row>
    <row r="1977" spans="1:65" x14ac:dyDescent="0.25">
      <c r="A1977" s="3" t="s">
        <v>218</v>
      </c>
      <c r="B1977" s="3" t="s">
        <v>218</v>
      </c>
      <c r="C1977" s="4"/>
      <c r="D1977" s="9">
        <v>34453</v>
      </c>
      <c r="E1977" s="9"/>
      <c r="F1977" s="10" t="s">
        <v>219</v>
      </c>
      <c r="AT1977" t="s">
        <v>45</v>
      </c>
      <c r="AY1977" s="25">
        <v>125</v>
      </c>
      <c r="AZ1977">
        <v>179</v>
      </c>
    </row>
    <row r="1978" spans="1:65" x14ac:dyDescent="0.25">
      <c r="A1978" s="3" t="s">
        <v>222</v>
      </c>
      <c r="B1978" s="3" t="s">
        <v>222</v>
      </c>
      <c r="C1978" s="4"/>
      <c r="D1978" s="9">
        <v>34519</v>
      </c>
      <c r="E1978" s="9"/>
      <c r="F1978" s="10" t="s">
        <v>219</v>
      </c>
      <c r="AT1978" t="s">
        <v>45</v>
      </c>
      <c r="AY1978" s="25">
        <v>102</v>
      </c>
      <c r="AZ1978">
        <v>132</v>
      </c>
    </row>
    <row r="1979" spans="1:65" x14ac:dyDescent="0.25">
      <c r="A1979" s="3" t="s">
        <v>214</v>
      </c>
      <c r="B1979" s="3" t="s">
        <v>214</v>
      </c>
      <c r="C1979" s="4"/>
      <c r="D1979" s="9">
        <v>34495</v>
      </c>
      <c r="E1979" s="9"/>
      <c r="F1979" s="10" t="s">
        <v>162</v>
      </c>
      <c r="AT1979" t="s">
        <v>45</v>
      </c>
      <c r="AY1979">
        <v>105</v>
      </c>
      <c r="AZ1979">
        <v>139</v>
      </c>
    </row>
    <row r="1980" spans="1:65" x14ac:dyDescent="0.25">
      <c r="A1980" s="3" t="s">
        <v>217</v>
      </c>
      <c r="B1980" s="3" t="s">
        <v>217</v>
      </c>
      <c r="C1980" s="4"/>
      <c r="D1980" s="9">
        <v>34561</v>
      </c>
      <c r="E1980" s="9"/>
      <c r="F1980" s="10" t="s">
        <v>162</v>
      </c>
      <c r="AT1980" t="s">
        <v>45</v>
      </c>
      <c r="AY1980">
        <v>66</v>
      </c>
      <c r="AZ1980">
        <v>107</v>
      </c>
    </row>
    <row r="1981" spans="1:65" x14ac:dyDescent="0.25">
      <c r="A1981" s="3" t="s">
        <v>213</v>
      </c>
      <c r="B1981" s="3" t="s">
        <v>213</v>
      </c>
      <c r="C1981" s="4"/>
      <c r="D1981" s="9">
        <v>34474</v>
      </c>
      <c r="E1981" s="9"/>
      <c r="F1981" s="10" t="s">
        <v>162</v>
      </c>
      <c r="AT1981" t="s">
        <v>45</v>
      </c>
      <c r="AY1981">
        <v>115</v>
      </c>
      <c r="AZ1981">
        <v>158</v>
      </c>
    </row>
    <row r="1982" spans="1:65" x14ac:dyDescent="0.25">
      <c r="A1982" s="3" t="s">
        <v>216</v>
      </c>
      <c r="B1982" s="3" t="s">
        <v>216</v>
      </c>
      <c r="C1982" s="4"/>
      <c r="D1982" s="9">
        <v>34537</v>
      </c>
      <c r="E1982" s="9"/>
      <c r="F1982" s="10" t="s">
        <v>162</v>
      </c>
      <c r="AT1982" t="s">
        <v>45</v>
      </c>
      <c r="AY1982">
        <v>84</v>
      </c>
      <c r="AZ1982">
        <v>114</v>
      </c>
    </row>
    <row r="1983" spans="1:65" x14ac:dyDescent="0.25">
      <c r="A1983" s="3" t="s">
        <v>212</v>
      </c>
      <c r="B1983" s="3" t="s">
        <v>212</v>
      </c>
      <c r="C1983" s="4"/>
      <c r="D1983" s="9">
        <v>34453</v>
      </c>
      <c r="E1983" s="9"/>
      <c r="F1983" s="10" t="s">
        <v>162</v>
      </c>
      <c r="AT1983" t="s">
        <v>45</v>
      </c>
      <c r="AY1983">
        <v>101</v>
      </c>
      <c r="AZ1983">
        <v>151</v>
      </c>
    </row>
    <row r="1984" spans="1:65" x14ac:dyDescent="0.25">
      <c r="A1984" s="3" t="s">
        <v>215</v>
      </c>
      <c r="B1984" s="3" t="s">
        <v>215</v>
      </c>
      <c r="C1984" s="4"/>
      <c r="D1984" s="9">
        <v>34519</v>
      </c>
      <c r="E1984" s="9"/>
      <c r="F1984" s="10" t="s">
        <v>162</v>
      </c>
      <c r="AT1984" t="s">
        <v>45</v>
      </c>
      <c r="AY1984">
        <v>95</v>
      </c>
      <c r="AZ1984">
        <v>128</v>
      </c>
    </row>
    <row r="1985" spans="1:64" x14ac:dyDescent="0.25">
      <c r="A1985" s="3" t="s">
        <v>225</v>
      </c>
      <c r="B1985" s="3" t="s">
        <v>225</v>
      </c>
      <c r="C1985" s="4">
        <v>40745</v>
      </c>
      <c r="D1985" s="9"/>
      <c r="E1985" s="9"/>
      <c r="F1985" s="10"/>
      <c r="U1985">
        <v>25.9</v>
      </c>
      <c r="AM1985">
        <v>0.41818507199999999</v>
      </c>
      <c r="BK1985">
        <v>480</v>
      </c>
      <c r="BL1985">
        <v>4.1666666670000003</v>
      </c>
    </row>
    <row r="1986" spans="1:64" x14ac:dyDescent="0.25">
      <c r="A1986" s="3" t="s">
        <v>225</v>
      </c>
      <c r="B1986" s="3" t="s">
        <v>225</v>
      </c>
      <c r="C1986" s="4">
        <v>40752</v>
      </c>
      <c r="D1986" s="9"/>
      <c r="E1986" s="9"/>
      <c r="F1986" s="10"/>
      <c r="U1986">
        <v>86</v>
      </c>
      <c r="AM1986">
        <v>1.45847481</v>
      </c>
      <c r="BK1986">
        <v>880</v>
      </c>
      <c r="BL1986">
        <v>5.4249999999999998</v>
      </c>
    </row>
    <row r="1987" spans="1:64" x14ac:dyDescent="0.25">
      <c r="A1987" s="3" t="s">
        <v>225</v>
      </c>
      <c r="B1987" s="3" t="s">
        <v>225</v>
      </c>
      <c r="C1987" s="4">
        <v>40756</v>
      </c>
      <c r="D1987" s="9"/>
      <c r="E1987" s="9"/>
      <c r="F1987" s="10"/>
      <c r="U1987">
        <v>118.9</v>
      </c>
      <c r="AM1987">
        <v>2.0131426069999998</v>
      </c>
      <c r="AP1987">
        <v>92.4</v>
      </c>
      <c r="AS1987">
        <v>2.1787258E-2</v>
      </c>
      <c r="BJ1987">
        <v>26.5</v>
      </c>
      <c r="BK1987">
        <v>853.33333333333303</v>
      </c>
      <c r="BL1987">
        <v>5.9083333329999999</v>
      </c>
    </row>
    <row r="1988" spans="1:64" x14ac:dyDescent="0.25">
      <c r="A1988" s="3" t="s">
        <v>225</v>
      </c>
      <c r="B1988" s="3" t="s">
        <v>225</v>
      </c>
      <c r="C1988" s="4">
        <v>40764</v>
      </c>
      <c r="D1988" s="9"/>
      <c r="E1988" s="9"/>
      <c r="F1988" s="10"/>
      <c r="U1988">
        <v>178.3</v>
      </c>
      <c r="AM1988">
        <v>2.9735134680000002</v>
      </c>
      <c r="AP1988">
        <v>126.4</v>
      </c>
      <c r="AS1988">
        <v>2.3524632E-2</v>
      </c>
      <c r="BJ1988">
        <v>51.8</v>
      </c>
      <c r="BK1988">
        <v>800</v>
      </c>
      <c r="BL1988">
        <v>6.5416666670000003</v>
      </c>
    </row>
    <row r="1989" spans="1:64" x14ac:dyDescent="0.25">
      <c r="A1989" s="3" t="s">
        <v>225</v>
      </c>
      <c r="B1989" s="3" t="s">
        <v>225</v>
      </c>
      <c r="C1989" s="4">
        <v>40788</v>
      </c>
      <c r="D1989" s="9"/>
      <c r="E1989" s="9"/>
      <c r="F1989" s="10"/>
      <c r="U1989">
        <v>520.5</v>
      </c>
      <c r="AM1989">
        <v>6.1201040439999996</v>
      </c>
      <c r="AP1989">
        <v>276.39999999999998</v>
      </c>
      <c r="AS1989">
        <v>2.2142200000000001E-2</v>
      </c>
      <c r="BJ1989">
        <v>244.2</v>
      </c>
      <c r="BK1989">
        <v>773.33333333333303</v>
      </c>
      <c r="BL1989">
        <v>9.75</v>
      </c>
    </row>
    <row r="1990" spans="1:64" x14ac:dyDescent="0.25">
      <c r="A1990" s="3" t="s">
        <v>225</v>
      </c>
      <c r="B1990" s="3" t="s">
        <v>225</v>
      </c>
      <c r="C1990" s="4">
        <v>40851</v>
      </c>
      <c r="D1990" s="9"/>
      <c r="E1990" s="9"/>
      <c r="F1990" s="10"/>
      <c r="U1990">
        <v>1675.3</v>
      </c>
      <c r="Z1990">
        <v>37.799999999999997</v>
      </c>
      <c r="AB1990">
        <v>16885</v>
      </c>
      <c r="AD1990">
        <v>636.29999999999995</v>
      </c>
      <c r="AT1990" t="s">
        <v>45</v>
      </c>
      <c r="BA1990">
        <v>90</v>
      </c>
      <c r="BK1990">
        <v>492.24674144728198</v>
      </c>
    </row>
    <row r="1991" spans="1:64" x14ac:dyDescent="0.25">
      <c r="A1991" s="3" t="s">
        <v>226</v>
      </c>
      <c r="B1991" s="3" t="s">
        <v>226</v>
      </c>
      <c r="C1991" s="4">
        <v>40745</v>
      </c>
      <c r="D1991" s="9"/>
      <c r="E1991" s="9"/>
      <c r="F1991" s="10"/>
      <c r="U1991">
        <v>16.7</v>
      </c>
      <c r="AM1991">
        <v>0.24753102699999999</v>
      </c>
      <c r="BK1991">
        <v>240</v>
      </c>
      <c r="BL1991">
        <v>4.1666666670000003</v>
      </c>
    </row>
    <row r="1992" spans="1:64" x14ac:dyDescent="0.25">
      <c r="A1992" s="3" t="s">
        <v>226</v>
      </c>
      <c r="B1992" s="3" t="s">
        <v>226</v>
      </c>
      <c r="C1992" s="4">
        <v>40752</v>
      </c>
      <c r="D1992" s="9"/>
      <c r="E1992" s="9"/>
      <c r="F1992" s="10"/>
      <c r="U1992">
        <v>50</v>
      </c>
      <c r="AM1992">
        <v>0.846396072</v>
      </c>
      <c r="BK1992">
        <v>466.66666666666703</v>
      </c>
      <c r="BL1992">
        <v>5.2833333329999999</v>
      </c>
    </row>
    <row r="1993" spans="1:64" x14ac:dyDescent="0.25">
      <c r="A1993" s="3" t="s">
        <v>226</v>
      </c>
      <c r="B1993" s="3" t="s">
        <v>226</v>
      </c>
      <c r="C1993" s="4">
        <v>40756</v>
      </c>
      <c r="D1993" s="9"/>
      <c r="E1993" s="9"/>
      <c r="F1993" s="10"/>
      <c r="U1993">
        <v>63.4</v>
      </c>
      <c r="AM1993">
        <v>1.0147118559999999</v>
      </c>
      <c r="AP1993">
        <v>50.1</v>
      </c>
      <c r="AS1993">
        <v>2.0253730000000001E-2</v>
      </c>
      <c r="BJ1993">
        <v>13.2</v>
      </c>
      <c r="BK1993">
        <v>473.33333333333297</v>
      </c>
      <c r="BL1993">
        <v>5.8416666670000001</v>
      </c>
    </row>
    <row r="1994" spans="1:64" x14ac:dyDescent="0.25">
      <c r="A1994" s="3" t="s">
        <v>226</v>
      </c>
      <c r="B1994" s="3" t="s">
        <v>226</v>
      </c>
      <c r="C1994" s="4">
        <v>40764</v>
      </c>
      <c r="D1994" s="9"/>
      <c r="E1994" s="9"/>
      <c r="F1994" s="10"/>
      <c r="U1994">
        <v>138.6</v>
      </c>
      <c r="AM1994">
        <v>2.2704393980000002</v>
      </c>
      <c r="AP1994">
        <v>100.2</v>
      </c>
      <c r="AS1994">
        <v>2.2659076E-2</v>
      </c>
      <c r="BJ1994">
        <v>38.4</v>
      </c>
      <c r="BK1994">
        <v>446.66666666666703</v>
      </c>
      <c r="BL1994">
        <v>6.7916666670000003</v>
      </c>
    </row>
    <row r="1995" spans="1:64" x14ac:dyDescent="0.25">
      <c r="A1995" s="3" t="s">
        <v>226</v>
      </c>
      <c r="B1995" s="3" t="s">
        <v>226</v>
      </c>
      <c r="C1995" s="4">
        <v>40788</v>
      </c>
      <c r="D1995" s="9"/>
      <c r="E1995" s="9"/>
      <c r="F1995" s="10"/>
      <c r="U1995">
        <v>412</v>
      </c>
      <c r="AM1995">
        <v>4.9096734560000002</v>
      </c>
      <c r="AP1995">
        <v>221.8</v>
      </c>
      <c r="AS1995">
        <v>2.2135588000000001E-2</v>
      </c>
      <c r="BJ1995">
        <v>190.3</v>
      </c>
      <c r="BK1995">
        <v>533.33333333333303</v>
      </c>
      <c r="BL1995">
        <v>10</v>
      </c>
    </row>
    <row r="1996" spans="1:64" x14ac:dyDescent="0.25">
      <c r="A1996" s="3" t="s">
        <v>226</v>
      </c>
      <c r="B1996" s="3" t="s">
        <v>226</v>
      </c>
      <c r="C1996" s="4">
        <v>40851</v>
      </c>
      <c r="D1996" s="9"/>
      <c r="E1996" s="9"/>
      <c r="F1996" s="10"/>
      <c r="U1996">
        <v>1492.5</v>
      </c>
      <c r="Z1996">
        <v>35.200000000000003</v>
      </c>
      <c r="AB1996">
        <v>15830</v>
      </c>
      <c r="AD1996">
        <v>554.25</v>
      </c>
      <c r="AT1996" t="s">
        <v>45</v>
      </c>
      <c r="BA1996">
        <v>90</v>
      </c>
      <c r="BK1996">
        <v>400.19794245747102</v>
      </c>
    </row>
    <row r="1997" spans="1:64" x14ac:dyDescent="0.25">
      <c r="A1997" s="3" t="s">
        <v>227</v>
      </c>
      <c r="B1997" s="3" t="s">
        <v>227</v>
      </c>
      <c r="C1997" s="4">
        <v>40851</v>
      </c>
      <c r="D1997" s="9"/>
      <c r="E1997" s="9"/>
      <c r="F1997" s="10"/>
      <c r="U1997">
        <v>1238.7</v>
      </c>
      <c r="Z1997">
        <v>37.9</v>
      </c>
      <c r="AB1997">
        <v>10025</v>
      </c>
      <c r="AD1997">
        <v>380</v>
      </c>
      <c r="AT1997" t="s">
        <v>45</v>
      </c>
      <c r="BA1997">
        <v>90</v>
      </c>
      <c r="BK1997">
        <v>389.11511579361002</v>
      </c>
    </row>
    <row r="1998" spans="1:64" x14ac:dyDescent="0.25">
      <c r="A1998" s="55" t="s">
        <v>465</v>
      </c>
      <c r="B1998" s="55" t="s">
        <v>465</v>
      </c>
      <c r="C1998" s="60">
        <v>33487</v>
      </c>
      <c r="F1998" t="s">
        <v>94</v>
      </c>
      <c r="T1998">
        <v>5.67</v>
      </c>
      <c r="U1998">
        <v>167</v>
      </c>
      <c r="BK1998">
        <v>1056</v>
      </c>
    </row>
    <row r="1999" spans="1:64" x14ac:dyDescent="0.25">
      <c r="A1999" s="55" t="s">
        <v>465</v>
      </c>
      <c r="B1999" s="55" t="s">
        <v>465</v>
      </c>
      <c r="C1999" s="60">
        <v>33547</v>
      </c>
      <c r="T1999">
        <v>10.28</v>
      </c>
      <c r="U1999">
        <v>986</v>
      </c>
      <c r="AQ1999">
        <v>13.2</v>
      </c>
      <c r="AR1999">
        <v>159</v>
      </c>
      <c r="BD1999">
        <v>26.4</v>
      </c>
      <c r="BE1999">
        <v>196</v>
      </c>
      <c r="BI1999">
        <v>204.7</v>
      </c>
      <c r="BJ1999">
        <v>632</v>
      </c>
      <c r="BK1999">
        <v>515</v>
      </c>
    </row>
    <row r="2000" spans="1:64" x14ac:dyDescent="0.25">
      <c r="A2000" s="55" t="s">
        <v>465</v>
      </c>
      <c r="B2000" s="55" t="s">
        <v>465</v>
      </c>
      <c r="C2000" s="60">
        <v>33592</v>
      </c>
      <c r="F2000" t="s">
        <v>94</v>
      </c>
      <c r="T2000">
        <v>13.01</v>
      </c>
      <c r="U2000">
        <v>1366</v>
      </c>
      <c r="Y2000" s="2">
        <f>AA2000/AD2000</f>
        <v>1.8432619439868202E-2</v>
      </c>
      <c r="Z2000">
        <f>AD2000/AB2000</f>
        <v>3.9960500329163921E-2</v>
      </c>
      <c r="AA2000">
        <f>T2000*0.86</f>
        <v>11.188599999999999</v>
      </c>
      <c r="AB2000">
        <v>15190</v>
      </c>
      <c r="AC2000">
        <v>10.4</v>
      </c>
      <c r="AD2000">
        <v>607</v>
      </c>
      <c r="AT2000" t="s">
        <v>45</v>
      </c>
      <c r="BK2000">
        <v>500</v>
      </c>
    </row>
    <row r="2001" spans="1:63" x14ac:dyDescent="0.25">
      <c r="A2001" s="55" t="s">
        <v>468</v>
      </c>
      <c r="B2001" s="55" t="s">
        <v>468</v>
      </c>
      <c r="C2001" s="60">
        <v>33547</v>
      </c>
      <c r="T2001">
        <v>17.02</v>
      </c>
      <c r="U2001">
        <v>1132</v>
      </c>
      <c r="AQ2001">
        <v>11.7</v>
      </c>
      <c r="AR2001">
        <v>232</v>
      </c>
      <c r="BD2001">
        <v>28.2</v>
      </c>
      <c r="BE2001">
        <v>239</v>
      </c>
      <c r="BI2001">
        <v>170</v>
      </c>
      <c r="BJ2001">
        <v>662</v>
      </c>
      <c r="BK2001">
        <v>606</v>
      </c>
    </row>
    <row r="2002" spans="1:63" x14ac:dyDescent="0.25">
      <c r="A2002" s="55" t="s">
        <v>468</v>
      </c>
      <c r="B2002" s="55" t="s">
        <v>468</v>
      </c>
      <c r="C2002" s="60">
        <v>33592</v>
      </c>
      <c r="F2002" t="s">
        <v>94</v>
      </c>
      <c r="T2002">
        <v>19.239999999999998</v>
      </c>
      <c r="U2002">
        <v>1619</v>
      </c>
      <c r="Y2002" s="2">
        <f>AA2002/AD2002</f>
        <v>2.1126274509803918E-2</v>
      </c>
      <c r="Z2002">
        <f>AD2002/AB2002</f>
        <v>3.6761172513214799E-2</v>
      </c>
      <c r="AA2002">
        <f>T2002*0.84</f>
        <v>16.161599999999996</v>
      </c>
      <c r="AB2002">
        <v>20810</v>
      </c>
      <c r="AC2002">
        <v>12.1</v>
      </c>
      <c r="AD2002">
        <v>765</v>
      </c>
      <c r="AT2002" t="s">
        <v>45</v>
      </c>
      <c r="BK2002">
        <v>570</v>
      </c>
    </row>
    <row r="2003" spans="1:63" x14ac:dyDescent="0.25">
      <c r="A2003" s="55" t="s">
        <v>469</v>
      </c>
      <c r="B2003" s="55" t="s">
        <v>469</v>
      </c>
      <c r="C2003" s="60">
        <v>33547</v>
      </c>
      <c r="T2003">
        <v>18.98</v>
      </c>
      <c r="U2003">
        <v>1163</v>
      </c>
      <c r="AQ2003">
        <v>11.6</v>
      </c>
      <c r="AR2003">
        <v>262</v>
      </c>
      <c r="BD2003">
        <v>29.6</v>
      </c>
      <c r="BE2003">
        <v>236</v>
      </c>
      <c r="BI2003">
        <v>163</v>
      </c>
      <c r="BJ2003">
        <v>665</v>
      </c>
      <c r="BK2003">
        <v>633</v>
      </c>
    </row>
    <row r="2004" spans="1:63" x14ac:dyDescent="0.25">
      <c r="A2004" s="55" t="s">
        <v>469</v>
      </c>
      <c r="B2004" s="55" t="s">
        <v>469</v>
      </c>
      <c r="C2004" s="60">
        <v>33592</v>
      </c>
      <c r="F2004" t="s">
        <v>94</v>
      </c>
      <c r="T2004">
        <v>19.850000000000001</v>
      </c>
      <c r="U2004">
        <v>1683</v>
      </c>
      <c r="Y2004" s="2">
        <f>AA2004/AD2004</f>
        <v>2.1095390524967991E-2</v>
      </c>
      <c r="Z2004">
        <f>AD2004/AB2004</f>
        <v>3.733269598470363E-2</v>
      </c>
      <c r="AA2004">
        <f>T2004*0.83</f>
        <v>16.4755</v>
      </c>
      <c r="AB2004">
        <v>20920</v>
      </c>
      <c r="AC2004">
        <v>12</v>
      </c>
      <c r="AD2004">
        <v>781</v>
      </c>
      <c r="AT2004" t="s">
        <v>45</v>
      </c>
      <c r="BK2004">
        <v>604</v>
      </c>
    </row>
    <row r="2005" spans="1:63" x14ac:dyDescent="0.25">
      <c r="A2005" s="55" t="s">
        <v>470</v>
      </c>
      <c r="B2005" s="55" t="s">
        <v>470</v>
      </c>
      <c r="C2005" s="60">
        <v>33547</v>
      </c>
      <c r="T2005">
        <v>20.149999999999999</v>
      </c>
      <c r="U2005">
        <v>1194</v>
      </c>
      <c r="AQ2005">
        <v>10.3</v>
      </c>
      <c r="AR2005">
        <v>262</v>
      </c>
      <c r="BD2005">
        <v>27.6</v>
      </c>
      <c r="BE2005">
        <v>250</v>
      </c>
      <c r="BI2005">
        <v>143.19999999999999</v>
      </c>
      <c r="BJ2005">
        <v>681</v>
      </c>
      <c r="BK2005">
        <v>646</v>
      </c>
    </row>
    <row r="2006" spans="1:63" x14ac:dyDescent="0.25">
      <c r="A2006" s="55" t="s">
        <v>470</v>
      </c>
      <c r="B2006" s="55" t="s">
        <v>470</v>
      </c>
      <c r="C2006" s="60">
        <v>33592</v>
      </c>
      <c r="F2006" t="s">
        <v>94</v>
      </c>
      <c r="T2006">
        <v>21.08</v>
      </c>
      <c r="U2006">
        <v>1670</v>
      </c>
      <c r="Y2006" s="2">
        <f>AA2006/AD2006</f>
        <v>2.2246589446589447E-2</v>
      </c>
      <c r="Z2006">
        <f>AD2006/AB2006</f>
        <v>3.6223776223776226E-2</v>
      </c>
      <c r="AA2006">
        <f>T2006*0.82</f>
        <v>17.285599999999999</v>
      </c>
      <c r="AB2006">
        <v>21450</v>
      </c>
      <c r="AC2006">
        <v>12.8</v>
      </c>
      <c r="AD2006">
        <v>777</v>
      </c>
      <c r="AT2006" t="s">
        <v>45</v>
      </c>
      <c r="BK2006">
        <v>620</v>
      </c>
    </row>
    <row r="2007" spans="1:63" x14ac:dyDescent="0.25">
      <c r="A2007" s="55" t="s">
        <v>471</v>
      </c>
      <c r="B2007" s="55" t="s">
        <v>471</v>
      </c>
      <c r="C2007" s="60">
        <v>33547</v>
      </c>
      <c r="T2007">
        <v>21.59</v>
      </c>
      <c r="U2007">
        <v>1188</v>
      </c>
      <c r="AQ2007">
        <v>11.2</v>
      </c>
      <c r="AR2007">
        <v>280</v>
      </c>
      <c r="BD2007">
        <v>27.7</v>
      </c>
      <c r="BE2007">
        <v>244</v>
      </c>
      <c r="BI2007">
        <v>133.19999999999999</v>
      </c>
      <c r="BJ2007">
        <v>664</v>
      </c>
      <c r="BK2007">
        <v>644</v>
      </c>
    </row>
    <row r="2008" spans="1:63" x14ac:dyDescent="0.25">
      <c r="A2008" s="55" t="s">
        <v>471</v>
      </c>
      <c r="B2008" s="55" t="s">
        <v>471</v>
      </c>
      <c r="C2008" s="60">
        <v>33592</v>
      </c>
      <c r="F2008" t="s">
        <v>94</v>
      </c>
      <c r="T2008">
        <v>21.43</v>
      </c>
      <c r="U2008">
        <v>1676</v>
      </c>
      <c r="Y2008" s="2">
        <f>AA2008/AD2008</f>
        <v>2.2557894736842107E-2</v>
      </c>
      <c r="Z2008">
        <f>AD2008/AB2008</f>
        <v>3.713355048859935E-2</v>
      </c>
      <c r="AA2008">
        <f>T2008*0.84</f>
        <v>18.001200000000001</v>
      </c>
      <c r="AB2008">
        <v>21490</v>
      </c>
      <c r="AC2008">
        <v>12.8</v>
      </c>
      <c r="AD2008">
        <v>798</v>
      </c>
      <c r="AT2008" t="s">
        <v>45</v>
      </c>
      <c r="BK2008">
        <v>615</v>
      </c>
    </row>
    <row r="2009" spans="1:63" x14ac:dyDescent="0.25">
      <c r="A2009" s="55" t="s">
        <v>466</v>
      </c>
      <c r="B2009" s="55" t="s">
        <v>466</v>
      </c>
      <c r="C2009" s="60">
        <v>33547</v>
      </c>
      <c r="T2009">
        <v>13.66</v>
      </c>
      <c r="U2009">
        <v>1086</v>
      </c>
      <c r="AQ2009">
        <v>12.8</v>
      </c>
      <c r="AR2009">
        <v>206</v>
      </c>
      <c r="BD2009">
        <v>26.6</v>
      </c>
      <c r="BE2009">
        <v>214</v>
      </c>
      <c r="BI2009">
        <v>182.4</v>
      </c>
      <c r="BJ2009">
        <v>667</v>
      </c>
      <c r="BK2009">
        <v>603</v>
      </c>
    </row>
    <row r="2010" spans="1:63" x14ac:dyDescent="0.25">
      <c r="A2010" s="55" t="s">
        <v>466</v>
      </c>
      <c r="B2010" s="55" t="s">
        <v>466</v>
      </c>
      <c r="C2010" s="60">
        <v>33592</v>
      </c>
      <c r="F2010" t="s">
        <v>94</v>
      </c>
      <c r="T2010">
        <v>16.22</v>
      </c>
      <c r="U2010">
        <v>1578</v>
      </c>
      <c r="Y2010" s="2">
        <f>AA2010/AD2010</f>
        <v>1.9293499308437066E-2</v>
      </c>
      <c r="Z2010">
        <f>AD2010/AB2010</f>
        <v>3.9038876889848813E-2</v>
      </c>
      <c r="AA2010">
        <f>T2010*0.86</f>
        <v>13.949199999999999</v>
      </c>
      <c r="AB2010">
        <v>18520</v>
      </c>
      <c r="AC2010">
        <v>10.9</v>
      </c>
      <c r="AD2010">
        <v>723</v>
      </c>
      <c r="AT2010" t="s">
        <v>45</v>
      </c>
      <c r="BK2010">
        <v>557</v>
      </c>
    </row>
    <row r="2011" spans="1:63" x14ac:dyDescent="0.25">
      <c r="A2011" s="55" t="s">
        <v>467</v>
      </c>
      <c r="B2011" s="55" t="s">
        <v>467</v>
      </c>
      <c r="C2011" s="60">
        <v>33547</v>
      </c>
      <c r="T2011">
        <v>15.85</v>
      </c>
      <c r="U2011">
        <v>1167</v>
      </c>
      <c r="AQ2011">
        <v>13.2</v>
      </c>
      <c r="AR2011">
        <v>228</v>
      </c>
      <c r="BD2011">
        <v>28.4</v>
      </c>
      <c r="BE2011">
        <v>233</v>
      </c>
      <c r="BI2011">
        <v>185</v>
      </c>
      <c r="BJ2011">
        <v>706</v>
      </c>
      <c r="BK2011">
        <v>627</v>
      </c>
    </row>
    <row r="2012" spans="1:63" x14ac:dyDescent="0.25">
      <c r="A2012" s="55" t="s">
        <v>467</v>
      </c>
      <c r="B2012" s="55" t="s">
        <v>467</v>
      </c>
      <c r="C2012" s="60">
        <v>33592</v>
      </c>
      <c r="F2012" t="s">
        <v>94</v>
      </c>
      <c r="T2012">
        <v>16.97</v>
      </c>
      <c r="U2012">
        <v>1615</v>
      </c>
      <c r="Y2012" s="2">
        <f>AA2012/AD2012</f>
        <v>1.9553909465020572E-2</v>
      </c>
      <c r="Z2012">
        <f>AD2012/AB2012</f>
        <v>3.7346311475409837E-2</v>
      </c>
      <c r="AA2012">
        <f>T2012*0.84</f>
        <v>14.254799999999998</v>
      </c>
      <c r="AB2012">
        <v>19520</v>
      </c>
      <c r="AC2012">
        <v>11.2</v>
      </c>
      <c r="AD2012">
        <v>729</v>
      </c>
      <c r="AT2012" t="s">
        <v>45</v>
      </c>
      <c r="BK2012">
        <v>606</v>
      </c>
    </row>
    <row r="2013" spans="1:63" x14ac:dyDescent="0.25">
      <c r="A2013" s="55" t="s">
        <v>541</v>
      </c>
      <c r="B2013" s="55" t="s">
        <v>541</v>
      </c>
      <c r="C2013" s="60"/>
      <c r="D2013" s="21">
        <v>35171</v>
      </c>
      <c r="E2013" s="21"/>
      <c r="F2013" t="s">
        <v>219</v>
      </c>
      <c r="AT2013" s="48" t="s">
        <v>45</v>
      </c>
      <c r="AU2013" s="48"/>
      <c r="AV2013" s="48"/>
      <c r="AX2013">
        <v>124</v>
      </c>
    </row>
    <row r="2014" spans="1:63" x14ac:dyDescent="0.25">
      <c r="A2014" s="55" t="s">
        <v>550</v>
      </c>
      <c r="B2014" s="55" t="s">
        <v>550</v>
      </c>
      <c r="C2014" s="60"/>
      <c r="D2014" s="21">
        <v>35209</v>
      </c>
      <c r="E2014" s="21"/>
      <c r="F2014" t="s">
        <v>219</v>
      </c>
      <c r="AT2014" s="48" t="s">
        <v>45</v>
      </c>
      <c r="AU2014" s="48"/>
      <c r="AV2014" s="48"/>
      <c r="AX2014">
        <v>110</v>
      </c>
    </row>
    <row r="2015" spans="1:63" x14ac:dyDescent="0.25">
      <c r="A2015" s="55" t="s">
        <v>556</v>
      </c>
      <c r="B2015" s="55" t="s">
        <v>556</v>
      </c>
      <c r="C2015" s="60"/>
      <c r="D2015" s="21">
        <v>35246</v>
      </c>
      <c r="E2015" s="21"/>
      <c r="F2015" t="s">
        <v>219</v>
      </c>
      <c r="AT2015" s="48" t="s">
        <v>45</v>
      </c>
      <c r="AU2015" s="48"/>
      <c r="AV2015" s="48"/>
      <c r="AX2015">
        <v>96</v>
      </c>
    </row>
    <row r="2016" spans="1:63" x14ac:dyDescent="0.25">
      <c r="A2016" s="55" t="s">
        <v>546</v>
      </c>
      <c r="B2016" s="55" t="s">
        <v>546</v>
      </c>
      <c r="C2016" s="60"/>
      <c r="D2016" s="21">
        <v>35171</v>
      </c>
      <c r="E2016" s="21"/>
      <c r="F2016" t="s">
        <v>547</v>
      </c>
      <c r="AT2016" s="48" t="s">
        <v>45</v>
      </c>
      <c r="AU2016" s="48"/>
      <c r="AV2016" s="48"/>
      <c r="AX2016">
        <v>124</v>
      </c>
    </row>
    <row r="2017" spans="1:52" x14ac:dyDescent="0.25">
      <c r="A2017" s="55" t="s">
        <v>553</v>
      </c>
      <c r="B2017" s="55" t="s">
        <v>553</v>
      </c>
      <c r="C2017" s="60"/>
      <c r="D2017" s="21">
        <v>35209</v>
      </c>
      <c r="E2017" s="21"/>
      <c r="F2017" t="s">
        <v>547</v>
      </c>
      <c r="AT2017" s="48" t="s">
        <v>45</v>
      </c>
      <c r="AU2017" s="48"/>
      <c r="AV2017" s="48"/>
      <c r="AX2017">
        <v>115</v>
      </c>
    </row>
    <row r="2018" spans="1:52" x14ac:dyDescent="0.25">
      <c r="A2018" s="55" t="s">
        <v>559</v>
      </c>
      <c r="B2018" s="55" t="s">
        <v>559</v>
      </c>
      <c r="C2018" s="60"/>
      <c r="D2018" s="21">
        <v>35246</v>
      </c>
      <c r="E2018" s="21"/>
      <c r="F2018" t="s">
        <v>547</v>
      </c>
      <c r="AT2018" s="48" t="s">
        <v>45</v>
      </c>
      <c r="AU2018" s="48"/>
      <c r="AV2018" s="48"/>
      <c r="AX2018">
        <v>87</v>
      </c>
    </row>
    <row r="2019" spans="1:52" x14ac:dyDescent="0.25">
      <c r="A2019" s="64" t="s">
        <v>540</v>
      </c>
      <c r="B2019" s="64" t="s">
        <v>540</v>
      </c>
      <c r="C2019" s="60"/>
      <c r="D2019" s="21">
        <v>35171</v>
      </c>
      <c r="E2019" s="21"/>
      <c r="F2019" t="s">
        <v>162</v>
      </c>
      <c r="AT2019" s="48" t="s">
        <v>45</v>
      </c>
      <c r="AU2019" s="48"/>
      <c r="AV2019" s="48"/>
      <c r="AX2019">
        <v>117</v>
      </c>
    </row>
    <row r="2020" spans="1:52" x14ac:dyDescent="0.25">
      <c r="A2020" s="55" t="s">
        <v>549</v>
      </c>
      <c r="B2020" s="55" t="s">
        <v>549</v>
      </c>
      <c r="C2020" s="60"/>
      <c r="D2020" s="21">
        <v>35209</v>
      </c>
      <c r="E2020" s="21"/>
      <c r="F2020" t="s">
        <v>162</v>
      </c>
      <c r="AT2020" s="48" t="s">
        <v>45</v>
      </c>
      <c r="AU2020" s="48"/>
      <c r="AV2020" s="48"/>
      <c r="AX2020">
        <v>103</v>
      </c>
    </row>
    <row r="2021" spans="1:52" x14ac:dyDescent="0.25">
      <c r="A2021" s="55" t="s">
        <v>555</v>
      </c>
      <c r="B2021" s="55" t="s">
        <v>555</v>
      </c>
      <c r="C2021" s="60"/>
      <c r="D2021" s="21">
        <v>35246</v>
      </c>
      <c r="E2021" s="21"/>
      <c r="F2021" t="s">
        <v>162</v>
      </c>
      <c r="AT2021" s="48" t="s">
        <v>45</v>
      </c>
      <c r="AU2021" s="48"/>
      <c r="AV2021" s="48"/>
      <c r="AX2021">
        <v>81</v>
      </c>
    </row>
    <row r="2022" spans="1:52" x14ac:dyDescent="0.25">
      <c r="A2022" s="55" t="s">
        <v>548</v>
      </c>
      <c r="B2022" s="55" t="s">
        <v>548</v>
      </c>
      <c r="C2022" s="60"/>
      <c r="D2022" s="21">
        <v>35171</v>
      </c>
      <c r="E2022" s="21"/>
      <c r="F2022" t="s">
        <v>94</v>
      </c>
      <c r="AT2022" s="48" t="s">
        <v>45</v>
      </c>
      <c r="AU2022" s="48"/>
      <c r="AV2022" s="48"/>
      <c r="AX2022">
        <v>115</v>
      </c>
    </row>
    <row r="2023" spans="1:52" x14ac:dyDescent="0.25">
      <c r="A2023" s="55" t="s">
        <v>554</v>
      </c>
      <c r="B2023" s="55" t="s">
        <v>554</v>
      </c>
      <c r="C2023" s="60"/>
      <c r="D2023" s="21">
        <v>35209</v>
      </c>
      <c r="E2023" s="21"/>
      <c r="F2023" t="s">
        <v>94</v>
      </c>
      <c r="AT2023" s="48" t="s">
        <v>45</v>
      </c>
      <c r="AU2023" s="48"/>
      <c r="AV2023" s="48"/>
      <c r="AX2023">
        <v>96</v>
      </c>
    </row>
    <row r="2024" spans="1:52" x14ac:dyDescent="0.25">
      <c r="A2024" s="55" t="s">
        <v>560</v>
      </c>
      <c r="B2024" s="55" t="s">
        <v>560</v>
      </c>
      <c r="C2024" s="60"/>
      <c r="D2024" s="21">
        <v>35246</v>
      </c>
      <c r="E2024" s="21"/>
      <c r="F2024" t="s">
        <v>94</v>
      </c>
      <c r="AT2024" s="48" t="s">
        <v>45</v>
      </c>
      <c r="AU2024" s="48"/>
      <c r="AV2024" s="48"/>
      <c r="AX2024">
        <v>88</v>
      </c>
    </row>
    <row r="2025" spans="1:52" x14ac:dyDescent="0.25">
      <c r="A2025" s="55" t="s">
        <v>542</v>
      </c>
      <c r="B2025" s="55" t="s">
        <v>542</v>
      </c>
      <c r="C2025" s="60"/>
      <c r="D2025" s="21">
        <v>35171</v>
      </c>
      <c r="E2025" s="21"/>
      <c r="F2025" t="s">
        <v>543</v>
      </c>
      <c r="AT2025" s="48" t="s">
        <v>45</v>
      </c>
      <c r="AU2025" s="48"/>
      <c r="AV2025" s="48"/>
      <c r="AX2025">
        <v>133</v>
      </c>
    </row>
    <row r="2026" spans="1:52" x14ac:dyDescent="0.25">
      <c r="A2026" s="55" t="s">
        <v>551</v>
      </c>
      <c r="B2026" s="55" t="s">
        <v>551</v>
      </c>
      <c r="C2026" s="60"/>
      <c r="D2026" s="21">
        <v>35209</v>
      </c>
      <c r="E2026" s="21"/>
      <c r="F2026" t="s">
        <v>543</v>
      </c>
      <c r="AT2026" s="48" t="s">
        <v>45</v>
      </c>
      <c r="AU2026" s="48"/>
      <c r="AV2026" s="48"/>
      <c r="AX2026">
        <v>109</v>
      </c>
    </row>
    <row r="2027" spans="1:52" x14ac:dyDescent="0.25">
      <c r="A2027" s="55" t="s">
        <v>557</v>
      </c>
      <c r="B2027" s="55" t="s">
        <v>557</v>
      </c>
      <c r="C2027" s="60"/>
      <c r="D2027" s="21">
        <v>35246</v>
      </c>
      <c r="E2027" s="21"/>
      <c r="F2027" t="s">
        <v>543</v>
      </c>
      <c r="AT2027" s="48" t="s">
        <v>45</v>
      </c>
      <c r="AU2027" s="48"/>
      <c r="AV2027" s="48"/>
      <c r="AX2027">
        <v>97</v>
      </c>
    </row>
    <row r="2028" spans="1:52" x14ac:dyDescent="0.25">
      <c r="A2028" s="55" t="s">
        <v>544</v>
      </c>
      <c r="B2028" s="55" t="s">
        <v>544</v>
      </c>
      <c r="C2028" s="60"/>
      <c r="D2028" s="21">
        <v>35171</v>
      </c>
      <c r="E2028" s="21"/>
      <c r="F2028" t="s">
        <v>545</v>
      </c>
      <c r="AT2028" s="48" t="s">
        <v>45</v>
      </c>
      <c r="AU2028" s="48"/>
      <c r="AV2028" s="48"/>
      <c r="AX2028">
        <v>134</v>
      </c>
    </row>
    <row r="2029" spans="1:52" x14ac:dyDescent="0.25">
      <c r="A2029" s="55" t="s">
        <v>552</v>
      </c>
      <c r="B2029" s="55" t="s">
        <v>552</v>
      </c>
      <c r="C2029" s="60"/>
      <c r="D2029" s="21">
        <v>35209</v>
      </c>
      <c r="E2029" s="21"/>
      <c r="F2029" t="s">
        <v>545</v>
      </c>
      <c r="AT2029" s="48" t="s">
        <v>45</v>
      </c>
      <c r="AU2029" s="48"/>
      <c r="AV2029" s="48"/>
      <c r="AX2029">
        <v>98</v>
      </c>
    </row>
    <row r="2030" spans="1:52" x14ac:dyDescent="0.25">
      <c r="A2030" s="55" t="s">
        <v>558</v>
      </c>
      <c r="B2030" s="55" t="s">
        <v>558</v>
      </c>
      <c r="C2030" s="60"/>
      <c r="D2030" s="21">
        <v>35246</v>
      </c>
      <c r="E2030" s="21"/>
      <c r="F2030" t="s">
        <v>545</v>
      </c>
      <c r="AT2030" s="48" t="s">
        <v>45</v>
      </c>
      <c r="AU2030" s="48"/>
      <c r="AV2030" s="48"/>
      <c r="AX2030">
        <v>100</v>
      </c>
    </row>
    <row r="2031" spans="1:52" x14ac:dyDescent="0.25">
      <c r="A2031" s="55" t="s">
        <v>411</v>
      </c>
      <c r="B2031" s="55" t="s">
        <v>411</v>
      </c>
      <c r="C2031" s="60"/>
      <c r="F2031" s="38"/>
      <c r="AT2031" t="s">
        <v>45</v>
      </c>
      <c r="AY2031">
        <v>115</v>
      </c>
      <c r="AZ2031">
        <v>167</v>
      </c>
    </row>
    <row r="2032" spans="1:52" x14ac:dyDescent="0.25">
      <c r="A2032" s="55" t="s">
        <v>417</v>
      </c>
      <c r="B2032" s="55" t="s">
        <v>417</v>
      </c>
      <c r="C2032" s="60"/>
      <c r="F2032" s="38"/>
      <c r="AT2032" t="s">
        <v>45</v>
      </c>
      <c r="AY2032">
        <v>99</v>
      </c>
    </row>
    <row r="2033" spans="1:52" x14ac:dyDescent="0.25">
      <c r="A2033" s="55" t="s">
        <v>414</v>
      </c>
      <c r="B2033" s="55" t="s">
        <v>414</v>
      </c>
      <c r="C2033" s="60"/>
      <c r="F2033" s="38"/>
      <c r="AT2033" t="s">
        <v>45</v>
      </c>
      <c r="AY2033">
        <v>108</v>
      </c>
      <c r="AZ2033">
        <v>150</v>
      </c>
    </row>
    <row r="2034" spans="1:52" x14ac:dyDescent="0.25">
      <c r="A2034" s="55" t="s">
        <v>409</v>
      </c>
      <c r="B2034" s="55" t="s">
        <v>409</v>
      </c>
      <c r="C2034" s="60"/>
      <c r="F2034" s="38" t="s">
        <v>94</v>
      </c>
      <c r="AT2034" t="s">
        <v>45</v>
      </c>
      <c r="AY2034">
        <v>110</v>
      </c>
      <c r="AZ2034">
        <v>167</v>
      </c>
    </row>
    <row r="2035" spans="1:52" x14ac:dyDescent="0.25">
      <c r="A2035" s="55" t="s">
        <v>415</v>
      </c>
      <c r="B2035" s="55" t="s">
        <v>415</v>
      </c>
      <c r="C2035" s="60"/>
      <c r="F2035" s="38" t="s">
        <v>94</v>
      </c>
      <c r="AT2035" t="s">
        <v>45</v>
      </c>
      <c r="AY2035">
        <v>98</v>
      </c>
    </row>
    <row r="2036" spans="1:52" x14ac:dyDescent="0.25">
      <c r="A2036" s="55" t="s">
        <v>412</v>
      </c>
      <c r="B2036" s="55" t="s">
        <v>412</v>
      </c>
      <c r="C2036" s="60"/>
      <c r="F2036" s="38" t="s">
        <v>94</v>
      </c>
      <c r="AT2036" t="s">
        <v>45</v>
      </c>
      <c r="AY2036">
        <v>107</v>
      </c>
      <c r="AZ2036">
        <v>146</v>
      </c>
    </row>
    <row r="2037" spans="1:52" x14ac:dyDescent="0.25">
      <c r="A2037" s="55" t="s">
        <v>410</v>
      </c>
      <c r="B2037" s="55" t="s">
        <v>410</v>
      </c>
      <c r="C2037" s="60"/>
      <c r="F2037" s="38" t="s">
        <v>95</v>
      </c>
      <c r="AT2037" t="s">
        <v>45</v>
      </c>
      <c r="AY2037">
        <v>110</v>
      </c>
      <c r="AZ2037">
        <v>167</v>
      </c>
    </row>
    <row r="2038" spans="1:52" x14ac:dyDescent="0.25">
      <c r="A2038" s="55" t="s">
        <v>416</v>
      </c>
      <c r="B2038" s="55" t="s">
        <v>416</v>
      </c>
      <c r="C2038" s="60"/>
      <c r="F2038" s="38" t="s">
        <v>95</v>
      </c>
      <c r="AT2038" t="s">
        <v>45</v>
      </c>
      <c r="AY2038">
        <v>96</v>
      </c>
    </row>
    <row r="2039" spans="1:52" x14ac:dyDescent="0.25">
      <c r="A2039" s="55" t="s">
        <v>413</v>
      </c>
      <c r="B2039" s="55" t="s">
        <v>413</v>
      </c>
      <c r="C2039" s="60"/>
      <c r="F2039" s="38" t="s">
        <v>95</v>
      </c>
      <c r="AT2039" t="s">
        <v>45</v>
      </c>
      <c r="AY2039">
        <v>107</v>
      </c>
      <c r="AZ2039">
        <v>148</v>
      </c>
    </row>
    <row r="2040" spans="1:52" x14ac:dyDescent="0.25">
      <c r="A2040" s="3" t="s">
        <v>228</v>
      </c>
      <c r="B2040" s="3" t="s">
        <v>228</v>
      </c>
      <c r="C2040" s="4">
        <v>38762</v>
      </c>
      <c r="D2040" s="9"/>
      <c r="E2040" s="9"/>
      <c r="F2040" s="10"/>
      <c r="T2040">
        <v>0.40613500000000002</v>
      </c>
      <c r="U2040">
        <v>12.993</v>
      </c>
      <c r="AM2040">
        <v>0.29147000000000001</v>
      </c>
    </row>
    <row r="2041" spans="1:52" x14ac:dyDescent="0.25">
      <c r="A2041" s="3" t="s">
        <v>228</v>
      </c>
      <c r="B2041" s="3" t="s">
        <v>228</v>
      </c>
      <c r="C2041" s="4">
        <v>38772</v>
      </c>
      <c r="D2041" s="9"/>
      <c r="E2041" s="9"/>
      <c r="F2041" s="10"/>
      <c r="U2041">
        <v>29.234300000000001</v>
      </c>
      <c r="AM2041">
        <v>0.48391499999999998</v>
      </c>
    </row>
    <row r="2042" spans="1:52" x14ac:dyDescent="0.25">
      <c r="A2042" s="3" t="s">
        <v>228</v>
      </c>
      <c r="B2042" s="3" t="s">
        <v>228</v>
      </c>
      <c r="C2042" s="4">
        <v>38781</v>
      </c>
      <c r="D2042" s="9"/>
      <c r="E2042" s="9"/>
      <c r="F2042" s="10"/>
      <c r="U2042">
        <v>68.213499999999996</v>
      </c>
      <c r="AM2042">
        <v>0.94015000000000004</v>
      </c>
    </row>
    <row r="2043" spans="1:52" x14ac:dyDescent="0.25">
      <c r="A2043" s="3" t="s">
        <v>228</v>
      </c>
      <c r="B2043" s="3" t="s">
        <v>228</v>
      </c>
      <c r="C2043" s="4">
        <v>38793</v>
      </c>
      <c r="D2043" s="9"/>
      <c r="E2043" s="9"/>
      <c r="F2043" s="10"/>
      <c r="U2043">
        <v>139.67500000000001</v>
      </c>
      <c r="AM2043">
        <v>2.03186</v>
      </c>
    </row>
    <row r="2044" spans="1:52" x14ac:dyDescent="0.25">
      <c r="A2044" s="3" t="s">
        <v>228</v>
      </c>
      <c r="B2044" s="3" t="s">
        <v>228</v>
      </c>
      <c r="C2044" s="4">
        <v>38802</v>
      </c>
      <c r="D2044" s="9"/>
      <c r="E2044" s="9"/>
      <c r="F2044" s="10"/>
      <c r="T2044">
        <v>7.1623700000000001</v>
      </c>
      <c r="U2044">
        <v>292.34300000000002</v>
      </c>
      <c r="AM2044">
        <v>2.8837899999999999</v>
      </c>
    </row>
    <row r="2045" spans="1:52" x14ac:dyDescent="0.25">
      <c r="A2045" s="3" t="s">
        <v>228</v>
      </c>
      <c r="B2045" s="3" t="s">
        <v>228</v>
      </c>
      <c r="C2045" s="4">
        <v>38812</v>
      </c>
      <c r="D2045" s="9"/>
      <c r="E2045" s="9"/>
      <c r="F2045" s="10"/>
      <c r="U2045">
        <v>470.99799999999999</v>
      </c>
      <c r="AM2045">
        <v>3.96353</v>
      </c>
    </row>
    <row r="2046" spans="1:52" x14ac:dyDescent="0.25">
      <c r="A2046" s="3" t="s">
        <v>228</v>
      </c>
      <c r="B2046" s="3" t="s">
        <v>228</v>
      </c>
      <c r="C2046" s="4">
        <v>38822</v>
      </c>
      <c r="D2046" s="9"/>
      <c r="E2046" s="9"/>
      <c r="F2046" s="10"/>
      <c r="T2046">
        <v>14.680099999999999</v>
      </c>
      <c r="U2046">
        <v>893.27099999999996</v>
      </c>
      <c r="AM2046">
        <v>4.2159300000000002</v>
      </c>
    </row>
    <row r="2047" spans="1:52" x14ac:dyDescent="0.25">
      <c r="A2047" s="3" t="s">
        <v>228</v>
      </c>
      <c r="B2047" s="3" t="s">
        <v>228</v>
      </c>
      <c r="C2047" s="4">
        <v>38830</v>
      </c>
      <c r="D2047" s="9"/>
      <c r="E2047" s="9"/>
      <c r="F2047" s="10"/>
      <c r="U2047">
        <v>864.03700000000003</v>
      </c>
      <c r="AM2047">
        <v>4.4561700000000002</v>
      </c>
    </row>
    <row r="2048" spans="1:52" x14ac:dyDescent="0.25">
      <c r="A2048" s="3" t="s">
        <v>228</v>
      </c>
      <c r="B2048" s="3" t="s">
        <v>228</v>
      </c>
      <c r="C2048" s="4">
        <v>38837</v>
      </c>
      <c r="D2048" s="9"/>
      <c r="E2048" s="9"/>
      <c r="F2048" s="10"/>
      <c r="U2048">
        <v>1075.17</v>
      </c>
      <c r="AD2048">
        <v>16.241299999999999</v>
      </c>
      <c r="AM2048">
        <v>2.7059899999999999</v>
      </c>
    </row>
    <row r="2049" spans="1:65" x14ac:dyDescent="0.25">
      <c r="A2049" s="3" t="s">
        <v>228</v>
      </c>
      <c r="B2049" s="3" t="s">
        <v>228</v>
      </c>
      <c r="C2049" s="4">
        <v>38843</v>
      </c>
      <c r="D2049" s="9"/>
      <c r="E2049" s="9"/>
      <c r="F2049" s="10"/>
      <c r="U2049">
        <v>1289.56</v>
      </c>
      <c r="AD2049">
        <v>87.703000000000003</v>
      </c>
      <c r="AM2049">
        <v>1.2315700000000001</v>
      </c>
    </row>
    <row r="2050" spans="1:65" x14ac:dyDescent="0.25">
      <c r="A2050" s="3" t="s">
        <v>228</v>
      </c>
      <c r="B2050" s="3" t="s">
        <v>228</v>
      </c>
      <c r="C2050" s="4">
        <v>38851</v>
      </c>
      <c r="D2050" s="9"/>
      <c r="E2050" s="9"/>
      <c r="F2050" s="10"/>
      <c r="U2050">
        <v>1188.8599999999999</v>
      </c>
      <c r="AD2050">
        <v>198.14400000000001</v>
      </c>
      <c r="AM2050">
        <v>0.98021999999999998</v>
      </c>
    </row>
    <row r="2051" spans="1:65" x14ac:dyDescent="0.25">
      <c r="A2051" s="3" t="s">
        <v>228</v>
      </c>
      <c r="B2051" s="3" t="s">
        <v>228</v>
      </c>
      <c r="C2051" s="4">
        <v>38857</v>
      </c>
      <c r="D2051" s="9"/>
      <c r="E2051" s="9"/>
      <c r="F2051" s="10"/>
      <c r="U2051">
        <v>1344.78</v>
      </c>
      <c r="AD2051">
        <v>331.32299999999998</v>
      </c>
      <c r="AM2051">
        <v>0.29714800000000002</v>
      </c>
    </row>
    <row r="2052" spans="1:65" x14ac:dyDescent="0.25">
      <c r="A2052" s="3" t="s">
        <v>228</v>
      </c>
      <c r="B2052" s="3" t="s">
        <v>228</v>
      </c>
      <c r="C2052" s="4">
        <v>38865</v>
      </c>
      <c r="D2052" s="9"/>
      <c r="E2052" s="9"/>
      <c r="F2052" s="10"/>
      <c r="U2052">
        <v>1192.1099999999999</v>
      </c>
      <c r="AD2052">
        <v>500.23200000000003</v>
      </c>
      <c r="AM2052">
        <v>9.8136300000000003E-3</v>
      </c>
    </row>
    <row r="2053" spans="1:65" x14ac:dyDescent="0.25">
      <c r="A2053" s="3" t="s">
        <v>228</v>
      </c>
      <c r="B2053" s="3" t="s">
        <v>228</v>
      </c>
      <c r="C2053" s="4">
        <v>38871</v>
      </c>
      <c r="D2053" s="9"/>
      <c r="E2053" s="9"/>
      <c r="F2053" s="10"/>
      <c r="U2053">
        <v>1270.07</v>
      </c>
      <c r="AD2053">
        <v>539.21100000000001</v>
      </c>
      <c r="AT2053" t="s">
        <v>45</v>
      </c>
    </row>
    <row r="2054" spans="1:65" x14ac:dyDescent="0.25">
      <c r="A2054" s="55" t="s">
        <v>747</v>
      </c>
      <c r="B2054" s="55" t="s">
        <v>747</v>
      </c>
      <c r="C2054" s="60">
        <v>30551.836674524999</v>
      </c>
    </row>
    <row r="2055" spans="1:65" x14ac:dyDescent="0.25">
      <c r="A2055" s="55" t="s">
        <v>747</v>
      </c>
      <c r="B2055" s="55" t="s">
        <v>747</v>
      </c>
      <c r="C2055" s="60">
        <v>30557.855013004599</v>
      </c>
      <c r="BL2055">
        <v>1.1907231840000001</v>
      </c>
    </row>
    <row r="2056" spans="1:65" x14ac:dyDescent="0.25">
      <c r="A2056" s="55" t="s">
        <v>747</v>
      </c>
      <c r="B2056" s="55" t="s">
        <v>747</v>
      </c>
      <c r="C2056" s="60">
        <v>30575.398584565599</v>
      </c>
      <c r="BL2056">
        <v>3.9452448410000001</v>
      </c>
    </row>
    <row r="2057" spans="1:65" x14ac:dyDescent="0.25">
      <c r="A2057" s="55" t="s">
        <v>747</v>
      </c>
      <c r="B2057" s="55" t="s">
        <v>747</v>
      </c>
      <c r="C2057" s="60">
        <v>30586.1550592557</v>
      </c>
      <c r="BL2057">
        <v>6.0529341380000004</v>
      </c>
    </row>
    <row r="2058" spans="1:65" x14ac:dyDescent="0.25">
      <c r="A2058" s="55" t="s">
        <v>747</v>
      </c>
      <c r="B2058" s="55" t="s">
        <v>747</v>
      </c>
      <c r="C2058" s="60">
        <v>30594.722426742501</v>
      </c>
      <c r="BL2058">
        <v>7.7538850010000004</v>
      </c>
    </row>
    <row r="2059" spans="1:65" x14ac:dyDescent="0.25">
      <c r="A2059" s="55" t="s">
        <v>747</v>
      </c>
      <c r="B2059" s="55" t="s">
        <v>747</v>
      </c>
      <c r="C2059" s="60">
        <v>30602.724885355201</v>
      </c>
      <c r="BL2059">
        <v>9.6398357049999994</v>
      </c>
    </row>
    <row r="2060" spans="1:65" x14ac:dyDescent="0.25">
      <c r="A2060" s="55" t="s">
        <v>747</v>
      </c>
      <c r="B2060" s="55" t="s">
        <v>747</v>
      </c>
      <c r="C2060" s="60">
        <v>30610.0484522724</v>
      </c>
      <c r="BL2060">
        <v>10.5640625</v>
      </c>
    </row>
    <row r="2061" spans="1:65" x14ac:dyDescent="0.25">
      <c r="A2061" s="55" t="s">
        <v>747</v>
      </c>
      <c r="B2061" s="55" t="s">
        <v>747</v>
      </c>
      <c r="C2061" s="60"/>
      <c r="D2061" s="21">
        <v>30539</v>
      </c>
      <c r="E2061" s="21"/>
      <c r="F2061" t="s">
        <v>741</v>
      </c>
      <c r="AT2061" s="48" t="s">
        <v>45</v>
      </c>
      <c r="AU2061" s="48">
        <v>52</v>
      </c>
      <c r="AV2061" s="48">
        <v>60</v>
      </c>
      <c r="AW2061">
        <v>72</v>
      </c>
      <c r="AX2061">
        <v>78</v>
      </c>
      <c r="AY2061">
        <v>84</v>
      </c>
      <c r="AZ2061">
        <v>118</v>
      </c>
      <c r="BM2061">
        <v>10.564062497074101</v>
      </c>
    </row>
    <row r="2062" spans="1:65" x14ac:dyDescent="0.25">
      <c r="A2062" s="55" t="s">
        <v>743</v>
      </c>
      <c r="B2062" s="55" t="s">
        <v>743</v>
      </c>
      <c r="C2062" s="60">
        <v>30458.290677120302</v>
      </c>
    </row>
    <row r="2063" spans="1:65" x14ac:dyDescent="0.25">
      <c r="A2063" s="55" t="s">
        <v>743</v>
      </c>
      <c r="B2063" s="55" t="s">
        <v>743</v>
      </c>
      <c r="C2063" s="60">
        <v>30470.527790937402</v>
      </c>
      <c r="BL2063">
        <v>2.0666671660000002</v>
      </c>
    </row>
    <row r="2064" spans="1:65" x14ac:dyDescent="0.25">
      <c r="A2064" s="55" t="s">
        <v>743</v>
      </c>
      <c r="B2064" s="55" t="s">
        <v>743</v>
      </c>
      <c r="C2064" s="60">
        <v>30477.495986263199</v>
      </c>
      <c r="BL2064">
        <v>2.7689727940000002</v>
      </c>
    </row>
    <row r="2065" spans="1:65" x14ac:dyDescent="0.25">
      <c r="A2065" s="55" t="s">
        <v>743</v>
      </c>
      <c r="B2065" s="55" t="s">
        <v>743</v>
      </c>
      <c r="C2065" s="60">
        <v>30484.2751202623</v>
      </c>
      <c r="BL2065">
        <v>3.5452755499999999</v>
      </c>
    </row>
    <row r="2066" spans="1:65" x14ac:dyDescent="0.25">
      <c r="A2066" s="55" t="s">
        <v>743</v>
      </c>
      <c r="B2066" s="55" t="s">
        <v>743</v>
      </c>
      <c r="C2066" s="60">
        <v>30497.648877146101</v>
      </c>
      <c r="BL2066">
        <v>5.0978951050000001</v>
      </c>
    </row>
    <row r="2067" spans="1:65" x14ac:dyDescent="0.25">
      <c r="A2067" s="55" t="s">
        <v>743</v>
      </c>
      <c r="B2067" s="55" t="s">
        <v>743</v>
      </c>
      <c r="C2067" s="60">
        <v>30518.577351738899</v>
      </c>
      <c r="BL2067">
        <v>6.8164008010000003</v>
      </c>
    </row>
    <row r="2068" spans="1:65" x14ac:dyDescent="0.25">
      <c r="A2068" s="55" t="s">
        <v>743</v>
      </c>
      <c r="B2068" s="55" t="s">
        <v>743</v>
      </c>
      <c r="C2068" s="60">
        <v>30531.974997238001</v>
      </c>
      <c r="BL2068">
        <v>7.9806091669999999</v>
      </c>
    </row>
    <row r="2069" spans="1:65" x14ac:dyDescent="0.25">
      <c r="A2069" s="55" t="s">
        <v>743</v>
      </c>
      <c r="B2069" s="55" t="s">
        <v>743</v>
      </c>
      <c r="C2069" s="60">
        <v>30546.434207298698</v>
      </c>
      <c r="BL2069">
        <v>9.8845641069999992</v>
      </c>
    </row>
    <row r="2070" spans="1:65" x14ac:dyDescent="0.25">
      <c r="A2070" s="55" t="s">
        <v>743</v>
      </c>
      <c r="B2070" s="55" t="s">
        <v>743</v>
      </c>
      <c r="C2070" s="60">
        <v>30557.075561614201</v>
      </c>
      <c r="BL2070">
        <v>10.864025420000001</v>
      </c>
    </row>
    <row r="2071" spans="1:65" x14ac:dyDescent="0.25">
      <c r="A2071" s="55" t="s">
        <v>743</v>
      </c>
      <c r="B2071" s="55" t="s">
        <v>743</v>
      </c>
      <c r="C2071" s="60">
        <v>30566.4230630233</v>
      </c>
      <c r="BL2071">
        <v>11.88057658</v>
      </c>
    </row>
    <row r="2072" spans="1:65" x14ac:dyDescent="0.25">
      <c r="A2072" s="55" t="s">
        <v>743</v>
      </c>
      <c r="B2072" s="55" t="s">
        <v>743</v>
      </c>
      <c r="C2072" s="60"/>
      <c r="D2072" s="21">
        <v>30448</v>
      </c>
      <c r="E2072" s="21"/>
      <c r="F2072" t="s">
        <v>741</v>
      </c>
      <c r="AT2072" s="48" t="s">
        <v>45</v>
      </c>
      <c r="AU2072" s="48">
        <v>84</v>
      </c>
      <c r="AV2072" s="48">
        <v>96</v>
      </c>
      <c r="AW2072">
        <v>119</v>
      </c>
      <c r="AX2072">
        <v>127</v>
      </c>
      <c r="AY2072">
        <v>138</v>
      </c>
      <c r="AZ2072">
        <v>184</v>
      </c>
      <c r="BM2072">
        <v>11.8805765849438</v>
      </c>
    </row>
    <row r="2073" spans="1:65" x14ac:dyDescent="0.25">
      <c r="A2073" s="55" t="s">
        <v>740</v>
      </c>
      <c r="B2073" s="55" t="s">
        <v>740</v>
      </c>
      <c r="C2073" s="60">
        <v>30428.030854372599</v>
      </c>
    </row>
    <row r="2074" spans="1:65" x14ac:dyDescent="0.25">
      <c r="A2074" s="55" t="s">
        <v>740</v>
      </c>
      <c r="B2074" s="55" t="s">
        <v>740</v>
      </c>
      <c r="C2074" s="60">
        <v>30434.2257410948</v>
      </c>
      <c r="BL2074">
        <v>1.3111071999999999</v>
      </c>
    </row>
    <row r="2075" spans="1:65" x14ac:dyDescent="0.25">
      <c r="A2075" s="55" t="s">
        <v>740</v>
      </c>
      <c r="B2075" s="55" t="s">
        <v>740</v>
      </c>
      <c r="C2075" s="60">
        <v>30441.510631206202</v>
      </c>
      <c r="BL2075">
        <v>2.8641902030000002</v>
      </c>
    </row>
    <row r="2076" spans="1:65" x14ac:dyDescent="0.25">
      <c r="A2076" s="55" t="s">
        <v>740</v>
      </c>
      <c r="B2076" s="55" t="s">
        <v>740</v>
      </c>
      <c r="C2076" s="60">
        <v>30448.806896848699</v>
      </c>
      <c r="BL2076">
        <v>4.232315496</v>
      </c>
    </row>
    <row r="2077" spans="1:65" x14ac:dyDescent="0.25">
      <c r="A2077" s="55" t="s">
        <v>740</v>
      </c>
      <c r="B2077" s="55" t="s">
        <v>740</v>
      </c>
      <c r="C2077" s="60">
        <v>30455.377631118201</v>
      </c>
      <c r="BL2077">
        <v>5.3970434850000002</v>
      </c>
    </row>
    <row r="2078" spans="1:65" x14ac:dyDescent="0.25">
      <c r="A2078" s="55" t="s">
        <v>740</v>
      </c>
      <c r="B2078" s="55" t="s">
        <v>740</v>
      </c>
      <c r="C2078" s="60">
        <v>30462.884571596602</v>
      </c>
      <c r="BL2078">
        <v>6.3397520040000002</v>
      </c>
    </row>
    <row r="2079" spans="1:65" x14ac:dyDescent="0.25">
      <c r="A2079" s="55" t="s">
        <v>740</v>
      </c>
      <c r="B2079" s="55" t="s">
        <v>740</v>
      </c>
      <c r="C2079" s="60">
        <v>30468.7570757676</v>
      </c>
      <c r="BL2079">
        <v>6.8571841859999996</v>
      </c>
    </row>
    <row r="2080" spans="1:65" x14ac:dyDescent="0.25">
      <c r="A2080" s="55" t="s">
        <v>740</v>
      </c>
      <c r="B2080" s="55" t="s">
        <v>740</v>
      </c>
      <c r="C2080" s="60">
        <v>30476.094293321999</v>
      </c>
      <c r="BL2080">
        <v>7.5594617270000004</v>
      </c>
    </row>
    <row r="2081" spans="1:65" x14ac:dyDescent="0.25">
      <c r="A2081" s="55" t="s">
        <v>740</v>
      </c>
      <c r="B2081" s="55" t="s">
        <v>740</v>
      </c>
      <c r="C2081" s="60">
        <v>30490.233395937801</v>
      </c>
      <c r="BL2081">
        <v>8.6681266049999994</v>
      </c>
    </row>
    <row r="2082" spans="1:65" x14ac:dyDescent="0.25">
      <c r="A2082" s="55" t="s">
        <v>740</v>
      </c>
      <c r="B2082" s="55" t="s">
        <v>740</v>
      </c>
      <c r="C2082" s="60">
        <v>30504.738108122801</v>
      </c>
      <c r="BL2082">
        <v>9.832250707</v>
      </c>
    </row>
    <row r="2083" spans="1:65" x14ac:dyDescent="0.25">
      <c r="A2083" s="55" t="s">
        <v>740</v>
      </c>
      <c r="B2083" s="55" t="s">
        <v>740</v>
      </c>
      <c r="C2083" s="60">
        <v>30517.9705809105</v>
      </c>
      <c r="BL2083">
        <v>10.68204501</v>
      </c>
    </row>
    <row r="2084" spans="1:65" x14ac:dyDescent="0.25">
      <c r="A2084" s="55" t="s">
        <v>740</v>
      </c>
      <c r="B2084" s="55" t="s">
        <v>740</v>
      </c>
      <c r="C2084" s="60">
        <v>30532.3158081496</v>
      </c>
      <c r="BL2084">
        <v>11.4392762</v>
      </c>
    </row>
    <row r="2085" spans="1:65" x14ac:dyDescent="0.25">
      <c r="A2085" s="55" t="s">
        <v>740</v>
      </c>
      <c r="B2085" s="55" t="s">
        <v>740</v>
      </c>
      <c r="C2085" s="60">
        <v>30546.298838478699</v>
      </c>
      <c r="BL2085">
        <v>12.08556085</v>
      </c>
    </row>
    <row r="2086" spans="1:65" x14ac:dyDescent="0.25">
      <c r="A2086" s="55" t="s">
        <v>740</v>
      </c>
      <c r="B2086" s="55" t="s">
        <v>740</v>
      </c>
      <c r="C2086" s="60"/>
      <c r="D2086" s="21">
        <v>30421</v>
      </c>
      <c r="E2086" s="21"/>
      <c r="F2086" t="s">
        <v>741</v>
      </c>
      <c r="AT2086" s="48" t="s">
        <v>45</v>
      </c>
      <c r="AU2086" s="48">
        <v>67</v>
      </c>
      <c r="AV2086" s="48">
        <v>73</v>
      </c>
      <c r="AW2086">
        <v>126</v>
      </c>
      <c r="AX2086">
        <v>136</v>
      </c>
      <c r="AY2086">
        <v>152</v>
      </c>
      <c r="AZ2086">
        <v>198</v>
      </c>
      <c r="BM2086">
        <v>12.0855608464518</v>
      </c>
    </row>
    <row r="2087" spans="1:65" x14ac:dyDescent="0.25">
      <c r="A2087" s="55" t="s">
        <v>745</v>
      </c>
      <c r="B2087" s="55" t="s">
        <v>745</v>
      </c>
      <c r="C2087" s="60">
        <v>30499.068770937101</v>
      </c>
    </row>
    <row r="2088" spans="1:65" x14ac:dyDescent="0.25">
      <c r="A2088" s="55" t="s">
        <v>745</v>
      </c>
      <c r="B2088" s="55" t="s">
        <v>745</v>
      </c>
      <c r="C2088" s="60">
        <v>30518.497267999999</v>
      </c>
      <c r="BL2088">
        <v>2.1185030739999999</v>
      </c>
    </row>
    <row r="2089" spans="1:65" x14ac:dyDescent="0.25">
      <c r="A2089" s="55" t="s">
        <v>745</v>
      </c>
      <c r="B2089" s="55" t="s">
        <v>745</v>
      </c>
      <c r="C2089" s="60">
        <v>30533.345976245299</v>
      </c>
      <c r="BL2089">
        <v>3.6895060489999998</v>
      </c>
    </row>
    <row r="2090" spans="1:65" x14ac:dyDescent="0.25">
      <c r="A2090" s="55" t="s">
        <v>745</v>
      </c>
      <c r="B2090" s="55" t="s">
        <v>745</v>
      </c>
      <c r="C2090" s="60">
        <v>30546.873530309502</v>
      </c>
      <c r="BL2090">
        <v>5.7414973759999999</v>
      </c>
    </row>
    <row r="2091" spans="1:65" x14ac:dyDescent="0.25">
      <c r="A2091" s="55" t="s">
        <v>745</v>
      </c>
      <c r="B2091" s="55" t="s">
        <v>745</v>
      </c>
      <c r="C2091" s="60">
        <v>30556.770014849</v>
      </c>
      <c r="BL2091">
        <v>6.8319894909999999</v>
      </c>
    </row>
    <row r="2092" spans="1:65" x14ac:dyDescent="0.25">
      <c r="A2092" s="55" t="s">
        <v>745</v>
      </c>
      <c r="B2092" s="55" t="s">
        <v>745</v>
      </c>
      <c r="C2092" s="60">
        <v>30566.477438061898</v>
      </c>
      <c r="BL2092">
        <v>7.9964787350000002</v>
      </c>
    </row>
    <row r="2093" spans="1:65" x14ac:dyDescent="0.25">
      <c r="A2093" s="55" t="s">
        <v>745</v>
      </c>
      <c r="B2093" s="55" t="s">
        <v>745</v>
      </c>
      <c r="C2093" s="60">
        <v>30575.0777945888</v>
      </c>
      <c r="BL2093">
        <v>9.1610522410000002</v>
      </c>
    </row>
    <row r="2094" spans="1:65" x14ac:dyDescent="0.25">
      <c r="A2094" s="55" t="s">
        <v>745</v>
      </c>
      <c r="B2094" s="55" t="s">
        <v>745</v>
      </c>
      <c r="C2094" s="60">
        <v>30585.339888697701</v>
      </c>
      <c r="BL2094">
        <v>10.30700358</v>
      </c>
    </row>
    <row r="2095" spans="1:65" x14ac:dyDescent="0.25">
      <c r="A2095" s="55" t="s">
        <v>745</v>
      </c>
      <c r="B2095" s="55" t="s">
        <v>745</v>
      </c>
      <c r="C2095" s="60"/>
      <c r="D2095" s="21">
        <v>30484</v>
      </c>
      <c r="E2095" s="21"/>
      <c r="F2095" t="s">
        <v>741</v>
      </c>
      <c r="AT2095" s="48" t="s">
        <v>45</v>
      </c>
      <c r="AU2095" s="48">
        <v>74</v>
      </c>
      <c r="AV2095" s="48">
        <v>87</v>
      </c>
      <c r="AW2095">
        <v>102</v>
      </c>
      <c r="AX2095">
        <v>108</v>
      </c>
      <c r="AY2095">
        <v>116</v>
      </c>
      <c r="AZ2095">
        <v>158</v>
      </c>
      <c r="BM2095">
        <v>10.307003582121901</v>
      </c>
    </row>
    <row r="2096" spans="1:65" x14ac:dyDescent="0.25">
      <c r="A2096" s="55" t="s">
        <v>749</v>
      </c>
      <c r="B2096" s="55" t="s">
        <v>749</v>
      </c>
      <c r="C2096" s="60">
        <v>30592.613630788601</v>
      </c>
    </row>
    <row r="2097" spans="1:65" x14ac:dyDescent="0.25">
      <c r="A2097" s="55" t="s">
        <v>749</v>
      </c>
      <c r="B2097" s="55" t="s">
        <v>749</v>
      </c>
      <c r="C2097" s="60">
        <v>30598.229957999501</v>
      </c>
      <c r="BL2097">
        <v>1.724024934</v>
      </c>
    </row>
    <row r="2098" spans="1:65" x14ac:dyDescent="0.25">
      <c r="A2098" s="55" t="s">
        <v>749</v>
      </c>
      <c r="B2098" s="55" t="s">
        <v>749</v>
      </c>
      <c r="C2098" s="60">
        <v>30606.609401712602</v>
      </c>
      <c r="BL2098">
        <v>3.4804771539999999</v>
      </c>
    </row>
    <row r="2099" spans="1:65" x14ac:dyDescent="0.25">
      <c r="A2099" s="55" t="s">
        <v>749</v>
      </c>
      <c r="B2099" s="55" t="s">
        <v>749</v>
      </c>
      <c r="C2099" s="60">
        <v>30616.8214434847</v>
      </c>
      <c r="BL2099">
        <v>5.4402424160000002</v>
      </c>
    </row>
    <row r="2100" spans="1:65" x14ac:dyDescent="0.25">
      <c r="A2100" s="55" t="s">
        <v>749</v>
      </c>
      <c r="B2100" s="55" t="s">
        <v>749</v>
      </c>
      <c r="C2100" s="60">
        <v>30624.121121786498</v>
      </c>
      <c r="BL2100">
        <v>6.7528803970000002</v>
      </c>
    </row>
    <row r="2101" spans="1:65" x14ac:dyDescent="0.25">
      <c r="A2101" s="55" t="s">
        <v>749</v>
      </c>
      <c r="B2101" s="55" t="s">
        <v>749</v>
      </c>
      <c r="C2101" s="60">
        <v>30630.3171460618</v>
      </c>
      <c r="BL2101">
        <v>8.0101153279999995</v>
      </c>
    </row>
    <row r="2102" spans="1:65" x14ac:dyDescent="0.25">
      <c r="A2102" s="55" t="s">
        <v>749</v>
      </c>
      <c r="B2102" s="55" t="s">
        <v>749</v>
      </c>
      <c r="C2102" s="60">
        <v>30637.6247872354</v>
      </c>
      <c r="BL2102">
        <v>9.1932829129999991</v>
      </c>
    </row>
    <row r="2103" spans="1:65" x14ac:dyDescent="0.25">
      <c r="A2103" s="55" t="s">
        <v>749</v>
      </c>
      <c r="B2103" s="55" t="s">
        <v>749</v>
      </c>
      <c r="C2103" s="60">
        <v>30644.721753573202</v>
      </c>
      <c r="BL2103">
        <v>10.801867270000001</v>
      </c>
    </row>
    <row r="2104" spans="1:65" x14ac:dyDescent="0.25">
      <c r="A2104" s="55" t="s">
        <v>749</v>
      </c>
      <c r="B2104" s="55" t="s">
        <v>749</v>
      </c>
      <c r="C2104" s="60"/>
      <c r="D2104" s="21">
        <v>30582</v>
      </c>
      <c r="E2104" s="21"/>
      <c r="F2104" t="s">
        <v>741</v>
      </c>
      <c r="AT2104" s="48" t="s">
        <v>45</v>
      </c>
      <c r="AU2104" s="48">
        <v>59</v>
      </c>
      <c r="AV2104" s="48">
        <v>62</v>
      </c>
      <c r="AX2104">
        <v>71</v>
      </c>
      <c r="AY2104">
        <v>78</v>
      </c>
      <c r="AZ2104">
        <v>109</v>
      </c>
      <c r="BM2104">
        <v>7.9545577961242602</v>
      </c>
    </row>
    <row r="2105" spans="1:65" x14ac:dyDescent="0.25">
      <c r="A2105" s="55" t="s">
        <v>757</v>
      </c>
      <c r="B2105" s="55" t="s">
        <v>757</v>
      </c>
      <c r="C2105" s="60"/>
      <c r="D2105" s="21"/>
      <c r="E2105" s="21"/>
      <c r="AT2105" s="48" t="s">
        <v>45</v>
      </c>
      <c r="AU2105" s="48">
        <v>54</v>
      </c>
      <c r="AV2105" s="48">
        <v>67</v>
      </c>
      <c r="AX2105">
        <v>84</v>
      </c>
      <c r="AY2105">
        <v>91</v>
      </c>
      <c r="AZ2105">
        <v>124</v>
      </c>
    </row>
    <row r="2106" spans="1:65" x14ac:dyDescent="0.25">
      <c r="A2106" s="55" t="s">
        <v>753</v>
      </c>
      <c r="B2106" s="55" t="s">
        <v>753</v>
      </c>
      <c r="C2106" s="60"/>
      <c r="D2106" s="21"/>
      <c r="E2106" s="21"/>
      <c r="AT2106" s="48" t="s">
        <v>45</v>
      </c>
      <c r="AU2106" s="48">
        <v>86</v>
      </c>
      <c r="AV2106" s="48">
        <v>106</v>
      </c>
      <c r="AX2106">
        <v>147</v>
      </c>
      <c r="AY2106">
        <v>155</v>
      </c>
      <c r="AZ2106">
        <v>193</v>
      </c>
    </row>
    <row r="2107" spans="1:65" x14ac:dyDescent="0.25">
      <c r="A2107" s="55" t="s">
        <v>751</v>
      </c>
      <c r="B2107" s="55" t="s">
        <v>751</v>
      </c>
      <c r="C2107" s="60"/>
      <c r="D2107" s="21"/>
      <c r="E2107" s="21"/>
      <c r="AT2107" s="48" t="s">
        <v>45</v>
      </c>
      <c r="AU2107" s="48">
        <v>70</v>
      </c>
      <c r="AV2107" s="48">
        <v>88</v>
      </c>
      <c r="AX2107">
        <v>159</v>
      </c>
      <c r="AY2107">
        <v>172</v>
      </c>
      <c r="AZ2107">
        <v>215</v>
      </c>
    </row>
    <row r="2108" spans="1:65" x14ac:dyDescent="0.25">
      <c r="A2108" s="55" t="s">
        <v>755</v>
      </c>
      <c r="B2108" s="55" t="s">
        <v>755</v>
      </c>
      <c r="C2108" s="60"/>
      <c r="D2108" s="21"/>
      <c r="E2108" s="21"/>
      <c r="AT2108" s="48" t="s">
        <v>45</v>
      </c>
      <c r="AU2108" s="48">
        <v>77</v>
      </c>
      <c r="AV2108" s="48">
        <v>98</v>
      </c>
      <c r="AX2108">
        <v>120</v>
      </c>
      <c r="AY2108">
        <v>131</v>
      </c>
      <c r="AZ2108">
        <v>166</v>
      </c>
    </row>
    <row r="2109" spans="1:65" x14ac:dyDescent="0.25">
      <c r="A2109" s="55" t="s">
        <v>759</v>
      </c>
      <c r="B2109" s="55" t="s">
        <v>759</v>
      </c>
      <c r="C2109" s="60"/>
      <c r="D2109" s="21"/>
      <c r="E2109" s="21"/>
      <c r="AT2109" s="48" t="s">
        <v>45</v>
      </c>
      <c r="AU2109" s="48">
        <v>43</v>
      </c>
      <c r="AV2109" s="48">
        <v>56</v>
      </c>
      <c r="AX2109">
        <v>69</v>
      </c>
      <c r="AY2109">
        <v>75</v>
      </c>
      <c r="AZ2109">
        <v>101</v>
      </c>
    </row>
    <row r="2110" spans="1:65" x14ac:dyDescent="0.25">
      <c r="A2110" s="55" t="s">
        <v>756</v>
      </c>
      <c r="B2110" s="55" t="s">
        <v>756</v>
      </c>
      <c r="C2110" s="60"/>
      <c r="D2110" s="21"/>
      <c r="E2110" s="21"/>
      <c r="AT2110" s="48" t="s">
        <v>45</v>
      </c>
      <c r="AU2110" s="48">
        <v>65</v>
      </c>
      <c r="AV2110" s="48">
        <v>72</v>
      </c>
      <c r="AX2110">
        <v>88</v>
      </c>
      <c r="AY2110">
        <v>95</v>
      </c>
      <c r="AZ2110">
        <v>129</v>
      </c>
    </row>
    <row r="2111" spans="1:65" x14ac:dyDescent="0.25">
      <c r="A2111" s="55" t="s">
        <v>752</v>
      </c>
      <c r="B2111" s="55" t="s">
        <v>752</v>
      </c>
      <c r="C2111" s="60"/>
      <c r="D2111" s="21"/>
      <c r="E2111" s="21"/>
      <c r="AT2111" s="48" t="s">
        <v>45</v>
      </c>
      <c r="AU2111" s="48">
        <v>93</v>
      </c>
      <c r="AV2111" s="48">
        <v>104</v>
      </c>
      <c r="AX2111">
        <v>136</v>
      </c>
      <c r="AY2111">
        <v>144</v>
      </c>
      <c r="AZ2111">
        <v>187</v>
      </c>
    </row>
    <row r="2112" spans="1:65" x14ac:dyDescent="0.25">
      <c r="A2112" s="55" t="s">
        <v>750</v>
      </c>
      <c r="B2112" s="55" t="s">
        <v>750</v>
      </c>
      <c r="C2112" s="60"/>
      <c r="D2112" s="21"/>
      <c r="E2112" s="21"/>
      <c r="AT2112" s="48" t="s">
        <v>45</v>
      </c>
      <c r="AU2112" s="48">
        <v>89</v>
      </c>
      <c r="AV2112" s="48">
        <v>108</v>
      </c>
      <c r="AX2112">
        <v>152</v>
      </c>
      <c r="AY2112">
        <v>165</v>
      </c>
      <c r="AZ2112">
        <v>210</v>
      </c>
    </row>
    <row r="2113" spans="1:65" x14ac:dyDescent="0.25">
      <c r="A2113" s="55" t="s">
        <v>754</v>
      </c>
      <c r="B2113" s="55" t="s">
        <v>754</v>
      </c>
      <c r="C2113" s="60"/>
      <c r="D2113" s="21"/>
      <c r="E2113" s="21"/>
      <c r="AT2113" s="48" t="s">
        <v>45</v>
      </c>
      <c r="AU2113" s="48">
        <v>76</v>
      </c>
      <c r="AV2113" s="48">
        <v>93</v>
      </c>
      <c r="AX2113">
        <v>111</v>
      </c>
      <c r="AY2113">
        <v>119</v>
      </c>
      <c r="AZ2113">
        <v>161</v>
      </c>
    </row>
    <row r="2114" spans="1:65" x14ac:dyDescent="0.25">
      <c r="A2114" s="55" t="s">
        <v>758</v>
      </c>
      <c r="B2114" s="55" t="s">
        <v>758</v>
      </c>
      <c r="C2114" s="60"/>
      <c r="D2114" s="21"/>
      <c r="E2114" s="21"/>
      <c r="AT2114" s="48" t="s">
        <v>45</v>
      </c>
      <c r="AU2114" s="48"/>
      <c r="AV2114" s="48"/>
    </row>
    <row r="2115" spans="1:65" x14ac:dyDescent="0.25">
      <c r="A2115" s="55" t="s">
        <v>746</v>
      </c>
      <c r="B2115" s="55" t="s">
        <v>746</v>
      </c>
      <c r="C2115" s="60">
        <v>30551.652163410701</v>
      </c>
    </row>
    <row r="2116" spans="1:65" x14ac:dyDescent="0.25">
      <c r="A2116" s="55" t="s">
        <v>746</v>
      </c>
      <c r="B2116" s="55" t="s">
        <v>746</v>
      </c>
      <c r="C2116" s="60">
        <v>30557.479165457298</v>
      </c>
      <c r="BL2116">
        <v>1.3017258970000001</v>
      </c>
    </row>
    <row r="2117" spans="1:65" x14ac:dyDescent="0.25">
      <c r="A2117" s="55" t="s">
        <v>746</v>
      </c>
      <c r="B2117" s="55" t="s">
        <v>746</v>
      </c>
      <c r="C2117" s="60">
        <v>30575.2061105795</v>
      </c>
      <c r="BL2117">
        <v>4.0747292809999998</v>
      </c>
    </row>
    <row r="2118" spans="1:65" x14ac:dyDescent="0.25">
      <c r="A2118" s="55" t="s">
        <v>746</v>
      </c>
      <c r="B2118" s="55" t="s">
        <v>746</v>
      </c>
      <c r="C2118" s="60">
        <v>30586.166434786799</v>
      </c>
      <c r="BL2118">
        <v>5.8679764289999996</v>
      </c>
    </row>
    <row r="2119" spans="1:65" x14ac:dyDescent="0.25">
      <c r="A2119" s="55" t="s">
        <v>746</v>
      </c>
      <c r="B2119" s="55" t="s">
        <v>746</v>
      </c>
      <c r="C2119" s="60">
        <v>30594.738352486002</v>
      </c>
      <c r="BL2119">
        <v>7.4949442079999997</v>
      </c>
    </row>
    <row r="2120" spans="1:65" x14ac:dyDescent="0.25">
      <c r="A2120" s="55" t="s">
        <v>746</v>
      </c>
      <c r="B2120" s="55" t="s">
        <v>746</v>
      </c>
      <c r="C2120" s="60">
        <v>30602.9856125279</v>
      </c>
      <c r="BL2120">
        <v>8.4006050099999996</v>
      </c>
    </row>
    <row r="2121" spans="1:65" x14ac:dyDescent="0.25">
      <c r="A2121" s="55" t="s">
        <v>746</v>
      </c>
      <c r="B2121" s="55" t="s">
        <v>746</v>
      </c>
      <c r="C2121" s="60"/>
      <c r="D2121" s="21">
        <v>30539</v>
      </c>
      <c r="E2121" s="21"/>
      <c r="F2121" t="s">
        <v>739</v>
      </c>
      <c r="AT2121" s="48" t="s">
        <v>45</v>
      </c>
      <c r="AU2121" s="48">
        <v>45</v>
      </c>
      <c r="AV2121" s="48">
        <v>56</v>
      </c>
      <c r="AW2121">
        <v>65</v>
      </c>
      <c r="AX2121">
        <v>69</v>
      </c>
      <c r="AY2121">
        <v>79</v>
      </c>
      <c r="AZ2121">
        <v>113</v>
      </c>
      <c r="BM2121">
        <v>8.4006050097277107</v>
      </c>
    </row>
    <row r="2122" spans="1:65" x14ac:dyDescent="0.25">
      <c r="A2122" s="55" t="s">
        <v>742</v>
      </c>
      <c r="B2122" s="55" t="s">
        <v>742</v>
      </c>
      <c r="C2122" s="60">
        <v>30457.923929997902</v>
      </c>
    </row>
    <row r="2123" spans="1:65" x14ac:dyDescent="0.25">
      <c r="A2123" s="55" t="s">
        <v>742</v>
      </c>
      <c r="B2123" s="55" t="s">
        <v>742</v>
      </c>
      <c r="C2123" s="60">
        <v>30469.417311592199</v>
      </c>
      <c r="BL2123">
        <v>2.122238742</v>
      </c>
    </row>
    <row r="2124" spans="1:65" x14ac:dyDescent="0.25">
      <c r="A2124" s="55" t="s">
        <v>742</v>
      </c>
      <c r="B2124" s="55" t="s">
        <v>742</v>
      </c>
      <c r="C2124" s="60">
        <v>30476.755666699701</v>
      </c>
      <c r="BL2124">
        <v>2.8060205119999999</v>
      </c>
    </row>
    <row r="2125" spans="1:65" x14ac:dyDescent="0.25">
      <c r="A2125" s="55" t="s">
        <v>742</v>
      </c>
      <c r="B2125" s="55" t="s">
        <v>742</v>
      </c>
      <c r="C2125" s="60">
        <v>30483.906098033702</v>
      </c>
      <c r="BL2125">
        <v>3.545303638</v>
      </c>
    </row>
    <row r="2126" spans="1:65" x14ac:dyDescent="0.25">
      <c r="A2126" s="55" t="s">
        <v>742</v>
      </c>
      <c r="B2126" s="55" t="s">
        <v>742</v>
      </c>
      <c r="C2126" s="60">
        <v>30497.475741562899</v>
      </c>
      <c r="BL2126">
        <v>4.9129514399999996</v>
      </c>
    </row>
    <row r="2127" spans="1:65" x14ac:dyDescent="0.25">
      <c r="A2127" s="55" t="s">
        <v>742</v>
      </c>
      <c r="B2127" s="55" t="s">
        <v>742</v>
      </c>
      <c r="C2127" s="60">
        <v>30518.584177057601</v>
      </c>
      <c r="BL2127">
        <v>6.7054261750000004</v>
      </c>
    </row>
    <row r="2128" spans="1:65" x14ac:dyDescent="0.25">
      <c r="A2128" s="55" t="s">
        <v>742</v>
      </c>
      <c r="B2128" s="55" t="s">
        <v>742</v>
      </c>
      <c r="C2128" s="60">
        <v>30531.9886478753</v>
      </c>
      <c r="BL2128">
        <v>7.758659916</v>
      </c>
    </row>
    <row r="2129" spans="1:65" x14ac:dyDescent="0.25">
      <c r="A2129" s="55" t="s">
        <v>742</v>
      </c>
      <c r="B2129" s="55" t="s">
        <v>742</v>
      </c>
      <c r="C2129" s="60">
        <v>30545.7632784749</v>
      </c>
      <c r="BL2129">
        <v>8.7933697970000004</v>
      </c>
    </row>
    <row r="2130" spans="1:65" x14ac:dyDescent="0.25">
      <c r="A2130" s="55" t="s">
        <v>742</v>
      </c>
      <c r="B2130" s="55" t="s">
        <v>742</v>
      </c>
      <c r="C2130" s="60">
        <v>30557.176803840899</v>
      </c>
      <c r="BL2130">
        <v>9.2179018090000007</v>
      </c>
    </row>
    <row r="2131" spans="1:65" x14ac:dyDescent="0.25">
      <c r="A2131" s="55" t="s">
        <v>742</v>
      </c>
      <c r="B2131" s="55" t="s">
        <v>742</v>
      </c>
      <c r="C2131" s="60"/>
      <c r="D2131" s="21">
        <v>30448</v>
      </c>
      <c r="E2131" s="21"/>
      <c r="F2131" t="s">
        <v>739</v>
      </c>
      <c r="AT2131" s="48" t="s">
        <v>45</v>
      </c>
      <c r="AU2131" s="48">
        <v>63</v>
      </c>
      <c r="AV2131" s="48">
        <v>76</v>
      </c>
      <c r="AW2131">
        <v>110</v>
      </c>
      <c r="AX2131">
        <v>112</v>
      </c>
      <c r="AY2131">
        <v>129</v>
      </c>
      <c r="AZ2131">
        <v>175</v>
      </c>
      <c r="BM2131">
        <v>9.2179018090371301</v>
      </c>
    </row>
    <row r="2132" spans="1:65" x14ac:dyDescent="0.25">
      <c r="A2132" s="55" t="s">
        <v>738</v>
      </c>
      <c r="B2132" s="55" t="s">
        <v>738</v>
      </c>
      <c r="C2132" s="60">
        <v>30428.031991925702</v>
      </c>
    </row>
    <row r="2133" spans="1:65" x14ac:dyDescent="0.25">
      <c r="A2133" s="55" t="s">
        <v>738</v>
      </c>
      <c r="B2133" s="55" t="s">
        <v>738</v>
      </c>
      <c r="C2133" s="60">
        <v>30434.597038429602</v>
      </c>
      <c r="BL2133">
        <v>1.2740875700000001</v>
      </c>
    </row>
    <row r="2134" spans="1:65" x14ac:dyDescent="0.25">
      <c r="A2134" s="55" t="s">
        <v>738</v>
      </c>
      <c r="B2134" s="55" t="s">
        <v>738</v>
      </c>
      <c r="C2134" s="60">
        <v>30441.695142320499</v>
      </c>
      <c r="BL2134">
        <v>2.8641761589999999</v>
      </c>
    </row>
    <row r="2135" spans="1:65" x14ac:dyDescent="0.25">
      <c r="A2135" s="55" t="s">
        <v>738</v>
      </c>
      <c r="B2135" s="55" t="s">
        <v>738</v>
      </c>
      <c r="C2135" s="60">
        <v>30448.805759295599</v>
      </c>
      <c r="BL2135">
        <v>4.2508112669999996</v>
      </c>
    </row>
    <row r="2136" spans="1:65" x14ac:dyDescent="0.25">
      <c r="A2136" s="55" t="s">
        <v>738</v>
      </c>
      <c r="B2136" s="55" t="s">
        <v>738</v>
      </c>
      <c r="C2136" s="60">
        <v>30455.367393140201</v>
      </c>
      <c r="BL2136">
        <v>5.5635054239999997</v>
      </c>
    </row>
    <row r="2137" spans="1:65" x14ac:dyDescent="0.25">
      <c r="A2137" s="55" t="s">
        <v>738</v>
      </c>
      <c r="B2137" s="55" t="s">
        <v>738</v>
      </c>
      <c r="C2137" s="60">
        <v>30462.875471171701</v>
      </c>
      <c r="BL2137">
        <v>6.487718171</v>
      </c>
    </row>
    <row r="2138" spans="1:65" x14ac:dyDescent="0.25">
      <c r="A2138" s="55" t="s">
        <v>738</v>
      </c>
      <c r="B2138" s="55" t="s">
        <v>738</v>
      </c>
      <c r="C2138" s="60">
        <v>30468.9472746475</v>
      </c>
      <c r="BL2138">
        <v>6.7646912879999999</v>
      </c>
    </row>
    <row r="2139" spans="1:65" x14ac:dyDescent="0.25">
      <c r="A2139" s="55" t="s">
        <v>738</v>
      </c>
      <c r="B2139" s="55" t="s">
        <v>738</v>
      </c>
      <c r="C2139" s="60">
        <v>30476.4735535287</v>
      </c>
      <c r="BL2139">
        <v>7.3929717009999996</v>
      </c>
    </row>
    <row r="2140" spans="1:65" x14ac:dyDescent="0.25">
      <c r="A2140" s="55" t="s">
        <v>738</v>
      </c>
      <c r="B2140" s="55" t="s">
        <v>738</v>
      </c>
      <c r="C2140" s="60">
        <v>30490.265247424799</v>
      </c>
      <c r="BL2140">
        <v>8.1502450189999998</v>
      </c>
    </row>
    <row r="2141" spans="1:65" x14ac:dyDescent="0.25">
      <c r="A2141" s="55" t="s">
        <v>738</v>
      </c>
      <c r="B2141" s="55" t="s">
        <v>738</v>
      </c>
      <c r="C2141" s="60">
        <v>30504.260790838202</v>
      </c>
      <c r="BL2141">
        <v>8.5930761869999994</v>
      </c>
    </row>
    <row r="2142" spans="1:65" x14ac:dyDescent="0.25">
      <c r="A2142" s="55" t="s">
        <v>738</v>
      </c>
      <c r="B2142" s="55" t="s">
        <v>738</v>
      </c>
      <c r="C2142" s="60"/>
      <c r="D2142" s="21">
        <v>30421</v>
      </c>
      <c r="E2142" s="21"/>
      <c r="F2142" t="s">
        <v>739</v>
      </c>
      <c r="AT2142" s="48" t="s">
        <v>45</v>
      </c>
      <c r="AU2142" s="48">
        <v>37</v>
      </c>
      <c r="AV2142" s="48">
        <v>46</v>
      </c>
      <c r="AW2142">
        <v>84</v>
      </c>
      <c r="AX2142">
        <v>101</v>
      </c>
      <c r="AY2142" s="25">
        <v>136</v>
      </c>
      <c r="AZ2142">
        <v>192</v>
      </c>
      <c r="BM2142">
        <v>8.5930761870343293</v>
      </c>
    </row>
    <row r="2143" spans="1:65" x14ac:dyDescent="0.25">
      <c r="A2143" s="55" t="s">
        <v>744</v>
      </c>
      <c r="B2143" s="55" t="s">
        <v>744</v>
      </c>
      <c r="C2143" s="60">
        <v>30499.067633383998</v>
      </c>
    </row>
    <row r="2144" spans="1:65" x14ac:dyDescent="0.25">
      <c r="A2144" s="55" t="s">
        <v>744</v>
      </c>
      <c r="B2144" s="55" t="s">
        <v>744</v>
      </c>
      <c r="C2144" s="60">
        <v>30518.8617400162</v>
      </c>
      <c r="BL2144">
        <v>2.1924580699999998</v>
      </c>
    </row>
    <row r="2145" spans="1:65" x14ac:dyDescent="0.25">
      <c r="A2145" s="55" t="s">
        <v>744</v>
      </c>
      <c r="B2145" s="55" t="s">
        <v>744</v>
      </c>
      <c r="C2145" s="60">
        <v>30531.679688450899</v>
      </c>
      <c r="BL2145">
        <v>3.7821112989999999</v>
      </c>
    </row>
    <row r="2146" spans="1:65" x14ac:dyDescent="0.25">
      <c r="A2146" s="55" t="s">
        <v>744</v>
      </c>
      <c r="B2146" s="55" t="s">
        <v>744</v>
      </c>
      <c r="C2146" s="60">
        <v>30545.961212715902</v>
      </c>
      <c r="BL2146">
        <v>5.5751056569999999</v>
      </c>
    </row>
    <row r="2147" spans="1:65" x14ac:dyDescent="0.25">
      <c r="A2147" s="55" t="s">
        <v>744</v>
      </c>
      <c r="B2147" s="55" t="s">
        <v>744</v>
      </c>
      <c r="C2147" s="60">
        <v>30556.7836654864</v>
      </c>
      <c r="BL2147">
        <v>6.61004024</v>
      </c>
    </row>
    <row r="2148" spans="1:65" x14ac:dyDescent="0.25">
      <c r="A2148" s="55" t="s">
        <v>744</v>
      </c>
      <c r="B2148" s="55" t="s">
        <v>744</v>
      </c>
      <c r="C2148" s="60">
        <v>30566.505876889601</v>
      </c>
      <c r="BL2148">
        <v>7.534084462</v>
      </c>
    </row>
    <row r="2149" spans="1:65" x14ac:dyDescent="0.25">
      <c r="A2149" s="55" t="s">
        <v>744</v>
      </c>
      <c r="B2149" s="55" t="s">
        <v>744</v>
      </c>
      <c r="C2149" s="60">
        <v>30574.963811767298</v>
      </c>
      <c r="BL2149">
        <v>8.0143284880000003</v>
      </c>
    </row>
    <row r="2150" spans="1:65" x14ac:dyDescent="0.25">
      <c r="A2150" s="55" t="s">
        <v>744</v>
      </c>
      <c r="B2150" s="55" t="s">
        <v>744</v>
      </c>
      <c r="C2150" s="60"/>
      <c r="D2150" s="21">
        <v>30484</v>
      </c>
      <c r="E2150" s="21"/>
      <c r="F2150" t="s">
        <v>739</v>
      </c>
      <c r="AT2150" s="48" t="s">
        <v>45</v>
      </c>
      <c r="AU2150" s="48">
        <v>58</v>
      </c>
      <c r="AV2150" s="48">
        <v>76</v>
      </c>
      <c r="AW2150">
        <v>92</v>
      </c>
      <c r="AX2150">
        <v>98</v>
      </c>
      <c r="AY2150">
        <v>108</v>
      </c>
      <c r="AZ2150">
        <v>151</v>
      </c>
      <c r="BM2150">
        <v>8.0143284878876297</v>
      </c>
    </row>
    <row r="2151" spans="1:65" x14ac:dyDescent="0.25">
      <c r="A2151" s="55" t="s">
        <v>748</v>
      </c>
      <c r="B2151" s="55" t="s">
        <v>748</v>
      </c>
      <c r="C2151" s="60">
        <v>30592.430257227399</v>
      </c>
    </row>
    <row r="2152" spans="1:65" x14ac:dyDescent="0.25">
      <c r="A2152" s="55" t="s">
        <v>748</v>
      </c>
      <c r="B2152" s="55" t="s">
        <v>748</v>
      </c>
      <c r="C2152" s="60">
        <v>30598.7857664486</v>
      </c>
      <c r="BL2152">
        <v>1.686991261</v>
      </c>
    </row>
    <row r="2153" spans="1:65" x14ac:dyDescent="0.25">
      <c r="A2153" s="55" t="s">
        <v>748</v>
      </c>
      <c r="B2153" s="55" t="s">
        <v>748</v>
      </c>
      <c r="C2153" s="60">
        <v>30606.975011281898</v>
      </c>
      <c r="BL2153">
        <v>3.5359363789999998</v>
      </c>
    </row>
    <row r="2154" spans="1:65" x14ac:dyDescent="0.25">
      <c r="A2154" s="55" t="s">
        <v>748</v>
      </c>
      <c r="B2154" s="55" t="s">
        <v>748</v>
      </c>
      <c r="C2154" s="60">
        <v>30616.6244192862</v>
      </c>
      <c r="BL2154">
        <v>5.6437099399999999</v>
      </c>
    </row>
    <row r="2155" spans="1:65" x14ac:dyDescent="0.25">
      <c r="A2155" s="55" t="s">
        <v>748</v>
      </c>
      <c r="B2155" s="55" t="s">
        <v>748</v>
      </c>
      <c r="C2155" s="60">
        <v>30623.919547375601</v>
      </c>
      <c r="BL2155">
        <v>7.0303310049999999</v>
      </c>
    </row>
    <row r="2156" spans="1:65" x14ac:dyDescent="0.25">
      <c r="A2156" s="55" t="s">
        <v>748</v>
      </c>
      <c r="B2156" s="55" t="s">
        <v>748</v>
      </c>
      <c r="C2156" s="60">
        <v>30631.243114292702</v>
      </c>
      <c r="BL2156">
        <v>7.9545577959999996</v>
      </c>
    </row>
    <row r="2157" spans="1:65" x14ac:dyDescent="0.25">
      <c r="A2157" s="55" t="s">
        <v>748</v>
      </c>
      <c r="B2157" s="55" t="s">
        <v>748</v>
      </c>
      <c r="C2157" s="60"/>
      <c r="D2157" s="21">
        <v>30581</v>
      </c>
      <c r="E2157" s="21"/>
      <c r="F2157" t="s">
        <v>739</v>
      </c>
      <c r="AT2157" s="48" t="s">
        <v>45</v>
      </c>
      <c r="AU2157" s="48">
        <v>32</v>
      </c>
      <c r="AV2157" s="48">
        <v>40</v>
      </c>
      <c r="AX2157">
        <v>55</v>
      </c>
      <c r="AY2157">
        <v>65</v>
      </c>
      <c r="AZ2157">
        <v>92</v>
      </c>
      <c r="BM2157">
        <v>10.8018672723629</v>
      </c>
    </row>
    <row r="2158" spans="1:65" x14ac:dyDescent="0.25">
      <c r="A2158" s="55" t="s">
        <v>764</v>
      </c>
      <c r="B2158" s="55" t="s">
        <v>764</v>
      </c>
      <c r="C2158" s="60"/>
      <c r="D2158" s="21">
        <v>30820</v>
      </c>
      <c r="E2158" s="21"/>
      <c r="F2158" t="s">
        <v>741</v>
      </c>
      <c r="AT2158" s="48" t="s">
        <v>45</v>
      </c>
      <c r="AY2158">
        <v>140</v>
      </c>
    </row>
    <row r="2159" spans="1:65" x14ac:dyDescent="0.25">
      <c r="A2159" s="55" t="s">
        <v>765</v>
      </c>
      <c r="B2159" s="55" t="s">
        <v>765</v>
      </c>
      <c r="C2159" s="60"/>
      <c r="D2159" s="21">
        <v>30866</v>
      </c>
      <c r="E2159" s="21"/>
      <c r="F2159" t="s">
        <v>741</v>
      </c>
      <c r="AT2159" s="48" t="s">
        <v>45</v>
      </c>
      <c r="AY2159">
        <v>116</v>
      </c>
    </row>
    <row r="2160" spans="1:65" x14ac:dyDescent="0.25">
      <c r="A2160" s="55" t="s">
        <v>760</v>
      </c>
      <c r="B2160" s="55" t="s">
        <v>760</v>
      </c>
      <c r="C2160" s="60"/>
      <c r="D2160" s="21">
        <v>30820</v>
      </c>
      <c r="E2160" s="21"/>
      <c r="F2160" t="s">
        <v>162</v>
      </c>
      <c r="AT2160" s="48" t="s">
        <v>45</v>
      </c>
      <c r="AY2160">
        <v>139</v>
      </c>
    </row>
    <row r="2161" spans="1:63" x14ac:dyDescent="0.25">
      <c r="A2161" s="55" t="s">
        <v>761</v>
      </c>
      <c r="B2161" s="55" t="s">
        <v>761</v>
      </c>
      <c r="C2161" s="60"/>
      <c r="D2161" s="21">
        <v>30866</v>
      </c>
      <c r="E2161" s="21"/>
      <c r="F2161" t="s">
        <v>162</v>
      </c>
      <c r="AT2161" s="48" t="s">
        <v>45</v>
      </c>
      <c r="AY2161">
        <v>113</v>
      </c>
    </row>
    <row r="2162" spans="1:63" x14ac:dyDescent="0.25">
      <c r="A2162" s="55" t="s">
        <v>762</v>
      </c>
      <c r="B2162" s="55" t="s">
        <v>762</v>
      </c>
      <c r="C2162" s="60"/>
      <c r="D2162" s="21">
        <v>30820</v>
      </c>
      <c r="E2162" s="21"/>
      <c r="F2162" t="s">
        <v>739</v>
      </c>
      <c r="AT2162" s="48" t="s">
        <v>45</v>
      </c>
      <c r="AY2162">
        <v>130</v>
      </c>
    </row>
    <row r="2163" spans="1:63" x14ac:dyDescent="0.25">
      <c r="A2163" s="55" t="s">
        <v>763</v>
      </c>
      <c r="B2163" s="55" t="s">
        <v>763</v>
      </c>
      <c r="C2163" s="60"/>
      <c r="D2163" s="21">
        <v>30866</v>
      </c>
      <c r="E2163" s="21"/>
      <c r="F2163" t="s">
        <v>739</v>
      </c>
      <c r="AT2163" s="48" t="s">
        <v>45</v>
      </c>
      <c r="AY2163">
        <v>106</v>
      </c>
    </row>
    <row r="2164" spans="1:63" x14ac:dyDescent="0.25">
      <c r="A2164" s="3" t="s">
        <v>229</v>
      </c>
      <c r="B2164" s="3" t="s">
        <v>229</v>
      </c>
      <c r="C2164" s="4">
        <f>C2172</f>
        <v>40867</v>
      </c>
      <c r="D2164" s="9"/>
      <c r="E2164" s="9"/>
      <c r="F2164" s="10"/>
      <c r="T2164">
        <v>3.9</v>
      </c>
      <c r="U2164">
        <v>373.2</v>
      </c>
      <c r="Y2164" s="2">
        <f>AA2164/AD2164</f>
        <v>1.8294701986754966E-2</v>
      </c>
      <c r="Z2164">
        <v>35.700000000000003</v>
      </c>
      <c r="AA2164">
        <v>2.21</v>
      </c>
      <c r="AB2164">
        <v>3383.7535014005598</v>
      </c>
      <c r="AD2164">
        <v>120.8</v>
      </c>
      <c r="AT2164" t="s">
        <v>45</v>
      </c>
      <c r="BK2164">
        <v>215.52570072615001</v>
      </c>
    </row>
    <row r="2165" spans="1:63" x14ac:dyDescent="0.25">
      <c r="A2165" s="3" t="s">
        <v>230</v>
      </c>
      <c r="B2165" s="3" t="s">
        <v>230</v>
      </c>
      <c r="C2165" s="4">
        <f>C2172</f>
        <v>40867</v>
      </c>
      <c r="D2165" s="9"/>
      <c r="E2165" s="9"/>
      <c r="F2165" s="10"/>
      <c r="T2165">
        <v>6.52</v>
      </c>
      <c r="U2165">
        <v>530.4</v>
      </c>
      <c r="Y2165" s="2">
        <f>AA2165/AD2165</f>
        <v>2.6157046281851275E-2</v>
      </c>
      <c r="Z2165">
        <v>36.799999999999997</v>
      </c>
      <c r="AA2165">
        <v>5.03</v>
      </c>
      <c r="AB2165">
        <v>5225.54347826087</v>
      </c>
      <c r="AD2165">
        <v>192.3</v>
      </c>
      <c r="AT2165" t="s">
        <v>45</v>
      </c>
      <c r="BK2165">
        <v>235.384841363102</v>
      </c>
    </row>
    <row r="2166" spans="1:63" x14ac:dyDescent="0.25">
      <c r="A2166" s="3" t="s">
        <v>231</v>
      </c>
      <c r="B2166" s="3" t="s">
        <v>231</v>
      </c>
      <c r="C2166" s="4">
        <f>C2172</f>
        <v>40867</v>
      </c>
      <c r="D2166" s="9"/>
      <c r="E2166" s="9"/>
      <c r="F2166" s="10"/>
      <c r="T2166">
        <v>8.14</v>
      </c>
      <c r="U2166">
        <v>709.8</v>
      </c>
      <c r="Y2166" s="2">
        <f>AA2166/AD2166</f>
        <v>2.1278224263298888E-2</v>
      </c>
      <c r="Z2166">
        <v>38.5</v>
      </c>
      <c r="AA2166">
        <v>5.56</v>
      </c>
      <c r="AB2166">
        <v>6787.0129870129904</v>
      </c>
      <c r="AD2166">
        <v>261.3</v>
      </c>
      <c r="AT2166" t="s">
        <v>45</v>
      </c>
      <c r="BK2166">
        <v>236.48128874609699</v>
      </c>
    </row>
    <row r="2167" spans="1:63" x14ac:dyDescent="0.25">
      <c r="A2167" s="3" t="s">
        <v>232</v>
      </c>
      <c r="B2167" s="3" t="s">
        <v>232</v>
      </c>
      <c r="C2167" s="4">
        <f>C2172</f>
        <v>40867</v>
      </c>
      <c r="D2167" s="9"/>
      <c r="E2167" s="9"/>
      <c r="F2167" s="10"/>
      <c r="T2167">
        <v>8.4600000000000009</v>
      </c>
      <c r="U2167">
        <v>664.9</v>
      </c>
      <c r="Y2167" s="2">
        <f>AA2167/AD2167</f>
        <v>2.7722377343438374E-2</v>
      </c>
      <c r="Z2167">
        <v>38.9</v>
      </c>
      <c r="AA2167">
        <v>6.95</v>
      </c>
      <c r="AB2167">
        <v>6444.7300771208202</v>
      </c>
      <c r="AD2167">
        <v>250.7</v>
      </c>
      <c r="AT2167" t="s">
        <v>45</v>
      </c>
      <c r="BK2167">
        <v>245.04677099318701</v>
      </c>
    </row>
    <row r="2168" spans="1:63" x14ac:dyDescent="0.25">
      <c r="A2168" s="3" t="s">
        <v>233</v>
      </c>
      <c r="B2168" s="3" t="s">
        <v>233</v>
      </c>
      <c r="C2168" s="4">
        <v>40749</v>
      </c>
      <c r="D2168" s="9"/>
      <c r="E2168" s="9"/>
      <c r="F2168" s="10"/>
      <c r="BA2168">
        <v>0</v>
      </c>
    </row>
    <row r="2169" spans="1:63" x14ac:dyDescent="0.25">
      <c r="A2169" s="3" t="s">
        <v>233</v>
      </c>
      <c r="B2169" s="3" t="s">
        <v>233</v>
      </c>
      <c r="C2169" s="4">
        <f>C2168+6</f>
        <v>40755</v>
      </c>
      <c r="D2169" s="9"/>
      <c r="E2169" s="9"/>
      <c r="F2169" s="10"/>
      <c r="BA2169">
        <v>10</v>
      </c>
    </row>
    <row r="2170" spans="1:63" x14ac:dyDescent="0.25">
      <c r="A2170" s="3" t="s">
        <v>233</v>
      </c>
      <c r="B2170" s="3" t="s">
        <v>233</v>
      </c>
      <c r="C2170" s="4">
        <f>C2168+77</f>
        <v>40826</v>
      </c>
      <c r="D2170" s="9"/>
      <c r="E2170" s="9"/>
      <c r="F2170" s="10"/>
      <c r="BA2170">
        <v>58</v>
      </c>
    </row>
    <row r="2171" spans="1:63" x14ac:dyDescent="0.25">
      <c r="A2171" s="3" t="s">
        <v>233</v>
      </c>
      <c r="B2171" s="3" t="s">
        <v>233</v>
      </c>
      <c r="C2171" s="4">
        <f>C2168+84</f>
        <v>40833</v>
      </c>
      <c r="D2171" s="9"/>
      <c r="E2171" s="9"/>
      <c r="F2171" s="10"/>
      <c r="BA2171">
        <v>65</v>
      </c>
    </row>
    <row r="2172" spans="1:63" x14ac:dyDescent="0.25">
      <c r="A2172" s="3" t="s">
        <v>233</v>
      </c>
      <c r="B2172" s="3" t="s">
        <v>233</v>
      </c>
      <c r="C2172" s="4">
        <f>C2168+118</f>
        <v>40867</v>
      </c>
      <c r="D2172" s="9"/>
      <c r="E2172" s="9"/>
      <c r="F2172" s="10"/>
      <c r="T2172">
        <v>10.78</v>
      </c>
      <c r="U2172">
        <v>851.5</v>
      </c>
      <c r="Y2172" s="2">
        <f>AA2172/AD2172</f>
        <v>3.0006297229219138E-2</v>
      </c>
      <c r="Z2172">
        <v>41.8</v>
      </c>
      <c r="AA2172">
        <v>9.5299999999999994</v>
      </c>
      <c r="AB2172">
        <v>7598.0861244019197</v>
      </c>
      <c r="AD2172">
        <v>317.60000000000002</v>
      </c>
      <c r="AT2172" t="s">
        <v>45</v>
      </c>
      <c r="BA2172">
        <v>90</v>
      </c>
      <c r="BK2172">
        <v>228.17075448654401</v>
      </c>
    </row>
    <row r="2173" spans="1:63" x14ac:dyDescent="0.25">
      <c r="A2173" s="3" t="s">
        <v>234</v>
      </c>
      <c r="B2173" s="3" t="s">
        <v>234</v>
      </c>
      <c r="C2173" s="4">
        <v>40277</v>
      </c>
      <c r="D2173" s="9"/>
      <c r="E2173" s="9"/>
      <c r="F2173" s="10"/>
      <c r="BA2173">
        <v>30</v>
      </c>
    </row>
    <row r="2174" spans="1:63" x14ac:dyDescent="0.25">
      <c r="A2174" s="3" t="s">
        <v>234</v>
      </c>
      <c r="B2174" s="3" t="s">
        <v>234</v>
      </c>
      <c r="C2174" s="4">
        <v>40304</v>
      </c>
      <c r="D2174" s="9"/>
      <c r="E2174" s="9"/>
      <c r="F2174" s="10"/>
      <c r="BA2174">
        <v>55</v>
      </c>
    </row>
    <row r="2175" spans="1:63" x14ac:dyDescent="0.25">
      <c r="A2175" s="3" t="s">
        <v>234</v>
      </c>
      <c r="B2175" s="3" t="s">
        <v>234</v>
      </c>
      <c r="C2175" s="4">
        <v>40324</v>
      </c>
      <c r="D2175" s="9"/>
      <c r="E2175" s="9"/>
      <c r="F2175" s="10"/>
      <c r="BA2175">
        <v>75</v>
      </c>
    </row>
    <row r="2176" spans="1:63" x14ac:dyDescent="0.25">
      <c r="A2176" s="3" t="s">
        <v>234</v>
      </c>
      <c r="B2176" s="3" t="s">
        <v>234</v>
      </c>
      <c r="C2176" s="4">
        <v>40372</v>
      </c>
      <c r="D2176" s="9"/>
      <c r="E2176" s="9"/>
      <c r="F2176" s="10"/>
      <c r="U2176">
        <v>2094</v>
      </c>
      <c r="Y2176" s="2">
        <v>2.29422066549912E-2</v>
      </c>
      <c r="Z2176">
        <v>39.1</v>
      </c>
      <c r="AA2176">
        <v>15.646584938704001</v>
      </c>
      <c r="AB2176">
        <v>17442.4552429668</v>
      </c>
      <c r="AC2176">
        <v>13.1</v>
      </c>
      <c r="AD2176">
        <v>682</v>
      </c>
      <c r="AT2176" t="s">
        <v>45</v>
      </c>
      <c r="BA2176">
        <v>90</v>
      </c>
    </row>
    <row r="2177" spans="1:53" x14ac:dyDescent="0.25">
      <c r="A2177" s="3" t="s">
        <v>235</v>
      </c>
      <c r="B2177" s="3" t="s">
        <v>235</v>
      </c>
      <c r="C2177" s="4">
        <v>40372</v>
      </c>
      <c r="D2177" s="9"/>
      <c r="E2177" s="9"/>
      <c r="F2177" s="10"/>
      <c r="U2177">
        <v>2009</v>
      </c>
      <c r="Y2177" s="2">
        <v>2.1716287215411599E-2</v>
      </c>
      <c r="Z2177">
        <v>38.9</v>
      </c>
      <c r="AA2177">
        <v>14.484763572679499</v>
      </c>
      <c r="AB2177">
        <v>17146.529562981999</v>
      </c>
      <c r="AC2177">
        <v>12.4</v>
      </c>
      <c r="AD2177">
        <v>667</v>
      </c>
      <c r="AT2177" t="s">
        <v>45</v>
      </c>
      <c r="BA2177">
        <v>90</v>
      </c>
    </row>
    <row r="2178" spans="1:53" x14ac:dyDescent="0.25">
      <c r="A2178" s="3" t="s">
        <v>236</v>
      </c>
      <c r="B2178" s="3" t="s">
        <v>236</v>
      </c>
      <c r="C2178" s="4">
        <v>40372</v>
      </c>
      <c r="D2178" s="9"/>
      <c r="E2178" s="9"/>
      <c r="F2178" s="10"/>
      <c r="U2178">
        <v>1934</v>
      </c>
      <c r="Y2178" s="2">
        <v>2.2241681260945698E-2</v>
      </c>
      <c r="Z2178">
        <v>39.9</v>
      </c>
      <c r="AA2178">
        <v>14.167950963222401</v>
      </c>
      <c r="AB2178">
        <v>15964.912280701799</v>
      </c>
      <c r="AC2178">
        <v>12.7</v>
      </c>
      <c r="AD2178">
        <v>637</v>
      </c>
      <c r="AT2178" t="s">
        <v>45</v>
      </c>
      <c r="BA2178">
        <v>90</v>
      </c>
    </row>
    <row r="2179" spans="1:53" x14ac:dyDescent="0.25">
      <c r="A2179" s="3" t="s">
        <v>237</v>
      </c>
      <c r="B2179" s="3" t="s">
        <v>237</v>
      </c>
      <c r="C2179" s="4">
        <v>40372</v>
      </c>
      <c r="D2179" s="9"/>
      <c r="E2179" s="9"/>
      <c r="F2179" s="10"/>
      <c r="U2179">
        <v>1822</v>
      </c>
      <c r="Y2179" s="2">
        <v>2.2241681260945698E-2</v>
      </c>
      <c r="Z2179">
        <v>37.6</v>
      </c>
      <c r="AA2179">
        <v>11.8548161120841</v>
      </c>
      <c r="AB2179">
        <v>14175.5319148936</v>
      </c>
      <c r="AC2179">
        <v>12.7</v>
      </c>
      <c r="AD2179">
        <v>533</v>
      </c>
      <c r="AT2179" t="s">
        <v>45</v>
      </c>
      <c r="BA2179">
        <v>90</v>
      </c>
    </row>
    <row r="2180" spans="1:53" x14ac:dyDescent="0.25">
      <c r="A2180" s="3" t="s">
        <v>238</v>
      </c>
      <c r="B2180" s="3" t="s">
        <v>238</v>
      </c>
      <c r="C2180" s="4">
        <v>40372</v>
      </c>
      <c r="D2180" s="9"/>
      <c r="E2180" s="9"/>
      <c r="F2180" s="10"/>
      <c r="U2180">
        <v>1985</v>
      </c>
      <c r="Y2180" s="2">
        <v>2.2241681260945698E-2</v>
      </c>
      <c r="Z2180">
        <v>39.5</v>
      </c>
      <c r="AA2180">
        <v>13.945534150613</v>
      </c>
      <c r="AB2180">
        <v>15873.417721518999</v>
      </c>
      <c r="AC2180">
        <v>12.7</v>
      </c>
      <c r="AD2180">
        <v>627</v>
      </c>
      <c r="AT2180" t="s">
        <v>45</v>
      </c>
      <c r="BA2180">
        <v>90</v>
      </c>
    </row>
    <row r="2181" spans="1:53" x14ac:dyDescent="0.25">
      <c r="A2181" s="3" t="s">
        <v>239</v>
      </c>
      <c r="B2181" s="3" t="s">
        <v>239</v>
      </c>
      <c r="C2181" s="4">
        <v>40372</v>
      </c>
      <c r="D2181" s="9"/>
      <c r="E2181" s="9"/>
      <c r="F2181" s="10"/>
      <c r="U2181">
        <v>1801</v>
      </c>
      <c r="Y2181" s="2">
        <v>2.2591943957968499E-2</v>
      </c>
      <c r="Z2181">
        <v>39.299999999999997</v>
      </c>
      <c r="AA2181">
        <v>12.741856392294199</v>
      </c>
      <c r="AB2181">
        <v>14351.145038167901</v>
      </c>
      <c r="AC2181">
        <v>12.9</v>
      </c>
      <c r="AD2181">
        <v>564</v>
      </c>
      <c r="AT2181" t="s">
        <v>45</v>
      </c>
      <c r="BA2181">
        <v>90</v>
      </c>
    </row>
    <row r="2182" spans="1:53" x14ac:dyDescent="0.25">
      <c r="A2182" s="3" t="s">
        <v>240</v>
      </c>
      <c r="B2182" s="3" t="s">
        <v>240</v>
      </c>
      <c r="C2182" s="4">
        <v>40372</v>
      </c>
      <c r="D2182" s="9"/>
      <c r="E2182" s="9"/>
      <c r="F2182" s="10"/>
      <c r="U2182">
        <v>1759</v>
      </c>
      <c r="Y2182" s="2">
        <v>2.2767075306479902E-2</v>
      </c>
      <c r="Z2182">
        <v>37.1</v>
      </c>
      <c r="AA2182">
        <v>12.544658493870401</v>
      </c>
      <c r="AB2182">
        <v>14851.752021563299</v>
      </c>
      <c r="AC2182">
        <v>13</v>
      </c>
      <c r="AD2182">
        <v>551</v>
      </c>
      <c r="AT2182" t="s">
        <v>45</v>
      </c>
      <c r="BA2182">
        <v>90</v>
      </c>
    </row>
    <row r="2183" spans="1:53" x14ac:dyDescent="0.25">
      <c r="A2183" s="3" t="s">
        <v>241</v>
      </c>
      <c r="B2183" s="3" t="s">
        <v>241</v>
      </c>
      <c r="C2183" s="4">
        <v>40372</v>
      </c>
      <c r="D2183" s="9"/>
      <c r="E2183" s="9"/>
      <c r="F2183" s="10"/>
      <c r="U2183">
        <v>1759</v>
      </c>
      <c r="Y2183" s="2">
        <v>2.20665499124343E-2</v>
      </c>
      <c r="Z2183">
        <v>38.6</v>
      </c>
      <c r="AA2183">
        <v>10.9670753064799</v>
      </c>
      <c r="AB2183">
        <v>12875.6476683938</v>
      </c>
      <c r="AC2183">
        <v>12.6</v>
      </c>
      <c r="AD2183">
        <v>497</v>
      </c>
      <c r="AT2183" t="s">
        <v>45</v>
      </c>
      <c r="BA2183">
        <v>90</v>
      </c>
    </row>
    <row r="2184" spans="1:53" x14ac:dyDescent="0.25">
      <c r="A2184" s="3" t="s">
        <v>242</v>
      </c>
      <c r="B2184" s="3" t="s">
        <v>242</v>
      </c>
      <c r="C2184" s="4">
        <v>40372</v>
      </c>
      <c r="D2184" s="9"/>
      <c r="E2184" s="9"/>
      <c r="F2184" s="10"/>
      <c r="U2184">
        <v>1644</v>
      </c>
      <c r="Y2184" s="2">
        <v>2.29422066549912E-2</v>
      </c>
      <c r="Z2184">
        <v>35.9</v>
      </c>
      <c r="AA2184">
        <v>10.1175131348511</v>
      </c>
      <c r="AB2184">
        <v>12284.1225626741</v>
      </c>
      <c r="AC2184">
        <v>13.1</v>
      </c>
      <c r="AD2184">
        <v>441</v>
      </c>
      <c r="AT2184" t="s">
        <v>45</v>
      </c>
      <c r="BA2184">
        <v>90</v>
      </c>
    </row>
    <row r="2185" spans="1:53" x14ac:dyDescent="0.25">
      <c r="A2185" s="3" t="s">
        <v>243</v>
      </c>
      <c r="B2185" s="3" t="s">
        <v>243</v>
      </c>
      <c r="C2185" s="4">
        <v>40372</v>
      </c>
      <c r="D2185" s="9"/>
      <c r="E2185" s="9"/>
      <c r="F2185" s="10"/>
      <c r="U2185">
        <v>1492</v>
      </c>
      <c r="Y2185" s="2">
        <v>2.3117338003502599E-2</v>
      </c>
      <c r="Z2185">
        <v>32.9</v>
      </c>
      <c r="AA2185">
        <v>9.5012259194395803</v>
      </c>
      <c r="AB2185">
        <v>12492.401215805499</v>
      </c>
      <c r="AC2185">
        <v>13.2</v>
      </c>
      <c r="AD2185">
        <v>411</v>
      </c>
      <c r="AT2185" t="s">
        <v>45</v>
      </c>
      <c r="BA2185">
        <v>90</v>
      </c>
    </row>
    <row r="2186" spans="1:53" x14ac:dyDescent="0.25">
      <c r="A2186" s="3" t="s">
        <v>244</v>
      </c>
      <c r="B2186" s="3" t="s">
        <v>244</v>
      </c>
      <c r="C2186" s="4">
        <v>40372</v>
      </c>
      <c r="D2186" s="9"/>
      <c r="E2186" s="9"/>
      <c r="F2186" s="10"/>
      <c r="U2186">
        <v>2011</v>
      </c>
      <c r="Y2186" s="2">
        <v>2.2591943957968499E-2</v>
      </c>
      <c r="Z2186">
        <v>40</v>
      </c>
      <c r="AA2186">
        <v>14.232924693520101</v>
      </c>
      <c r="AB2186">
        <v>15750</v>
      </c>
      <c r="AC2186">
        <v>12.9</v>
      </c>
      <c r="AD2186">
        <v>630</v>
      </c>
      <c r="AT2186" t="s">
        <v>45</v>
      </c>
      <c r="BA2186">
        <v>90</v>
      </c>
    </row>
    <row r="2187" spans="1:53" x14ac:dyDescent="0.25">
      <c r="A2187" s="3" t="s">
        <v>245</v>
      </c>
      <c r="B2187" s="3" t="s">
        <v>245</v>
      </c>
      <c r="C2187" s="4">
        <v>40372</v>
      </c>
      <c r="D2187" s="9"/>
      <c r="E2187" s="9"/>
      <c r="F2187" s="10"/>
      <c r="U2187">
        <v>1847</v>
      </c>
      <c r="Y2187" s="2">
        <v>2.2416812609457101E-2</v>
      </c>
      <c r="Z2187">
        <v>38.299999999999997</v>
      </c>
      <c r="AA2187">
        <v>13.4949211908932</v>
      </c>
      <c r="AB2187">
        <v>15718.0156657963</v>
      </c>
      <c r="AC2187">
        <v>12.8</v>
      </c>
      <c r="AD2187">
        <v>602</v>
      </c>
      <c r="AT2187" t="s">
        <v>45</v>
      </c>
      <c r="BA2187">
        <v>90</v>
      </c>
    </row>
    <row r="2188" spans="1:53" x14ac:dyDescent="0.25">
      <c r="A2188" s="3" t="s">
        <v>246</v>
      </c>
      <c r="B2188" s="3" t="s">
        <v>246</v>
      </c>
      <c r="C2188" s="4">
        <v>40372</v>
      </c>
      <c r="D2188" s="9"/>
      <c r="E2188" s="9"/>
      <c r="F2188" s="10"/>
      <c r="U2188">
        <v>1814</v>
      </c>
      <c r="Y2188" s="2">
        <v>2.2767075306479902E-2</v>
      </c>
      <c r="Z2188">
        <v>39.200000000000003</v>
      </c>
      <c r="AA2188">
        <v>12.4535901926445</v>
      </c>
      <c r="AB2188">
        <v>13954.0816326531</v>
      </c>
      <c r="AC2188">
        <v>13</v>
      </c>
      <c r="AD2188">
        <v>547</v>
      </c>
      <c r="AT2188" t="s">
        <v>45</v>
      </c>
      <c r="BA2188">
        <v>90</v>
      </c>
    </row>
    <row r="2189" spans="1:53" x14ac:dyDescent="0.25">
      <c r="A2189" s="3" t="s">
        <v>247</v>
      </c>
      <c r="B2189" s="3" t="s">
        <v>247</v>
      </c>
      <c r="C2189" s="4">
        <v>40372</v>
      </c>
      <c r="D2189" s="9"/>
      <c r="E2189" s="9"/>
      <c r="F2189" s="10"/>
      <c r="U2189">
        <v>1707</v>
      </c>
      <c r="Y2189" s="2">
        <v>2.20665499124343E-2</v>
      </c>
      <c r="Z2189">
        <v>37.200000000000003</v>
      </c>
      <c r="AA2189">
        <v>11.6952714535902</v>
      </c>
      <c r="AB2189">
        <v>14247.311827957001</v>
      </c>
      <c r="AC2189">
        <v>12.6</v>
      </c>
      <c r="AD2189">
        <v>530</v>
      </c>
      <c r="AT2189" t="s">
        <v>45</v>
      </c>
      <c r="BA2189">
        <v>90</v>
      </c>
    </row>
    <row r="2190" spans="1:53" x14ac:dyDescent="0.25">
      <c r="A2190" s="3" t="s">
        <v>248</v>
      </c>
      <c r="B2190" s="3" t="s">
        <v>248</v>
      </c>
      <c r="C2190" s="4">
        <v>40372</v>
      </c>
      <c r="D2190" s="9"/>
      <c r="E2190" s="9"/>
      <c r="F2190" s="10"/>
      <c r="U2190">
        <v>1926</v>
      </c>
      <c r="Y2190" s="2">
        <v>2.3642732049036799E-2</v>
      </c>
      <c r="Z2190">
        <v>39.299999999999997</v>
      </c>
      <c r="AA2190">
        <v>13.523642732049</v>
      </c>
      <c r="AB2190">
        <v>14554.707379134899</v>
      </c>
      <c r="AC2190">
        <v>13.5</v>
      </c>
      <c r="AD2190">
        <v>572</v>
      </c>
      <c r="AT2190" t="s">
        <v>45</v>
      </c>
      <c r="BA2190">
        <v>90</v>
      </c>
    </row>
    <row r="2191" spans="1:53" x14ac:dyDescent="0.25">
      <c r="A2191" s="3" t="s">
        <v>249</v>
      </c>
      <c r="B2191" s="3" t="s">
        <v>249</v>
      </c>
      <c r="C2191" s="4">
        <v>40372</v>
      </c>
      <c r="D2191" s="9"/>
      <c r="E2191" s="9"/>
      <c r="F2191" s="10"/>
      <c r="U2191">
        <v>1649</v>
      </c>
      <c r="Y2191" s="2">
        <v>2.3292469352014001E-2</v>
      </c>
      <c r="Z2191">
        <v>38.1</v>
      </c>
      <c r="AA2191">
        <v>12.135376532399301</v>
      </c>
      <c r="AB2191">
        <v>13674.540682414699</v>
      </c>
      <c r="AC2191">
        <v>13.3</v>
      </c>
      <c r="AD2191">
        <v>521</v>
      </c>
      <c r="AT2191" t="s">
        <v>45</v>
      </c>
      <c r="BA2191">
        <v>90</v>
      </c>
    </row>
    <row r="2192" spans="1:53" x14ac:dyDescent="0.25">
      <c r="A2192" s="3" t="s">
        <v>250</v>
      </c>
      <c r="B2192" s="3" t="s">
        <v>250</v>
      </c>
      <c r="C2192" s="4">
        <v>40372</v>
      </c>
      <c r="D2192" s="9"/>
      <c r="E2192" s="9"/>
      <c r="F2192" s="10"/>
      <c r="U2192">
        <v>1731</v>
      </c>
      <c r="Y2192" s="2">
        <v>2.3817863397548201E-2</v>
      </c>
      <c r="Z2192">
        <v>37.6</v>
      </c>
      <c r="AA2192">
        <v>11.575481611208399</v>
      </c>
      <c r="AB2192">
        <v>12925.5319148936</v>
      </c>
      <c r="AC2192">
        <v>13.6</v>
      </c>
      <c r="AD2192">
        <v>486</v>
      </c>
      <c r="AT2192" t="s">
        <v>45</v>
      </c>
      <c r="BA2192">
        <v>90</v>
      </c>
    </row>
    <row r="2193" spans="1:53" x14ac:dyDescent="0.25">
      <c r="A2193" s="3" t="s">
        <v>251</v>
      </c>
      <c r="B2193" s="3" t="s">
        <v>251</v>
      </c>
      <c r="C2193" s="4">
        <v>40372</v>
      </c>
      <c r="D2193" s="9"/>
      <c r="E2193" s="9"/>
      <c r="F2193" s="10"/>
      <c r="U2193">
        <v>1589</v>
      </c>
      <c r="Y2193" s="2">
        <v>2.3292469352014001E-2</v>
      </c>
      <c r="Z2193">
        <v>37.5</v>
      </c>
      <c r="AA2193">
        <v>9.5266199649737295</v>
      </c>
      <c r="AB2193">
        <v>10906.666666666701</v>
      </c>
      <c r="AC2193">
        <v>13.3</v>
      </c>
      <c r="AD2193">
        <v>409</v>
      </c>
      <c r="AT2193" t="s">
        <v>45</v>
      </c>
      <c r="BA2193">
        <v>90</v>
      </c>
    </row>
    <row r="2194" spans="1:53" x14ac:dyDescent="0.25">
      <c r="A2194" s="3" t="s">
        <v>252</v>
      </c>
      <c r="B2194" s="3" t="s">
        <v>252</v>
      </c>
      <c r="C2194" s="4">
        <v>40372</v>
      </c>
      <c r="D2194" s="9"/>
      <c r="E2194" s="9"/>
      <c r="F2194" s="10"/>
      <c r="U2194">
        <v>1702</v>
      </c>
      <c r="Y2194" s="2">
        <v>2.4693520140105101E-2</v>
      </c>
      <c r="Z2194">
        <v>39.200000000000003</v>
      </c>
      <c r="AA2194">
        <v>10.7416812609457</v>
      </c>
      <c r="AB2194">
        <v>11096.9387755102</v>
      </c>
      <c r="AC2194">
        <v>14.1</v>
      </c>
      <c r="AD2194">
        <v>435</v>
      </c>
      <c r="AT2194" t="s">
        <v>45</v>
      </c>
      <c r="BA2194">
        <v>90</v>
      </c>
    </row>
    <row r="2195" spans="1:53" x14ac:dyDescent="0.25">
      <c r="A2195" s="3" t="s">
        <v>253</v>
      </c>
      <c r="B2195" s="3" t="s">
        <v>253</v>
      </c>
      <c r="C2195" s="4">
        <v>40372</v>
      </c>
      <c r="D2195" s="9"/>
      <c r="E2195" s="9"/>
      <c r="F2195" s="10"/>
      <c r="U2195">
        <v>1531</v>
      </c>
      <c r="Y2195" s="2">
        <v>2.29422066549912E-2</v>
      </c>
      <c r="Z2195">
        <v>37</v>
      </c>
      <c r="AA2195">
        <v>10.415761821366001</v>
      </c>
      <c r="AB2195">
        <v>12270.270270270301</v>
      </c>
      <c r="AC2195">
        <v>13.1</v>
      </c>
      <c r="AD2195">
        <v>454</v>
      </c>
      <c r="AT2195" t="s">
        <v>45</v>
      </c>
      <c r="BA2195">
        <v>90</v>
      </c>
    </row>
    <row r="2196" spans="1:53" x14ac:dyDescent="0.25">
      <c r="A2196" s="3" t="s">
        <v>254</v>
      </c>
      <c r="B2196" s="3" t="s">
        <v>254</v>
      </c>
      <c r="C2196" s="4">
        <v>40372</v>
      </c>
      <c r="D2196" s="9"/>
      <c r="E2196" s="9"/>
      <c r="F2196" s="10"/>
      <c r="U2196">
        <v>1432</v>
      </c>
      <c r="Y2196" s="2">
        <v>2.5394045534150599E-2</v>
      </c>
      <c r="Z2196">
        <v>34.5</v>
      </c>
      <c r="AA2196">
        <v>9.0656742556917695</v>
      </c>
      <c r="AB2196">
        <v>10347.8260869565</v>
      </c>
      <c r="AC2196">
        <v>14.5</v>
      </c>
      <c r="AD2196">
        <v>357</v>
      </c>
      <c r="AT2196" t="s">
        <v>45</v>
      </c>
      <c r="BA2196">
        <v>90</v>
      </c>
    </row>
    <row r="2197" spans="1:53" x14ac:dyDescent="0.25">
      <c r="A2197" s="3" t="s">
        <v>255</v>
      </c>
      <c r="B2197" s="3" t="s">
        <v>255</v>
      </c>
      <c r="C2197" s="4">
        <v>40372</v>
      </c>
      <c r="D2197" s="9"/>
      <c r="E2197" s="9"/>
      <c r="F2197" s="10"/>
      <c r="U2197">
        <v>1328</v>
      </c>
      <c r="Y2197" s="2">
        <v>2.48686514886165E-2</v>
      </c>
      <c r="Z2197">
        <v>33.9</v>
      </c>
      <c r="AA2197">
        <v>7.1621716287215396</v>
      </c>
      <c r="AB2197">
        <v>8495.5752212389398</v>
      </c>
      <c r="AC2197">
        <v>14.2</v>
      </c>
      <c r="AD2197">
        <v>288</v>
      </c>
      <c r="AT2197" t="s">
        <v>45</v>
      </c>
      <c r="BA2197">
        <v>90</v>
      </c>
    </row>
    <row r="2198" spans="1:53" x14ac:dyDescent="0.25">
      <c r="A2198" s="3" t="s">
        <v>256</v>
      </c>
      <c r="B2198" s="3" t="s">
        <v>256</v>
      </c>
      <c r="C2198" s="4">
        <v>41015</v>
      </c>
      <c r="D2198" s="9"/>
      <c r="E2198" s="9"/>
      <c r="F2198" s="10"/>
      <c r="BA2198">
        <v>30</v>
      </c>
    </row>
    <row r="2199" spans="1:53" x14ac:dyDescent="0.25">
      <c r="A2199" s="3" t="s">
        <v>256</v>
      </c>
      <c r="B2199" s="3" t="s">
        <v>256</v>
      </c>
      <c r="C2199" s="4">
        <v>41050</v>
      </c>
      <c r="D2199" s="9"/>
      <c r="E2199" s="9"/>
      <c r="F2199" s="10"/>
      <c r="BA2199">
        <v>55</v>
      </c>
    </row>
    <row r="2200" spans="1:53" x14ac:dyDescent="0.25">
      <c r="A2200" s="3" t="s">
        <v>256</v>
      </c>
      <c r="B2200" s="3" t="s">
        <v>256</v>
      </c>
      <c r="C2200" s="4">
        <v>41068</v>
      </c>
      <c r="D2200" s="9"/>
      <c r="E2200" s="9"/>
      <c r="F2200" s="10"/>
      <c r="BA2200">
        <v>75</v>
      </c>
    </row>
    <row r="2201" spans="1:53" x14ac:dyDescent="0.25">
      <c r="A2201" s="3" t="s">
        <v>256</v>
      </c>
      <c r="B2201" s="3" t="s">
        <v>256</v>
      </c>
      <c r="C2201" s="4">
        <v>41105</v>
      </c>
      <c r="D2201" s="9"/>
      <c r="E2201" s="9"/>
      <c r="F2201" s="10"/>
      <c r="U2201">
        <v>1743</v>
      </c>
      <c r="Y2201" s="2">
        <v>2.43432574430823E-2</v>
      </c>
      <c r="Z2201">
        <v>49.5</v>
      </c>
      <c r="AA2201">
        <v>15.750087565674299</v>
      </c>
      <c r="AB2201">
        <v>13070.7070707071</v>
      </c>
      <c r="AC2201">
        <v>13.9</v>
      </c>
      <c r="AD2201">
        <v>647</v>
      </c>
      <c r="AT2201" t="s">
        <v>45</v>
      </c>
      <c r="BA2201">
        <v>90</v>
      </c>
    </row>
    <row r="2202" spans="1:53" x14ac:dyDescent="0.25">
      <c r="A2202" s="3" t="s">
        <v>257</v>
      </c>
      <c r="B2202" s="3" t="s">
        <v>257</v>
      </c>
      <c r="C2202" s="4">
        <v>41105</v>
      </c>
      <c r="D2202" s="9"/>
      <c r="E2202" s="9"/>
      <c r="F2202" s="10"/>
      <c r="U2202">
        <v>1775</v>
      </c>
      <c r="Y2202" s="2">
        <v>2.4518388791593699E-2</v>
      </c>
      <c r="Z2202">
        <v>50.6</v>
      </c>
      <c r="AA2202">
        <v>15.323992994746099</v>
      </c>
      <c r="AB2202">
        <v>12351.7786561265</v>
      </c>
      <c r="AC2202">
        <v>14</v>
      </c>
      <c r="AD2202">
        <v>625</v>
      </c>
      <c r="AT2202" t="s">
        <v>45</v>
      </c>
      <c r="BA2202">
        <v>90</v>
      </c>
    </row>
    <row r="2203" spans="1:53" x14ac:dyDescent="0.25">
      <c r="A2203" s="3" t="s">
        <v>258</v>
      </c>
      <c r="B2203" s="3" t="s">
        <v>258</v>
      </c>
      <c r="C2203" s="4">
        <v>41105</v>
      </c>
      <c r="D2203" s="9"/>
      <c r="E2203" s="9"/>
      <c r="F2203" s="10"/>
      <c r="U2203">
        <v>1664</v>
      </c>
      <c r="Y2203" s="2">
        <v>2.3817863397548201E-2</v>
      </c>
      <c r="Z2203">
        <v>45.6</v>
      </c>
      <c r="AA2203">
        <v>14.0287215411559</v>
      </c>
      <c r="AB2203">
        <v>12916.666666666701</v>
      </c>
      <c r="AC2203">
        <v>13.6</v>
      </c>
      <c r="AD2203">
        <v>589</v>
      </c>
      <c r="AT2203" t="s">
        <v>45</v>
      </c>
      <c r="BA2203">
        <v>90</v>
      </c>
    </row>
    <row r="2204" spans="1:53" x14ac:dyDescent="0.25">
      <c r="A2204" s="3" t="s">
        <v>259</v>
      </c>
      <c r="B2204" s="3" t="s">
        <v>259</v>
      </c>
      <c r="C2204" s="4">
        <v>41105</v>
      </c>
      <c r="D2204" s="9"/>
      <c r="E2204" s="9"/>
      <c r="F2204" s="10"/>
      <c r="U2204">
        <v>1547</v>
      </c>
      <c r="Y2204" s="2">
        <v>2.34676007005254E-2</v>
      </c>
      <c r="Z2204">
        <v>46.1</v>
      </c>
      <c r="AA2204">
        <v>12.2735551663748</v>
      </c>
      <c r="AB2204">
        <v>11344.902386117101</v>
      </c>
      <c r="AC2204">
        <v>13.4</v>
      </c>
      <c r="AD2204">
        <v>523</v>
      </c>
      <c r="AT2204" t="s">
        <v>45</v>
      </c>
      <c r="BA2204">
        <v>90</v>
      </c>
    </row>
    <row r="2205" spans="1:53" x14ac:dyDescent="0.25">
      <c r="A2205" s="3" t="s">
        <v>260</v>
      </c>
      <c r="B2205" s="3" t="s">
        <v>260</v>
      </c>
      <c r="C2205" s="4">
        <v>41105</v>
      </c>
      <c r="D2205" s="9"/>
      <c r="E2205" s="9"/>
      <c r="F2205" s="10"/>
      <c r="U2205">
        <v>1635</v>
      </c>
      <c r="Y2205" s="2">
        <v>2.4693520140105101E-2</v>
      </c>
      <c r="Z2205">
        <v>50.4</v>
      </c>
      <c r="AA2205">
        <v>14.6926444833625</v>
      </c>
      <c r="AB2205">
        <v>11805.5555555556</v>
      </c>
      <c r="AC2205">
        <v>14.1</v>
      </c>
      <c r="AD2205">
        <v>595</v>
      </c>
      <c r="AT2205" t="s">
        <v>45</v>
      </c>
      <c r="BA2205">
        <v>90</v>
      </c>
    </row>
    <row r="2206" spans="1:53" x14ac:dyDescent="0.25">
      <c r="A2206" s="3" t="s">
        <v>261</v>
      </c>
      <c r="B2206" s="3" t="s">
        <v>261</v>
      </c>
      <c r="C2206" s="4">
        <v>41105</v>
      </c>
      <c r="D2206" s="9"/>
      <c r="E2206" s="9"/>
      <c r="F2206" s="10"/>
      <c r="U2206">
        <v>1577</v>
      </c>
      <c r="Y2206" s="2">
        <v>2.3642732049036799E-2</v>
      </c>
      <c r="Z2206">
        <v>49.4</v>
      </c>
      <c r="AA2206">
        <v>13.5</v>
      </c>
      <c r="AB2206">
        <v>11558.7044534413</v>
      </c>
      <c r="AC2206">
        <v>13.5</v>
      </c>
      <c r="AD2206">
        <v>571</v>
      </c>
      <c r="AT2206" t="s">
        <v>45</v>
      </c>
      <c r="BA2206">
        <v>90</v>
      </c>
    </row>
    <row r="2207" spans="1:53" x14ac:dyDescent="0.25">
      <c r="A2207" s="3" t="s">
        <v>262</v>
      </c>
      <c r="B2207" s="3" t="s">
        <v>262</v>
      </c>
      <c r="C2207" s="4">
        <v>41105</v>
      </c>
      <c r="D2207" s="9"/>
      <c r="E2207" s="9"/>
      <c r="F2207" s="10"/>
      <c r="U2207">
        <v>1538</v>
      </c>
      <c r="Y2207" s="2">
        <v>2.3642732049036799E-2</v>
      </c>
      <c r="Z2207">
        <v>47.9</v>
      </c>
      <c r="AA2207">
        <v>12.9798598949212</v>
      </c>
      <c r="AB2207">
        <v>11461.3778705637</v>
      </c>
      <c r="AC2207">
        <v>13.5</v>
      </c>
      <c r="AD2207">
        <v>549</v>
      </c>
      <c r="AT2207" t="s">
        <v>45</v>
      </c>
      <c r="BA2207">
        <v>90</v>
      </c>
    </row>
    <row r="2208" spans="1:53" x14ac:dyDescent="0.25">
      <c r="A2208" s="3" t="s">
        <v>263</v>
      </c>
      <c r="B2208" s="3" t="s">
        <v>263</v>
      </c>
      <c r="C2208" s="4">
        <v>41105</v>
      </c>
      <c r="D2208" s="9"/>
      <c r="E2208" s="9"/>
      <c r="F2208" s="10"/>
      <c r="U2208">
        <v>1407</v>
      </c>
      <c r="Y2208" s="2">
        <v>2.34676007005254E-2</v>
      </c>
      <c r="Z2208">
        <v>46.7</v>
      </c>
      <c r="AA2208">
        <v>12.250087565674299</v>
      </c>
      <c r="AB2208">
        <v>11177.7301927195</v>
      </c>
      <c r="AC2208">
        <v>13.4</v>
      </c>
      <c r="AD2208">
        <v>522</v>
      </c>
      <c r="AT2208" t="s">
        <v>45</v>
      </c>
      <c r="BA2208">
        <v>90</v>
      </c>
    </row>
    <row r="2209" spans="1:53" x14ac:dyDescent="0.25">
      <c r="A2209" s="3" t="s">
        <v>264</v>
      </c>
      <c r="B2209" s="3" t="s">
        <v>264</v>
      </c>
      <c r="C2209" s="4">
        <v>41105</v>
      </c>
      <c r="D2209" s="9"/>
      <c r="E2209" s="9"/>
      <c r="F2209" s="10"/>
      <c r="U2209">
        <v>1474</v>
      </c>
      <c r="Y2209" s="2">
        <v>2.3642732049036799E-2</v>
      </c>
      <c r="Z2209">
        <v>42.9</v>
      </c>
      <c r="AA2209">
        <v>10.6628721541156</v>
      </c>
      <c r="AB2209">
        <v>10512.820512820501</v>
      </c>
      <c r="AC2209">
        <v>13.5</v>
      </c>
      <c r="AD2209">
        <v>451</v>
      </c>
      <c r="AT2209" t="s">
        <v>45</v>
      </c>
      <c r="BA2209">
        <v>90</v>
      </c>
    </row>
    <row r="2210" spans="1:53" x14ac:dyDescent="0.25">
      <c r="A2210" s="3" t="s">
        <v>265</v>
      </c>
      <c r="B2210" s="3" t="s">
        <v>265</v>
      </c>
      <c r="C2210" s="4">
        <v>41105</v>
      </c>
      <c r="D2210" s="9"/>
      <c r="E2210" s="9"/>
      <c r="F2210" s="10"/>
      <c r="U2210">
        <v>1241</v>
      </c>
      <c r="Y2210" s="2">
        <v>2.3292469352014001E-2</v>
      </c>
      <c r="Z2210">
        <v>37</v>
      </c>
      <c r="AA2210">
        <v>9.2005253940455294</v>
      </c>
      <c r="AB2210">
        <v>10675.6756756757</v>
      </c>
      <c r="AC2210">
        <v>13.3</v>
      </c>
      <c r="AD2210">
        <v>395</v>
      </c>
      <c r="AT2210" t="s">
        <v>45</v>
      </c>
      <c r="BA2210">
        <v>90</v>
      </c>
    </row>
    <row r="2211" spans="1:53" x14ac:dyDescent="0.25">
      <c r="A2211" s="3" t="s">
        <v>266</v>
      </c>
      <c r="B2211" s="3" t="s">
        <v>266</v>
      </c>
      <c r="C2211" s="4">
        <v>41105</v>
      </c>
      <c r="D2211" s="9"/>
      <c r="E2211" s="9"/>
      <c r="F2211" s="10"/>
      <c r="U2211">
        <v>1761</v>
      </c>
      <c r="Y2211" s="2">
        <v>2.4693520140105101E-2</v>
      </c>
      <c r="Z2211">
        <v>52.2</v>
      </c>
      <c r="AA2211">
        <v>14.9148861646235</v>
      </c>
      <c r="AB2211">
        <v>11570.8812260536</v>
      </c>
      <c r="AC2211">
        <v>14.1</v>
      </c>
      <c r="AD2211">
        <v>604</v>
      </c>
      <c r="AT2211" t="s">
        <v>45</v>
      </c>
      <c r="BA2211">
        <v>90</v>
      </c>
    </row>
    <row r="2212" spans="1:53" x14ac:dyDescent="0.25">
      <c r="A2212" s="3" t="s">
        <v>267</v>
      </c>
      <c r="B2212" s="3" t="s">
        <v>267</v>
      </c>
      <c r="C2212" s="4">
        <v>41105</v>
      </c>
      <c r="D2212" s="9"/>
      <c r="E2212" s="9"/>
      <c r="F2212" s="10"/>
      <c r="U2212">
        <v>1569</v>
      </c>
      <c r="Y2212" s="2">
        <v>2.4693520140105101E-2</v>
      </c>
      <c r="Z2212">
        <v>49.3</v>
      </c>
      <c r="AA2212">
        <v>14.297548161120799</v>
      </c>
      <c r="AB2212">
        <v>11744.4219066937</v>
      </c>
      <c r="AC2212">
        <v>14.1</v>
      </c>
      <c r="AD2212">
        <v>579</v>
      </c>
      <c r="AT2212" t="s">
        <v>45</v>
      </c>
      <c r="BA2212">
        <v>90</v>
      </c>
    </row>
    <row r="2213" spans="1:53" x14ac:dyDescent="0.25">
      <c r="A2213" s="3" t="s">
        <v>268</v>
      </c>
      <c r="B2213" s="3" t="s">
        <v>268</v>
      </c>
      <c r="C2213" s="4">
        <v>41105</v>
      </c>
      <c r="D2213" s="9"/>
      <c r="E2213" s="9"/>
      <c r="F2213" s="10"/>
      <c r="U2213">
        <v>1528</v>
      </c>
      <c r="Y2213" s="2">
        <v>2.48686514886165E-2</v>
      </c>
      <c r="Z2213">
        <v>51.6</v>
      </c>
      <c r="AA2213">
        <v>13.3793345008757</v>
      </c>
      <c r="AB2213">
        <v>10426.356589147301</v>
      </c>
      <c r="AC2213">
        <v>14.2</v>
      </c>
      <c r="AD2213">
        <v>538</v>
      </c>
      <c r="AT2213" t="s">
        <v>45</v>
      </c>
      <c r="BA2213">
        <v>90</v>
      </c>
    </row>
    <row r="2214" spans="1:53" x14ac:dyDescent="0.25">
      <c r="A2214" s="3" t="s">
        <v>269</v>
      </c>
      <c r="B2214" s="3" t="s">
        <v>269</v>
      </c>
      <c r="C2214" s="4">
        <v>41105</v>
      </c>
      <c r="D2214" s="9"/>
      <c r="E2214" s="9"/>
      <c r="F2214" s="10"/>
      <c r="U2214">
        <v>1478</v>
      </c>
      <c r="Y2214" s="2">
        <v>2.4518388791593699E-2</v>
      </c>
      <c r="Z2214">
        <v>50.9</v>
      </c>
      <c r="AA2214">
        <v>12.577933450087601</v>
      </c>
      <c r="AB2214">
        <v>10078.585461689599</v>
      </c>
      <c r="AC2214">
        <v>14</v>
      </c>
      <c r="AD2214">
        <v>513</v>
      </c>
      <c r="AT2214" t="s">
        <v>45</v>
      </c>
      <c r="BA2214">
        <v>90</v>
      </c>
    </row>
    <row r="2215" spans="1:53" x14ac:dyDescent="0.25">
      <c r="A2215" s="3" t="s">
        <v>270</v>
      </c>
      <c r="B2215" s="3" t="s">
        <v>270</v>
      </c>
      <c r="C2215" s="4">
        <v>41105</v>
      </c>
      <c r="D2215" s="9"/>
      <c r="E2215" s="9"/>
      <c r="F2215" s="10"/>
      <c r="U2215">
        <v>1607</v>
      </c>
      <c r="Y2215" s="2">
        <v>2.4168126094570901E-2</v>
      </c>
      <c r="Z2215">
        <v>50.2</v>
      </c>
      <c r="AA2215">
        <v>13.5583187390543</v>
      </c>
      <c r="AB2215">
        <v>11175.298804780899</v>
      </c>
      <c r="AC2215">
        <v>13.8</v>
      </c>
      <c r="AD2215">
        <v>561</v>
      </c>
      <c r="AT2215" t="s">
        <v>45</v>
      </c>
      <c r="BA2215">
        <v>90</v>
      </c>
    </row>
    <row r="2216" spans="1:53" x14ac:dyDescent="0.25">
      <c r="A2216" s="3" t="s">
        <v>271</v>
      </c>
      <c r="B2216" s="3" t="s">
        <v>271</v>
      </c>
      <c r="C2216" s="4">
        <v>41105</v>
      </c>
      <c r="D2216" s="9"/>
      <c r="E2216" s="9"/>
      <c r="F2216" s="10"/>
      <c r="U2216">
        <v>1459</v>
      </c>
      <c r="Y2216" s="2">
        <v>2.4518388791593699E-2</v>
      </c>
      <c r="Z2216">
        <v>48.1</v>
      </c>
      <c r="AA2216">
        <v>13.1663747810858</v>
      </c>
      <c r="AB2216">
        <v>11164.241164241201</v>
      </c>
      <c r="AC2216">
        <v>14</v>
      </c>
      <c r="AD2216">
        <v>537</v>
      </c>
      <c r="AT2216" t="s">
        <v>45</v>
      </c>
      <c r="BA2216">
        <v>90</v>
      </c>
    </row>
    <row r="2217" spans="1:53" x14ac:dyDescent="0.25">
      <c r="A2217" s="3" t="s">
        <v>272</v>
      </c>
      <c r="B2217" s="3" t="s">
        <v>272</v>
      </c>
      <c r="C2217" s="4">
        <v>41105</v>
      </c>
      <c r="D2217" s="9"/>
      <c r="E2217" s="9"/>
      <c r="F2217" s="10"/>
      <c r="U2217">
        <v>1361</v>
      </c>
      <c r="Y2217" s="2">
        <v>2.4518388791593699E-2</v>
      </c>
      <c r="Z2217">
        <v>45.7</v>
      </c>
      <c r="AA2217">
        <v>11.180385288966701</v>
      </c>
      <c r="AB2217">
        <v>9978.1181619256004</v>
      </c>
      <c r="AC2217">
        <v>14</v>
      </c>
      <c r="AD2217">
        <v>456</v>
      </c>
      <c r="AT2217" t="s">
        <v>45</v>
      </c>
      <c r="BA2217">
        <v>90</v>
      </c>
    </row>
    <row r="2218" spans="1:53" x14ac:dyDescent="0.25">
      <c r="A2218" s="3" t="s">
        <v>273</v>
      </c>
      <c r="B2218" s="3" t="s">
        <v>273</v>
      </c>
      <c r="C2218" s="4">
        <v>41105</v>
      </c>
      <c r="D2218" s="9"/>
      <c r="E2218" s="9"/>
      <c r="F2218" s="10"/>
      <c r="U2218">
        <v>1112</v>
      </c>
      <c r="Y2218" s="2">
        <v>2.4168126094570901E-2</v>
      </c>
      <c r="Z2218">
        <v>45.9</v>
      </c>
      <c r="AA2218">
        <v>9.8364273204903707</v>
      </c>
      <c r="AB2218">
        <v>8867.1023965141594</v>
      </c>
      <c r="AC2218">
        <v>13.8</v>
      </c>
      <c r="AD2218">
        <v>407</v>
      </c>
      <c r="AT2218" t="s">
        <v>45</v>
      </c>
      <c r="BA2218">
        <v>90</v>
      </c>
    </row>
    <row r="2219" spans="1:53" x14ac:dyDescent="0.25">
      <c r="A2219" s="3" t="s">
        <v>274</v>
      </c>
      <c r="B2219" s="3" t="s">
        <v>274</v>
      </c>
      <c r="C2219" s="4">
        <v>41105</v>
      </c>
      <c r="D2219" s="9"/>
      <c r="E2219" s="9"/>
      <c r="F2219" s="10"/>
      <c r="U2219">
        <v>1437</v>
      </c>
      <c r="Y2219" s="2">
        <v>2.57443082311734E-2</v>
      </c>
      <c r="Z2219">
        <v>49.1</v>
      </c>
      <c r="AA2219">
        <v>12.022591943958</v>
      </c>
      <c r="AB2219">
        <v>9511.2016293278994</v>
      </c>
      <c r="AC2219">
        <v>14.7</v>
      </c>
      <c r="AD2219">
        <v>467</v>
      </c>
      <c r="AT2219" t="s">
        <v>45</v>
      </c>
      <c r="BA2219">
        <v>90</v>
      </c>
    </row>
    <row r="2220" spans="1:53" x14ac:dyDescent="0.25">
      <c r="A2220" s="3" t="s">
        <v>275</v>
      </c>
      <c r="B2220" s="3" t="s">
        <v>275</v>
      </c>
      <c r="C2220" s="4">
        <v>41105</v>
      </c>
      <c r="D2220" s="9"/>
      <c r="E2220" s="9"/>
      <c r="F2220" s="10"/>
      <c r="U2220">
        <v>1256</v>
      </c>
      <c r="Y2220" s="2">
        <v>2.4693520140105101E-2</v>
      </c>
      <c r="Z2220">
        <v>44.8</v>
      </c>
      <c r="AA2220">
        <v>10.173730297723299</v>
      </c>
      <c r="AB2220">
        <v>9196.4285714285706</v>
      </c>
      <c r="AC2220">
        <v>14.1</v>
      </c>
      <c r="AD2220">
        <v>412</v>
      </c>
      <c r="AT2220" t="s">
        <v>45</v>
      </c>
      <c r="BA2220">
        <v>90</v>
      </c>
    </row>
    <row r="2221" spans="1:53" x14ac:dyDescent="0.25">
      <c r="A2221" s="3" t="s">
        <v>276</v>
      </c>
      <c r="B2221" s="3" t="s">
        <v>276</v>
      </c>
      <c r="C2221" s="4">
        <v>41105</v>
      </c>
      <c r="D2221" s="9"/>
      <c r="E2221" s="9"/>
      <c r="F2221" s="10"/>
      <c r="U2221">
        <v>1158</v>
      </c>
      <c r="Y2221" s="2">
        <v>2.3817863397548201E-2</v>
      </c>
      <c r="Z2221">
        <v>40.299999999999997</v>
      </c>
      <c r="AA2221">
        <v>8.0028021015761794</v>
      </c>
      <c r="AB2221">
        <v>8337.4689826302692</v>
      </c>
      <c r="AC2221">
        <v>13.6</v>
      </c>
      <c r="AD2221">
        <v>336</v>
      </c>
      <c r="AT2221" t="s">
        <v>45</v>
      </c>
      <c r="BA2221">
        <v>90</v>
      </c>
    </row>
    <row r="2222" spans="1:53" x14ac:dyDescent="0.25">
      <c r="A2222" s="3" t="s">
        <v>277</v>
      </c>
      <c r="B2222" s="3" t="s">
        <v>277</v>
      </c>
      <c r="C2222" s="4">
        <v>41105</v>
      </c>
      <c r="D2222" s="9"/>
      <c r="E2222" s="9"/>
      <c r="F2222" s="10"/>
      <c r="U2222">
        <v>1013</v>
      </c>
      <c r="Y2222" s="2">
        <v>2.2767075306479902E-2</v>
      </c>
      <c r="Z2222">
        <v>37.9</v>
      </c>
      <c r="AA2222">
        <v>5.5323992994746103</v>
      </c>
      <c r="AB2222">
        <v>6411.6094986807402</v>
      </c>
      <c r="AC2222">
        <v>13</v>
      </c>
      <c r="AD2222">
        <v>243</v>
      </c>
      <c r="AT2222" t="s">
        <v>45</v>
      </c>
      <c r="BA2222">
        <v>90</v>
      </c>
    </row>
    <row r="2223" spans="1:53" x14ac:dyDescent="0.25">
      <c r="A2223" s="3" t="s">
        <v>278</v>
      </c>
      <c r="B2223" s="3" t="s">
        <v>278</v>
      </c>
      <c r="C2223" s="60">
        <v>33834</v>
      </c>
      <c r="BA2223">
        <v>10</v>
      </c>
    </row>
    <row r="2224" spans="1:53" x14ac:dyDescent="0.25">
      <c r="A2224" s="3" t="s">
        <v>278</v>
      </c>
      <c r="B2224" s="3" t="s">
        <v>278</v>
      </c>
      <c r="C2224" s="4">
        <v>33884</v>
      </c>
      <c r="D2224" s="9"/>
      <c r="E2224" s="9"/>
      <c r="F2224" s="10"/>
      <c r="AF2224">
        <v>6.3869135708381194E-2</v>
      </c>
      <c r="AM2224">
        <v>0.146666666666667</v>
      </c>
    </row>
    <row r="2225" spans="1:63" x14ac:dyDescent="0.25">
      <c r="A2225" s="3" t="s">
        <v>278</v>
      </c>
      <c r="B2225" s="3" t="s">
        <v>278</v>
      </c>
      <c r="C2225" s="4">
        <v>33897</v>
      </c>
      <c r="D2225" s="9"/>
      <c r="E2225" s="9"/>
      <c r="F2225" s="10"/>
      <c r="T2225">
        <v>1.343</v>
      </c>
      <c r="U2225">
        <v>50.766666666666701</v>
      </c>
      <c r="AF2225">
        <v>0.12365900492062699</v>
      </c>
      <c r="AM2225">
        <v>0.293333333333333</v>
      </c>
      <c r="AN2225">
        <v>2.8000000000000001E-2</v>
      </c>
      <c r="AO2225">
        <v>0.81499999999999995</v>
      </c>
      <c r="AP2225">
        <v>29.093</v>
      </c>
      <c r="BG2225">
        <v>2.4E-2</v>
      </c>
      <c r="BH2225">
        <v>0.52800000000000002</v>
      </c>
      <c r="BJ2225">
        <v>21.673999999999999</v>
      </c>
    </row>
    <row r="2226" spans="1:63" x14ac:dyDescent="0.25">
      <c r="A2226" s="3" t="s">
        <v>278</v>
      </c>
      <c r="B2226" s="3" t="s">
        <v>278</v>
      </c>
      <c r="C2226" s="4">
        <v>33911</v>
      </c>
      <c r="D2226" s="9"/>
      <c r="E2226" s="9"/>
      <c r="F2226" s="10"/>
      <c r="T2226">
        <v>2.3370000000000002</v>
      </c>
      <c r="U2226">
        <v>125.666666666667</v>
      </c>
      <c r="AF2226">
        <v>0.45201096425561499</v>
      </c>
      <c r="AM2226">
        <v>1.33666666666667</v>
      </c>
      <c r="AN2226">
        <v>2.7E-2</v>
      </c>
      <c r="AO2226">
        <v>1.3839999999999999</v>
      </c>
      <c r="AP2226">
        <v>51.529000000000003</v>
      </c>
      <c r="BG2226">
        <v>1.4999999999999999E-2</v>
      </c>
      <c r="BH2226">
        <v>0.95199999999999996</v>
      </c>
      <c r="BJ2226">
        <v>62.683</v>
      </c>
      <c r="BK2226">
        <v>718.33333333333303</v>
      </c>
    </row>
    <row r="2227" spans="1:63" x14ac:dyDescent="0.25">
      <c r="A2227" s="3" t="s">
        <v>278</v>
      </c>
      <c r="B2227" s="3" t="s">
        <v>278</v>
      </c>
      <c r="C2227" s="4">
        <v>33925</v>
      </c>
      <c r="D2227" s="9"/>
      <c r="E2227" s="9"/>
      <c r="F2227" s="10"/>
      <c r="T2227">
        <v>3.1030000000000002</v>
      </c>
      <c r="U2227">
        <v>266.91666666666703</v>
      </c>
      <c r="AF2227">
        <v>0.60603767654288498</v>
      </c>
      <c r="AM2227">
        <v>2.0699999999999998</v>
      </c>
      <c r="AN2227">
        <v>2.5999999999999999E-2</v>
      </c>
      <c r="AO2227">
        <v>1.881</v>
      </c>
      <c r="AP2227">
        <v>71.046000000000006</v>
      </c>
      <c r="BG2227">
        <v>8.0000000000000002E-3</v>
      </c>
      <c r="BH2227">
        <v>1.222</v>
      </c>
      <c r="BJ2227">
        <v>159.37700000000001</v>
      </c>
      <c r="BK2227">
        <v>705</v>
      </c>
    </row>
    <row r="2228" spans="1:63" x14ac:dyDescent="0.25">
      <c r="A2228" s="3" t="s">
        <v>278</v>
      </c>
      <c r="B2228" s="3" t="s">
        <v>278</v>
      </c>
      <c r="C2228" s="4">
        <v>33932</v>
      </c>
      <c r="D2228" s="9"/>
      <c r="E2228" s="9"/>
      <c r="F2228" s="10"/>
      <c r="AF2228">
        <v>0.59220879988577402</v>
      </c>
      <c r="AM2228">
        <v>1.9933333333333301</v>
      </c>
      <c r="BK2228">
        <v>501.66666666666703</v>
      </c>
    </row>
    <row r="2229" spans="1:63" x14ac:dyDescent="0.25">
      <c r="A2229" s="3" t="s">
        <v>278</v>
      </c>
      <c r="B2229" s="3" t="s">
        <v>278</v>
      </c>
      <c r="C2229" s="4">
        <v>33939</v>
      </c>
      <c r="D2229" s="9"/>
      <c r="E2229" s="9"/>
      <c r="F2229" s="10"/>
      <c r="T2229">
        <v>3.1440000000000001</v>
      </c>
      <c r="U2229">
        <v>420.98333333333301</v>
      </c>
      <c r="AF2229">
        <v>0.56699240035912202</v>
      </c>
      <c r="AM2229">
        <v>1.86</v>
      </c>
      <c r="AN2229">
        <v>2.5000000000000001E-2</v>
      </c>
      <c r="AO2229">
        <v>1.298</v>
      </c>
      <c r="AP2229">
        <v>52.265000000000001</v>
      </c>
      <c r="BG2229">
        <v>6.0000000000000001E-3</v>
      </c>
      <c r="BH2229">
        <v>1.8460000000000001</v>
      </c>
      <c r="BJ2229">
        <v>333.15899999999999</v>
      </c>
    </row>
    <row r="2230" spans="1:63" x14ac:dyDescent="0.25">
      <c r="A2230" s="3" t="s">
        <v>278</v>
      </c>
      <c r="B2230" s="3" t="s">
        <v>278</v>
      </c>
      <c r="C2230" s="4">
        <v>33946</v>
      </c>
      <c r="D2230" s="9"/>
      <c r="E2230" s="9"/>
      <c r="F2230" s="10"/>
      <c r="T2230">
        <v>4.6950000000000003</v>
      </c>
      <c r="U2230">
        <v>555.1</v>
      </c>
      <c r="V2230">
        <v>87.8333333333333</v>
      </c>
      <c r="W2230">
        <v>1.4E-2</v>
      </c>
      <c r="X2230">
        <v>0.92200000000000004</v>
      </c>
      <c r="AF2230">
        <v>0.53326797113449997</v>
      </c>
      <c r="AM2230">
        <v>1.69333333333333</v>
      </c>
      <c r="AN2230">
        <v>2.5000000000000001E-2</v>
      </c>
      <c r="AO2230">
        <v>1.488</v>
      </c>
      <c r="AP2230">
        <v>59.238999999999997</v>
      </c>
      <c r="BG2230">
        <v>6.0000000000000001E-3</v>
      </c>
      <c r="BH2230">
        <v>2.129</v>
      </c>
      <c r="BJ2230">
        <v>379.31099999999998</v>
      </c>
      <c r="BK2230">
        <v>318.33333333333297</v>
      </c>
    </row>
    <row r="2231" spans="1:63" x14ac:dyDescent="0.25">
      <c r="A2231" s="3" t="s">
        <v>278</v>
      </c>
      <c r="B2231" s="3" t="s">
        <v>278</v>
      </c>
      <c r="C2231" s="60">
        <v>33950</v>
      </c>
      <c r="BA2231">
        <v>65</v>
      </c>
    </row>
    <row r="2232" spans="1:63" x14ac:dyDescent="0.25">
      <c r="A2232" s="3" t="s">
        <v>278</v>
      </c>
      <c r="B2232" s="3" t="s">
        <v>278</v>
      </c>
      <c r="C2232" s="4">
        <v>33953</v>
      </c>
      <c r="D2232" s="9"/>
      <c r="E2232" s="9"/>
      <c r="F2232" s="10"/>
      <c r="T2232">
        <v>6.3920000000000003</v>
      </c>
      <c r="U2232">
        <v>768.66666666666697</v>
      </c>
      <c r="V2232">
        <v>159.833333333333</v>
      </c>
      <c r="W2232">
        <v>1.4999999999999999E-2</v>
      </c>
      <c r="X2232">
        <v>1.9159999999999999</v>
      </c>
      <c r="AF2232">
        <v>0.51688473021322201</v>
      </c>
      <c r="AM2232">
        <v>1.61666666666667</v>
      </c>
      <c r="AN2232">
        <v>2.7E-2</v>
      </c>
      <c r="AO2232">
        <v>1.593</v>
      </c>
      <c r="AP2232">
        <v>61.531999999999996</v>
      </c>
      <c r="BG2232">
        <v>5.0000000000000001E-3</v>
      </c>
      <c r="BH2232">
        <v>2.593</v>
      </c>
      <c r="BJ2232">
        <v>520.09699999999998</v>
      </c>
      <c r="BK2232">
        <v>380</v>
      </c>
    </row>
    <row r="2233" spans="1:63" x14ac:dyDescent="0.25">
      <c r="A2233" s="3" t="s">
        <v>278</v>
      </c>
      <c r="B2233" s="3" t="s">
        <v>278</v>
      </c>
      <c r="C2233" s="4">
        <v>33959</v>
      </c>
      <c r="D2233" s="9"/>
      <c r="E2233" s="9"/>
      <c r="F2233" s="10"/>
      <c r="T2233">
        <v>6.11</v>
      </c>
      <c r="U2233">
        <v>711.75</v>
      </c>
      <c r="V2233">
        <v>172.666666666667</v>
      </c>
      <c r="W2233">
        <v>1.6E-2</v>
      </c>
      <c r="X2233">
        <v>2.165</v>
      </c>
      <c r="AF2233">
        <v>0.49691694337564901</v>
      </c>
      <c r="AM2233">
        <v>1.5266666666666699</v>
      </c>
      <c r="AN2233">
        <v>2.4E-2</v>
      </c>
      <c r="AO2233">
        <v>1.302</v>
      </c>
      <c r="AP2233">
        <v>54.046999999999997</v>
      </c>
      <c r="BG2233">
        <v>5.0000000000000001E-3</v>
      </c>
      <c r="BH2233">
        <v>2.3290000000000002</v>
      </c>
      <c r="BJ2233">
        <v>447.68099999999998</v>
      </c>
      <c r="BK2233">
        <v>406.66666666666703</v>
      </c>
    </row>
    <row r="2234" spans="1:63" x14ac:dyDescent="0.25">
      <c r="A2234" s="3" t="s">
        <v>278</v>
      </c>
      <c r="B2234" s="3" t="s">
        <v>278</v>
      </c>
      <c r="C2234" s="4">
        <v>33967</v>
      </c>
      <c r="D2234" s="9"/>
      <c r="E2234" s="9"/>
      <c r="F2234" s="10"/>
      <c r="T2234">
        <v>5.1920000000000002</v>
      </c>
      <c r="U2234">
        <v>646.78333333333296</v>
      </c>
      <c r="V2234">
        <v>216.333333333333</v>
      </c>
      <c r="W2234">
        <v>1.4999999999999999E-2</v>
      </c>
      <c r="X2234">
        <v>2.5649999999999999</v>
      </c>
      <c r="AF2234">
        <v>0.55112014025728295</v>
      </c>
      <c r="AM2234">
        <v>1.78</v>
      </c>
      <c r="AN2234">
        <v>2.1999999999999999E-2</v>
      </c>
      <c r="AO2234">
        <v>0.73499999999999999</v>
      </c>
      <c r="AP2234">
        <v>31.327999999999999</v>
      </c>
      <c r="BG2234">
        <v>4.0000000000000001E-3</v>
      </c>
      <c r="BH2234">
        <v>1.4990000000000001</v>
      </c>
      <c r="BJ2234">
        <v>362.43900000000002</v>
      </c>
      <c r="BK2234">
        <v>335</v>
      </c>
    </row>
    <row r="2235" spans="1:63" x14ac:dyDescent="0.25">
      <c r="A2235" s="3" t="s">
        <v>278</v>
      </c>
      <c r="B2235" s="3" t="s">
        <v>278</v>
      </c>
      <c r="C2235" s="4">
        <v>33974</v>
      </c>
      <c r="D2235" s="9"/>
      <c r="E2235" s="9"/>
      <c r="F2235" s="10"/>
      <c r="T2235">
        <v>5.6890000000000001</v>
      </c>
      <c r="U2235">
        <v>670.93333333333305</v>
      </c>
      <c r="V2235">
        <v>268.83333333333297</v>
      </c>
      <c r="W2235">
        <v>1.6E-2</v>
      </c>
      <c r="X2235">
        <v>3.3</v>
      </c>
      <c r="AF2235">
        <v>0.60662817704197802</v>
      </c>
      <c r="AM2235">
        <v>2.0733333333333301</v>
      </c>
      <c r="AN2235">
        <v>2.1000000000000001E-2</v>
      </c>
      <c r="AO2235">
        <v>0.63600000000000001</v>
      </c>
      <c r="AP2235">
        <v>29.001000000000001</v>
      </c>
      <c r="BG2235">
        <v>4.0000000000000001E-3</v>
      </c>
      <c r="BH2235">
        <v>1.2649999999999999</v>
      </c>
      <c r="BJ2235">
        <v>336.613</v>
      </c>
      <c r="BK2235">
        <v>331.66666666666703</v>
      </c>
    </row>
    <row r="2236" spans="1:63" x14ac:dyDescent="0.25">
      <c r="A2236" s="3" t="s">
        <v>278</v>
      </c>
      <c r="B2236" s="3" t="s">
        <v>278</v>
      </c>
      <c r="C2236" s="4">
        <v>33981</v>
      </c>
      <c r="D2236" s="9"/>
      <c r="E2236" s="9"/>
      <c r="F2236" s="10"/>
      <c r="T2236">
        <v>5.6660000000000004</v>
      </c>
      <c r="U2236">
        <v>756.35</v>
      </c>
      <c r="V2236">
        <v>354.5</v>
      </c>
      <c r="W2236">
        <v>1.4999999999999999E-2</v>
      </c>
      <c r="X2236">
        <v>4.0510000000000002</v>
      </c>
      <c r="AF2236">
        <v>0.47138769573400302</v>
      </c>
      <c r="AM2236">
        <v>1.4166666666666701</v>
      </c>
      <c r="AN2236">
        <v>1.4E-2</v>
      </c>
      <c r="AO2236">
        <v>0.20499999999999999</v>
      </c>
      <c r="AP2236">
        <v>13.756</v>
      </c>
      <c r="BG2236">
        <v>3.0000000000000001E-3</v>
      </c>
      <c r="BH2236">
        <v>0.83599999999999997</v>
      </c>
      <c r="BJ2236">
        <v>333.15100000000001</v>
      </c>
      <c r="BK2236">
        <v>345</v>
      </c>
    </row>
    <row r="2237" spans="1:63" x14ac:dyDescent="0.25">
      <c r="A2237" s="3" t="s">
        <v>278</v>
      </c>
      <c r="B2237" s="3" t="s">
        <v>278</v>
      </c>
      <c r="C2237" s="4">
        <v>33988</v>
      </c>
      <c r="D2237" s="9"/>
      <c r="E2237" s="9"/>
      <c r="F2237" s="10"/>
      <c r="T2237">
        <v>5.6689999999999996</v>
      </c>
      <c r="U2237">
        <v>607.15</v>
      </c>
      <c r="V2237">
        <v>304.66666666666703</v>
      </c>
      <c r="W2237">
        <v>1.9E-2</v>
      </c>
      <c r="X2237">
        <v>4.4939999999999998</v>
      </c>
      <c r="AN2237">
        <v>2.4E-2</v>
      </c>
      <c r="AO2237">
        <v>0.193</v>
      </c>
      <c r="AP2237">
        <v>8.1639999999999997</v>
      </c>
      <c r="BG2237">
        <v>2E-3</v>
      </c>
      <c r="BH2237">
        <v>0.55800000000000005</v>
      </c>
      <c r="BJ2237">
        <v>239.35900000000001</v>
      </c>
      <c r="BK2237">
        <v>336.66666666666703</v>
      </c>
    </row>
    <row r="2238" spans="1:63" x14ac:dyDescent="0.25">
      <c r="A2238" s="3" t="s">
        <v>278</v>
      </c>
      <c r="B2238" s="3" t="s">
        <v>278</v>
      </c>
      <c r="C2238" s="4">
        <v>33996</v>
      </c>
      <c r="D2238" s="9"/>
      <c r="E2238" s="9"/>
      <c r="F2238" s="10"/>
      <c r="T2238">
        <v>6.1050000000000004</v>
      </c>
      <c r="U2238">
        <v>855.5</v>
      </c>
      <c r="V2238">
        <v>439.83333333333297</v>
      </c>
      <c r="W2238">
        <v>1.9E-2</v>
      </c>
      <c r="X2238">
        <v>4.9989999999999997</v>
      </c>
      <c r="BG2238">
        <v>2E-3</v>
      </c>
      <c r="BH2238">
        <v>0.49</v>
      </c>
      <c r="BJ2238">
        <v>281.12599999999998</v>
      </c>
      <c r="BK2238">
        <v>340</v>
      </c>
    </row>
    <row r="2239" spans="1:63" x14ac:dyDescent="0.25">
      <c r="A2239" s="3" t="s">
        <v>278</v>
      </c>
      <c r="B2239" s="3" t="s">
        <v>278</v>
      </c>
      <c r="C2239" s="4">
        <v>34003</v>
      </c>
      <c r="D2239" s="9"/>
      <c r="E2239" s="9"/>
      <c r="F2239" s="10"/>
      <c r="T2239">
        <v>7.4379999999999997</v>
      </c>
      <c r="U2239">
        <v>705.19348402712603</v>
      </c>
      <c r="V2239">
        <v>430.60920688086497</v>
      </c>
      <c r="W2239">
        <v>1.7999999999999999E-2</v>
      </c>
      <c r="X2239">
        <v>6.2060000000000004</v>
      </c>
      <c r="Z2239">
        <v>3.2033533333333301E-2</v>
      </c>
      <c r="AB2239">
        <f>AD2239/Z2239</f>
        <v>10516.608217468342</v>
      </c>
      <c r="AD2239">
        <v>336.88411988787902</v>
      </c>
      <c r="AT2239" t="s">
        <v>45</v>
      </c>
      <c r="BE2239">
        <v>93.725086992985496</v>
      </c>
      <c r="BG2239">
        <v>2E-3</v>
      </c>
      <c r="BH2239">
        <v>0.47599999999999998</v>
      </c>
      <c r="BJ2239">
        <v>274.61700000000002</v>
      </c>
      <c r="BK2239">
        <v>325</v>
      </c>
    </row>
    <row r="2240" spans="1:63" x14ac:dyDescent="0.25">
      <c r="A2240" s="3" t="s">
        <v>281</v>
      </c>
      <c r="B2240" s="3" t="s">
        <v>281</v>
      </c>
      <c r="C2240" s="4">
        <v>33884</v>
      </c>
      <c r="D2240" s="9"/>
      <c r="E2240" s="9"/>
      <c r="F2240" s="10"/>
      <c r="AF2240">
        <v>0.15717842652837999</v>
      </c>
      <c r="AM2240">
        <v>0.38</v>
      </c>
      <c r="BK2240">
        <v>539.98870962753597</v>
      </c>
    </row>
    <row r="2241" spans="1:63" x14ac:dyDescent="0.25">
      <c r="A2241" s="3" t="s">
        <v>281</v>
      </c>
      <c r="B2241" s="3" t="s">
        <v>281</v>
      </c>
      <c r="C2241" s="4">
        <v>33897</v>
      </c>
      <c r="D2241" s="9"/>
      <c r="E2241" s="9"/>
      <c r="F2241" s="10"/>
      <c r="T2241">
        <v>3.8490000000000002</v>
      </c>
      <c r="U2241">
        <v>89.85</v>
      </c>
      <c r="AF2241">
        <v>0.28965179529082302</v>
      </c>
      <c r="AM2241">
        <v>0.76</v>
      </c>
      <c r="AN2241">
        <v>4.5999999999999999E-2</v>
      </c>
      <c r="AO2241">
        <v>2.3290000000000002</v>
      </c>
      <c r="AP2241">
        <v>49.868000000000002</v>
      </c>
      <c r="BG2241">
        <v>3.7999999999999999E-2</v>
      </c>
      <c r="BH2241">
        <v>1.52</v>
      </c>
      <c r="BJ2241">
        <v>39.948999999999998</v>
      </c>
    </row>
    <row r="2242" spans="1:63" x14ac:dyDescent="0.25">
      <c r="A2242" s="3" t="s">
        <v>281</v>
      </c>
      <c r="B2242" s="3" t="s">
        <v>281</v>
      </c>
      <c r="C2242" s="4">
        <v>33911</v>
      </c>
      <c r="D2242" s="9"/>
      <c r="E2242" s="9"/>
      <c r="F2242" s="10"/>
      <c r="T2242">
        <v>7.9669999999999996</v>
      </c>
      <c r="U2242">
        <v>269.01666666666699</v>
      </c>
      <c r="AF2242">
        <v>0.86641268900866197</v>
      </c>
      <c r="AM2242">
        <v>4.4733333333333301</v>
      </c>
      <c r="AN2242">
        <v>3.5999999999999997E-2</v>
      </c>
      <c r="AO2242">
        <v>5.1369999999999996</v>
      </c>
      <c r="AP2242">
        <v>144.03800000000001</v>
      </c>
      <c r="BG2242">
        <v>2.5000000000000001E-2</v>
      </c>
      <c r="BH2242">
        <v>2.8290000000000002</v>
      </c>
      <c r="BJ2242">
        <v>115.41</v>
      </c>
      <c r="BK2242">
        <v>938.33333333333303</v>
      </c>
    </row>
    <row r="2243" spans="1:63" x14ac:dyDescent="0.25">
      <c r="A2243" s="3" t="s">
        <v>281</v>
      </c>
      <c r="B2243" s="3" t="s">
        <v>281</v>
      </c>
      <c r="C2243" s="4">
        <v>33925</v>
      </c>
      <c r="D2243" s="9"/>
      <c r="E2243" s="9"/>
      <c r="F2243" s="10"/>
      <c r="T2243">
        <v>8.7859999999999996</v>
      </c>
      <c r="U2243">
        <v>646.93333333333305</v>
      </c>
      <c r="AF2243">
        <v>0.92895913470634395</v>
      </c>
      <c r="AM2243">
        <v>5.8766666666666696</v>
      </c>
      <c r="AN2243">
        <v>2.9000000000000001E-2</v>
      </c>
      <c r="AO2243">
        <v>5.7919999999999998</v>
      </c>
      <c r="AP2243">
        <v>199.416</v>
      </c>
      <c r="BG2243">
        <v>8.0000000000000002E-3</v>
      </c>
      <c r="BH2243">
        <v>2.9940000000000002</v>
      </c>
      <c r="BJ2243">
        <v>371.29899999999998</v>
      </c>
      <c r="BK2243">
        <v>1170</v>
      </c>
    </row>
    <row r="2244" spans="1:63" x14ac:dyDescent="0.25">
      <c r="A2244" s="3" t="s">
        <v>281</v>
      </c>
      <c r="B2244" s="3" t="s">
        <v>281</v>
      </c>
      <c r="C2244" s="4">
        <v>33932</v>
      </c>
      <c r="D2244" s="9"/>
      <c r="E2244" s="9"/>
      <c r="F2244" s="10"/>
      <c r="AF2244">
        <v>0.92445297734693199</v>
      </c>
      <c r="AM2244">
        <v>5.74</v>
      </c>
      <c r="BK2244">
        <v>936.66666666666697</v>
      </c>
    </row>
    <row r="2245" spans="1:63" x14ac:dyDescent="0.25">
      <c r="A2245" s="3" t="s">
        <v>281</v>
      </c>
      <c r="B2245" s="3" t="s">
        <v>281</v>
      </c>
      <c r="C2245" s="4">
        <v>33939</v>
      </c>
      <c r="D2245" s="9"/>
      <c r="E2245" s="9"/>
      <c r="F2245" s="10"/>
      <c r="T2245">
        <v>9.3490000000000002</v>
      </c>
      <c r="U2245">
        <v>860</v>
      </c>
      <c r="AF2245">
        <v>0.91209512367456602</v>
      </c>
      <c r="AM2245">
        <v>5.4033333333333298</v>
      </c>
      <c r="AN2245">
        <v>3.1E-2</v>
      </c>
      <c r="AO2245">
        <v>4.5599999999999996</v>
      </c>
      <c r="AP2245">
        <v>147.72999999999999</v>
      </c>
      <c r="BG2245">
        <v>7.0000000000000001E-3</v>
      </c>
      <c r="BH2245">
        <v>4.7889999999999997</v>
      </c>
      <c r="BJ2245">
        <v>662.18200000000002</v>
      </c>
    </row>
    <row r="2246" spans="1:63" x14ac:dyDescent="0.25">
      <c r="A2246" s="3" t="s">
        <v>281</v>
      </c>
      <c r="B2246" s="3" t="s">
        <v>281</v>
      </c>
      <c r="C2246" s="4">
        <v>33946</v>
      </c>
      <c r="D2246" s="9"/>
      <c r="E2246" s="9"/>
      <c r="F2246" s="10"/>
      <c r="T2246">
        <v>12.962999999999999</v>
      </c>
      <c r="U2246">
        <v>1174.0333333333299</v>
      </c>
      <c r="V2246">
        <v>185</v>
      </c>
      <c r="W2246">
        <v>1.7999999999999999E-2</v>
      </c>
      <c r="X2246">
        <v>2.5499999999999998</v>
      </c>
      <c r="AF2246">
        <v>0.89348825305902602</v>
      </c>
      <c r="AM2246">
        <v>4.9766666666666701</v>
      </c>
      <c r="AN2246">
        <v>0.03</v>
      </c>
      <c r="AO2246">
        <v>4.8070000000000004</v>
      </c>
      <c r="AP2246">
        <v>158.34399999999999</v>
      </c>
      <c r="BG2246">
        <v>7.0000000000000001E-3</v>
      </c>
      <c r="BH2246">
        <v>5.4020000000000001</v>
      </c>
      <c r="BJ2246">
        <v>766.87800000000004</v>
      </c>
      <c r="BK2246">
        <v>676.66666666666697</v>
      </c>
    </row>
    <row r="2247" spans="1:63" x14ac:dyDescent="0.25">
      <c r="A2247" s="3" t="s">
        <v>281</v>
      </c>
      <c r="B2247" s="3" t="s">
        <v>281</v>
      </c>
      <c r="C2247" s="4">
        <v>33953</v>
      </c>
      <c r="D2247" s="9"/>
      <c r="E2247" s="9"/>
      <c r="F2247" s="10"/>
      <c r="T2247">
        <v>10.792999999999999</v>
      </c>
      <c r="U2247">
        <v>1262</v>
      </c>
      <c r="V2247">
        <v>228.333333333333</v>
      </c>
      <c r="W2247">
        <v>1.6E-2</v>
      </c>
      <c r="X2247">
        <v>2.851</v>
      </c>
      <c r="AF2247">
        <v>0.85836472336901004</v>
      </c>
      <c r="AM2247">
        <v>4.3433333333333302</v>
      </c>
      <c r="AN2247">
        <v>2.5999999999999999E-2</v>
      </c>
      <c r="AO2247">
        <v>3.0369999999999999</v>
      </c>
      <c r="AP2247">
        <v>115.923</v>
      </c>
      <c r="BG2247">
        <v>5.0000000000000001E-3</v>
      </c>
      <c r="BH2247">
        <v>4.6539999999999999</v>
      </c>
      <c r="BJ2247">
        <v>851.38699999999994</v>
      </c>
      <c r="BK2247">
        <v>608.33333333333303</v>
      </c>
    </row>
    <row r="2248" spans="1:63" x14ac:dyDescent="0.25">
      <c r="A2248" s="3" t="s">
        <v>281</v>
      </c>
      <c r="B2248" s="3" t="s">
        <v>281</v>
      </c>
      <c r="C2248" s="4">
        <v>33959</v>
      </c>
      <c r="D2248" s="9"/>
      <c r="E2248" s="9"/>
      <c r="F2248" s="10"/>
      <c r="T2248">
        <v>9.2880000000000003</v>
      </c>
      <c r="U2248">
        <v>1141.36666666667</v>
      </c>
      <c r="V2248">
        <v>259.5</v>
      </c>
      <c r="W2248">
        <v>1.7999999999999999E-2</v>
      </c>
      <c r="X2248">
        <v>3.556</v>
      </c>
      <c r="AF2248">
        <v>0.80533983804596798</v>
      </c>
      <c r="AM2248">
        <v>3.6366666666666698</v>
      </c>
      <c r="AN2248">
        <v>2.4E-2</v>
      </c>
      <c r="AO2248">
        <v>2.2530000000000001</v>
      </c>
      <c r="AP2248">
        <v>91.158000000000001</v>
      </c>
      <c r="BG2248">
        <v>4.0000000000000001E-3</v>
      </c>
      <c r="BH2248">
        <v>3.194</v>
      </c>
      <c r="BJ2248">
        <v>730.00699999999995</v>
      </c>
      <c r="BK2248">
        <v>540</v>
      </c>
    </row>
    <row r="2249" spans="1:63" x14ac:dyDescent="0.25">
      <c r="A2249" s="3" t="s">
        <v>281</v>
      </c>
      <c r="B2249" s="3" t="s">
        <v>281</v>
      </c>
      <c r="C2249" s="4">
        <v>33967</v>
      </c>
      <c r="D2249" s="9"/>
      <c r="E2249" s="9"/>
      <c r="F2249" s="10"/>
      <c r="T2249">
        <v>14.038</v>
      </c>
      <c r="U2249">
        <v>1641.86666666667</v>
      </c>
      <c r="V2249">
        <v>469.66666666666703</v>
      </c>
      <c r="W2249">
        <v>1.7999999999999999E-2</v>
      </c>
      <c r="X2249">
        <v>6.476</v>
      </c>
      <c r="AF2249">
        <v>0.862962408461457</v>
      </c>
      <c r="AM2249">
        <v>4.4166666666666696</v>
      </c>
      <c r="AN2249">
        <v>2.4E-2</v>
      </c>
      <c r="AO2249">
        <v>2.601</v>
      </c>
      <c r="AP2249">
        <v>105.306</v>
      </c>
      <c r="BG2249">
        <v>5.0000000000000001E-3</v>
      </c>
      <c r="BH2249">
        <v>4.4450000000000003</v>
      </c>
      <c r="BJ2249">
        <v>971.53</v>
      </c>
      <c r="BK2249">
        <v>443.33333333333297</v>
      </c>
    </row>
    <row r="2250" spans="1:63" x14ac:dyDescent="0.25">
      <c r="A2250" s="3" t="s">
        <v>281</v>
      </c>
      <c r="B2250" s="3" t="s">
        <v>281</v>
      </c>
      <c r="C2250" s="4">
        <v>33974</v>
      </c>
      <c r="D2250" s="9"/>
      <c r="E2250" s="9"/>
      <c r="F2250" s="10"/>
      <c r="T2250">
        <v>10.845000000000001</v>
      </c>
      <c r="U2250">
        <v>1301.4666666666701</v>
      </c>
      <c r="V2250">
        <v>484.66666666666703</v>
      </c>
      <c r="W2250">
        <v>1.7000000000000001E-2</v>
      </c>
      <c r="X2250">
        <v>6.3869999999999996</v>
      </c>
      <c r="AF2250">
        <v>0.80909894083605405</v>
      </c>
      <c r="AM2250">
        <v>3.68</v>
      </c>
      <c r="AN2250">
        <v>0.02</v>
      </c>
      <c r="AO2250">
        <v>1.1859999999999999</v>
      </c>
      <c r="AP2250">
        <v>56.777000000000001</v>
      </c>
      <c r="BG2250">
        <v>4.0000000000000001E-3</v>
      </c>
      <c r="BH2250">
        <v>2.7389999999999999</v>
      </c>
      <c r="BJ2250">
        <v>667.10199999999998</v>
      </c>
      <c r="BK2250">
        <v>583.33333333333303</v>
      </c>
    </row>
    <row r="2251" spans="1:63" x14ac:dyDescent="0.25">
      <c r="A2251" s="3" t="s">
        <v>281</v>
      </c>
      <c r="B2251" s="3" t="s">
        <v>281</v>
      </c>
      <c r="C2251" s="4">
        <v>33981</v>
      </c>
      <c r="D2251" s="9"/>
      <c r="E2251" s="9"/>
      <c r="F2251" s="10"/>
      <c r="T2251">
        <v>11.978999999999999</v>
      </c>
      <c r="U2251">
        <v>1477.05</v>
      </c>
      <c r="V2251">
        <v>640.33333333333303</v>
      </c>
      <c r="W2251">
        <v>1.7000000000000001E-2</v>
      </c>
      <c r="X2251">
        <v>8.4749999999999996</v>
      </c>
      <c r="AF2251">
        <v>0.75731719074237702</v>
      </c>
      <c r="AM2251">
        <v>3.1466666666666701</v>
      </c>
      <c r="AN2251">
        <v>0.02</v>
      </c>
      <c r="AO2251">
        <v>0.52900000000000003</v>
      </c>
      <c r="AP2251">
        <v>27.491</v>
      </c>
      <c r="BG2251">
        <v>3.0000000000000001E-3</v>
      </c>
      <c r="BH2251">
        <v>2.2709999999999999</v>
      </c>
      <c r="BJ2251">
        <v>692.76900000000001</v>
      </c>
      <c r="BK2251">
        <v>476.66666666666703</v>
      </c>
    </row>
    <row r="2252" spans="1:63" x14ac:dyDescent="0.25">
      <c r="A2252" s="3" t="s">
        <v>281</v>
      </c>
      <c r="B2252" s="3" t="s">
        <v>281</v>
      </c>
      <c r="C2252" s="4">
        <v>33988</v>
      </c>
      <c r="D2252" s="9"/>
      <c r="E2252" s="9"/>
      <c r="F2252" s="10"/>
      <c r="T2252">
        <v>11.292</v>
      </c>
      <c r="U2252">
        <v>1368.6</v>
      </c>
      <c r="V2252">
        <v>667.16666666666697</v>
      </c>
      <c r="W2252">
        <v>1.7000000000000001E-2</v>
      </c>
      <c r="X2252">
        <v>8.734</v>
      </c>
      <c r="AN2252">
        <v>1.9E-2</v>
      </c>
      <c r="AO2252">
        <v>0.73299999999999998</v>
      </c>
      <c r="AP2252">
        <v>20.672999999999998</v>
      </c>
      <c r="BG2252">
        <v>3.0000000000000001E-3</v>
      </c>
      <c r="BH2252">
        <v>1.58</v>
      </c>
      <c r="BJ2252">
        <v>562.41300000000001</v>
      </c>
      <c r="BK2252">
        <v>480</v>
      </c>
    </row>
    <row r="2253" spans="1:63" x14ac:dyDescent="0.25">
      <c r="A2253" s="3" t="s">
        <v>281</v>
      </c>
      <c r="B2253" s="3" t="s">
        <v>281</v>
      </c>
      <c r="C2253" s="4">
        <v>33996</v>
      </c>
      <c r="D2253" s="9"/>
      <c r="E2253" s="9"/>
      <c r="F2253" s="10"/>
      <c r="T2253">
        <v>11.12</v>
      </c>
      <c r="U2253">
        <v>1508.85</v>
      </c>
      <c r="V2253">
        <v>688.33333333333303</v>
      </c>
      <c r="W2253">
        <v>1.7999999999999999E-2</v>
      </c>
      <c r="X2253">
        <v>9.4090000000000007</v>
      </c>
      <c r="BG2253">
        <v>2E-3</v>
      </c>
      <c r="BH2253">
        <v>0.95299999999999996</v>
      </c>
      <c r="BJ2253">
        <v>482.16500000000002</v>
      </c>
      <c r="BK2253">
        <v>468.33333333333297</v>
      </c>
    </row>
    <row r="2254" spans="1:63" x14ac:dyDescent="0.25">
      <c r="A2254" s="3" t="s">
        <v>281</v>
      </c>
      <c r="B2254" s="3" t="s">
        <v>281</v>
      </c>
      <c r="C2254" s="4">
        <v>34003</v>
      </c>
      <c r="D2254" s="9"/>
      <c r="E2254" s="9"/>
      <c r="F2254" s="10"/>
      <c r="T2254">
        <v>12.37</v>
      </c>
      <c r="U2254">
        <v>1369.0408007670901</v>
      </c>
      <c r="V2254">
        <v>768.03736330771505</v>
      </c>
      <c r="W2254">
        <v>1.7000000000000001E-2</v>
      </c>
      <c r="X2254">
        <v>10.327</v>
      </c>
      <c r="Z2254">
        <v>3.2585233333333297E-2</v>
      </c>
      <c r="AB2254">
        <f>AD2254/Z2254</f>
        <v>18123.374830957498</v>
      </c>
      <c r="AD2254">
        <v>590.55439765420999</v>
      </c>
      <c r="AT2254" t="s">
        <v>45</v>
      </c>
      <c r="BE2254">
        <v>177.482965653506</v>
      </c>
      <c r="BG2254">
        <v>2E-3</v>
      </c>
      <c r="BH2254">
        <v>1.1819999999999999</v>
      </c>
      <c r="BJ2254">
        <v>601.03499999999997</v>
      </c>
      <c r="BK2254">
        <v>445</v>
      </c>
    </row>
    <row r="2255" spans="1:63" x14ac:dyDescent="0.25">
      <c r="A2255" s="3" t="s">
        <v>279</v>
      </c>
      <c r="B2255" s="3" t="s">
        <v>279</v>
      </c>
      <c r="C2255" s="4">
        <v>33884</v>
      </c>
      <c r="D2255" s="9"/>
      <c r="E2255" s="9"/>
      <c r="F2255" s="10"/>
      <c r="AF2255">
        <v>0.16347594312260799</v>
      </c>
      <c r="AM2255">
        <v>0.396666666666667</v>
      </c>
      <c r="BK2255">
        <v>353.54129597177598</v>
      </c>
    </row>
    <row r="2256" spans="1:63" x14ac:dyDescent="0.25">
      <c r="A2256" s="3" t="s">
        <v>279</v>
      </c>
      <c r="B2256" s="3" t="s">
        <v>279</v>
      </c>
      <c r="C2256" s="4">
        <v>33897</v>
      </c>
      <c r="D2256" s="9"/>
      <c r="E2256" s="9"/>
      <c r="F2256" s="10"/>
      <c r="T2256">
        <v>5.5590000000000002</v>
      </c>
      <c r="U2256">
        <v>117.25</v>
      </c>
      <c r="AF2256">
        <v>0.30022750226538902</v>
      </c>
      <c r="AM2256">
        <v>0.793333333333333</v>
      </c>
      <c r="AN2256">
        <v>4.7E-2</v>
      </c>
      <c r="AO2256">
        <v>3.6040000000000001</v>
      </c>
      <c r="AP2256">
        <v>75.956000000000003</v>
      </c>
      <c r="BG2256">
        <v>4.8000000000000001E-2</v>
      </c>
      <c r="BH2256">
        <v>1.9550000000000001</v>
      </c>
      <c r="BJ2256">
        <v>41.293999999999997</v>
      </c>
    </row>
    <row r="2257" spans="1:63" x14ac:dyDescent="0.25">
      <c r="A2257" s="3" t="s">
        <v>279</v>
      </c>
      <c r="B2257" s="3" t="s">
        <v>279</v>
      </c>
      <c r="C2257" s="4">
        <v>33911</v>
      </c>
      <c r="D2257" s="9"/>
      <c r="E2257" s="9"/>
      <c r="F2257" s="10"/>
      <c r="T2257">
        <v>9.7870000000000008</v>
      </c>
      <c r="U2257">
        <v>290.60000000000002</v>
      </c>
      <c r="AF2257">
        <v>0.89252532064045897</v>
      </c>
      <c r="AM2257">
        <v>4.9566666666666697</v>
      </c>
      <c r="AN2257">
        <v>0.04</v>
      </c>
      <c r="AO2257">
        <v>5.9560000000000004</v>
      </c>
      <c r="AP2257">
        <v>147.018</v>
      </c>
      <c r="BG2257">
        <v>3.1E-2</v>
      </c>
      <c r="BH2257">
        <v>3.831</v>
      </c>
      <c r="BJ2257">
        <v>125.679</v>
      </c>
      <c r="BK2257">
        <v>1530</v>
      </c>
    </row>
    <row r="2258" spans="1:63" x14ac:dyDescent="0.25">
      <c r="A2258" s="3" t="s">
        <v>279</v>
      </c>
      <c r="B2258" s="3" t="s">
        <v>279</v>
      </c>
      <c r="C2258" s="4">
        <v>33925</v>
      </c>
      <c r="D2258" s="9"/>
      <c r="E2258" s="9"/>
      <c r="F2258" s="10"/>
      <c r="T2258">
        <v>13.154</v>
      </c>
      <c r="U2258">
        <v>738.86666666666702</v>
      </c>
      <c r="AF2258">
        <v>0.94991331125967204</v>
      </c>
      <c r="AM2258">
        <v>6.6533333333333298</v>
      </c>
      <c r="AN2258">
        <v>3.3000000000000002E-2</v>
      </c>
      <c r="AO2258">
        <v>9.1549999999999994</v>
      </c>
      <c r="AP2258">
        <v>280.99700000000001</v>
      </c>
      <c r="BG2258">
        <v>1.0999999999999999E-2</v>
      </c>
      <c r="BH2258">
        <v>4</v>
      </c>
      <c r="BJ2258">
        <v>381.54399999999998</v>
      </c>
      <c r="BK2258">
        <v>1141.6666666666699</v>
      </c>
    </row>
    <row r="2259" spans="1:63" x14ac:dyDescent="0.25">
      <c r="A2259" s="3" t="s">
        <v>279</v>
      </c>
      <c r="B2259" s="3" t="s">
        <v>279</v>
      </c>
      <c r="C2259" s="4">
        <v>33932</v>
      </c>
      <c r="D2259" s="9"/>
      <c r="E2259" s="9"/>
      <c r="F2259" s="10"/>
      <c r="AF2259">
        <v>0.94697543594158096</v>
      </c>
      <c r="AM2259">
        <v>6.5266666666666699</v>
      </c>
      <c r="BK2259">
        <v>1121.6666666666699</v>
      </c>
    </row>
    <row r="2260" spans="1:63" x14ac:dyDescent="0.25">
      <c r="A2260" s="3" t="s">
        <v>279</v>
      </c>
      <c r="B2260" s="3" t="s">
        <v>279</v>
      </c>
      <c r="C2260" s="4">
        <v>33939</v>
      </c>
      <c r="D2260" s="9"/>
      <c r="E2260" s="9"/>
      <c r="F2260" s="10"/>
      <c r="T2260">
        <v>13.997</v>
      </c>
      <c r="U2260">
        <v>1068.13333333333</v>
      </c>
      <c r="AF2260">
        <v>0.93536505046399998</v>
      </c>
      <c r="AM2260">
        <v>6.0866666666666696</v>
      </c>
      <c r="AN2260">
        <v>3.2000000000000001E-2</v>
      </c>
      <c r="AO2260">
        <v>7.7779999999999996</v>
      </c>
      <c r="AP2260">
        <v>246.12299999999999</v>
      </c>
      <c r="BG2260">
        <v>8.9999999999999993E-3</v>
      </c>
      <c r="BH2260">
        <v>6.2190000000000003</v>
      </c>
      <c r="BJ2260">
        <v>721.375</v>
      </c>
    </row>
    <row r="2261" spans="1:63" x14ac:dyDescent="0.25">
      <c r="A2261" s="3" t="s">
        <v>279</v>
      </c>
      <c r="B2261" s="3" t="s">
        <v>279</v>
      </c>
      <c r="C2261" s="4">
        <v>33946</v>
      </c>
      <c r="D2261" s="9"/>
      <c r="E2261" s="9"/>
      <c r="F2261" s="10"/>
      <c r="T2261">
        <v>16.087</v>
      </c>
      <c r="U2261">
        <v>1244.1666666666699</v>
      </c>
      <c r="V2261">
        <v>191</v>
      </c>
      <c r="W2261">
        <v>0.02</v>
      </c>
      <c r="X2261">
        <v>2.8410000000000002</v>
      </c>
      <c r="AF2261">
        <v>0.91684093005687695</v>
      </c>
      <c r="AM2261">
        <v>5.5266666666666699</v>
      </c>
      <c r="AN2261">
        <v>3.2000000000000001E-2</v>
      </c>
      <c r="AO2261">
        <v>6.556</v>
      </c>
      <c r="AP2261">
        <v>201.00399999999999</v>
      </c>
      <c r="BG2261">
        <v>8.0000000000000002E-3</v>
      </c>
      <c r="BH2261">
        <v>6.5019999999999998</v>
      </c>
      <c r="BJ2261">
        <v>785.82399999999996</v>
      </c>
      <c r="BK2261">
        <v>750</v>
      </c>
    </row>
    <row r="2262" spans="1:63" x14ac:dyDescent="0.25">
      <c r="A2262" s="3" t="s">
        <v>279</v>
      </c>
      <c r="B2262" s="3" t="s">
        <v>279</v>
      </c>
      <c r="C2262" s="4">
        <v>33953</v>
      </c>
      <c r="D2262" s="9"/>
      <c r="E2262" s="9"/>
      <c r="F2262" s="10"/>
      <c r="T2262">
        <v>14.602</v>
      </c>
      <c r="U2262">
        <v>1515.8333333333301</v>
      </c>
      <c r="V2262">
        <v>258.83333333333297</v>
      </c>
      <c r="W2262">
        <v>1.7999999999999999E-2</v>
      </c>
      <c r="X2262">
        <v>3.5289999999999999</v>
      </c>
      <c r="AF2262">
        <v>0.87827611050265397</v>
      </c>
      <c r="AM2262">
        <v>4.68</v>
      </c>
      <c r="AN2262">
        <v>2.8000000000000001E-2</v>
      </c>
      <c r="AO2262">
        <v>4.8319999999999999</v>
      </c>
      <c r="AP2262">
        <v>170.35499999999999</v>
      </c>
      <c r="BG2262">
        <v>6.0000000000000001E-3</v>
      </c>
      <c r="BH2262">
        <v>5.9880000000000004</v>
      </c>
      <c r="BJ2262">
        <v>984.70699999999999</v>
      </c>
      <c r="BK2262">
        <v>656.66666666666697</v>
      </c>
    </row>
    <row r="2263" spans="1:63" x14ac:dyDescent="0.25">
      <c r="A2263" s="3" t="s">
        <v>279</v>
      </c>
      <c r="B2263" s="3" t="s">
        <v>279</v>
      </c>
      <c r="C2263" s="4">
        <v>33959</v>
      </c>
      <c r="D2263" s="9"/>
      <c r="E2263" s="9"/>
      <c r="F2263" s="10"/>
      <c r="T2263">
        <v>13.974</v>
      </c>
      <c r="U2263">
        <v>1428.13333333333</v>
      </c>
      <c r="V2263">
        <v>322.5</v>
      </c>
      <c r="W2263">
        <v>0.02</v>
      </c>
      <c r="X2263">
        <v>4.8410000000000002</v>
      </c>
      <c r="AF2263">
        <v>0.82812709504700799</v>
      </c>
      <c r="AM2263">
        <v>3.91333333333333</v>
      </c>
      <c r="AN2263">
        <v>2.7E-2</v>
      </c>
      <c r="AO2263">
        <v>3.6960000000000002</v>
      </c>
      <c r="AP2263">
        <v>134.82400000000001</v>
      </c>
      <c r="BG2263">
        <v>6.0000000000000001E-3</v>
      </c>
      <c r="BH2263">
        <v>5.12</v>
      </c>
      <c r="BJ2263">
        <v>872.29399999999998</v>
      </c>
      <c r="BK2263">
        <v>650</v>
      </c>
    </row>
    <row r="2264" spans="1:63" x14ac:dyDescent="0.25">
      <c r="A2264" s="3" t="s">
        <v>279</v>
      </c>
      <c r="B2264" s="3" t="s">
        <v>279</v>
      </c>
      <c r="C2264" s="4">
        <v>33967</v>
      </c>
      <c r="D2264" s="9"/>
      <c r="E2264" s="9"/>
      <c r="F2264" s="10"/>
      <c r="T2264">
        <v>15.089</v>
      </c>
      <c r="U2264">
        <v>1556.3333333333301</v>
      </c>
      <c r="V2264">
        <v>450.16666666666703</v>
      </c>
      <c r="W2264">
        <v>0.02</v>
      </c>
      <c r="X2264">
        <v>6.7779999999999996</v>
      </c>
      <c r="AF2264">
        <v>0.87152230892112503</v>
      </c>
      <c r="AM2264">
        <v>4.5599999999999996</v>
      </c>
      <c r="AN2264">
        <v>2.8000000000000001E-2</v>
      </c>
      <c r="AO2264">
        <v>3.2909999999999999</v>
      </c>
      <c r="AP2264">
        <v>117.952</v>
      </c>
      <c r="BG2264">
        <v>5.0000000000000001E-3</v>
      </c>
      <c r="BH2264">
        <v>4.5780000000000003</v>
      </c>
      <c r="BJ2264">
        <v>891.46699999999998</v>
      </c>
      <c r="BK2264">
        <v>600</v>
      </c>
    </row>
    <row r="2265" spans="1:63" x14ac:dyDescent="0.25">
      <c r="A2265" s="3" t="s">
        <v>279</v>
      </c>
      <c r="B2265" s="3" t="s">
        <v>279</v>
      </c>
      <c r="C2265" s="4">
        <v>33974</v>
      </c>
      <c r="D2265" s="9"/>
      <c r="E2265" s="9"/>
      <c r="F2265" s="10"/>
      <c r="T2265">
        <v>14.574999999999999</v>
      </c>
      <c r="U2265">
        <v>1505.9</v>
      </c>
      <c r="V2265">
        <v>538.66666666666697</v>
      </c>
      <c r="W2265">
        <v>1.9E-2</v>
      </c>
      <c r="X2265">
        <v>7.62</v>
      </c>
      <c r="AF2265">
        <v>0.83068594923654504</v>
      </c>
      <c r="AM2265">
        <v>3.9466666666666699</v>
      </c>
      <c r="AN2265">
        <v>2.5000000000000001E-2</v>
      </c>
      <c r="AO2265">
        <v>2.677</v>
      </c>
      <c r="AP2265">
        <v>106.38</v>
      </c>
      <c r="BG2265">
        <v>5.0000000000000001E-3</v>
      </c>
      <c r="BH2265">
        <v>3.7490000000000001</v>
      </c>
      <c r="BJ2265">
        <v>798.84699999999998</v>
      </c>
      <c r="BK2265">
        <v>581.66666666666697</v>
      </c>
    </row>
    <row r="2266" spans="1:63" x14ac:dyDescent="0.25">
      <c r="A2266" s="3" t="s">
        <v>279</v>
      </c>
      <c r="B2266" s="3" t="s">
        <v>279</v>
      </c>
      <c r="C2266" s="4">
        <v>33981</v>
      </c>
      <c r="D2266" s="9"/>
      <c r="E2266" s="9"/>
      <c r="F2266" s="10"/>
      <c r="T2266">
        <v>15.515000000000001</v>
      </c>
      <c r="U2266">
        <v>1748.31666666667</v>
      </c>
      <c r="V2266">
        <v>752.33333333333303</v>
      </c>
      <c r="W2266">
        <v>1.7999999999999999E-2</v>
      </c>
      <c r="X2266">
        <v>10.265000000000001</v>
      </c>
      <c r="AF2266">
        <v>0.78443655404822299</v>
      </c>
      <c r="AM2266">
        <v>3.41</v>
      </c>
      <c r="AN2266">
        <v>2.1999999999999999E-2</v>
      </c>
      <c r="AO2266">
        <v>1.137</v>
      </c>
      <c r="AP2266">
        <v>52.744999999999997</v>
      </c>
      <c r="BG2266">
        <v>4.0000000000000001E-3</v>
      </c>
      <c r="BH2266">
        <v>3.3740000000000001</v>
      </c>
      <c r="BJ2266">
        <v>789.35799999999995</v>
      </c>
      <c r="BK2266">
        <v>533.33333333333303</v>
      </c>
    </row>
    <row r="2267" spans="1:63" x14ac:dyDescent="0.25">
      <c r="A2267" s="3" t="s">
        <v>279</v>
      </c>
      <c r="B2267" s="3" t="s">
        <v>279</v>
      </c>
      <c r="C2267" s="4">
        <v>33988</v>
      </c>
      <c r="D2267" s="9"/>
      <c r="E2267" s="9"/>
      <c r="F2267" s="10"/>
      <c r="T2267">
        <v>18.337</v>
      </c>
      <c r="U2267">
        <v>2024.8</v>
      </c>
      <c r="V2267">
        <v>1014</v>
      </c>
      <c r="W2267">
        <v>1.9E-2</v>
      </c>
      <c r="X2267">
        <v>14.512</v>
      </c>
      <c r="AN2267">
        <v>2.3E-2</v>
      </c>
      <c r="AO2267">
        <v>0.73</v>
      </c>
      <c r="AP2267">
        <v>18.37</v>
      </c>
      <c r="BG2267">
        <v>3.0000000000000001E-3</v>
      </c>
      <c r="BH2267">
        <v>2.585</v>
      </c>
      <c r="BJ2267">
        <v>807.44500000000005</v>
      </c>
      <c r="BK2267">
        <v>566.66666666666697</v>
      </c>
    </row>
    <row r="2268" spans="1:63" x14ac:dyDescent="0.25">
      <c r="A2268" s="3" t="s">
        <v>279</v>
      </c>
      <c r="B2268" s="3" t="s">
        <v>279</v>
      </c>
      <c r="C2268" s="4">
        <v>33996</v>
      </c>
      <c r="D2268" s="9"/>
      <c r="E2268" s="9"/>
      <c r="F2268" s="10"/>
      <c r="T2268">
        <v>11.353999999999999</v>
      </c>
      <c r="U2268">
        <v>1431.8</v>
      </c>
      <c r="V2268">
        <v>655.6</v>
      </c>
      <c r="W2268">
        <v>1.9E-2</v>
      </c>
      <c r="X2268">
        <v>9.4190000000000005</v>
      </c>
      <c r="BG2268">
        <v>3.0000000000000001E-3</v>
      </c>
      <c r="BH2268">
        <v>1.2909999999999999</v>
      </c>
      <c r="BJ2268">
        <v>490.22399999999999</v>
      </c>
      <c r="BK2268">
        <v>633.33333333333303</v>
      </c>
    </row>
    <row r="2269" spans="1:63" x14ac:dyDescent="0.25">
      <c r="A2269" s="3" t="s">
        <v>279</v>
      </c>
      <c r="B2269" s="3" t="s">
        <v>279</v>
      </c>
      <c r="C2269" s="4">
        <v>34003</v>
      </c>
      <c r="D2269" s="9"/>
      <c r="E2269" s="9"/>
      <c r="F2269" s="10"/>
      <c r="T2269">
        <v>14.14</v>
      </c>
      <c r="U2269">
        <v>1452.6662221578299</v>
      </c>
      <c r="V2269">
        <v>812.18073392788995</v>
      </c>
      <c r="W2269">
        <v>1.9E-2</v>
      </c>
      <c r="X2269">
        <v>11.643000000000001</v>
      </c>
      <c r="Z2269">
        <v>3.1279800000000003E-2</v>
      </c>
      <c r="AB2269">
        <f>AD2269/Z2269</f>
        <v>19860.777505594982</v>
      </c>
      <c r="AD2269">
        <v>621.24114821951002</v>
      </c>
      <c r="AT2269" t="s">
        <v>45</v>
      </c>
      <c r="BE2269">
        <v>190.93958570838001</v>
      </c>
      <c r="BG2269">
        <v>3.0000000000000001E-3</v>
      </c>
      <c r="BH2269">
        <v>1.6870000000000001</v>
      </c>
      <c r="BJ2269">
        <v>640.48500000000001</v>
      </c>
      <c r="BK2269">
        <v>493.33333333333297</v>
      </c>
    </row>
    <row r="2270" spans="1:63" x14ac:dyDescent="0.25">
      <c r="A2270" s="55" t="s">
        <v>280</v>
      </c>
      <c r="B2270" s="55" t="s">
        <v>280</v>
      </c>
      <c r="C2270" s="60">
        <v>33878</v>
      </c>
    </row>
    <row r="2271" spans="1:63" x14ac:dyDescent="0.25">
      <c r="A2271" s="55" t="s">
        <v>280</v>
      </c>
      <c r="B2271" s="55" t="s">
        <v>280</v>
      </c>
      <c r="C2271" s="60">
        <v>33878</v>
      </c>
    </row>
    <row r="2272" spans="1:63" x14ac:dyDescent="0.25">
      <c r="A2272" s="55" t="s">
        <v>280</v>
      </c>
      <c r="B2272" s="55" t="s">
        <v>280</v>
      </c>
      <c r="C2272" s="60">
        <v>33878</v>
      </c>
    </row>
    <row r="2273" spans="1:63" x14ac:dyDescent="0.25">
      <c r="A2273" s="55" t="s">
        <v>280</v>
      </c>
      <c r="B2273" s="55" t="s">
        <v>280</v>
      </c>
      <c r="C2273" s="60">
        <v>33883</v>
      </c>
    </row>
    <row r="2274" spans="1:63" x14ac:dyDescent="0.25">
      <c r="A2274" s="55" t="s">
        <v>280</v>
      </c>
      <c r="B2274" s="55" t="s">
        <v>280</v>
      </c>
      <c r="C2274" s="60">
        <v>33883</v>
      </c>
    </row>
    <row r="2275" spans="1:63" x14ac:dyDescent="0.25">
      <c r="A2275" s="55" t="s">
        <v>280</v>
      </c>
      <c r="B2275" s="55" t="s">
        <v>280</v>
      </c>
      <c r="C2275" s="60">
        <v>33883</v>
      </c>
    </row>
    <row r="2276" spans="1:63" x14ac:dyDescent="0.25">
      <c r="A2276" s="3" t="s">
        <v>280</v>
      </c>
      <c r="B2276" s="3" t="s">
        <v>280</v>
      </c>
      <c r="C2276" s="4">
        <v>33884</v>
      </c>
      <c r="D2276" s="9"/>
      <c r="E2276" s="9"/>
      <c r="F2276" s="10"/>
      <c r="AF2276">
        <v>0.164729788588728</v>
      </c>
      <c r="AM2276">
        <v>0.4</v>
      </c>
      <c r="BK2276">
        <v>570.98399676408303</v>
      </c>
    </row>
    <row r="2277" spans="1:63" x14ac:dyDescent="0.25">
      <c r="A2277" s="55" t="s">
        <v>280</v>
      </c>
      <c r="B2277" s="55" t="s">
        <v>280</v>
      </c>
      <c r="C2277" s="60">
        <v>33891</v>
      </c>
    </row>
    <row r="2278" spans="1:63" x14ac:dyDescent="0.25">
      <c r="A2278" s="55" t="s">
        <v>280</v>
      </c>
      <c r="B2278" s="55" t="s">
        <v>280</v>
      </c>
      <c r="C2278" s="60">
        <v>33891</v>
      </c>
    </row>
    <row r="2279" spans="1:63" x14ac:dyDescent="0.25">
      <c r="A2279" s="55" t="s">
        <v>280</v>
      </c>
      <c r="B2279" s="55" t="s">
        <v>280</v>
      </c>
      <c r="C2279" s="60">
        <v>33891</v>
      </c>
    </row>
    <row r="2280" spans="1:63" x14ac:dyDescent="0.25">
      <c r="A2280" s="3" t="s">
        <v>280</v>
      </c>
      <c r="B2280" s="3" t="s">
        <v>280</v>
      </c>
      <c r="C2280" s="4">
        <v>33897</v>
      </c>
      <c r="D2280" s="9"/>
      <c r="E2280" s="9"/>
      <c r="F2280" s="10"/>
      <c r="T2280">
        <v>5.1619999999999999</v>
      </c>
      <c r="U2280">
        <v>105.866666666667</v>
      </c>
      <c r="AF2280">
        <v>0.30232367392896897</v>
      </c>
      <c r="AM2280">
        <v>0.8</v>
      </c>
      <c r="AN2280">
        <v>5.2999999999999999E-2</v>
      </c>
      <c r="AO2280">
        <v>3.1259999999999999</v>
      </c>
      <c r="AP2280">
        <v>59.197000000000003</v>
      </c>
      <c r="BG2280">
        <v>4.3999999999999997E-2</v>
      </c>
      <c r="BH2280">
        <v>2.036</v>
      </c>
      <c r="BJ2280">
        <v>46.652999999999999</v>
      </c>
    </row>
    <row r="2281" spans="1:63" x14ac:dyDescent="0.25">
      <c r="A2281" s="55" t="s">
        <v>280</v>
      </c>
      <c r="B2281" s="55" t="s">
        <v>280</v>
      </c>
      <c r="C2281" s="60">
        <v>33904</v>
      </c>
    </row>
    <row r="2282" spans="1:63" x14ac:dyDescent="0.25">
      <c r="A2282" s="55" t="s">
        <v>280</v>
      </c>
      <c r="B2282" s="55" t="s">
        <v>280</v>
      </c>
      <c r="C2282" s="60">
        <v>33904</v>
      </c>
    </row>
    <row r="2283" spans="1:63" x14ac:dyDescent="0.25">
      <c r="A2283" s="55" t="s">
        <v>280</v>
      </c>
      <c r="B2283" s="55" t="s">
        <v>280</v>
      </c>
      <c r="C2283" s="60">
        <v>33904</v>
      </c>
    </row>
    <row r="2284" spans="1:63" x14ac:dyDescent="0.25">
      <c r="A2284" s="3" t="s">
        <v>280</v>
      </c>
      <c r="B2284" s="3" t="s">
        <v>280</v>
      </c>
      <c r="C2284" s="4">
        <v>33911</v>
      </c>
      <c r="D2284" s="9"/>
      <c r="E2284" s="9"/>
      <c r="F2284" s="10"/>
      <c r="T2284">
        <v>9.4</v>
      </c>
      <c r="U2284">
        <v>239.46666666666701</v>
      </c>
      <c r="AF2284">
        <v>0.88536475798147096</v>
      </c>
      <c r="AM2284">
        <v>4.8133333333333299</v>
      </c>
      <c r="AN2284">
        <v>4.3999999999999997E-2</v>
      </c>
      <c r="AO2284">
        <v>6.2519999999999998</v>
      </c>
      <c r="AP2284">
        <v>142.971</v>
      </c>
      <c r="BG2284">
        <v>3.3000000000000002E-2</v>
      </c>
      <c r="BH2284">
        <v>3.1480000000000001</v>
      </c>
      <c r="BJ2284">
        <v>96.495999999999995</v>
      </c>
      <c r="BK2284">
        <v>1180</v>
      </c>
    </row>
    <row r="2285" spans="1:63" x14ac:dyDescent="0.25">
      <c r="A2285" s="55" t="s">
        <v>280</v>
      </c>
      <c r="B2285" s="55" t="s">
        <v>280</v>
      </c>
      <c r="C2285" s="60">
        <v>33912</v>
      </c>
    </row>
    <row r="2286" spans="1:63" x14ac:dyDescent="0.25">
      <c r="A2286" s="55" t="s">
        <v>280</v>
      </c>
      <c r="B2286" s="55" t="s">
        <v>280</v>
      </c>
      <c r="C2286" s="60">
        <v>33912</v>
      </c>
    </row>
    <row r="2287" spans="1:63" x14ac:dyDescent="0.25">
      <c r="A2287" s="55" t="s">
        <v>280</v>
      </c>
      <c r="B2287" s="55" t="s">
        <v>280</v>
      </c>
      <c r="C2287" s="60">
        <v>33912</v>
      </c>
    </row>
    <row r="2288" spans="1:63" x14ac:dyDescent="0.25">
      <c r="A2288" s="55" t="s">
        <v>280</v>
      </c>
      <c r="B2288" s="55" t="s">
        <v>280</v>
      </c>
      <c r="C2288" s="60">
        <v>33919</v>
      </c>
    </row>
    <row r="2289" spans="1:63" x14ac:dyDescent="0.25">
      <c r="A2289" s="55" t="s">
        <v>280</v>
      </c>
      <c r="B2289" s="55" t="s">
        <v>280</v>
      </c>
      <c r="C2289" s="60">
        <v>33919</v>
      </c>
    </row>
    <row r="2290" spans="1:63" x14ac:dyDescent="0.25">
      <c r="A2290" s="55" t="s">
        <v>280</v>
      </c>
      <c r="B2290" s="55" t="s">
        <v>280</v>
      </c>
      <c r="C2290" s="60">
        <v>33919</v>
      </c>
    </row>
    <row r="2291" spans="1:63" x14ac:dyDescent="0.25">
      <c r="A2291" s="3" t="s">
        <v>280</v>
      </c>
      <c r="B2291" s="3" t="s">
        <v>280</v>
      </c>
      <c r="C2291" s="4">
        <v>33925</v>
      </c>
      <c r="D2291" s="9"/>
      <c r="E2291" s="9"/>
      <c r="F2291" s="10"/>
      <c r="T2291">
        <v>14.387</v>
      </c>
      <c r="U2291">
        <v>676.46666666666704</v>
      </c>
      <c r="AF2291">
        <v>0.95394873285783499</v>
      </c>
      <c r="AM2291">
        <v>6.84</v>
      </c>
      <c r="AN2291">
        <v>3.7999999999999999E-2</v>
      </c>
      <c r="AO2291">
        <v>9.5419999999999998</v>
      </c>
      <c r="AP2291">
        <v>253.696</v>
      </c>
      <c r="BG2291">
        <v>1.4E-2</v>
      </c>
      <c r="BH2291">
        <v>4.8449999999999998</v>
      </c>
      <c r="BJ2291">
        <v>334.20800000000003</v>
      </c>
      <c r="BK2291">
        <v>1130</v>
      </c>
    </row>
    <row r="2292" spans="1:63" x14ac:dyDescent="0.25">
      <c r="A2292" s="58" t="s">
        <v>280</v>
      </c>
      <c r="B2292" s="58" t="s">
        <v>280</v>
      </c>
      <c r="C2292" s="60">
        <v>33925</v>
      </c>
      <c r="H2292">
        <f>I2292*200+J2292*200+K2292*200+L2292*200+M2292*200+N2292*400</f>
        <v>329.34666666666664</v>
      </c>
      <c r="I2292" s="44">
        <v>0.125</v>
      </c>
      <c r="J2292" s="44">
        <v>0.18909999999999999</v>
      </c>
      <c r="K2292" s="44">
        <v>0.25033333333333302</v>
      </c>
      <c r="L2292" s="44">
        <v>0.30483333333333301</v>
      </c>
      <c r="M2292" s="44">
        <v>0.305933333333333</v>
      </c>
      <c r="N2292" s="44">
        <v>0.23576666666666701</v>
      </c>
    </row>
    <row r="2293" spans="1:63" x14ac:dyDescent="0.25">
      <c r="A2293" s="55" t="s">
        <v>280</v>
      </c>
      <c r="B2293" s="55" t="s">
        <v>280</v>
      </c>
      <c r="C2293" s="60">
        <v>33925</v>
      </c>
    </row>
    <row r="2294" spans="1:63" x14ac:dyDescent="0.25">
      <c r="A2294" s="55" t="s">
        <v>280</v>
      </c>
      <c r="B2294" s="55" t="s">
        <v>280</v>
      </c>
      <c r="C2294" s="60">
        <v>33925</v>
      </c>
    </row>
    <row r="2295" spans="1:63" x14ac:dyDescent="0.25">
      <c r="A2295" s="55" t="s">
        <v>280</v>
      </c>
      <c r="B2295" s="55" t="s">
        <v>280</v>
      </c>
      <c r="C2295" s="60">
        <v>33925</v>
      </c>
    </row>
    <row r="2296" spans="1:63" x14ac:dyDescent="0.25">
      <c r="A2296" s="3" t="s">
        <v>280</v>
      </c>
      <c r="B2296" s="3" t="s">
        <v>280</v>
      </c>
      <c r="C2296" s="4">
        <v>33932</v>
      </c>
      <c r="D2296" s="9"/>
      <c r="E2296" s="9"/>
      <c r="F2296" s="10"/>
      <c r="AF2296">
        <v>0.95226068467875902</v>
      </c>
      <c r="AM2296">
        <v>6.76</v>
      </c>
      <c r="BK2296">
        <v>938.33333333333303</v>
      </c>
    </row>
    <row r="2297" spans="1:63" x14ac:dyDescent="0.25">
      <c r="A2297" s="58" t="s">
        <v>280</v>
      </c>
      <c r="B2297" s="58" t="s">
        <v>280</v>
      </c>
      <c r="C2297" s="60">
        <v>33932</v>
      </c>
      <c r="H2297">
        <f>I2297*200+J2297*200+K2297*200+L2297*200+M2297*200+N2297*400</f>
        <v>328.01061032863845</v>
      </c>
      <c r="I2297" s="44">
        <v>0.16500000000000001</v>
      </c>
      <c r="J2297" s="44">
        <v>0.196582159624413</v>
      </c>
      <c r="K2297" s="44">
        <v>0.24452558685445999</v>
      </c>
      <c r="L2297" s="44">
        <v>0.29990633802816902</v>
      </c>
      <c r="M2297" s="44">
        <v>0.29927605633802801</v>
      </c>
      <c r="N2297" s="44">
        <v>0.21738145539906101</v>
      </c>
    </row>
    <row r="2298" spans="1:63" x14ac:dyDescent="0.25">
      <c r="A2298" s="55" t="s">
        <v>280</v>
      </c>
      <c r="B2298" s="55" t="s">
        <v>280</v>
      </c>
      <c r="C2298" s="60">
        <v>33932</v>
      </c>
    </row>
    <row r="2299" spans="1:63" x14ac:dyDescent="0.25">
      <c r="A2299" s="55" t="s">
        <v>280</v>
      </c>
      <c r="B2299" s="55" t="s">
        <v>280</v>
      </c>
      <c r="C2299" s="60">
        <v>33932</v>
      </c>
    </row>
    <row r="2300" spans="1:63" x14ac:dyDescent="0.25">
      <c r="A2300" s="55" t="s">
        <v>280</v>
      </c>
      <c r="B2300" s="55" t="s">
        <v>280</v>
      </c>
      <c r="C2300" s="60">
        <v>33932</v>
      </c>
    </row>
    <row r="2301" spans="1:63" x14ac:dyDescent="0.25">
      <c r="A2301" s="3" t="s">
        <v>280</v>
      </c>
      <c r="B2301" s="3" t="s">
        <v>280</v>
      </c>
      <c r="C2301" s="4">
        <v>33939</v>
      </c>
      <c r="D2301" s="9"/>
      <c r="E2301" s="9"/>
      <c r="F2301" s="10"/>
      <c r="T2301">
        <v>14.125</v>
      </c>
      <c r="U2301">
        <v>1069</v>
      </c>
      <c r="AF2301">
        <v>0.93575169905549704</v>
      </c>
      <c r="AM2301">
        <v>6.1</v>
      </c>
      <c r="AN2301">
        <v>3.3000000000000002E-2</v>
      </c>
      <c r="AO2301">
        <v>7.0590000000000002</v>
      </c>
      <c r="AP2301">
        <v>206.11099999999999</v>
      </c>
      <c r="BG2301">
        <v>8.9999999999999993E-3</v>
      </c>
      <c r="BH2301">
        <v>7.0650000000000004</v>
      </c>
      <c r="BJ2301">
        <v>811.221</v>
      </c>
    </row>
    <row r="2302" spans="1:63" x14ac:dyDescent="0.25">
      <c r="A2302" s="58" t="s">
        <v>280</v>
      </c>
      <c r="B2302" s="58" t="s">
        <v>280</v>
      </c>
      <c r="C2302" s="60">
        <v>33939</v>
      </c>
      <c r="H2302">
        <f>I2302*200+J2302*200+K2302*200+L2302*200+M2302*200+N2302*400</f>
        <v>375.61999999999983</v>
      </c>
      <c r="I2302" s="44">
        <v>0.28799999999999998</v>
      </c>
      <c r="J2302" s="44">
        <v>0.27903333333333302</v>
      </c>
      <c r="K2302" s="44">
        <v>0.27279999999999999</v>
      </c>
      <c r="L2302" s="44">
        <v>0.30649999999999999</v>
      </c>
      <c r="M2302" s="44">
        <v>0.2999</v>
      </c>
      <c r="N2302" s="44">
        <v>0.21593333333333301</v>
      </c>
    </row>
    <row r="2303" spans="1:63" x14ac:dyDescent="0.25">
      <c r="A2303" s="3" t="s">
        <v>280</v>
      </c>
      <c r="B2303" s="3" t="s">
        <v>280</v>
      </c>
      <c r="C2303" s="4">
        <v>33946</v>
      </c>
      <c r="D2303" s="9"/>
      <c r="E2303" s="9"/>
      <c r="F2303" s="10"/>
      <c r="T2303">
        <v>15.936999999999999</v>
      </c>
      <c r="U2303">
        <v>1091.5</v>
      </c>
      <c r="V2303">
        <v>191.833333333333</v>
      </c>
      <c r="W2303">
        <v>0.02</v>
      </c>
      <c r="X2303">
        <v>3.052</v>
      </c>
      <c r="AF2303">
        <v>0.93269360334712204</v>
      </c>
      <c r="AM2303">
        <v>5.9966666666666697</v>
      </c>
      <c r="AN2303">
        <v>3.5999999999999997E-2</v>
      </c>
      <c r="AO2303">
        <v>6.7720000000000002</v>
      </c>
      <c r="AP2303">
        <v>190.11799999999999</v>
      </c>
      <c r="BG2303">
        <v>8.9999999999999993E-3</v>
      </c>
      <c r="BH2303">
        <v>5.9290000000000003</v>
      </c>
      <c r="BJ2303">
        <v>646.75900000000001</v>
      </c>
      <c r="BK2303">
        <v>881.66666666666697</v>
      </c>
    </row>
    <row r="2304" spans="1:63" x14ac:dyDescent="0.25">
      <c r="A2304" s="58" t="s">
        <v>280</v>
      </c>
      <c r="B2304" s="58" t="s">
        <v>280</v>
      </c>
      <c r="C2304" s="60">
        <v>33946</v>
      </c>
      <c r="H2304">
        <f>I2304*200+J2304*200+K2304*200+L2304*200+M2304*200+N2304*400</f>
        <v>370.87487789120041</v>
      </c>
      <c r="I2304" s="44">
        <v>0.27600000000000002</v>
      </c>
      <c r="J2304" s="44">
        <v>0.269912460696903</v>
      </c>
      <c r="K2304" s="44">
        <v>0.27484917948055299</v>
      </c>
      <c r="L2304" s="44">
        <v>0.31045781970108099</v>
      </c>
      <c r="M2304" s="44">
        <v>0.30157756816126102</v>
      </c>
      <c r="N2304" s="44">
        <v>0.210788680708102</v>
      </c>
    </row>
    <row r="2305" spans="1:63" x14ac:dyDescent="0.25">
      <c r="A2305" s="3" t="s">
        <v>280</v>
      </c>
      <c r="B2305" s="3" t="s">
        <v>280</v>
      </c>
      <c r="C2305" s="4">
        <v>33953</v>
      </c>
      <c r="D2305" s="9"/>
      <c r="E2305" s="9"/>
      <c r="F2305" s="10"/>
      <c r="T2305">
        <v>18.472000000000001</v>
      </c>
      <c r="U2305">
        <v>1548.6666666666699</v>
      </c>
      <c r="V2305">
        <v>280.16666666666703</v>
      </c>
      <c r="W2305">
        <v>1.7999999999999999E-2</v>
      </c>
      <c r="X2305">
        <v>3.9329999999999998</v>
      </c>
      <c r="AF2305">
        <v>0.89756225184710003</v>
      </c>
      <c r="AM2305">
        <v>5.0633333333333299</v>
      </c>
      <c r="AN2305">
        <v>3.2000000000000001E-2</v>
      </c>
      <c r="AO2305">
        <v>6.165</v>
      </c>
      <c r="AP2305">
        <v>191.77</v>
      </c>
      <c r="BG2305">
        <v>8.0000000000000002E-3</v>
      </c>
      <c r="BH2305">
        <v>8.1050000000000004</v>
      </c>
      <c r="BJ2305">
        <v>994.399</v>
      </c>
      <c r="BK2305">
        <v>606.66666666666697</v>
      </c>
    </row>
    <row r="2306" spans="1:63" x14ac:dyDescent="0.25">
      <c r="A2306" s="58" t="s">
        <v>280</v>
      </c>
      <c r="B2306" s="58" t="s">
        <v>280</v>
      </c>
      <c r="C2306" s="60">
        <v>33953</v>
      </c>
      <c r="H2306">
        <f>I2306*200+J2306*200+K2306*200+L2306*200+M2306*200+N2306*400</f>
        <v>340.2800000000002</v>
      </c>
      <c r="I2306" s="44">
        <v>0.16700000000000001</v>
      </c>
      <c r="J2306" s="44">
        <v>0.246233333333333</v>
      </c>
      <c r="K2306" s="44">
        <v>0.27006666666666701</v>
      </c>
      <c r="L2306" s="44">
        <v>0.30580000000000002</v>
      </c>
      <c r="M2306" s="44">
        <v>0.297366666666667</v>
      </c>
      <c r="N2306" s="44">
        <v>0.20746666666666699</v>
      </c>
    </row>
    <row r="2307" spans="1:63" x14ac:dyDescent="0.25">
      <c r="A2307" s="3" t="s">
        <v>280</v>
      </c>
      <c r="B2307" s="3" t="s">
        <v>280</v>
      </c>
      <c r="C2307" s="4">
        <v>33959</v>
      </c>
      <c r="D2307" s="9"/>
      <c r="E2307" s="9"/>
      <c r="F2307" s="10"/>
      <c r="T2307">
        <v>9.5050000000000008</v>
      </c>
      <c r="U2307">
        <v>1310.36666666667</v>
      </c>
      <c r="V2307">
        <v>333.33333333333297</v>
      </c>
      <c r="W2307">
        <v>1.0999999999999999E-2</v>
      </c>
      <c r="X2307">
        <v>2.952</v>
      </c>
      <c r="AF2307">
        <v>0.83642766981233896</v>
      </c>
      <c r="AM2307">
        <v>4.0233333333333299</v>
      </c>
      <c r="AN2307">
        <v>2.9000000000000001E-2</v>
      </c>
      <c r="AO2307">
        <v>2.9580000000000002</v>
      </c>
      <c r="AP2307">
        <v>128.59299999999999</v>
      </c>
      <c r="BG2307">
        <v>8.9999999999999993E-3</v>
      </c>
      <c r="BH2307">
        <v>6.391</v>
      </c>
      <c r="BJ2307">
        <v>751.11400000000003</v>
      </c>
      <c r="BK2307">
        <v>643.33333333333303</v>
      </c>
    </row>
    <row r="2308" spans="1:63" x14ac:dyDescent="0.25">
      <c r="A2308" s="3" t="s">
        <v>280</v>
      </c>
      <c r="B2308" s="3" t="s">
        <v>280</v>
      </c>
      <c r="C2308" s="4">
        <v>33967</v>
      </c>
      <c r="D2308" s="9"/>
      <c r="E2308" s="9"/>
      <c r="F2308" s="10"/>
      <c r="T2308">
        <v>16.265999999999998</v>
      </c>
      <c r="U2308">
        <v>1496</v>
      </c>
      <c r="V2308">
        <v>440.16666666666703</v>
      </c>
      <c r="W2308">
        <v>2.1000000000000001E-2</v>
      </c>
      <c r="X2308">
        <v>7.0590000000000002</v>
      </c>
      <c r="AF2308">
        <v>0.87772711869477205</v>
      </c>
      <c r="AM2308">
        <v>4.67</v>
      </c>
      <c r="AN2308">
        <v>0.03</v>
      </c>
      <c r="AO2308">
        <v>3.2650000000000001</v>
      </c>
      <c r="AP2308">
        <v>107.429</v>
      </c>
      <c r="BG2308">
        <v>7.0000000000000001E-3</v>
      </c>
      <c r="BH2308">
        <v>5.5190000000000001</v>
      </c>
      <c r="BJ2308">
        <v>849.53899999999999</v>
      </c>
      <c r="BK2308">
        <v>520</v>
      </c>
    </row>
    <row r="2309" spans="1:63" x14ac:dyDescent="0.25">
      <c r="A2309" s="3" t="s">
        <v>280</v>
      </c>
      <c r="B2309" s="3" t="s">
        <v>280</v>
      </c>
      <c r="C2309" s="4">
        <v>33974</v>
      </c>
      <c r="D2309" s="9"/>
      <c r="E2309" s="9"/>
      <c r="F2309" s="10"/>
      <c r="T2309">
        <v>18.082999999999998</v>
      </c>
      <c r="U2309">
        <v>1628.2333333333299</v>
      </c>
      <c r="V2309">
        <v>595</v>
      </c>
      <c r="W2309">
        <v>2.1000000000000001E-2</v>
      </c>
      <c r="X2309">
        <v>9.8580000000000005</v>
      </c>
      <c r="AF2309">
        <v>0.84983190815452503</v>
      </c>
      <c r="AM2309">
        <v>4.2133333333333303</v>
      </c>
      <c r="AN2309">
        <v>2.5999999999999999E-2</v>
      </c>
      <c r="AO2309">
        <v>3.0009999999999999</v>
      </c>
      <c r="AP2309">
        <v>114.15300000000001</v>
      </c>
      <c r="BG2309">
        <v>6.0000000000000001E-3</v>
      </c>
      <c r="BH2309">
        <v>4.6529999999999996</v>
      </c>
      <c r="BJ2309">
        <v>817.01400000000001</v>
      </c>
      <c r="BK2309">
        <v>550</v>
      </c>
    </row>
    <row r="2310" spans="1:63" x14ac:dyDescent="0.25">
      <c r="A2310" s="58" t="s">
        <v>280</v>
      </c>
      <c r="B2310" s="58" t="s">
        <v>280</v>
      </c>
      <c r="C2310" s="60">
        <v>33976</v>
      </c>
      <c r="H2310">
        <f>I2310*200+J2310*200+K2310*200+L2310*200+M2310*200+N2310*400</f>
        <v>366.70666666666676</v>
      </c>
      <c r="I2310" s="44">
        <v>0.28866666666666702</v>
      </c>
      <c r="J2310" s="44">
        <v>0.25823333333333298</v>
      </c>
      <c r="K2310" s="44">
        <v>0.27293333333333297</v>
      </c>
      <c r="L2310" s="44">
        <v>0.30959999999999999</v>
      </c>
      <c r="M2310" s="44">
        <v>0.292366666666667</v>
      </c>
      <c r="N2310" s="44">
        <v>0.205866666666667</v>
      </c>
    </row>
    <row r="2311" spans="1:63" x14ac:dyDescent="0.25">
      <c r="A2311" s="3" t="s">
        <v>280</v>
      </c>
      <c r="B2311" s="3" t="s">
        <v>280</v>
      </c>
      <c r="C2311" s="4">
        <v>33981</v>
      </c>
      <c r="D2311" s="9"/>
      <c r="E2311" s="9"/>
      <c r="F2311" s="10"/>
      <c r="T2311">
        <v>18.896999999999998</v>
      </c>
      <c r="U2311">
        <v>1721.4</v>
      </c>
      <c r="V2311">
        <v>766.66666666666697</v>
      </c>
      <c r="W2311">
        <v>2.1999999999999999E-2</v>
      </c>
      <c r="X2311">
        <v>13.157999999999999</v>
      </c>
      <c r="AF2311">
        <v>0.79607438826578703</v>
      </c>
      <c r="AM2311">
        <v>3.5333333333333301</v>
      </c>
      <c r="AN2311">
        <v>2.8000000000000001E-2</v>
      </c>
      <c r="AO2311">
        <v>3.1779999999999999</v>
      </c>
      <c r="AP2311">
        <v>90.960999999999999</v>
      </c>
      <c r="BG2311">
        <v>5.0000000000000001E-3</v>
      </c>
      <c r="BH2311">
        <v>3.9430000000000001</v>
      </c>
      <c r="BJ2311">
        <v>763.04700000000003</v>
      </c>
      <c r="BK2311">
        <v>585</v>
      </c>
    </row>
    <row r="2312" spans="1:63" x14ac:dyDescent="0.25">
      <c r="A2312" s="3" t="s">
        <v>280</v>
      </c>
      <c r="B2312" s="3" t="s">
        <v>280</v>
      </c>
      <c r="C2312" s="4">
        <v>33988</v>
      </c>
      <c r="D2312" s="9"/>
      <c r="E2312" s="9"/>
      <c r="F2312" s="10"/>
      <c r="T2312">
        <v>18.681999999999999</v>
      </c>
      <c r="U2312">
        <v>1576.0166666666701</v>
      </c>
      <c r="V2312">
        <v>819</v>
      </c>
      <c r="W2312">
        <v>2.4E-2</v>
      </c>
      <c r="X2312">
        <v>15.023999999999999</v>
      </c>
      <c r="AN2312">
        <v>1.7000000000000001E-2</v>
      </c>
      <c r="AO2312">
        <v>8.1000000000000003E-2</v>
      </c>
      <c r="AP2312">
        <v>4.7750000000000004</v>
      </c>
      <c r="BG2312">
        <v>5.0000000000000001E-3</v>
      </c>
      <c r="BH2312">
        <v>2.8439999999999999</v>
      </c>
      <c r="BJ2312">
        <v>591.52700000000004</v>
      </c>
      <c r="BK2312">
        <v>561.66666666666697</v>
      </c>
    </row>
    <row r="2313" spans="1:63" x14ac:dyDescent="0.25">
      <c r="A2313" s="3" t="s">
        <v>280</v>
      </c>
      <c r="B2313" s="3" t="s">
        <v>280</v>
      </c>
      <c r="C2313" s="4">
        <v>33996</v>
      </c>
      <c r="D2313" s="9"/>
      <c r="E2313" s="9"/>
      <c r="F2313" s="10"/>
      <c r="T2313">
        <v>18.158999999999999</v>
      </c>
      <c r="U2313">
        <v>1660.3333333333301</v>
      </c>
      <c r="V2313">
        <v>804.33333333333303</v>
      </c>
      <c r="W2313">
        <v>2.5000000000000001E-2</v>
      </c>
      <c r="X2313">
        <v>15.429</v>
      </c>
      <c r="BG2313">
        <v>4.0000000000000001E-3</v>
      </c>
      <c r="BH2313">
        <v>1.9570000000000001</v>
      </c>
      <c r="BJ2313">
        <v>533.58699999999999</v>
      </c>
      <c r="BK2313">
        <v>546.66666666666697</v>
      </c>
    </row>
    <row r="2314" spans="1:63" x14ac:dyDescent="0.25">
      <c r="A2314" s="3" t="s">
        <v>280</v>
      </c>
      <c r="B2314" s="3" t="s">
        <v>280</v>
      </c>
      <c r="C2314" s="4">
        <v>34003</v>
      </c>
      <c r="D2314" s="9"/>
      <c r="E2314" s="9"/>
      <c r="F2314" s="10"/>
      <c r="T2314">
        <v>20.672000000000001</v>
      </c>
      <c r="U2314">
        <v>1542.3685872280801</v>
      </c>
      <c r="V2314">
        <v>915.82963792478097</v>
      </c>
      <c r="W2314">
        <v>2.4E-2</v>
      </c>
      <c r="X2314">
        <v>17.443999999999999</v>
      </c>
      <c r="Z2314">
        <v>3.3136533333333301E-2</v>
      </c>
      <c r="AB2314">
        <f>AD2314/Z2314</f>
        <v>21610.392076572454</v>
      </c>
      <c r="AD2314">
        <v>716.09347739174495</v>
      </c>
      <c r="AT2314" t="s">
        <v>45</v>
      </c>
      <c r="BE2314">
        <v>199.73616053303601</v>
      </c>
      <c r="BG2314">
        <v>4.0000000000000001E-3</v>
      </c>
      <c r="BH2314">
        <v>2.294</v>
      </c>
      <c r="BJ2314">
        <v>625.73900000000003</v>
      </c>
      <c r="BK2314">
        <v>510</v>
      </c>
    </row>
    <row r="2315" spans="1:63" x14ac:dyDescent="0.25">
      <c r="A2315" s="3" t="s">
        <v>282</v>
      </c>
      <c r="B2315" s="3" t="s">
        <v>282</v>
      </c>
      <c r="C2315" s="4">
        <v>33884</v>
      </c>
      <c r="D2315" s="9"/>
      <c r="E2315" s="9"/>
      <c r="F2315" s="10"/>
      <c r="AF2315">
        <v>6.45709706356037E-2</v>
      </c>
      <c r="AM2315">
        <v>0.14833333333333301</v>
      </c>
      <c r="BK2315">
        <v>519.84754700320502</v>
      </c>
    </row>
    <row r="2316" spans="1:63" x14ac:dyDescent="0.25">
      <c r="A2316" s="3" t="s">
        <v>282</v>
      </c>
      <c r="B2316" s="3" t="s">
        <v>282</v>
      </c>
      <c r="C2316" s="4">
        <v>33897</v>
      </c>
      <c r="D2316" s="9"/>
      <c r="E2316" s="9"/>
      <c r="F2316" s="10"/>
      <c r="T2316">
        <v>1.964</v>
      </c>
      <c r="U2316">
        <v>65.216666666666697</v>
      </c>
      <c r="AF2316">
        <v>0.124972531022383</v>
      </c>
      <c r="AM2316">
        <v>0.29666666666666702</v>
      </c>
      <c r="AN2316">
        <v>3.3000000000000002E-2</v>
      </c>
      <c r="AO2316">
        <v>1.272</v>
      </c>
      <c r="AP2316">
        <v>38.981000000000002</v>
      </c>
      <c r="BG2316">
        <v>2.5999999999999999E-2</v>
      </c>
      <c r="BH2316">
        <v>0.69099999999999995</v>
      </c>
      <c r="BJ2316">
        <v>26.234999999999999</v>
      </c>
    </row>
    <row r="2317" spans="1:63" x14ac:dyDescent="0.25">
      <c r="A2317" s="3" t="s">
        <v>282</v>
      </c>
      <c r="B2317" s="3" t="s">
        <v>282</v>
      </c>
      <c r="C2317" s="4">
        <v>33911</v>
      </c>
      <c r="D2317" s="9"/>
      <c r="E2317" s="9"/>
      <c r="F2317" s="10"/>
      <c r="T2317">
        <v>2.157</v>
      </c>
      <c r="U2317">
        <v>125.666666666667</v>
      </c>
      <c r="AF2317">
        <v>0.44788559569306902</v>
      </c>
      <c r="AM2317">
        <v>1.32</v>
      </c>
      <c r="AN2317">
        <v>2.5999999999999999E-2</v>
      </c>
      <c r="AO2317">
        <v>1.161</v>
      </c>
      <c r="AP2317">
        <v>44.152000000000001</v>
      </c>
      <c r="BG2317">
        <v>1.4E-2</v>
      </c>
      <c r="BH2317">
        <v>0.995</v>
      </c>
      <c r="BJ2317">
        <v>70.686000000000007</v>
      </c>
      <c r="BK2317">
        <v>753.33333333333303</v>
      </c>
    </row>
    <row r="2318" spans="1:63" x14ac:dyDescent="0.25">
      <c r="A2318" s="3" t="s">
        <v>282</v>
      </c>
      <c r="B2318" s="3" t="s">
        <v>282</v>
      </c>
      <c r="C2318" s="4">
        <v>33925</v>
      </c>
      <c r="D2318" s="9"/>
      <c r="E2318" s="9"/>
      <c r="F2318" s="10"/>
      <c r="T2318">
        <v>3.2130000000000001</v>
      </c>
      <c r="U2318">
        <v>301.13333333333298</v>
      </c>
      <c r="AF2318">
        <v>0.61073697225866297</v>
      </c>
      <c r="AM2318">
        <v>2.0966666666666698</v>
      </c>
      <c r="AN2318">
        <v>2.5999999999999999E-2</v>
      </c>
      <c r="AO2318">
        <v>1.8640000000000001</v>
      </c>
      <c r="AP2318">
        <v>73.436000000000007</v>
      </c>
      <c r="BG2318">
        <v>7.0000000000000001E-3</v>
      </c>
      <c r="BH2318">
        <v>1.349</v>
      </c>
      <c r="BJ2318">
        <v>188.39</v>
      </c>
      <c r="BK2318">
        <v>600</v>
      </c>
    </row>
    <row r="2319" spans="1:63" x14ac:dyDescent="0.25">
      <c r="A2319" s="3" t="s">
        <v>282</v>
      </c>
      <c r="B2319" s="3" t="s">
        <v>282</v>
      </c>
      <c r="C2319" s="4">
        <v>33932</v>
      </c>
      <c r="D2319" s="9"/>
      <c r="E2319" s="9"/>
      <c r="F2319" s="10"/>
      <c r="AF2319">
        <v>0.61190301140863301</v>
      </c>
      <c r="AM2319">
        <v>2.1033333333333299</v>
      </c>
      <c r="BK2319">
        <v>545</v>
      </c>
    </row>
    <row r="2320" spans="1:63" x14ac:dyDescent="0.25">
      <c r="A2320" s="3" t="s">
        <v>282</v>
      </c>
      <c r="B2320" s="3" t="s">
        <v>282</v>
      </c>
      <c r="C2320" s="4">
        <v>33939</v>
      </c>
      <c r="D2320" s="9"/>
      <c r="E2320" s="9"/>
      <c r="F2320" s="10"/>
      <c r="T2320">
        <v>3.819</v>
      </c>
      <c r="U2320">
        <v>459.75</v>
      </c>
      <c r="W2320">
        <v>1.6E-2</v>
      </c>
      <c r="X2320">
        <v>0.96299999999999997</v>
      </c>
      <c r="AF2320">
        <v>0.57151519393598404</v>
      </c>
      <c r="AM2320">
        <v>1.88333333333333</v>
      </c>
      <c r="AN2320">
        <v>2.5999999999999999E-2</v>
      </c>
      <c r="AO2320">
        <v>1.6279999999999999</v>
      </c>
      <c r="AP2320">
        <v>62.23</v>
      </c>
      <c r="BG2320">
        <v>5.0000000000000001E-3</v>
      </c>
      <c r="BH2320">
        <v>1.8149999999999999</v>
      </c>
      <c r="BJ2320">
        <v>335.48500000000001</v>
      </c>
    </row>
    <row r="2321" spans="1:63" x14ac:dyDescent="0.25">
      <c r="A2321" s="3" t="s">
        <v>282</v>
      </c>
      <c r="B2321" s="3" t="s">
        <v>282</v>
      </c>
      <c r="C2321" s="4">
        <v>33946</v>
      </c>
      <c r="D2321" s="9"/>
      <c r="E2321" s="9"/>
      <c r="F2321" s="10"/>
      <c r="T2321">
        <v>3.3220000000000001</v>
      </c>
      <c r="U2321">
        <v>427.66666666666703</v>
      </c>
      <c r="V2321">
        <v>64.8333333333333</v>
      </c>
      <c r="W2321">
        <v>1.4E-2</v>
      </c>
      <c r="X2321">
        <v>0.71</v>
      </c>
      <c r="AF2321">
        <v>0.56438654501279995</v>
      </c>
      <c r="AM2321">
        <v>1.84666666666667</v>
      </c>
      <c r="AN2321">
        <v>2.4E-2</v>
      </c>
      <c r="AO2321">
        <v>0.95699999999999996</v>
      </c>
      <c r="AP2321">
        <v>39.436999999999998</v>
      </c>
      <c r="BG2321">
        <v>5.0000000000000001E-3</v>
      </c>
      <c r="BH2321">
        <v>1.52</v>
      </c>
      <c r="BJ2321">
        <v>285.654</v>
      </c>
      <c r="BK2321">
        <v>403.33333333333297</v>
      </c>
    </row>
    <row r="2322" spans="1:63" x14ac:dyDescent="0.25">
      <c r="A2322" s="3" t="s">
        <v>282</v>
      </c>
      <c r="B2322" s="3" t="s">
        <v>282</v>
      </c>
      <c r="C2322" s="4">
        <v>33953</v>
      </c>
      <c r="D2322" s="9"/>
      <c r="E2322" s="9"/>
      <c r="F2322" s="10"/>
      <c r="T2322">
        <v>4.1079999999999997</v>
      </c>
      <c r="U2322">
        <v>584.83333333333303</v>
      </c>
      <c r="V2322">
        <v>113</v>
      </c>
      <c r="W2322">
        <v>1.4E-2</v>
      </c>
      <c r="X2322">
        <v>1.2609999999999999</v>
      </c>
      <c r="AF2322">
        <v>0.53883528479134202</v>
      </c>
      <c r="AM2322">
        <v>1.72</v>
      </c>
      <c r="AN2322">
        <v>2.4E-2</v>
      </c>
      <c r="AO2322">
        <v>0.80900000000000005</v>
      </c>
      <c r="AP2322">
        <v>33.994999999999997</v>
      </c>
      <c r="BG2322">
        <v>5.0000000000000001E-3</v>
      </c>
      <c r="BH2322">
        <v>1.8049999999999999</v>
      </c>
      <c r="BJ2322">
        <v>393.33800000000002</v>
      </c>
      <c r="BK2322">
        <v>306.66666666666703</v>
      </c>
    </row>
    <row r="2323" spans="1:63" x14ac:dyDescent="0.25">
      <c r="A2323" s="3" t="s">
        <v>282</v>
      </c>
      <c r="B2323" s="3" t="s">
        <v>282</v>
      </c>
      <c r="C2323" s="4">
        <v>33959</v>
      </c>
      <c r="D2323" s="9"/>
      <c r="E2323" s="9"/>
      <c r="F2323" s="10"/>
      <c r="T2323">
        <v>4.0949999999999998</v>
      </c>
      <c r="U2323">
        <v>577.83333333333303</v>
      </c>
      <c r="V2323">
        <v>138.933333333333</v>
      </c>
      <c r="W2323">
        <v>1.4999999999999999E-2</v>
      </c>
      <c r="X2323">
        <v>1.605</v>
      </c>
      <c r="AF2323">
        <v>0.48314866550830099</v>
      </c>
      <c r="AM2323">
        <v>1.4666666666666699</v>
      </c>
      <c r="AN2323">
        <v>2.1000000000000001E-2</v>
      </c>
      <c r="AO2323">
        <v>0.60199999999999998</v>
      </c>
      <c r="AP2323">
        <v>27.763999999999999</v>
      </c>
      <c r="BG2323">
        <v>5.0000000000000001E-3</v>
      </c>
      <c r="BH2323">
        <v>1.6020000000000001</v>
      </c>
      <c r="BJ2323">
        <v>361.738</v>
      </c>
      <c r="BK2323">
        <v>396.66666666666703</v>
      </c>
    </row>
    <row r="2324" spans="1:63" x14ac:dyDescent="0.25">
      <c r="A2324" s="3" t="s">
        <v>282</v>
      </c>
      <c r="B2324" s="3" t="s">
        <v>282</v>
      </c>
      <c r="C2324" s="4">
        <v>33967</v>
      </c>
      <c r="D2324" s="9"/>
      <c r="E2324" s="9"/>
      <c r="F2324" s="10"/>
      <c r="T2324">
        <v>4.4039999999999999</v>
      </c>
      <c r="U2324">
        <v>574.93333333333305</v>
      </c>
      <c r="V2324">
        <v>180.61666666666699</v>
      </c>
      <c r="W2324">
        <v>1.6E-2</v>
      </c>
      <c r="X2324">
        <v>2.1949999999999998</v>
      </c>
      <c r="AF2324">
        <v>0.51977474312317895</v>
      </c>
      <c r="AM2324">
        <v>1.63</v>
      </c>
      <c r="AN2324">
        <v>2.3E-2</v>
      </c>
      <c r="AO2324">
        <v>0.47299999999999998</v>
      </c>
      <c r="AP2324">
        <v>20.707000000000001</v>
      </c>
      <c r="BG2324">
        <v>4.0000000000000001E-3</v>
      </c>
      <c r="BH2324">
        <v>1.363</v>
      </c>
      <c r="BJ2324">
        <v>333.27600000000001</v>
      </c>
      <c r="BK2324">
        <v>418.33333333333297</v>
      </c>
    </row>
    <row r="2325" spans="1:63" x14ac:dyDescent="0.25">
      <c r="A2325" s="3" t="s">
        <v>282</v>
      </c>
      <c r="B2325" s="3" t="s">
        <v>282</v>
      </c>
      <c r="C2325" s="4">
        <v>33974</v>
      </c>
      <c r="D2325" s="9"/>
      <c r="E2325" s="9"/>
      <c r="F2325" s="10"/>
      <c r="T2325">
        <v>4.4829999999999997</v>
      </c>
      <c r="U2325">
        <v>593.48333333333301</v>
      </c>
      <c r="V2325">
        <v>223.5</v>
      </c>
      <c r="W2325">
        <v>1.4999999999999999E-2</v>
      </c>
      <c r="X2325">
        <v>2.5609999999999999</v>
      </c>
      <c r="AF2325">
        <v>0.59586245457854903</v>
      </c>
      <c r="AM2325">
        <v>2.0133333333333301</v>
      </c>
      <c r="AN2325">
        <v>1.7999999999999999E-2</v>
      </c>
      <c r="AO2325">
        <v>0.40100000000000002</v>
      </c>
      <c r="AP2325">
        <v>22.295999999999999</v>
      </c>
      <c r="BG2325">
        <v>3.0000000000000001E-3</v>
      </c>
      <c r="BH2325">
        <v>1.06</v>
      </c>
      <c r="BJ2325">
        <v>306.57400000000001</v>
      </c>
      <c r="BK2325">
        <v>336.66666666666703</v>
      </c>
    </row>
    <row r="2326" spans="1:63" x14ac:dyDescent="0.25">
      <c r="A2326" s="3" t="s">
        <v>282</v>
      </c>
      <c r="B2326" s="3" t="s">
        <v>282</v>
      </c>
      <c r="C2326" s="4">
        <v>33981</v>
      </c>
      <c r="D2326" s="9"/>
      <c r="E2326" s="9"/>
      <c r="F2326" s="10"/>
      <c r="T2326">
        <v>4.5019999999999998</v>
      </c>
      <c r="U2326">
        <v>573.56666666666695</v>
      </c>
      <c r="V2326">
        <v>254</v>
      </c>
      <c r="W2326">
        <v>1.7000000000000001E-2</v>
      </c>
      <c r="X2326">
        <v>3.2930000000000001</v>
      </c>
      <c r="AF2326">
        <v>0.46500613529874102</v>
      </c>
      <c r="AM2326">
        <v>1.39</v>
      </c>
      <c r="AN2326">
        <v>2.1999999999999999E-2</v>
      </c>
      <c r="AO2326">
        <v>0.158</v>
      </c>
      <c r="AP2326">
        <v>7.3460000000000001</v>
      </c>
      <c r="BG2326">
        <v>3.0000000000000001E-3</v>
      </c>
      <c r="BH2326">
        <v>0.63300000000000001</v>
      </c>
      <c r="BJ2326">
        <v>250.65299999999999</v>
      </c>
      <c r="BK2326">
        <v>338.33333333333297</v>
      </c>
    </row>
    <row r="2327" spans="1:63" x14ac:dyDescent="0.25">
      <c r="A2327" s="3" t="s">
        <v>282</v>
      </c>
      <c r="B2327" s="3" t="s">
        <v>282</v>
      </c>
      <c r="C2327" s="4">
        <v>33988</v>
      </c>
      <c r="D2327" s="9"/>
      <c r="E2327" s="9"/>
      <c r="F2327" s="10"/>
      <c r="T2327">
        <v>6.9279999999999999</v>
      </c>
      <c r="U2327">
        <v>855.51666666666699</v>
      </c>
      <c r="V2327">
        <v>431.33333333333297</v>
      </c>
      <c r="W2327">
        <v>1.6E-2</v>
      </c>
      <c r="X2327">
        <v>5.3449999999999998</v>
      </c>
      <c r="BG2327">
        <v>2E-3</v>
      </c>
      <c r="BH2327">
        <v>0.69199999999999995</v>
      </c>
      <c r="BJ2327">
        <v>346.245</v>
      </c>
      <c r="BK2327">
        <v>330</v>
      </c>
    </row>
    <row r="2328" spans="1:63" x14ac:dyDescent="0.25">
      <c r="A2328" s="3" t="s">
        <v>282</v>
      </c>
      <c r="B2328" s="3" t="s">
        <v>282</v>
      </c>
      <c r="C2328" s="4">
        <v>33996</v>
      </c>
      <c r="D2328" s="9"/>
      <c r="E2328" s="9"/>
      <c r="F2328" s="10"/>
      <c r="T2328">
        <v>4.8760000000000003</v>
      </c>
      <c r="U2328">
        <v>703.31666666666695</v>
      </c>
      <c r="V2328">
        <v>317.3</v>
      </c>
      <c r="W2328">
        <v>1.4999999999999999E-2</v>
      </c>
      <c r="X2328">
        <v>3.7909999999999999</v>
      </c>
      <c r="BG2328">
        <v>2E-3</v>
      </c>
      <c r="BH2328">
        <v>0.43</v>
      </c>
      <c r="BJ2328">
        <v>215.03299999999999</v>
      </c>
      <c r="BK2328">
        <v>393.33333333333297</v>
      </c>
    </row>
    <row r="2329" spans="1:63" x14ac:dyDescent="0.25">
      <c r="A2329" s="3" t="s">
        <v>282</v>
      </c>
      <c r="B2329" s="3" t="s">
        <v>282</v>
      </c>
      <c r="C2329" s="4">
        <v>34003</v>
      </c>
      <c r="D2329" s="9"/>
      <c r="E2329" s="9"/>
      <c r="F2329" s="10"/>
      <c r="T2329">
        <v>5.702</v>
      </c>
      <c r="U2329">
        <v>875.50135540259998</v>
      </c>
      <c r="V2329">
        <v>512.72861025282396</v>
      </c>
      <c r="W2329">
        <v>1.9E-2</v>
      </c>
      <c r="X2329">
        <v>5.3</v>
      </c>
      <c r="Z2329">
        <v>3.1836099999999999E-2</v>
      </c>
      <c r="AB2329">
        <f>AD2329/Z2329</f>
        <v>8984.6540291256479</v>
      </c>
      <c r="AD2329">
        <v>286.03634413664702</v>
      </c>
      <c r="AT2329" t="s">
        <v>45</v>
      </c>
      <c r="BE2329">
        <v>83.972505614429807</v>
      </c>
      <c r="BG2329">
        <v>2E-3</v>
      </c>
      <c r="BH2329">
        <v>0.52200000000000002</v>
      </c>
      <c r="BJ2329">
        <v>261.17399999999998</v>
      </c>
      <c r="BK2329">
        <v>368.33333333333297</v>
      </c>
    </row>
    <row r="2330" spans="1:63" x14ac:dyDescent="0.25">
      <c r="A2330" s="3" t="s">
        <v>285</v>
      </c>
      <c r="B2330" s="3" t="s">
        <v>285</v>
      </c>
      <c r="C2330" s="4">
        <v>33884</v>
      </c>
      <c r="D2330" s="9"/>
      <c r="E2330" s="9"/>
      <c r="F2330" s="10"/>
      <c r="AF2330">
        <v>0.126939129574553</v>
      </c>
      <c r="AM2330">
        <v>0.30166666666666703</v>
      </c>
      <c r="BK2330">
        <v>565.82064295193004</v>
      </c>
    </row>
    <row r="2331" spans="1:63" x14ac:dyDescent="0.25">
      <c r="A2331" s="3" t="s">
        <v>285</v>
      </c>
      <c r="B2331" s="3" t="s">
        <v>285</v>
      </c>
      <c r="C2331" s="4">
        <v>33897</v>
      </c>
      <c r="D2331" s="9"/>
      <c r="E2331" s="9"/>
      <c r="F2331" s="10"/>
      <c r="T2331">
        <v>4.1120000000000001</v>
      </c>
      <c r="U2331">
        <v>108.1</v>
      </c>
      <c r="AF2331">
        <v>0.23776471653196099</v>
      </c>
      <c r="AM2331">
        <v>0.60333333333333306</v>
      </c>
      <c r="AN2331">
        <v>4.2999999999999997E-2</v>
      </c>
      <c r="AO2331">
        <v>2.4289999999999998</v>
      </c>
      <c r="AP2331">
        <v>56.448</v>
      </c>
      <c r="BG2331">
        <v>3.3000000000000002E-2</v>
      </c>
      <c r="BH2331">
        <v>1.6830000000000001</v>
      </c>
      <c r="BJ2331">
        <v>51.634999999999998</v>
      </c>
    </row>
    <row r="2332" spans="1:63" x14ac:dyDescent="0.25">
      <c r="A2332" s="3" t="s">
        <v>285</v>
      </c>
      <c r="B2332" s="3" t="s">
        <v>285</v>
      </c>
      <c r="C2332" s="4">
        <v>33911</v>
      </c>
      <c r="D2332" s="9"/>
      <c r="E2332" s="9"/>
      <c r="F2332" s="10"/>
      <c r="T2332">
        <v>7.399</v>
      </c>
      <c r="U2332">
        <v>247.5</v>
      </c>
      <c r="AF2332">
        <v>0.79268170298984297</v>
      </c>
      <c r="AM2332">
        <v>3.4966666666666701</v>
      </c>
      <c r="AN2332">
        <v>3.5999999999999997E-2</v>
      </c>
      <c r="AO2332">
        <v>4.649</v>
      </c>
      <c r="AP2332">
        <v>128.756</v>
      </c>
      <c r="BG2332">
        <v>2.4E-2</v>
      </c>
      <c r="BH2332">
        <v>2.7509999999999999</v>
      </c>
      <c r="BJ2332">
        <v>113.166</v>
      </c>
      <c r="BK2332">
        <v>1158.3333333333301</v>
      </c>
    </row>
    <row r="2333" spans="1:63" x14ac:dyDescent="0.25">
      <c r="A2333" s="3" t="s">
        <v>285</v>
      </c>
      <c r="B2333" s="3" t="s">
        <v>285</v>
      </c>
      <c r="C2333" s="4">
        <v>33925</v>
      </c>
      <c r="D2333" s="9"/>
      <c r="E2333" s="9"/>
      <c r="F2333" s="10"/>
      <c r="T2333">
        <v>7.4550000000000001</v>
      </c>
      <c r="U2333">
        <v>562.83333333333303</v>
      </c>
      <c r="AF2333">
        <v>0.88187359511114904</v>
      </c>
      <c r="AM2333">
        <v>4.7466666666666697</v>
      </c>
      <c r="AN2333">
        <v>2.9000000000000001E-2</v>
      </c>
      <c r="AO2333">
        <v>4.7160000000000002</v>
      </c>
      <c r="AP2333">
        <v>159.91499999999999</v>
      </c>
      <c r="BG2333">
        <v>8.0000000000000002E-3</v>
      </c>
      <c r="BH2333">
        <v>2.7389999999999999</v>
      </c>
      <c r="BJ2333">
        <v>351.80900000000003</v>
      </c>
      <c r="BK2333">
        <v>1085</v>
      </c>
    </row>
    <row r="2334" spans="1:63" x14ac:dyDescent="0.25">
      <c r="A2334" s="3" t="s">
        <v>285</v>
      </c>
      <c r="B2334" s="3" t="s">
        <v>285</v>
      </c>
      <c r="C2334" s="4">
        <v>33932</v>
      </c>
      <c r="D2334" s="9"/>
      <c r="E2334" s="9"/>
      <c r="F2334" s="10"/>
      <c r="AF2334">
        <v>0.87791039052849096</v>
      </c>
      <c r="AM2334">
        <v>4.6733333333333302</v>
      </c>
      <c r="BK2334">
        <v>953.33333333333303</v>
      </c>
    </row>
    <row r="2335" spans="1:63" x14ac:dyDescent="0.25">
      <c r="A2335" s="3" t="s">
        <v>285</v>
      </c>
      <c r="B2335" s="3" t="s">
        <v>285</v>
      </c>
      <c r="C2335" s="4">
        <v>33939</v>
      </c>
      <c r="D2335" s="9"/>
      <c r="E2335" s="9"/>
      <c r="F2335" s="10"/>
      <c r="T2335">
        <v>6.952</v>
      </c>
      <c r="U2335">
        <v>828.11666666666702</v>
      </c>
      <c r="AF2335">
        <v>0.83144615072878303</v>
      </c>
      <c r="AM2335">
        <v>3.9566666666666701</v>
      </c>
      <c r="AN2335">
        <v>2.7E-2</v>
      </c>
      <c r="AO2335">
        <v>3.2890000000000001</v>
      </c>
      <c r="AP2335">
        <v>122.669</v>
      </c>
      <c r="BG2335">
        <v>6.0000000000000001E-3</v>
      </c>
      <c r="BH2335">
        <v>3.6629999999999998</v>
      </c>
      <c r="BJ2335">
        <v>658.65899999999999</v>
      </c>
    </row>
    <row r="2336" spans="1:63" x14ac:dyDescent="0.25">
      <c r="A2336" s="3" t="s">
        <v>285</v>
      </c>
      <c r="B2336" s="3" t="s">
        <v>285</v>
      </c>
      <c r="C2336" s="4">
        <v>33946</v>
      </c>
      <c r="D2336" s="9"/>
      <c r="E2336" s="9"/>
      <c r="F2336" s="10"/>
      <c r="T2336">
        <v>9.3330000000000002</v>
      </c>
      <c r="U2336">
        <v>1059.7333333333299</v>
      </c>
      <c r="V2336">
        <v>154</v>
      </c>
      <c r="W2336">
        <v>1.6E-2</v>
      </c>
      <c r="X2336">
        <v>1.879</v>
      </c>
      <c r="AF2336">
        <v>0.83295632937462605</v>
      </c>
      <c r="AM2336">
        <v>3.9766666666666701</v>
      </c>
      <c r="AN2336">
        <v>2.5999999999999999E-2</v>
      </c>
      <c r="AO2336">
        <v>2.875</v>
      </c>
      <c r="AP2336">
        <v>110.36799999999999</v>
      </c>
      <c r="BG2336">
        <v>6.0000000000000001E-3</v>
      </c>
      <c r="BH2336">
        <v>4.2690000000000001</v>
      </c>
      <c r="BJ2336">
        <v>732.29499999999996</v>
      </c>
      <c r="BK2336">
        <v>426.66666666666703</v>
      </c>
    </row>
    <row r="2337" spans="1:63" x14ac:dyDescent="0.25">
      <c r="A2337" s="3" t="s">
        <v>285</v>
      </c>
      <c r="B2337" s="3" t="s">
        <v>285</v>
      </c>
      <c r="C2337" s="4">
        <v>33953</v>
      </c>
      <c r="D2337" s="9"/>
      <c r="E2337" s="9"/>
      <c r="F2337" s="10"/>
      <c r="T2337">
        <v>7.4459999999999997</v>
      </c>
      <c r="U2337">
        <v>1045.1666666666699</v>
      </c>
      <c r="V2337">
        <v>182.666666666667</v>
      </c>
      <c r="W2337">
        <v>1.4E-2</v>
      </c>
      <c r="X2337">
        <v>2.012</v>
      </c>
      <c r="AF2337">
        <v>0.780521280268898</v>
      </c>
      <c r="AM2337">
        <v>3.37</v>
      </c>
      <c r="AN2337">
        <v>2.4E-2</v>
      </c>
      <c r="AO2337">
        <v>1.722</v>
      </c>
      <c r="AP2337">
        <v>72.686999999999998</v>
      </c>
      <c r="BG2337">
        <v>5.0000000000000001E-3</v>
      </c>
      <c r="BH2337">
        <v>3.3460000000000001</v>
      </c>
      <c r="BJ2337">
        <v>721.68499999999995</v>
      </c>
      <c r="BK2337">
        <v>520</v>
      </c>
    </row>
    <row r="2338" spans="1:63" x14ac:dyDescent="0.25">
      <c r="A2338" s="3" t="s">
        <v>285</v>
      </c>
      <c r="B2338" s="3" t="s">
        <v>285</v>
      </c>
      <c r="C2338" s="4">
        <v>33959</v>
      </c>
      <c r="D2338" s="9"/>
      <c r="E2338" s="9"/>
      <c r="F2338" s="10"/>
      <c r="T2338">
        <v>10.143000000000001</v>
      </c>
      <c r="U2338">
        <v>1312.5833333333301</v>
      </c>
      <c r="V2338">
        <v>278.83333333333297</v>
      </c>
      <c r="W2338">
        <v>1.7000000000000001E-2</v>
      </c>
      <c r="X2338">
        <v>3.698</v>
      </c>
      <c r="AF2338">
        <v>0.73125706815560598</v>
      </c>
      <c r="AM2338">
        <v>2.92</v>
      </c>
      <c r="AN2338">
        <v>2.3E-2</v>
      </c>
      <c r="AO2338">
        <v>2.0190000000000001</v>
      </c>
      <c r="AP2338">
        <v>88.093000000000004</v>
      </c>
      <c r="BG2338">
        <v>5.0000000000000001E-3</v>
      </c>
      <c r="BH2338">
        <v>3.867</v>
      </c>
      <c r="BJ2338">
        <v>845.53899999999999</v>
      </c>
      <c r="BK2338">
        <v>436.66666666666703</v>
      </c>
    </row>
    <row r="2339" spans="1:63" x14ac:dyDescent="0.25">
      <c r="A2339" s="3" t="s">
        <v>285</v>
      </c>
      <c r="B2339" s="3" t="s">
        <v>285</v>
      </c>
      <c r="C2339" s="4">
        <v>33967</v>
      </c>
      <c r="D2339" s="9"/>
      <c r="E2339" s="9"/>
      <c r="F2339" s="10"/>
      <c r="T2339">
        <v>8.9920000000000009</v>
      </c>
      <c r="U2339">
        <v>1233.1666666666699</v>
      </c>
      <c r="V2339">
        <v>357.8</v>
      </c>
      <c r="W2339">
        <v>1.4999999999999999E-2</v>
      </c>
      <c r="X2339">
        <v>4.2919999999999998</v>
      </c>
      <c r="AF2339">
        <v>0.78248772646510101</v>
      </c>
      <c r="AM2339">
        <v>3.39</v>
      </c>
      <c r="AN2339">
        <v>2.1999999999999999E-2</v>
      </c>
      <c r="AO2339">
        <v>1.3919999999999999</v>
      </c>
      <c r="AP2339">
        <v>62.564999999999998</v>
      </c>
      <c r="BG2339">
        <v>4.0000000000000001E-3</v>
      </c>
      <c r="BH2339">
        <v>2.589</v>
      </c>
      <c r="BJ2339">
        <v>742.50400000000002</v>
      </c>
      <c r="BK2339">
        <v>481.66666666666703</v>
      </c>
    </row>
    <row r="2340" spans="1:63" x14ac:dyDescent="0.25">
      <c r="A2340" s="3" t="s">
        <v>285</v>
      </c>
      <c r="B2340" s="3" t="s">
        <v>285</v>
      </c>
      <c r="C2340" s="4">
        <v>33974</v>
      </c>
      <c r="D2340" s="9"/>
      <c r="E2340" s="9"/>
      <c r="F2340" s="10"/>
      <c r="T2340">
        <v>8.141</v>
      </c>
      <c r="U2340">
        <v>1139.0333333333299</v>
      </c>
      <c r="V2340">
        <v>393</v>
      </c>
      <c r="W2340">
        <v>1.4999999999999999E-2</v>
      </c>
      <c r="X2340">
        <v>4.7220000000000004</v>
      </c>
      <c r="AF2340">
        <v>0.69608280513742105</v>
      </c>
      <c r="AM2340">
        <v>2.6466666666666701</v>
      </c>
      <c r="AN2340">
        <v>1.6E-2</v>
      </c>
      <c r="AO2340">
        <v>0.626</v>
      </c>
      <c r="AP2340">
        <v>35.792000000000002</v>
      </c>
      <c r="BG2340">
        <v>3.0000000000000001E-3</v>
      </c>
      <c r="BH2340">
        <v>2.004</v>
      </c>
      <c r="BJ2340">
        <v>622.06600000000003</v>
      </c>
      <c r="BK2340">
        <v>460</v>
      </c>
    </row>
    <row r="2341" spans="1:63" x14ac:dyDescent="0.25">
      <c r="A2341" s="3" t="s">
        <v>285</v>
      </c>
      <c r="B2341" s="3" t="s">
        <v>285</v>
      </c>
      <c r="C2341" s="4">
        <v>33981</v>
      </c>
      <c r="D2341" s="9"/>
      <c r="E2341" s="9"/>
      <c r="F2341" s="10"/>
      <c r="T2341">
        <v>9.6310000000000002</v>
      </c>
      <c r="U2341">
        <v>1293.45</v>
      </c>
      <c r="V2341">
        <v>533.16666666666697</v>
      </c>
      <c r="W2341">
        <v>1.6E-2</v>
      </c>
      <c r="X2341">
        <v>6.7949999999999999</v>
      </c>
      <c r="AF2341">
        <v>0.68729655574114601</v>
      </c>
      <c r="AM2341">
        <v>2.5833333333333299</v>
      </c>
      <c r="AN2341">
        <v>2.1000000000000001E-2</v>
      </c>
      <c r="AO2341">
        <v>0.22600000000000001</v>
      </c>
      <c r="AP2341">
        <v>10.930999999999999</v>
      </c>
      <c r="BG2341">
        <v>3.0000000000000001E-3</v>
      </c>
      <c r="BH2341">
        <v>1.6910000000000001</v>
      </c>
      <c r="BJ2341">
        <v>630.08199999999999</v>
      </c>
      <c r="BK2341">
        <v>446.66666666666703</v>
      </c>
    </row>
    <row r="2342" spans="1:63" x14ac:dyDescent="0.25">
      <c r="A2342" s="3" t="s">
        <v>285</v>
      </c>
      <c r="B2342" s="3" t="s">
        <v>285</v>
      </c>
      <c r="C2342" s="4">
        <v>33988</v>
      </c>
      <c r="D2342" s="9"/>
      <c r="E2342" s="9"/>
      <c r="F2342" s="10"/>
      <c r="T2342">
        <v>8.9239999999999995</v>
      </c>
      <c r="U2342">
        <v>1288.4000000000001</v>
      </c>
      <c r="V2342">
        <v>608.16666666666697</v>
      </c>
      <c r="W2342">
        <v>1.2999999999999999E-2</v>
      </c>
      <c r="X2342">
        <v>6.3529999999999998</v>
      </c>
      <c r="BG2342">
        <v>2E-3</v>
      </c>
      <c r="BH2342">
        <v>1.35</v>
      </c>
      <c r="BJ2342">
        <v>561.53800000000001</v>
      </c>
      <c r="BK2342">
        <v>450</v>
      </c>
    </row>
    <row r="2343" spans="1:63" x14ac:dyDescent="0.25">
      <c r="A2343" s="3" t="s">
        <v>285</v>
      </c>
      <c r="B2343" s="3" t="s">
        <v>285</v>
      </c>
      <c r="C2343" s="4">
        <v>33996</v>
      </c>
      <c r="D2343" s="9"/>
      <c r="E2343" s="9"/>
      <c r="F2343" s="10"/>
      <c r="T2343">
        <v>9.7759999999999998</v>
      </c>
      <c r="U2343">
        <v>1380.5333333333299</v>
      </c>
      <c r="V2343">
        <v>600.78333333333296</v>
      </c>
      <c r="W2343">
        <v>1.6E-2</v>
      </c>
      <c r="X2343">
        <v>7.5869999999999997</v>
      </c>
      <c r="BG2343">
        <v>2E-3</v>
      </c>
      <c r="BH2343">
        <v>0.98299999999999998</v>
      </c>
      <c r="BJ2343">
        <v>491.70100000000002</v>
      </c>
      <c r="BK2343">
        <v>473.33333333333297</v>
      </c>
    </row>
    <row r="2344" spans="1:63" x14ac:dyDescent="0.25">
      <c r="A2344" s="3" t="s">
        <v>285</v>
      </c>
      <c r="B2344" s="3" t="s">
        <v>285</v>
      </c>
      <c r="C2344" s="4">
        <v>34003</v>
      </c>
      <c r="D2344" s="9"/>
      <c r="E2344" s="9"/>
      <c r="F2344" s="10"/>
      <c r="T2344">
        <v>12.282999999999999</v>
      </c>
      <c r="U2344">
        <v>1342.15670281709</v>
      </c>
      <c r="V2344">
        <v>772.00518767364497</v>
      </c>
      <c r="W2344">
        <v>1.6E-2</v>
      </c>
      <c r="X2344">
        <v>9.5630000000000006</v>
      </c>
      <c r="Z2344">
        <v>3.33105E-2</v>
      </c>
      <c r="AB2344">
        <f>AD2344/Z2344</f>
        <v>18015.804511674549</v>
      </c>
      <c r="AD2344">
        <v>600.11545618613502</v>
      </c>
      <c r="AT2344" t="s">
        <v>45</v>
      </c>
      <c r="BE2344">
        <v>171.88973148751001</v>
      </c>
      <c r="BG2344">
        <v>2E-3</v>
      </c>
      <c r="BH2344">
        <v>1.1399999999999999</v>
      </c>
      <c r="BJ2344">
        <v>570.15200000000004</v>
      </c>
      <c r="BK2344">
        <v>445</v>
      </c>
    </row>
    <row r="2345" spans="1:63" x14ac:dyDescent="0.25">
      <c r="A2345" s="3" t="s">
        <v>283</v>
      </c>
      <c r="B2345" s="3" t="s">
        <v>283</v>
      </c>
      <c r="C2345" s="4">
        <v>33884</v>
      </c>
      <c r="D2345" s="9"/>
      <c r="E2345" s="9"/>
      <c r="F2345" s="10"/>
      <c r="AF2345">
        <v>0.18024519358067301</v>
      </c>
      <c r="AM2345">
        <v>0.44166666666666698</v>
      </c>
      <c r="BK2345">
        <v>468.363874837612</v>
      </c>
    </row>
    <row r="2346" spans="1:63" x14ac:dyDescent="0.25">
      <c r="A2346" s="3" t="s">
        <v>283</v>
      </c>
      <c r="B2346" s="3" t="s">
        <v>283</v>
      </c>
      <c r="C2346" s="4">
        <v>33897</v>
      </c>
      <c r="D2346" s="9"/>
      <c r="E2346" s="9"/>
      <c r="F2346" s="10"/>
      <c r="T2346">
        <v>4.5529999999999999</v>
      </c>
      <c r="U2346">
        <v>100.3</v>
      </c>
      <c r="AF2346">
        <v>0.328002057352411</v>
      </c>
      <c r="AM2346">
        <v>0.88333333333333297</v>
      </c>
      <c r="AN2346">
        <v>0.05</v>
      </c>
      <c r="AO2346">
        <v>2.5750000000000002</v>
      </c>
      <c r="AP2346">
        <v>52.167000000000002</v>
      </c>
      <c r="BG2346">
        <v>4.1000000000000002E-2</v>
      </c>
      <c r="BH2346">
        <v>1.978</v>
      </c>
      <c r="BJ2346">
        <v>48.098999999999997</v>
      </c>
    </row>
    <row r="2347" spans="1:63" x14ac:dyDescent="0.25">
      <c r="A2347" s="3" t="s">
        <v>283</v>
      </c>
      <c r="B2347" s="3" t="s">
        <v>283</v>
      </c>
      <c r="C2347" s="4">
        <v>33911</v>
      </c>
      <c r="D2347" s="9"/>
      <c r="E2347" s="9"/>
      <c r="F2347" s="10"/>
      <c r="T2347">
        <v>8.8070000000000004</v>
      </c>
      <c r="U2347">
        <v>252.95</v>
      </c>
      <c r="AF2347">
        <v>0.86459703220203898</v>
      </c>
      <c r="AM2347">
        <v>4.4433333333333298</v>
      </c>
      <c r="AN2347">
        <v>4.1000000000000002E-2</v>
      </c>
      <c r="AO2347">
        <v>5.7649999999999997</v>
      </c>
      <c r="AP2347">
        <v>142.321</v>
      </c>
      <c r="BG2347">
        <v>0.03</v>
      </c>
      <c r="BH2347">
        <v>3.0419999999999998</v>
      </c>
      <c r="BJ2347">
        <v>103.726</v>
      </c>
      <c r="BK2347">
        <v>1366.6666666666699</v>
      </c>
    </row>
    <row r="2348" spans="1:63" x14ac:dyDescent="0.25">
      <c r="A2348" s="3" t="s">
        <v>283</v>
      </c>
      <c r="B2348" s="3" t="s">
        <v>283</v>
      </c>
      <c r="C2348" s="4">
        <v>33925</v>
      </c>
      <c r="D2348" s="9"/>
      <c r="E2348" s="9"/>
      <c r="F2348" s="10"/>
      <c r="T2348">
        <v>13.77</v>
      </c>
      <c r="U2348">
        <v>702.66666666666697</v>
      </c>
      <c r="AF2348">
        <v>0.94665633220332601</v>
      </c>
      <c r="AM2348">
        <v>6.5133333333333301</v>
      </c>
      <c r="AN2348">
        <v>3.5000000000000003E-2</v>
      </c>
      <c r="AO2348">
        <v>9.2449999999999992</v>
      </c>
      <c r="AP2348">
        <v>263.34899999999999</v>
      </c>
      <c r="BG2348">
        <v>1.2999999999999999E-2</v>
      </c>
      <c r="BH2348">
        <v>4.5250000000000004</v>
      </c>
      <c r="BJ2348">
        <v>362.72800000000001</v>
      </c>
      <c r="BK2348">
        <v>1128.3333333333301</v>
      </c>
    </row>
    <row r="2349" spans="1:63" x14ac:dyDescent="0.25">
      <c r="A2349" s="3" t="s">
        <v>283</v>
      </c>
      <c r="B2349" s="3" t="s">
        <v>283</v>
      </c>
      <c r="C2349" s="4">
        <v>33932</v>
      </c>
      <c r="D2349" s="9"/>
      <c r="E2349" s="9"/>
      <c r="F2349" s="10"/>
      <c r="AF2349">
        <v>0.94327271686831604</v>
      </c>
      <c r="AM2349">
        <v>6.3766666666666696</v>
      </c>
      <c r="BK2349">
        <v>1141.6666666666699</v>
      </c>
    </row>
    <row r="2350" spans="1:63" x14ac:dyDescent="0.25">
      <c r="A2350" s="3" t="s">
        <v>283</v>
      </c>
      <c r="B2350" s="3" t="s">
        <v>283</v>
      </c>
      <c r="C2350" s="4">
        <v>33939</v>
      </c>
      <c r="D2350" s="9"/>
      <c r="E2350" s="9"/>
      <c r="F2350" s="10"/>
      <c r="T2350">
        <v>12.231</v>
      </c>
      <c r="U2350">
        <v>1012.43333333333</v>
      </c>
      <c r="AF2350">
        <v>0.93885456058961303</v>
      </c>
      <c r="AM2350">
        <v>6.21</v>
      </c>
      <c r="AN2350">
        <v>3.2000000000000001E-2</v>
      </c>
      <c r="AO2350">
        <v>6.2089999999999996</v>
      </c>
      <c r="AP2350">
        <v>191.17599999999999</v>
      </c>
      <c r="BG2350">
        <v>8.0000000000000002E-3</v>
      </c>
      <c r="BH2350">
        <v>6.0220000000000002</v>
      </c>
      <c r="BJ2350">
        <v>756.70899999999995</v>
      </c>
    </row>
    <row r="2351" spans="1:63" x14ac:dyDescent="0.25">
      <c r="A2351" s="3" t="s">
        <v>283</v>
      </c>
      <c r="B2351" s="3" t="s">
        <v>283</v>
      </c>
      <c r="C2351" s="4">
        <v>33946</v>
      </c>
      <c r="D2351" s="9"/>
      <c r="E2351" s="9"/>
      <c r="F2351" s="10"/>
      <c r="T2351">
        <v>14.327</v>
      </c>
      <c r="U2351">
        <v>1162</v>
      </c>
      <c r="V2351">
        <v>192.666666666667</v>
      </c>
      <c r="W2351">
        <v>1.7000000000000001E-2</v>
      </c>
      <c r="X2351">
        <v>2.6419999999999999</v>
      </c>
      <c r="AF2351">
        <v>0.91196316741762695</v>
      </c>
      <c r="AM2351">
        <v>5.4</v>
      </c>
      <c r="AN2351">
        <v>3.1E-2</v>
      </c>
      <c r="AO2351">
        <v>5.8129999999999997</v>
      </c>
      <c r="AP2351">
        <v>183.98500000000001</v>
      </c>
      <c r="BG2351">
        <v>8.0000000000000002E-3</v>
      </c>
      <c r="BH2351">
        <v>5.5209999999999999</v>
      </c>
      <c r="BJ2351">
        <v>725.48800000000006</v>
      </c>
      <c r="BK2351">
        <v>723.33333333333303</v>
      </c>
    </row>
    <row r="2352" spans="1:63" x14ac:dyDescent="0.25">
      <c r="A2352" s="3" t="s">
        <v>283</v>
      </c>
      <c r="B2352" s="3" t="s">
        <v>283</v>
      </c>
      <c r="C2352" s="4">
        <v>33953</v>
      </c>
      <c r="D2352" s="9"/>
      <c r="E2352" s="9"/>
      <c r="F2352" s="10"/>
      <c r="T2352">
        <v>11.512</v>
      </c>
      <c r="U2352">
        <v>1439.6666666666699</v>
      </c>
      <c r="V2352">
        <v>246.166666666667</v>
      </c>
      <c r="W2352">
        <v>1.4999999999999999E-2</v>
      </c>
      <c r="X2352">
        <v>3.0009999999999999</v>
      </c>
      <c r="AF2352">
        <v>0.890244487445364</v>
      </c>
      <c r="AM2352">
        <v>4.91</v>
      </c>
      <c r="AN2352">
        <v>2.8000000000000001E-2</v>
      </c>
      <c r="AO2352">
        <v>3.53</v>
      </c>
      <c r="AP2352">
        <v>128.79900000000001</v>
      </c>
      <c r="BG2352">
        <v>6.0000000000000001E-3</v>
      </c>
      <c r="BH2352">
        <v>4.532</v>
      </c>
      <c r="BJ2352">
        <v>818.255</v>
      </c>
      <c r="BK2352">
        <v>656.66666666666697</v>
      </c>
    </row>
    <row r="2353" spans="1:63" x14ac:dyDescent="0.25">
      <c r="A2353" s="3" t="s">
        <v>283</v>
      </c>
      <c r="B2353" s="3" t="s">
        <v>283</v>
      </c>
      <c r="C2353" s="4">
        <v>33959</v>
      </c>
      <c r="D2353" s="9"/>
      <c r="E2353" s="9"/>
      <c r="F2353" s="10"/>
      <c r="T2353">
        <v>13.683</v>
      </c>
      <c r="U2353">
        <v>1534.5166666666701</v>
      </c>
      <c r="V2353">
        <v>333.16666666666703</v>
      </c>
      <c r="W2353">
        <v>1.7000000000000001E-2</v>
      </c>
      <c r="X2353">
        <v>4.3739999999999997</v>
      </c>
      <c r="AF2353">
        <v>0.83295632937462605</v>
      </c>
      <c r="AM2353">
        <v>3.9766666666666701</v>
      </c>
      <c r="AN2353">
        <v>2.5000000000000001E-2</v>
      </c>
      <c r="AO2353">
        <v>3.49</v>
      </c>
      <c r="AP2353">
        <v>135.54400000000001</v>
      </c>
      <c r="BG2353">
        <v>5.0000000000000001E-3</v>
      </c>
      <c r="BH2353">
        <v>5.2119999999999997</v>
      </c>
      <c r="BJ2353">
        <v>958.93799999999999</v>
      </c>
      <c r="BK2353">
        <v>600</v>
      </c>
    </row>
    <row r="2354" spans="1:63" x14ac:dyDescent="0.25">
      <c r="A2354" s="3" t="s">
        <v>283</v>
      </c>
      <c r="B2354" s="3" t="s">
        <v>283</v>
      </c>
      <c r="C2354" s="4">
        <v>33967</v>
      </c>
      <c r="D2354" s="9"/>
      <c r="E2354" s="9"/>
      <c r="F2354" s="10"/>
      <c r="T2354">
        <v>13.605</v>
      </c>
      <c r="U2354">
        <v>1462.43333333333</v>
      </c>
      <c r="V2354">
        <v>418.33333333333297</v>
      </c>
      <c r="W2354">
        <v>1.7999999999999999E-2</v>
      </c>
      <c r="X2354">
        <v>5.9619999999999997</v>
      </c>
      <c r="AF2354">
        <v>0.87132944777480803</v>
      </c>
      <c r="AM2354">
        <v>4.5566666666666702</v>
      </c>
      <c r="AN2354">
        <v>2.5999999999999999E-2</v>
      </c>
      <c r="AO2354">
        <v>2.8490000000000002</v>
      </c>
      <c r="AP2354">
        <v>107.996</v>
      </c>
      <c r="BG2354">
        <v>5.0000000000000001E-3</v>
      </c>
      <c r="BH2354">
        <v>4.0309999999999997</v>
      </c>
      <c r="BJ2354">
        <v>866.98099999999999</v>
      </c>
      <c r="BK2354">
        <v>578.33333333333303</v>
      </c>
    </row>
    <row r="2355" spans="1:63" x14ac:dyDescent="0.25">
      <c r="A2355" s="3" t="s">
        <v>283</v>
      </c>
      <c r="B2355" s="3" t="s">
        <v>283</v>
      </c>
      <c r="C2355" s="4">
        <v>33974</v>
      </c>
      <c r="D2355" s="9"/>
      <c r="E2355" s="9"/>
      <c r="F2355" s="10"/>
      <c r="T2355">
        <v>13.923</v>
      </c>
      <c r="U2355">
        <v>1558.9833333333299</v>
      </c>
      <c r="V2355">
        <v>510.66666666666703</v>
      </c>
      <c r="W2355">
        <v>1.7000000000000001E-2</v>
      </c>
      <c r="X2355">
        <v>6.7919999999999998</v>
      </c>
      <c r="AF2355">
        <v>0.84892819116362905</v>
      </c>
      <c r="AM2355">
        <v>4.2</v>
      </c>
      <c r="AN2355">
        <v>2.4E-2</v>
      </c>
      <c r="AO2355">
        <v>2.319</v>
      </c>
      <c r="AP2355">
        <v>96.281000000000006</v>
      </c>
      <c r="BG2355">
        <v>4.0000000000000001E-3</v>
      </c>
      <c r="BH2355">
        <v>3.88</v>
      </c>
      <c r="BJ2355">
        <v>872.55100000000004</v>
      </c>
      <c r="BK2355">
        <v>536.66666666666697</v>
      </c>
    </row>
    <row r="2356" spans="1:63" x14ac:dyDescent="0.25">
      <c r="A2356" s="3" t="s">
        <v>283</v>
      </c>
      <c r="B2356" s="3" t="s">
        <v>283</v>
      </c>
      <c r="C2356" s="4">
        <v>33981</v>
      </c>
      <c r="D2356" s="9"/>
      <c r="E2356" s="9"/>
      <c r="F2356" s="10"/>
      <c r="T2356">
        <v>13.417</v>
      </c>
      <c r="U2356">
        <v>1581.2166666666701</v>
      </c>
      <c r="V2356">
        <v>649</v>
      </c>
      <c r="W2356">
        <v>1.7000000000000001E-2</v>
      </c>
      <c r="X2356">
        <v>8.5570000000000004</v>
      </c>
      <c r="AF2356">
        <v>0.81080934201801802</v>
      </c>
      <c r="AM2356">
        <v>3.7</v>
      </c>
      <c r="AN2356">
        <v>2.3E-2</v>
      </c>
      <c r="AO2356">
        <v>0.94099999999999995</v>
      </c>
      <c r="AP2356">
        <v>40.756</v>
      </c>
      <c r="BG2356">
        <v>4.0000000000000001E-3</v>
      </c>
      <c r="BH2356">
        <v>2.734</v>
      </c>
      <c r="BJ2356">
        <v>770.93200000000002</v>
      </c>
      <c r="BK2356">
        <v>523.33333333333303</v>
      </c>
    </row>
    <row r="2357" spans="1:63" x14ac:dyDescent="0.25">
      <c r="A2357" s="3" t="s">
        <v>283</v>
      </c>
      <c r="B2357" s="3" t="s">
        <v>283</v>
      </c>
      <c r="C2357" s="4">
        <v>33988</v>
      </c>
      <c r="D2357" s="9"/>
      <c r="E2357" s="9"/>
      <c r="F2357" s="10"/>
      <c r="T2357">
        <v>14.026999999999999</v>
      </c>
      <c r="U2357">
        <v>1696.85</v>
      </c>
      <c r="V2357">
        <v>805.33333333333303</v>
      </c>
      <c r="W2357">
        <v>1.6E-2</v>
      </c>
      <c r="X2357">
        <v>10.504</v>
      </c>
      <c r="BG2357">
        <v>3.0000000000000001E-3</v>
      </c>
      <c r="BH2357">
        <v>2.0529999999999999</v>
      </c>
      <c r="BJ2357">
        <v>716.649</v>
      </c>
      <c r="BK2357">
        <v>511.66666666666703</v>
      </c>
    </row>
    <row r="2358" spans="1:63" x14ac:dyDescent="0.25">
      <c r="A2358" s="3" t="s">
        <v>283</v>
      </c>
      <c r="B2358" s="3" t="s">
        <v>283</v>
      </c>
      <c r="C2358" s="4">
        <v>33996</v>
      </c>
      <c r="D2358" s="9"/>
      <c r="E2358" s="9"/>
      <c r="F2358" s="10"/>
      <c r="T2358">
        <v>14.951000000000001</v>
      </c>
      <c r="U2358">
        <v>1679.8333333333301</v>
      </c>
      <c r="V2358">
        <v>850</v>
      </c>
      <c r="W2358">
        <v>1.7999999999999999E-2</v>
      </c>
      <c r="X2358">
        <v>12.051</v>
      </c>
      <c r="BG2358">
        <v>3.0000000000000001E-3</v>
      </c>
      <c r="BH2358">
        <v>1.349</v>
      </c>
      <c r="BJ2358">
        <v>522.38699999999994</v>
      </c>
      <c r="BK2358">
        <v>498.33333333333297</v>
      </c>
    </row>
    <row r="2359" spans="1:63" x14ac:dyDescent="0.25">
      <c r="A2359" s="3" t="s">
        <v>283</v>
      </c>
      <c r="B2359" s="3" t="s">
        <v>283</v>
      </c>
      <c r="C2359" s="4">
        <v>34003</v>
      </c>
      <c r="D2359" s="9"/>
      <c r="E2359" s="9"/>
      <c r="F2359" s="10"/>
      <c r="T2359">
        <v>15.808999999999999</v>
      </c>
      <c r="U2359">
        <v>1547.5050589151101</v>
      </c>
      <c r="V2359">
        <v>887.79405838667697</v>
      </c>
      <c r="W2359">
        <v>1.7999999999999999E-2</v>
      </c>
      <c r="X2359">
        <v>12.506</v>
      </c>
      <c r="Z2359">
        <v>3.2318733333333301E-2</v>
      </c>
      <c r="AB2359">
        <f>AD2359/Z2359</f>
        <v>21821.034436333059</v>
      </c>
      <c r="AD2359">
        <v>705.22819300533104</v>
      </c>
      <c r="AT2359" t="s">
        <v>45</v>
      </c>
      <c r="BE2359">
        <v>182.56586538134599</v>
      </c>
      <c r="BG2359">
        <v>3.0000000000000001E-3</v>
      </c>
      <c r="BH2359">
        <v>1.6930000000000001</v>
      </c>
      <c r="BJ2359">
        <v>659.71100000000001</v>
      </c>
      <c r="BK2359">
        <v>508.33333333333297</v>
      </c>
    </row>
    <row r="2360" spans="1:63" x14ac:dyDescent="0.25">
      <c r="A2360" s="55" t="s">
        <v>284</v>
      </c>
      <c r="B2360" s="55" t="s">
        <v>284</v>
      </c>
      <c r="C2360" s="60">
        <v>33878</v>
      </c>
    </row>
    <row r="2361" spans="1:63" x14ac:dyDescent="0.25">
      <c r="A2361" s="55" t="s">
        <v>284</v>
      </c>
      <c r="B2361" s="55" t="s">
        <v>284</v>
      </c>
      <c r="C2361" s="60">
        <v>33878</v>
      </c>
    </row>
    <row r="2362" spans="1:63" x14ac:dyDescent="0.25">
      <c r="A2362" s="55" t="s">
        <v>284</v>
      </c>
      <c r="B2362" s="55" t="s">
        <v>284</v>
      </c>
      <c r="C2362" s="60">
        <v>33878</v>
      </c>
    </row>
    <row r="2363" spans="1:63" x14ac:dyDescent="0.25">
      <c r="A2363" s="55" t="s">
        <v>284</v>
      </c>
      <c r="B2363" s="55" t="s">
        <v>284</v>
      </c>
      <c r="C2363" s="60">
        <v>33883</v>
      </c>
    </row>
    <row r="2364" spans="1:63" x14ac:dyDescent="0.25">
      <c r="A2364" s="55" t="s">
        <v>284</v>
      </c>
      <c r="B2364" s="55" t="s">
        <v>284</v>
      </c>
      <c r="C2364" s="60">
        <v>33883</v>
      </c>
    </row>
    <row r="2365" spans="1:63" x14ac:dyDescent="0.25">
      <c r="A2365" s="55" t="s">
        <v>284</v>
      </c>
      <c r="B2365" s="55" t="s">
        <v>284</v>
      </c>
      <c r="C2365" s="60">
        <v>33883</v>
      </c>
    </row>
    <row r="2366" spans="1:63" x14ac:dyDescent="0.25">
      <c r="A2366" s="3" t="s">
        <v>284</v>
      </c>
      <c r="B2366" s="3" t="s">
        <v>284</v>
      </c>
      <c r="C2366" s="4">
        <v>33884</v>
      </c>
      <c r="D2366" s="9"/>
      <c r="E2366" s="9"/>
      <c r="F2366" s="10"/>
      <c r="AF2366">
        <v>0.150833500998416</v>
      </c>
      <c r="AM2366">
        <v>0.36333333333333301</v>
      </c>
      <c r="BK2366">
        <v>516.35244973076499</v>
      </c>
    </row>
    <row r="2367" spans="1:63" x14ac:dyDescent="0.25">
      <c r="A2367" s="55" t="s">
        <v>284</v>
      </c>
      <c r="B2367" s="55" t="s">
        <v>284</v>
      </c>
      <c r="C2367" s="60">
        <v>33891</v>
      </c>
    </row>
    <row r="2368" spans="1:63" x14ac:dyDescent="0.25">
      <c r="A2368" s="55" t="s">
        <v>284</v>
      </c>
      <c r="B2368" s="55" t="s">
        <v>284</v>
      </c>
      <c r="C2368" s="60">
        <v>33891</v>
      </c>
    </row>
    <row r="2369" spans="1:63" x14ac:dyDescent="0.25">
      <c r="A2369" s="55" t="s">
        <v>284</v>
      </c>
      <c r="B2369" s="55" t="s">
        <v>284</v>
      </c>
      <c r="C2369" s="60">
        <v>33891</v>
      </c>
    </row>
    <row r="2370" spans="1:63" x14ac:dyDescent="0.25">
      <c r="A2370" s="3" t="s">
        <v>284</v>
      </c>
      <c r="B2370" s="3" t="s">
        <v>284</v>
      </c>
      <c r="C2370" s="4">
        <v>33897</v>
      </c>
      <c r="D2370" s="9"/>
      <c r="E2370" s="9"/>
      <c r="F2370" s="10"/>
      <c r="T2370">
        <v>4.423</v>
      </c>
      <c r="U2370">
        <v>93.383333333333297</v>
      </c>
      <c r="AF2370">
        <v>0.27891625697339301</v>
      </c>
      <c r="AM2370">
        <v>0.72666666666666702</v>
      </c>
      <c r="AN2370">
        <v>5.1999999999999998E-2</v>
      </c>
      <c r="AO2370">
        <v>2.9809999999999999</v>
      </c>
      <c r="AP2370">
        <v>57.665999999999997</v>
      </c>
      <c r="BG2370">
        <v>0.04</v>
      </c>
      <c r="BH2370">
        <v>1.4419999999999999</v>
      </c>
      <c r="BJ2370">
        <v>35.701000000000001</v>
      </c>
    </row>
    <row r="2371" spans="1:63" x14ac:dyDescent="0.25">
      <c r="A2371" s="55" t="s">
        <v>284</v>
      </c>
      <c r="B2371" s="55" t="s">
        <v>284</v>
      </c>
      <c r="C2371" s="60">
        <v>33904</v>
      </c>
    </row>
    <row r="2372" spans="1:63" x14ac:dyDescent="0.25">
      <c r="A2372" s="55" t="s">
        <v>284</v>
      </c>
      <c r="B2372" s="55" t="s">
        <v>284</v>
      </c>
      <c r="C2372" s="60">
        <v>33904</v>
      </c>
    </row>
    <row r="2373" spans="1:63" x14ac:dyDescent="0.25">
      <c r="A2373" s="55" t="s">
        <v>284</v>
      </c>
      <c r="B2373" s="55" t="s">
        <v>284</v>
      </c>
      <c r="C2373" s="60">
        <v>33904</v>
      </c>
    </row>
    <row r="2374" spans="1:63" x14ac:dyDescent="0.25">
      <c r="A2374" s="3" t="s">
        <v>284</v>
      </c>
      <c r="B2374" s="3" t="s">
        <v>284</v>
      </c>
      <c r="C2374" s="4">
        <v>33911</v>
      </c>
      <c r="D2374" s="9"/>
      <c r="E2374" s="9"/>
      <c r="F2374" s="10"/>
      <c r="T2374">
        <v>8.3879999999999999</v>
      </c>
      <c r="U2374">
        <v>222.833333333333</v>
      </c>
      <c r="AF2374">
        <v>0.88415474649694303</v>
      </c>
      <c r="AM2374">
        <v>4.79</v>
      </c>
      <c r="AN2374">
        <v>4.2999999999999997E-2</v>
      </c>
      <c r="AO2374">
        <v>5.84</v>
      </c>
      <c r="AP2374">
        <v>136.08000000000001</v>
      </c>
      <c r="BG2374">
        <v>3.3000000000000002E-2</v>
      </c>
      <c r="BH2374">
        <v>2.548</v>
      </c>
      <c r="BJ2374">
        <v>78.221999999999994</v>
      </c>
      <c r="BK2374">
        <v>1076.6666666666699</v>
      </c>
    </row>
    <row r="2375" spans="1:63" x14ac:dyDescent="0.25">
      <c r="A2375" s="55" t="s">
        <v>284</v>
      </c>
      <c r="B2375" s="55" t="s">
        <v>284</v>
      </c>
      <c r="C2375" s="60">
        <v>33912</v>
      </c>
    </row>
    <row r="2376" spans="1:63" x14ac:dyDescent="0.25">
      <c r="A2376" s="55" t="s">
        <v>284</v>
      </c>
      <c r="B2376" s="55" t="s">
        <v>284</v>
      </c>
      <c r="C2376" s="60">
        <v>33912</v>
      </c>
    </row>
    <row r="2377" spans="1:63" x14ac:dyDescent="0.25">
      <c r="A2377" s="55" t="s">
        <v>284</v>
      </c>
      <c r="B2377" s="55" t="s">
        <v>284</v>
      </c>
      <c r="C2377" s="60">
        <v>33912</v>
      </c>
    </row>
    <row r="2378" spans="1:63" x14ac:dyDescent="0.25">
      <c r="A2378" s="55" t="s">
        <v>284</v>
      </c>
      <c r="B2378" s="55" t="s">
        <v>284</v>
      </c>
      <c r="C2378" s="60">
        <v>33919</v>
      </c>
    </row>
    <row r="2379" spans="1:63" x14ac:dyDescent="0.25">
      <c r="A2379" s="55" t="s">
        <v>284</v>
      </c>
      <c r="B2379" s="55" t="s">
        <v>284</v>
      </c>
      <c r="C2379" s="60">
        <v>33919</v>
      </c>
    </row>
    <row r="2380" spans="1:63" x14ac:dyDescent="0.25">
      <c r="A2380" s="55" t="s">
        <v>284</v>
      </c>
      <c r="B2380" s="55" t="s">
        <v>284</v>
      </c>
      <c r="C2380" s="60">
        <v>33919</v>
      </c>
    </row>
    <row r="2381" spans="1:63" x14ac:dyDescent="0.25">
      <c r="A2381" s="3" t="s">
        <v>284</v>
      </c>
      <c r="B2381" s="3" t="s">
        <v>284</v>
      </c>
      <c r="C2381" s="4">
        <v>33925</v>
      </c>
      <c r="D2381" s="9"/>
      <c r="E2381" s="9"/>
      <c r="F2381" s="10"/>
      <c r="T2381">
        <v>16.472999999999999</v>
      </c>
      <c r="U2381">
        <v>716.11666666666702</v>
      </c>
      <c r="AF2381">
        <v>0.95517548144073305</v>
      </c>
      <c r="AM2381">
        <v>6.9</v>
      </c>
      <c r="AN2381">
        <v>3.7999999999999999E-2</v>
      </c>
      <c r="AO2381">
        <v>11.36</v>
      </c>
      <c r="AP2381">
        <v>295.16399999999999</v>
      </c>
      <c r="BG2381">
        <v>1.6E-2</v>
      </c>
      <c r="BH2381">
        <v>5.1130000000000004</v>
      </c>
      <c r="BJ2381">
        <v>335.00799999999998</v>
      </c>
      <c r="BK2381">
        <v>1051.6666666666699</v>
      </c>
    </row>
    <row r="2382" spans="1:63" x14ac:dyDescent="0.25">
      <c r="A2382" s="58" t="s">
        <v>284</v>
      </c>
      <c r="B2382" s="58" t="s">
        <v>284</v>
      </c>
      <c r="C2382" s="60">
        <v>33925</v>
      </c>
      <c r="H2382">
        <f>I2382*200+J2382*200+K2382*200+L2382*200+M2382*200+N2382*400</f>
        <v>333.00000000000017</v>
      </c>
      <c r="I2382" s="44">
        <v>0.14433333333333301</v>
      </c>
      <c r="J2382" s="44">
        <v>0.18226666666666699</v>
      </c>
      <c r="K2382" s="44">
        <v>0.240666666666667</v>
      </c>
      <c r="L2382" s="44">
        <v>0.29089999999999999</v>
      </c>
      <c r="M2382" s="44">
        <v>0.27229999999999999</v>
      </c>
      <c r="N2382" s="44">
        <v>0.26726666666666699</v>
      </c>
    </row>
    <row r="2383" spans="1:63" x14ac:dyDescent="0.25">
      <c r="A2383" s="55" t="s">
        <v>284</v>
      </c>
      <c r="B2383" s="55" t="s">
        <v>284</v>
      </c>
      <c r="C2383" s="60">
        <v>33925</v>
      </c>
    </row>
    <row r="2384" spans="1:63" x14ac:dyDescent="0.25">
      <c r="A2384" s="55" t="s">
        <v>284</v>
      </c>
      <c r="B2384" s="55" t="s">
        <v>284</v>
      </c>
      <c r="C2384" s="60">
        <v>33925</v>
      </c>
    </row>
    <row r="2385" spans="1:63" x14ac:dyDescent="0.25">
      <c r="A2385" s="55" t="s">
        <v>284</v>
      </c>
      <c r="B2385" s="55" t="s">
        <v>284</v>
      </c>
      <c r="C2385" s="60">
        <v>33925</v>
      </c>
    </row>
    <row r="2386" spans="1:63" x14ac:dyDescent="0.25">
      <c r="A2386" s="3" t="s">
        <v>284</v>
      </c>
      <c r="B2386" s="3" t="s">
        <v>284</v>
      </c>
      <c r="C2386" s="4">
        <v>33932</v>
      </c>
      <c r="D2386" s="9"/>
      <c r="E2386" s="9"/>
      <c r="F2386" s="10"/>
      <c r="AF2386">
        <v>0.95497331657742701</v>
      </c>
      <c r="AM2386">
        <v>6.89</v>
      </c>
      <c r="BK2386">
        <v>1110</v>
      </c>
    </row>
    <row r="2387" spans="1:63" x14ac:dyDescent="0.25">
      <c r="A2387" s="58" t="s">
        <v>284</v>
      </c>
      <c r="B2387" s="58" t="s">
        <v>284</v>
      </c>
      <c r="C2387" s="60">
        <v>33932</v>
      </c>
      <c r="H2387">
        <f>I2387*200+J2387*200+K2387*200+L2387*200+M2387*200+N2387*400</f>
        <v>332.81342723004678</v>
      </c>
      <c r="I2387" s="44">
        <v>0.18733333333333299</v>
      </c>
      <c r="J2387" s="44">
        <v>0.19032136150234699</v>
      </c>
      <c r="K2387" s="44">
        <v>0.234777230046948</v>
      </c>
      <c r="L2387" s="44">
        <v>0.28024154929577499</v>
      </c>
      <c r="M2387" s="44">
        <v>0.25990446009389701</v>
      </c>
      <c r="N2387" s="44">
        <v>0.255744600938967</v>
      </c>
    </row>
    <row r="2388" spans="1:63" x14ac:dyDescent="0.25">
      <c r="A2388" s="55" t="s">
        <v>284</v>
      </c>
      <c r="B2388" s="55" t="s">
        <v>284</v>
      </c>
      <c r="C2388" s="60">
        <v>33932</v>
      </c>
    </row>
    <row r="2389" spans="1:63" x14ac:dyDescent="0.25">
      <c r="A2389" s="55" t="s">
        <v>284</v>
      </c>
      <c r="B2389" s="55" t="s">
        <v>284</v>
      </c>
      <c r="C2389" s="60">
        <v>33932</v>
      </c>
    </row>
    <row r="2390" spans="1:63" x14ac:dyDescent="0.25">
      <c r="A2390" s="55" t="s">
        <v>284</v>
      </c>
      <c r="B2390" s="55" t="s">
        <v>284</v>
      </c>
      <c r="C2390" s="60">
        <v>33932</v>
      </c>
    </row>
    <row r="2391" spans="1:63" x14ac:dyDescent="0.25">
      <c r="A2391" s="3" t="s">
        <v>284</v>
      </c>
      <c r="B2391" s="3" t="s">
        <v>284</v>
      </c>
      <c r="C2391" s="4">
        <v>33939</v>
      </c>
      <c r="D2391" s="9"/>
      <c r="E2391" s="9"/>
      <c r="F2391" s="10"/>
      <c r="T2391">
        <v>15.135999999999999</v>
      </c>
      <c r="U2391">
        <v>1004.31666666667</v>
      </c>
      <c r="AF2391">
        <v>0.94436818337853401</v>
      </c>
      <c r="AM2391">
        <v>6.42</v>
      </c>
      <c r="AN2391">
        <v>3.5999999999999997E-2</v>
      </c>
      <c r="AO2391">
        <v>8.1129999999999995</v>
      </c>
      <c r="AP2391">
        <v>226.89599999999999</v>
      </c>
      <c r="BG2391">
        <v>0.01</v>
      </c>
      <c r="BH2391">
        <v>7.0229999999999997</v>
      </c>
      <c r="BJ2391">
        <v>709.899</v>
      </c>
    </row>
    <row r="2392" spans="1:63" x14ac:dyDescent="0.25">
      <c r="A2392" s="58" t="s">
        <v>284</v>
      </c>
      <c r="B2392" s="58" t="s">
        <v>284</v>
      </c>
      <c r="C2392" s="60">
        <v>33939</v>
      </c>
      <c r="H2392">
        <f>I2392*200+J2392*200+K2392*200+L2392*200+M2392*200+N2392*400</f>
        <v>376.37999999999977</v>
      </c>
      <c r="I2392" s="44">
        <v>0.29799999999999999</v>
      </c>
      <c r="J2392" s="44">
        <v>0.2666</v>
      </c>
      <c r="K2392" s="44">
        <v>0.268633333333333</v>
      </c>
      <c r="L2392" s="44">
        <v>0.2888</v>
      </c>
      <c r="M2392" s="44">
        <v>0.25280000000000002</v>
      </c>
      <c r="N2392" s="44">
        <v>0.253533333333333</v>
      </c>
    </row>
    <row r="2393" spans="1:63" x14ac:dyDescent="0.25">
      <c r="A2393" s="3" t="s">
        <v>284</v>
      </c>
      <c r="B2393" s="3" t="s">
        <v>284</v>
      </c>
      <c r="C2393" s="4">
        <v>33946</v>
      </c>
      <c r="D2393" s="9"/>
      <c r="E2393" s="9"/>
      <c r="F2393" s="10"/>
      <c r="T2393">
        <v>19.376000000000001</v>
      </c>
      <c r="U2393">
        <v>1329.8333333333301</v>
      </c>
      <c r="V2393">
        <v>215.666666666667</v>
      </c>
      <c r="W2393">
        <v>1.9E-2</v>
      </c>
      <c r="X2393">
        <v>3.1840000000000002</v>
      </c>
      <c r="AF2393">
        <v>0.93575169905549704</v>
      </c>
      <c r="AM2393">
        <v>6.1</v>
      </c>
      <c r="AN2393">
        <v>3.5000000000000003E-2</v>
      </c>
      <c r="AO2393">
        <v>8.0359999999999996</v>
      </c>
      <c r="AP2393">
        <v>227.27500000000001</v>
      </c>
      <c r="BG2393">
        <v>8.9999999999999993E-3</v>
      </c>
      <c r="BH2393">
        <v>7.718</v>
      </c>
      <c r="BJ2393">
        <v>844.30100000000004</v>
      </c>
      <c r="BK2393">
        <v>531.66666666666697</v>
      </c>
    </row>
    <row r="2394" spans="1:63" x14ac:dyDescent="0.25">
      <c r="A2394" s="58" t="s">
        <v>284</v>
      </c>
      <c r="B2394" s="58" t="s">
        <v>284</v>
      </c>
      <c r="C2394" s="60">
        <v>33946</v>
      </c>
      <c r="H2394">
        <f>I2394*200+J2394*200+K2394*200+L2394*200+M2394*200+N2394*400</f>
        <v>367.74763147693477</v>
      </c>
      <c r="I2394" s="44">
        <v>0.29766666666666702</v>
      </c>
      <c r="J2394" s="44">
        <v>0.26149959081707402</v>
      </c>
      <c r="K2394" s="44">
        <v>0.26275567902829799</v>
      </c>
      <c r="L2394" s="44">
        <v>0.28752690700779598</v>
      </c>
      <c r="M2394" s="44">
        <v>0.25016558556230301</v>
      </c>
      <c r="N2394" s="44">
        <v>0.23956186415126801</v>
      </c>
    </row>
    <row r="2395" spans="1:63" x14ac:dyDescent="0.25">
      <c r="A2395" s="3" t="s">
        <v>284</v>
      </c>
      <c r="B2395" s="3" t="s">
        <v>284</v>
      </c>
      <c r="C2395" s="4">
        <v>33953</v>
      </c>
      <c r="D2395" s="9"/>
      <c r="E2395" s="9"/>
      <c r="F2395" s="10"/>
      <c r="T2395">
        <v>16.343</v>
      </c>
      <c r="U2395">
        <v>1269.6666666666699</v>
      </c>
      <c r="V2395">
        <v>228.166666666667</v>
      </c>
      <c r="W2395">
        <v>1.7000000000000001E-2</v>
      </c>
      <c r="X2395">
        <v>3.0539999999999998</v>
      </c>
      <c r="AF2395">
        <v>0.91009484521056006</v>
      </c>
      <c r="AM2395">
        <v>5.3533333333333299</v>
      </c>
      <c r="AN2395">
        <v>3.4000000000000002E-2</v>
      </c>
      <c r="AO2395">
        <v>5.2190000000000003</v>
      </c>
      <c r="AP2395">
        <v>153.327</v>
      </c>
      <c r="BG2395">
        <v>0.01</v>
      </c>
      <c r="BH2395">
        <v>7.6070000000000002</v>
      </c>
      <c r="BJ2395">
        <v>803.76400000000001</v>
      </c>
      <c r="BK2395">
        <v>708.33333333333303</v>
      </c>
    </row>
    <row r="2396" spans="1:63" x14ac:dyDescent="0.25">
      <c r="A2396" s="58" t="s">
        <v>284</v>
      </c>
      <c r="B2396" s="58" t="s">
        <v>284</v>
      </c>
      <c r="C2396" s="60">
        <v>33953</v>
      </c>
      <c r="H2396">
        <f>I2396*200+J2396*200+K2396*200+L2396*200+M2396*200+N2396*400</f>
        <v>329.02666666666642</v>
      </c>
      <c r="I2396" s="44">
        <v>0.17433333333333301</v>
      </c>
      <c r="J2396" s="44">
        <v>0.227033333333333</v>
      </c>
      <c r="K2396" s="44">
        <v>0.25513333333333299</v>
      </c>
      <c r="L2396" s="44">
        <v>0.28239999999999998</v>
      </c>
      <c r="M2396" s="44">
        <v>0.24376666666666699</v>
      </c>
      <c r="N2396" s="44">
        <v>0.23123333333333301</v>
      </c>
    </row>
    <row r="2397" spans="1:63" x14ac:dyDescent="0.25">
      <c r="A2397" s="3" t="s">
        <v>284</v>
      </c>
      <c r="B2397" s="3" t="s">
        <v>284</v>
      </c>
      <c r="C2397" s="4">
        <v>33959</v>
      </c>
      <c r="D2397" s="9"/>
      <c r="E2397" s="9"/>
      <c r="F2397" s="10"/>
      <c r="T2397">
        <v>11.815</v>
      </c>
      <c r="U2397">
        <v>1680.0833333333301</v>
      </c>
      <c r="V2397">
        <v>337.83333333333297</v>
      </c>
      <c r="W2397">
        <v>1.2E-2</v>
      </c>
      <c r="X2397">
        <v>3.2709999999999999</v>
      </c>
      <c r="AF2397">
        <v>0.86172350342755599</v>
      </c>
      <c r="AM2397">
        <v>4.3966666666666701</v>
      </c>
      <c r="AN2397">
        <v>3.1E-2</v>
      </c>
      <c r="AO2397">
        <v>5.1959999999999997</v>
      </c>
      <c r="AP2397">
        <v>193.92500000000001</v>
      </c>
      <c r="BG2397">
        <v>7.0000000000000001E-3</v>
      </c>
      <c r="BH2397">
        <v>6.5910000000000002</v>
      </c>
      <c r="BJ2397">
        <v>1037.3620000000001</v>
      </c>
      <c r="BK2397">
        <v>525</v>
      </c>
    </row>
    <row r="2398" spans="1:63" x14ac:dyDescent="0.25">
      <c r="A2398" s="3" t="s">
        <v>284</v>
      </c>
      <c r="B2398" s="3" t="s">
        <v>284</v>
      </c>
      <c r="C2398" s="4">
        <v>33967</v>
      </c>
      <c r="D2398" s="9"/>
      <c r="E2398" s="9"/>
      <c r="F2398" s="10"/>
      <c r="T2398">
        <v>20.053000000000001</v>
      </c>
      <c r="U2398">
        <v>1746.2</v>
      </c>
      <c r="V2398">
        <v>513.5</v>
      </c>
      <c r="W2398">
        <v>0.02</v>
      </c>
      <c r="X2398">
        <v>7.8819999999999997</v>
      </c>
      <c r="AF2398">
        <v>0.85470658071959604</v>
      </c>
      <c r="AM2398">
        <v>4.2866666666666697</v>
      </c>
      <c r="AN2398">
        <v>3.2000000000000001E-2</v>
      </c>
      <c r="AO2398">
        <v>4.7279999999999998</v>
      </c>
      <c r="AP2398">
        <v>149.773</v>
      </c>
      <c r="BG2398">
        <v>7.0000000000000001E-3</v>
      </c>
      <c r="BH2398">
        <v>6.4</v>
      </c>
      <c r="BJ2398">
        <v>988.86400000000003</v>
      </c>
      <c r="BK2398">
        <v>675</v>
      </c>
    </row>
    <row r="2399" spans="1:63" x14ac:dyDescent="0.25">
      <c r="A2399" s="3" t="s">
        <v>284</v>
      </c>
      <c r="B2399" s="3" t="s">
        <v>284</v>
      </c>
      <c r="C2399" s="4">
        <v>33974</v>
      </c>
      <c r="D2399" s="9"/>
      <c r="E2399" s="9"/>
      <c r="F2399" s="10"/>
      <c r="T2399">
        <v>20.388000000000002</v>
      </c>
      <c r="U2399">
        <v>1758.75</v>
      </c>
      <c r="V2399">
        <v>631.83333333333303</v>
      </c>
      <c r="W2399">
        <v>0.02</v>
      </c>
      <c r="X2399">
        <v>9.9320000000000004</v>
      </c>
      <c r="AF2399">
        <v>0.81080934201801802</v>
      </c>
      <c r="AM2399">
        <v>3.7</v>
      </c>
      <c r="AN2399">
        <v>2.9000000000000001E-2</v>
      </c>
      <c r="AO2399">
        <v>3.5470000000000002</v>
      </c>
      <c r="AP2399">
        <v>124.691</v>
      </c>
      <c r="BG2399">
        <v>6.0000000000000001E-3</v>
      </c>
      <c r="BH2399">
        <v>5.6260000000000003</v>
      </c>
      <c r="BJ2399">
        <v>907.91200000000003</v>
      </c>
      <c r="BK2399">
        <v>608.33333333333303</v>
      </c>
    </row>
    <row r="2400" spans="1:63" x14ac:dyDescent="0.25">
      <c r="A2400" s="58" t="s">
        <v>284</v>
      </c>
      <c r="B2400" s="58" t="s">
        <v>284</v>
      </c>
      <c r="C2400" s="60">
        <v>33976</v>
      </c>
      <c r="H2400">
        <f>I2400*200+J2400*200+K2400*200+L2400*200+M2400*200+N2400*400</f>
        <v>324.80666666666662</v>
      </c>
      <c r="I2400" s="44">
        <v>0.25900000000000001</v>
      </c>
      <c r="J2400" s="44">
        <v>0.20836666666666701</v>
      </c>
      <c r="K2400" s="44">
        <v>0.23923333333333299</v>
      </c>
      <c r="L2400" s="44">
        <v>0.26433333333333298</v>
      </c>
      <c r="M2400" s="44">
        <v>0.2283</v>
      </c>
      <c r="N2400" s="44">
        <v>0.21240000000000001</v>
      </c>
    </row>
    <row r="2401" spans="1:63" x14ac:dyDescent="0.25">
      <c r="A2401" s="3" t="s">
        <v>284</v>
      </c>
      <c r="B2401" s="3" t="s">
        <v>284</v>
      </c>
      <c r="C2401" s="4">
        <v>33981</v>
      </c>
      <c r="D2401" s="9"/>
      <c r="E2401" s="9"/>
      <c r="F2401" s="10"/>
      <c r="T2401">
        <v>18.151</v>
      </c>
      <c r="U2401">
        <v>1581.2333333333299</v>
      </c>
      <c r="V2401">
        <v>682.33333333333303</v>
      </c>
      <c r="W2401">
        <v>2.1000000000000001E-2</v>
      </c>
      <c r="X2401">
        <v>11.138</v>
      </c>
      <c r="AF2401">
        <v>0.82915524494259096</v>
      </c>
      <c r="AM2401">
        <v>3.9266666666666699</v>
      </c>
      <c r="AN2401">
        <v>0.03</v>
      </c>
      <c r="AO2401">
        <v>2.8359999999999999</v>
      </c>
      <c r="AP2401">
        <v>95.527000000000001</v>
      </c>
      <c r="BG2401">
        <v>5.0000000000000001E-3</v>
      </c>
      <c r="BH2401">
        <v>3.7349999999999999</v>
      </c>
      <c r="BJ2401">
        <v>726.56600000000003</v>
      </c>
      <c r="BK2401">
        <v>615</v>
      </c>
    </row>
    <row r="2402" spans="1:63" x14ac:dyDescent="0.25">
      <c r="A2402" s="3" t="s">
        <v>284</v>
      </c>
      <c r="B2402" s="3" t="s">
        <v>284</v>
      </c>
      <c r="C2402" s="4">
        <v>33988</v>
      </c>
      <c r="D2402" s="9"/>
      <c r="E2402" s="9"/>
      <c r="F2402" s="10"/>
      <c r="T2402">
        <v>17.818000000000001</v>
      </c>
      <c r="U2402">
        <v>1608.4166666666699</v>
      </c>
      <c r="V2402">
        <v>811.83333333333303</v>
      </c>
      <c r="W2402">
        <v>2.1999999999999999E-2</v>
      </c>
      <c r="X2402">
        <v>13.782999999999999</v>
      </c>
      <c r="AP2402">
        <v>73.534000000000006</v>
      </c>
      <c r="BG2402">
        <v>4.0000000000000001E-3</v>
      </c>
      <c r="BH2402">
        <v>2.3860000000000001</v>
      </c>
      <c r="BJ2402">
        <v>634.87599999999998</v>
      </c>
      <c r="BK2402">
        <v>505</v>
      </c>
    </row>
    <row r="2403" spans="1:63" x14ac:dyDescent="0.25">
      <c r="A2403" s="3" t="s">
        <v>284</v>
      </c>
      <c r="B2403" s="3" t="s">
        <v>284</v>
      </c>
      <c r="C2403" s="4">
        <v>33996</v>
      </c>
      <c r="D2403" s="9"/>
      <c r="E2403" s="9"/>
      <c r="F2403" s="10"/>
      <c r="T2403">
        <v>20.193999999999999</v>
      </c>
      <c r="U2403">
        <v>1936</v>
      </c>
      <c r="V2403">
        <v>909.5</v>
      </c>
      <c r="W2403">
        <v>2.3E-2</v>
      </c>
      <c r="X2403">
        <v>16.297000000000001</v>
      </c>
      <c r="BG2403">
        <v>4.0000000000000001E-3</v>
      </c>
      <c r="BH2403">
        <v>2.0499999999999998</v>
      </c>
      <c r="BJ2403">
        <v>549.50099999999998</v>
      </c>
      <c r="BK2403">
        <v>533.33333333333303</v>
      </c>
    </row>
    <row r="2404" spans="1:63" x14ac:dyDescent="0.25">
      <c r="A2404" s="3" t="s">
        <v>284</v>
      </c>
      <c r="B2404" s="3" t="s">
        <v>284</v>
      </c>
      <c r="C2404" s="4">
        <v>34003</v>
      </c>
      <c r="D2404" s="9"/>
      <c r="E2404" s="9"/>
      <c r="F2404" s="10"/>
      <c r="T2404">
        <v>21.542000000000002</v>
      </c>
      <c r="U2404">
        <v>1597.2373259057499</v>
      </c>
      <c r="V2404">
        <v>964.314635764797</v>
      </c>
      <c r="W2404">
        <v>2.3E-2</v>
      </c>
      <c r="X2404">
        <v>17.242000000000001</v>
      </c>
      <c r="Z2404">
        <v>3.0430266666666698E-2</v>
      </c>
      <c r="AB2404">
        <f>AD2404/Z2404</f>
        <v>24775.103743145602</v>
      </c>
      <c r="AD2404">
        <v>753.91301359825297</v>
      </c>
      <c r="AT2404" t="s">
        <v>45</v>
      </c>
      <c r="BE2404">
        <v>210.401622166544</v>
      </c>
      <c r="BG2404">
        <v>4.0000000000000001E-3</v>
      </c>
      <c r="BH2404">
        <v>2.3839999999999999</v>
      </c>
      <c r="BJ2404">
        <v>632.93700000000001</v>
      </c>
      <c r="BK2404">
        <v>561.66666666666697</v>
      </c>
    </row>
    <row r="2405" spans="1:63" x14ac:dyDescent="0.25">
      <c r="A2405" s="3" t="s">
        <v>286</v>
      </c>
      <c r="B2405" s="3" t="s">
        <v>286</v>
      </c>
      <c r="C2405" s="60">
        <v>33753</v>
      </c>
      <c r="BA2405">
        <v>10</v>
      </c>
    </row>
    <row r="2406" spans="1:63" x14ac:dyDescent="0.25">
      <c r="A2406" s="3" t="s">
        <v>286</v>
      </c>
      <c r="B2406" s="3" t="s">
        <v>286</v>
      </c>
      <c r="C2406" s="4">
        <v>33884</v>
      </c>
      <c r="D2406" s="9"/>
      <c r="E2406" s="9"/>
      <c r="F2406" s="10"/>
      <c r="U2406">
        <v>247.833333333333</v>
      </c>
      <c r="AF2406">
        <v>0.56307774242555897</v>
      </c>
      <c r="AM2406">
        <v>1.84</v>
      </c>
      <c r="BK2406">
        <v>480.94559912405902</v>
      </c>
    </row>
    <row r="2407" spans="1:63" x14ac:dyDescent="0.25">
      <c r="A2407" s="3" t="s">
        <v>286</v>
      </c>
      <c r="B2407" s="3" t="s">
        <v>286</v>
      </c>
      <c r="C2407" s="4">
        <v>33897</v>
      </c>
      <c r="D2407" s="9"/>
      <c r="E2407" s="9"/>
      <c r="F2407" s="10"/>
      <c r="T2407">
        <v>5.2889999999999997</v>
      </c>
      <c r="U2407">
        <v>358</v>
      </c>
      <c r="AF2407">
        <v>0.67437211284144005</v>
      </c>
      <c r="AM2407">
        <v>2.4933333333333301</v>
      </c>
      <c r="AN2407">
        <v>2.3E-2</v>
      </c>
      <c r="AO2407">
        <v>3.0830000000000002</v>
      </c>
      <c r="AP2407">
        <v>130.071</v>
      </c>
      <c r="BG2407">
        <v>0.01</v>
      </c>
      <c r="BH2407">
        <v>2.206</v>
      </c>
      <c r="BJ2407">
        <v>227.87899999999999</v>
      </c>
      <c r="BK2407">
        <v>853.33333333333303</v>
      </c>
    </row>
    <row r="2408" spans="1:63" x14ac:dyDescent="0.25">
      <c r="A2408" s="3" t="s">
        <v>286</v>
      </c>
      <c r="B2408" s="3" t="s">
        <v>286</v>
      </c>
      <c r="C2408" s="4">
        <v>33911</v>
      </c>
      <c r="D2408" s="9"/>
      <c r="E2408" s="9"/>
      <c r="F2408" s="10"/>
      <c r="T2408">
        <v>5.6319999999999997</v>
      </c>
      <c r="U2408">
        <v>533.29999999999995</v>
      </c>
      <c r="AF2408">
        <v>0.78346433268399296</v>
      </c>
      <c r="AM2408">
        <v>3.4</v>
      </c>
      <c r="AN2408">
        <v>2.5999999999999999E-2</v>
      </c>
      <c r="AO2408">
        <v>3.0009999999999999</v>
      </c>
      <c r="AP2408">
        <v>117.227</v>
      </c>
      <c r="BG2408">
        <v>7.0000000000000001E-3</v>
      </c>
      <c r="BH2408">
        <v>2.6309999999999998</v>
      </c>
      <c r="BJ2408">
        <v>365.23200000000003</v>
      </c>
      <c r="BK2408">
        <v>755</v>
      </c>
    </row>
    <row r="2409" spans="1:63" x14ac:dyDescent="0.25">
      <c r="A2409" s="3" t="s">
        <v>286</v>
      </c>
      <c r="B2409" s="3" t="s">
        <v>286</v>
      </c>
      <c r="C2409" s="4">
        <v>33925</v>
      </c>
      <c r="D2409" s="9"/>
      <c r="E2409" s="9"/>
      <c r="F2409" s="10"/>
      <c r="T2409">
        <v>8.391</v>
      </c>
      <c r="U2409">
        <v>930.38333333333298</v>
      </c>
      <c r="AF2409">
        <v>0.832454445913971</v>
      </c>
      <c r="AM2409">
        <v>3.97</v>
      </c>
      <c r="AN2409">
        <v>2.7E-2</v>
      </c>
      <c r="AO2409">
        <v>3.4340000000000002</v>
      </c>
      <c r="AP2409">
        <v>122.82299999999999</v>
      </c>
      <c r="BG2409">
        <v>7.0000000000000001E-3</v>
      </c>
      <c r="BH2409">
        <v>4.9569999999999999</v>
      </c>
      <c r="BJ2409">
        <v>703.55899999999997</v>
      </c>
      <c r="BK2409">
        <v>655</v>
      </c>
    </row>
    <row r="2410" spans="1:63" x14ac:dyDescent="0.25">
      <c r="A2410" s="3" t="s">
        <v>286</v>
      </c>
      <c r="B2410" s="3" t="s">
        <v>286</v>
      </c>
      <c r="C2410" s="4">
        <v>33932</v>
      </c>
      <c r="D2410" s="9"/>
      <c r="E2410" s="9"/>
      <c r="F2410" s="10"/>
      <c r="T2410">
        <v>8.4139999999999997</v>
      </c>
      <c r="U2410">
        <v>972</v>
      </c>
      <c r="V2410">
        <v>151.166666666667</v>
      </c>
      <c r="W2410">
        <v>1.4999999999999999E-2</v>
      </c>
      <c r="X2410">
        <v>1.5169999999999999</v>
      </c>
      <c r="AF2410">
        <v>0.81165878729362795</v>
      </c>
      <c r="AM2410">
        <v>3.71</v>
      </c>
      <c r="AN2410">
        <v>2.5999999999999999E-2</v>
      </c>
      <c r="AO2410">
        <v>3.0739999999999998</v>
      </c>
      <c r="AP2410">
        <v>113.37</v>
      </c>
      <c r="BG2410">
        <v>5.0000000000000001E-3</v>
      </c>
      <c r="BH2410">
        <v>3.2330000000000001</v>
      </c>
      <c r="BJ2410">
        <v>627.63199999999995</v>
      </c>
      <c r="BK2410">
        <v>485</v>
      </c>
    </row>
    <row r="2411" spans="1:63" x14ac:dyDescent="0.25">
      <c r="A2411" s="3" t="s">
        <v>286</v>
      </c>
      <c r="B2411" s="3" t="s">
        <v>286</v>
      </c>
      <c r="C2411" s="60">
        <v>33934</v>
      </c>
      <c r="BA2411">
        <v>65</v>
      </c>
    </row>
    <row r="2412" spans="1:63" x14ac:dyDescent="0.25">
      <c r="A2412" s="3" t="s">
        <v>286</v>
      </c>
      <c r="B2412" s="3" t="s">
        <v>286</v>
      </c>
      <c r="C2412" s="4">
        <v>33939</v>
      </c>
      <c r="D2412" s="9"/>
      <c r="E2412" s="9"/>
      <c r="F2412" s="10"/>
      <c r="T2412">
        <v>6.3250000000000002</v>
      </c>
      <c r="U2412">
        <v>945.61666666666702</v>
      </c>
      <c r="V2412">
        <v>115.333333333333</v>
      </c>
      <c r="W2412">
        <v>1.4E-2</v>
      </c>
      <c r="X2412">
        <v>1.69</v>
      </c>
      <c r="AF2412">
        <v>0.77247610201040995</v>
      </c>
      <c r="AM2412">
        <v>3.29</v>
      </c>
      <c r="AN2412">
        <v>2.1999999999999999E-2</v>
      </c>
      <c r="AO2412">
        <v>2.0190000000000001</v>
      </c>
      <c r="AP2412">
        <v>87.924999999999997</v>
      </c>
      <c r="BG2412">
        <v>4.0000000000000001E-3</v>
      </c>
      <c r="BH2412">
        <v>2.7280000000000002</v>
      </c>
      <c r="BJ2412">
        <v>678.08699999999999</v>
      </c>
      <c r="BK2412">
        <v>428.33333333333297</v>
      </c>
    </row>
    <row r="2413" spans="1:63" x14ac:dyDescent="0.25">
      <c r="A2413" s="3" t="s">
        <v>286</v>
      </c>
      <c r="B2413" s="3" t="s">
        <v>286</v>
      </c>
      <c r="C2413" s="4">
        <v>33946</v>
      </c>
      <c r="D2413" s="9"/>
      <c r="E2413" s="9"/>
      <c r="F2413" s="10"/>
      <c r="T2413">
        <v>7.3220000000000001</v>
      </c>
      <c r="U2413">
        <v>1087.13333333333</v>
      </c>
      <c r="V2413">
        <v>214.166666666667</v>
      </c>
      <c r="W2413">
        <v>1.4999999999999999E-2</v>
      </c>
      <c r="X2413">
        <v>2.1459999999999999</v>
      </c>
      <c r="AF2413">
        <v>0.74652751442315701</v>
      </c>
      <c r="AM2413">
        <v>3.05</v>
      </c>
      <c r="AN2413">
        <v>2.1999999999999999E-2</v>
      </c>
      <c r="AO2413">
        <v>1.5329999999999999</v>
      </c>
      <c r="AP2413">
        <v>67.084000000000003</v>
      </c>
      <c r="BG2413">
        <v>4.0000000000000001E-3</v>
      </c>
      <c r="BH2413">
        <v>2.806</v>
      </c>
      <c r="BJ2413">
        <v>705.48099999999999</v>
      </c>
      <c r="BK2413">
        <v>383.33333333333297</v>
      </c>
    </row>
    <row r="2414" spans="1:63" x14ac:dyDescent="0.25">
      <c r="A2414" s="3" t="s">
        <v>286</v>
      </c>
      <c r="B2414" s="3" t="s">
        <v>286</v>
      </c>
      <c r="C2414" s="4">
        <v>33953</v>
      </c>
      <c r="D2414" s="9"/>
      <c r="E2414" s="9"/>
      <c r="F2414" s="10"/>
      <c r="T2414">
        <v>6.4050000000000002</v>
      </c>
      <c r="U2414">
        <v>1061.8333333333301</v>
      </c>
      <c r="V2414">
        <v>243</v>
      </c>
      <c r="W2414">
        <v>1.2E-2</v>
      </c>
      <c r="X2414">
        <v>2.0499999999999998</v>
      </c>
      <c r="AF2414">
        <v>0.71032625310265896</v>
      </c>
      <c r="AM2414">
        <v>2.7533333333333299</v>
      </c>
      <c r="AN2414">
        <v>2.1000000000000001E-2</v>
      </c>
      <c r="AO2414">
        <v>1.157</v>
      </c>
      <c r="AP2414">
        <v>51.207999999999998</v>
      </c>
      <c r="BG2414">
        <v>3.0000000000000001E-3</v>
      </c>
      <c r="BH2414">
        <v>2.2480000000000002</v>
      </c>
      <c r="BJ2414">
        <v>667.37599999999998</v>
      </c>
      <c r="BK2414">
        <v>448.33333333333297</v>
      </c>
    </row>
    <row r="2415" spans="1:63" x14ac:dyDescent="0.25">
      <c r="A2415" s="3" t="s">
        <v>286</v>
      </c>
      <c r="B2415" s="3" t="s">
        <v>286</v>
      </c>
      <c r="C2415" s="4">
        <v>33959</v>
      </c>
      <c r="D2415" s="9"/>
      <c r="E2415" s="9"/>
      <c r="F2415" s="10"/>
      <c r="T2415">
        <v>6.4080000000000004</v>
      </c>
      <c r="U2415">
        <v>1072.38333333333</v>
      </c>
      <c r="V2415">
        <v>271.86666666666702</v>
      </c>
      <c r="W2415">
        <v>1.2999999999999999E-2</v>
      </c>
      <c r="X2415">
        <v>2.4460000000000002</v>
      </c>
      <c r="AF2415">
        <v>0.63777872608967101</v>
      </c>
      <c r="AM2415">
        <v>2.2566666666666699</v>
      </c>
      <c r="AN2415">
        <v>1.7999999999999999E-2</v>
      </c>
      <c r="AO2415">
        <v>0.69299999999999995</v>
      </c>
      <c r="AP2415">
        <v>38.085000000000001</v>
      </c>
      <c r="BG2415">
        <v>3.0000000000000001E-3</v>
      </c>
      <c r="BH2415">
        <v>2.2069999999999999</v>
      </c>
      <c r="BJ2415">
        <v>660.39499999999998</v>
      </c>
      <c r="BK2415">
        <v>401.66666666666703</v>
      </c>
    </row>
    <row r="2416" spans="1:63" x14ac:dyDescent="0.25">
      <c r="A2416" s="3" t="s">
        <v>286</v>
      </c>
      <c r="B2416" s="3" t="s">
        <v>286</v>
      </c>
      <c r="C2416" s="4">
        <v>33967</v>
      </c>
      <c r="D2416" s="9"/>
      <c r="E2416" s="9"/>
      <c r="F2416" s="10"/>
      <c r="T2416">
        <v>6.2359999999999998</v>
      </c>
      <c r="U2416">
        <v>1003.8</v>
      </c>
      <c r="V2416">
        <v>353.5</v>
      </c>
      <c r="W2416">
        <v>1.2E-2</v>
      </c>
      <c r="X2416">
        <v>3.0150000000000001</v>
      </c>
      <c r="AF2416">
        <v>0.70060754269020298</v>
      </c>
      <c r="AM2416">
        <v>2.68</v>
      </c>
      <c r="AN2416">
        <v>0.02</v>
      </c>
      <c r="AO2416">
        <v>0.47599999999999998</v>
      </c>
      <c r="AP2416">
        <v>21.702999999999999</v>
      </c>
      <c r="BG2416">
        <v>3.0000000000000001E-3</v>
      </c>
      <c r="BH2416">
        <v>1.5229999999999999</v>
      </c>
      <c r="BJ2416">
        <v>545.98199999999997</v>
      </c>
      <c r="BK2416">
        <v>416.66666666666703</v>
      </c>
    </row>
    <row r="2417" spans="1:63" x14ac:dyDescent="0.25">
      <c r="A2417" s="3" t="s">
        <v>286</v>
      </c>
      <c r="B2417" s="3" t="s">
        <v>286</v>
      </c>
      <c r="C2417" s="4">
        <v>33974</v>
      </c>
      <c r="D2417" s="9"/>
      <c r="E2417" s="9"/>
      <c r="F2417" s="10"/>
      <c r="T2417">
        <v>6.6760000000000002</v>
      </c>
      <c r="U2417">
        <v>1142.2</v>
      </c>
      <c r="V2417">
        <v>400.83333333333297</v>
      </c>
      <c r="W2417">
        <v>1.2999999999999999E-2</v>
      </c>
      <c r="X2417">
        <v>3.6160000000000001</v>
      </c>
      <c r="AF2417">
        <v>0.55380535571372802</v>
      </c>
      <c r="AM2417">
        <v>1.7933333333333299</v>
      </c>
      <c r="BG2417">
        <v>2E-3</v>
      </c>
      <c r="BH2417">
        <v>1.494</v>
      </c>
      <c r="BJ2417">
        <v>606.84699999999998</v>
      </c>
      <c r="BK2417">
        <v>390</v>
      </c>
    </row>
    <row r="2418" spans="1:63" x14ac:dyDescent="0.25">
      <c r="A2418" s="3" t="s">
        <v>286</v>
      </c>
      <c r="B2418" s="3" t="s">
        <v>286</v>
      </c>
      <c r="C2418" s="4">
        <v>33981</v>
      </c>
      <c r="D2418" s="9"/>
      <c r="E2418" s="9"/>
      <c r="F2418" s="10"/>
      <c r="T2418">
        <v>6.71</v>
      </c>
      <c r="U2418">
        <v>1057.88333333333</v>
      </c>
      <c r="V2418">
        <v>441.33333333333297</v>
      </c>
      <c r="W2418">
        <v>1.2999999999999999E-2</v>
      </c>
      <c r="X2418">
        <v>3.9260000000000002</v>
      </c>
      <c r="AF2418">
        <v>0.61248472050062996</v>
      </c>
      <c r="AM2418">
        <v>2.10666666666667</v>
      </c>
      <c r="BG2418">
        <v>2E-3</v>
      </c>
      <c r="BH2418">
        <v>1.06</v>
      </c>
      <c r="BJ2418">
        <v>504.61500000000001</v>
      </c>
      <c r="BK2418">
        <v>453.33333333333297</v>
      </c>
    </row>
    <row r="2419" spans="1:63" x14ac:dyDescent="0.25">
      <c r="A2419" s="3" t="s">
        <v>286</v>
      </c>
      <c r="B2419" s="3" t="s">
        <v>286</v>
      </c>
      <c r="C2419" s="4">
        <v>33988</v>
      </c>
      <c r="D2419" s="9"/>
      <c r="E2419" s="9"/>
      <c r="F2419" s="10"/>
      <c r="T2419">
        <v>7.8739999999999997</v>
      </c>
      <c r="U2419">
        <v>1116.38333333333</v>
      </c>
      <c r="V2419">
        <v>461.5</v>
      </c>
      <c r="W2419">
        <v>1.6E-2</v>
      </c>
      <c r="X2419">
        <v>5.0149999999999997</v>
      </c>
      <c r="BG2419">
        <v>2E-3</v>
      </c>
      <c r="BH2419">
        <v>1.056</v>
      </c>
      <c r="BJ2419">
        <v>507.07900000000001</v>
      </c>
      <c r="BK2419">
        <v>366.66666666666703</v>
      </c>
    </row>
    <row r="2420" spans="1:63" x14ac:dyDescent="0.25">
      <c r="A2420" s="3" t="s">
        <v>286</v>
      </c>
      <c r="B2420" s="3" t="s">
        <v>286</v>
      </c>
      <c r="C2420" s="4">
        <v>33996</v>
      </c>
      <c r="D2420" s="9"/>
      <c r="E2420" s="9"/>
      <c r="F2420" s="10"/>
      <c r="BK2420">
        <v>390</v>
      </c>
    </row>
    <row r="2421" spans="1:63" x14ac:dyDescent="0.25">
      <c r="A2421" s="3" t="s">
        <v>286</v>
      </c>
      <c r="B2421" s="3" t="s">
        <v>286</v>
      </c>
      <c r="C2421" s="4">
        <v>34003</v>
      </c>
      <c r="D2421" s="9"/>
      <c r="E2421" s="9"/>
      <c r="F2421" s="10"/>
      <c r="T2421">
        <v>7.4880000000000004</v>
      </c>
      <c r="U2421">
        <v>940.46783269540299</v>
      </c>
      <c r="V2421">
        <v>443.89461636736701</v>
      </c>
      <c r="W2421">
        <v>1.6E-2</v>
      </c>
      <c r="X2421">
        <v>4.9059999999999997</v>
      </c>
      <c r="Z2421">
        <v>2.9765466666666698E-2</v>
      </c>
      <c r="AB2421">
        <f>AD2421/Z2421</f>
        <v>10323.365433064077</v>
      </c>
      <c r="AD2421">
        <v>307.279789685688</v>
      </c>
      <c r="AT2421" t="s">
        <v>45</v>
      </c>
      <c r="BE2421">
        <v>136.61482668167901</v>
      </c>
      <c r="BG2421">
        <v>2E-3</v>
      </c>
      <c r="BH2421">
        <v>0.99299999999999999</v>
      </c>
      <c r="BJ2421">
        <v>496.51</v>
      </c>
    </row>
    <row r="2422" spans="1:63" x14ac:dyDescent="0.25">
      <c r="A2422" s="3" t="s">
        <v>289</v>
      </c>
      <c r="B2422" s="3" t="s">
        <v>289</v>
      </c>
      <c r="C2422" s="4">
        <v>33884</v>
      </c>
      <c r="D2422" s="9"/>
      <c r="E2422" s="9"/>
      <c r="F2422" s="10"/>
      <c r="U2422">
        <v>341.66666666666703</v>
      </c>
      <c r="AF2422">
        <v>0.75364950976494205</v>
      </c>
      <c r="AM2422">
        <v>3.1133333333333302</v>
      </c>
      <c r="BK2422">
        <v>600.86056875876295</v>
      </c>
    </row>
    <row r="2423" spans="1:63" x14ac:dyDescent="0.25">
      <c r="A2423" s="3" t="s">
        <v>289</v>
      </c>
      <c r="B2423" s="3" t="s">
        <v>289</v>
      </c>
      <c r="C2423" s="4">
        <v>33897</v>
      </c>
      <c r="D2423" s="9"/>
      <c r="E2423" s="9"/>
      <c r="F2423" s="10"/>
      <c r="T2423">
        <v>7.4889999999999999</v>
      </c>
      <c r="U2423">
        <v>486.433333333333</v>
      </c>
      <c r="AF2423">
        <v>0.85772592841348705</v>
      </c>
      <c r="AM2423">
        <v>4.3333333333333304</v>
      </c>
      <c r="AN2423">
        <v>2.7E-2</v>
      </c>
      <c r="AO2423">
        <v>4.2089999999999996</v>
      </c>
      <c r="AP2423">
        <v>153.559</v>
      </c>
      <c r="BG2423">
        <v>0.01</v>
      </c>
      <c r="BH2423">
        <v>3.28</v>
      </c>
      <c r="BJ2423">
        <v>332.84100000000001</v>
      </c>
      <c r="BK2423">
        <v>1031.6666666666699</v>
      </c>
    </row>
    <row r="2424" spans="1:63" x14ac:dyDescent="0.25">
      <c r="A2424" s="3" t="s">
        <v>289</v>
      </c>
      <c r="B2424" s="3" t="s">
        <v>289</v>
      </c>
      <c r="C2424" s="4">
        <v>33911</v>
      </c>
      <c r="D2424" s="9"/>
      <c r="E2424" s="9"/>
      <c r="F2424" s="10"/>
      <c r="T2424">
        <v>8.6969999999999992</v>
      </c>
      <c r="U2424">
        <v>765.5</v>
      </c>
      <c r="AF2424">
        <v>0.91621489232536002</v>
      </c>
      <c r="AM2424">
        <v>5.51</v>
      </c>
      <c r="AN2424">
        <v>2.7E-2</v>
      </c>
      <c r="AO2424">
        <v>4.9539999999999997</v>
      </c>
      <c r="AP2424">
        <v>181.321</v>
      </c>
      <c r="BG2424">
        <v>7.0000000000000001E-3</v>
      </c>
      <c r="BH2424">
        <v>3.7429999999999999</v>
      </c>
      <c r="BJ2424">
        <v>509.125</v>
      </c>
      <c r="BK2424">
        <v>768.33333333333303</v>
      </c>
    </row>
    <row r="2425" spans="1:63" x14ac:dyDescent="0.25">
      <c r="A2425" s="3" t="s">
        <v>289</v>
      </c>
      <c r="B2425" s="3" t="s">
        <v>289</v>
      </c>
      <c r="C2425" s="4">
        <v>33925</v>
      </c>
      <c r="D2425" s="9"/>
      <c r="E2425" s="9"/>
      <c r="F2425" s="10"/>
      <c r="T2425">
        <v>12.638</v>
      </c>
      <c r="U2425">
        <v>1359.3</v>
      </c>
      <c r="AF2425">
        <v>0.928638730443614</v>
      </c>
      <c r="AM2425">
        <v>5.8666666666666698</v>
      </c>
      <c r="AN2425">
        <v>2.8000000000000001E-2</v>
      </c>
      <c r="AO2425">
        <v>5.7690000000000001</v>
      </c>
      <c r="AP2425">
        <v>207.54</v>
      </c>
      <c r="BG2425">
        <v>7.0000000000000001E-3</v>
      </c>
      <c r="BH2425">
        <v>6.8689999999999998</v>
      </c>
      <c r="BJ2425">
        <v>995.89</v>
      </c>
      <c r="BK2425">
        <v>723.33333333333303</v>
      </c>
    </row>
    <row r="2426" spans="1:63" x14ac:dyDescent="0.25">
      <c r="A2426" s="3" t="s">
        <v>289</v>
      </c>
      <c r="B2426" s="3" t="s">
        <v>289</v>
      </c>
      <c r="C2426" s="4">
        <v>33932</v>
      </c>
      <c r="D2426" s="9"/>
      <c r="E2426" s="9"/>
      <c r="F2426" s="10"/>
      <c r="T2426">
        <v>10.342000000000001</v>
      </c>
      <c r="U2426">
        <v>1266.3333333333301</v>
      </c>
      <c r="V2426">
        <v>188.833333333333</v>
      </c>
      <c r="W2426">
        <v>1.4999999999999999E-2</v>
      </c>
      <c r="X2426">
        <v>2.0289999999999999</v>
      </c>
      <c r="AF2426">
        <v>0.91049850948132005</v>
      </c>
      <c r="AM2426">
        <v>5.3633333333333297</v>
      </c>
      <c r="AN2426">
        <v>2.5000000000000001E-2</v>
      </c>
      <c r="AO2426">
        <v>3.6349999999999998</v>
      </c>
      <c r="AP2426">
        <v>145.42500000000001</v>
      </c>
      <c r="BG2426">
        <v>5.0000000000000001E-3</v>
      </c>
      <c r="BH2426">
        <v>4.0069999999999997</v>
      </c>
      <c r="BJ2426">
        <v>830.404</v>
      </c>
      <c r="BK2426">
        <v>763.33333333333303</v>
      </c>
    </row>
    <row r="2427" spans="1:63" x14ac:dyDescent="0.25">
      <c r="A2427" s="3" t="s">
        <v>289</v>
      </c>
      <c r="B2427" s="3" t="s">
        <v>289</v>
      </c>
      <c r="C2427" s="4">
        <v>33939</v>
      </c>
      <c r="D2427" s="9"/>
      <c r="E2427" s="9"/>
      <c r="F2427" s="10"/>
      <c r="T2427">
        <v>9.2050000000000001</v>
      </c>
      <c r="U2427">
        <v>1291.81666666667</v>
      </c>
      <c r="V2427">
        <v>203.666666666667</v>
      </c>
      <c r="W2427">
        <v>1.4E-2</v>
      </c>
      <c r="X2427">
        <v>2.0449999999999999</v>
      </c>
      <c r="AF2427">
        <v>0.88774699700744697</v>
      </c>
      <c r="AM2427">
        <v>4.8600000000000003</v>
      </c>
      <c r="AN2427">
        <v>2.3E-2</v>
      </c>
      <c r="AO2427">
        <v>2.7530000000000001</v>
      </c>
      <c r="AP2427">
        <v>120.89</v>
      </c>
      <c r="BG2427">
        <v>4.0000000000000001E-3</v>
      </c>
      <c r="BH2427">
        <v>3.6829999999999998</v>
      </c>
      <c r="BJ2427">
        <v>882.04700000000003</v>
      </c>
      <c r="BK2427">
        <v>498.33333333333297</v>
      </c>
    </row>
    <row r="2428" spans="1:63" x14ac:dyDescent="0.25">
      <c r="A2428" s="3" t="s">
        <v>289</v>
      </c>
      <c r="B2428" s="3" t="s">
        <v>289</v>
      </c>
      <c r="C2428" s="4">
        <v>33946</v>
      </c>
      <c r="D2428" s="9"/>
      <c r="E2428" s="9"/>
      <c r="F2428" s="10"/>
      <c r="T2428">
        <v>10.063000000000001</v>
      </c>
      <c r="U2428">
        <v>1250.1666666666699</v>
      </c>
      <c r="V2428">
        <v>291.83333333333297</v>
      </c>
      <c r="W2428">
        <v>1.4E-2</v>
      </c>
      <c r="X2428">
        <v>3.008</v>
      </c>
      <c r="AF2428">
        <v>0.86213771129481598</v>
      </c>
      <c r="AM2428">
        <v>4.4033333333333298</v>
      </c>
      <c r="AN2428">
        <v>2.4E-2</v>
      </c>
      <c r="AO2428">
        <v>2.3340000000000001</v>
      </c>
      <c r="AP2428">
        <v>93.623000000000005</v>
      </c>
      <c r="BG2428">
        <v>5.0000000000000001E-3</v>
      </c>
      <c r="BH2428">
        <v>3.6850000000000001</v>
      </c>
      <c r="BJ2428">
        <v>785.29300000000001</v>
      </c>
      <c r="BK2428">
        <v>491.66666666666703</v>
      </c>
    </row>
    <row r="2429" spans="1:63" x14ac:dyDescent="0.25">
      <c r="A2429" s="3" t="s">
        <v>289</v>
      </c>
      <c r="B2429" s="3" t="s">
        <v>289</v>
      </c>
      <c r="C2429" s="4">
        <v>33953</v>
      </c>
      <c r="D2429" s="9"/>
      <c r="E2429" s="9"/>
      <c r="F2429" s="10"/>
      <c r="T2429">
        <v>8.3740000000000006</v>
      </c>
      <c r="U2429">
        <v>1409.5</v>
      </c>
      <c r="V2429">
        <v>328.66666666666703</v>
      </c>
      <c r="W2429">
        <v>1.2E-2</v>
      </c>
      <c r="X2429">
        <v>2.972</v>
      </c>
      <c r="AF2429">
        <v>0.81584914626185201</v>
      </c>
      <c r="AM2429">
        <v>3.76</v>
      </c>
      <c r="AN2429">
        <v>1.7999999999999999E-2</v>
      </c>
      <c r="AO2429">
        <v>0.90500000000000003</v>
      </c>
      <c r="AP2429">
        <v>42.945</v>
      </c>
      <c r="BG2429">
        <v>4.0000000000000001E-3</v>
      </c>
      <c r="BH2429">
        <v>3.33</v>
      </c>
      <c r="BJ2429">
        <v>883.07</v>
      </c>
      <c r="BK2429">
        <v>526.66666666666697</v>
      </c>
    </row>
    <row r="2430" spans="1:63" x14ac:dyDescent="0.25">
      <c r="A2430" s="3" t="s">
        <v>289</v>
      </c>
      <c r="B2430" s="3" t="s">
        <v>289</v>
      </c>
      <c r="C2430" s="4">
        <v>33959</v>
      </c>
      <c r="D2430" s="9"/>
      <c r="E2430" s="9"/>
      <c r="F2430" s="10"/>
      <c r="T2430">
        <v>9.7789999999999999</v>
      </c>
      <c r="U2430">
        <v>1504.5</v>
      </c>
      <c r="V2430">
        <v>394.5</v>
      </c>
      <c r="W2430">
        <v>1.2999999999999999E-2</v>
      </c>
      <c r="X2430">
        <v>3.8740000000000001</v>
      </c>
      <c r="AF2430">
        <v>0.741148308245552</v>
      </c>
      <c r="AM2430">
        <v>3.0033333333333299</v>
      </c>
      <c r="AN2430">
        <v>1.9E-2</v>
      </c>
      <c r="AO2430">
        <v>1.21</v>
      </c>
      <c r="AP2430">
        <v>59.283000000000001</v>
      </c>
      <c r="BG2430">
        <v>4.0000000000000001E-3</v>
      </c>
      <c r="BH2430">
        <v>3.2949999999999999</v>
      </c>
      <c r="BJ2430">
        <v>903.96100000000001</v>
      </c>
      <c r="BK2430">
        <v>558.33333333333303</v>
      </c>
    </row>
    <row r="2431" spans="1:63" x14ac:dyDescent="0.25">
      <c r="A2431" s="3" t="s">
        <v>289</v>
      </c>
      <c r="B2431" s="3" t="s">
        <v>289</v>
      </c>
      <c r="C2431" s="4">
        <v>33967</v>
      </c>
      <c r="D2431" s="9"/>
      <c r="E2431" s="9"/>
      <c r="F2431" s="10"/>
      <c r="T2431">
        <v>8.7140000000000004</v>
      </c>
      <c r="U2431">
        <v>1593.85</v>
      </c>
      <c r="V2431">
        <v>572</v>
      </c>
      <c r="W2431">
        <v>1.4E-2</v>
      </c>
      <c r="X2431">
        <v>4.1120000000000001</v>
      </c>
      <c r="AF2431">
        <v>0.82838471114406098</v>
      </c>
      <c r="AM2431">
        <v>3.9166666666666701</v>
      </c>
      <c r="AN2431">
        <v>0.02</v>
      </c>
      <c r="AO2431">
        <v>1.0449999999999999</v>
      </c>
      <c r="AP2431">
        <v>51.723999999999997</v>
      </c>
      <c r="BG2431">
        <v>3.0000000000000001E-3</v>
      </c>
      <c r="BH2431">
        <v>2.4660000000000002</v>
      </c>
      <c r="BJ2431">
        <v>851.48</v>
      </c>
      <c r="BK2431">
        <v>551.66666666666697</v>
      </c>
    </row>
    <row r="2432" spans="1:63" x14ac:dyDescent="0.25">
      <c r="A2432" s="3" t="s">
        <v>289</v>
      </c>
      <c r="B2432" s="3" t="s">
        <v>289</v>
      </c>
      <c r="C2432" s="4">
        <v>33974</v>
      </c>
      <c r="D2432" s="9"/>
      <c r="E2432" s="9"/>
      <c r="F2432" s="10"/>
      <c r="T2432">
        <v>8.7929999999999993</v>
      </c>
      <c r="U2432">
        <v>1623.81666666667</v>
      </c>
      <c r="V2432">
        <v>616.5</v>
      </c>
      <c r="W2432">
        <v>1.2999999999999999E-2</v>
      </c>
      <c r="X2432">
        <v>4.1870000000000003</v>
      </c>
      <c r="AF2432">
        <v>0.73125706815560598</v>
      </c>
      <c r="AM2432">
        <v>2.92</v>
      </c>
      <c r="AN2432">
        <v>1.7000000000000001E-2</v>
      </c>
      <c r="AO2432">
        <v>0.94599999999999995</v>
      </c>
      <c r="AP2432">
        <v>52.201999999999998</v>
      </c>
      <c r="BG2432">
        <v>3.0000000000000001E-3</v>
      </c>
      <c r="BH2432">
        <v>2.3780000000000001</v>
      </c>
      <c r="BJ2432">
        <v>798.33699999999999</v>
      </c>
      <c r="BK2432">
        <v>626.66666666666697</v>
      </c>
    </row>
    <row r="2433" spans="1:63" x14ac:dyDescent="0.25">
      <c r="A2433" s="3" t="s">
        <v>289</v>
      </c>
      <c r="B2433" s="3" t="s">
        <v>289</v>
      </c>
      <c r="C2433" s="4">
        <v>33981</v>
      </c>
      <c r="D2433" s="9"/>
      <c r="E2433" s="9"/>
      <c r="F2433" s="10"/>
      <c r="T2433">
        <v>10.829000000000001</v>
      </c>
      <c r="U2433">
        <v>1728.4666666666701</v>
      </c>
      <c r="V2433">
        <v>688.66666666666697</v>
      </c>
      <c r="W2433">
        <v>1.2999999999999999E-2</v>
      </c>
      <c r="X2433">
        <v>6.484</v>
      </c>
      <c r="AF2433">
        <v>0.74037058717196902</v>
      </c>
      <c r="AM2433">
        <v>2.9966666666666701</v>
      </c>
      <c r="BG2433">
        <v>2E-3</v>
      </c>
      <c r="BH2433">
        <v>1.899</v>
      </c>
      <c r="BJ2433">
        <v>805.90499999999997</v>
      </c>
      <c r="BK2433">
        <v>580</v>
      </c>
    </row>
    <row r="2434" spans="1:63" x14ac:dyDescent="0.25">
      <c r="A2434" s="3" t="s">
        <v>289</v>
      </c>
      <c r="B2434" s="3" t="s">
        <v>289</v>
      </c>
      <c r="C2434" s="4">
        <v>33988</v>
      </c>
      <c r="D2434" s="9"/>
      <c r="E2434" s="9"/>
      <c r="F2434" s="10"/>
      <c r="T2434">
        <v>11.436999999999999</v>
      </c>
      <c r="U2434">
        <v>1546.4833333333299</v>
      </c>
      <c r="V2434">
        <v>674</v>
      </c>
      <c r="W2434">
        <v>1.4999999999999999E-2</v>
      </c>
      <c r="X2434">
        <v>7.3040000000000003</v>
      </c>
      <c r="BG2434">
        <v>2E-3</v>
      </c>
      <c r="BH2434">
        <v>1.74</v>
      </c>
      <c r="BJ2434">
        <v>716.31799999999998</v>
      </c>
      <c r="BK2434">
        <v>571.66666666666697</v>
      </c>
    </row>
    <row r="2435" spans="1:63" x14ac:dyDescent="0.25">
      <c r="A2435" s="3" t="s">
        <v>289</v>
      </c>
      <c r="B2435" s="3" t="s">
        <v>289</v>
      </c>
      <c r="C2435" s="4">
        <v>33996</v>
      </c>
      <c r="D2435" s="9"/>
      <c r="E2435" s="9"/>
      <c r="F2435" s="10"/>
      <c r="BK2435">
        <v>536.66666666666697</v>
      </c>
    </row>
    <row r="2436" spans="1:63" x14ac:dyDescent="0.25">
      <c r="A2436" s="3" t="s">
        <v>289</v>
      </c>
      <c r="B2436" s="3" t="s">
        <v>289</v>
      </c>
      <c r="C2436" s="4">
        <v>34003</v>
      </c>
      <c r="D2436" s="9"/>
      <c r="E2436" s="9"/>
      <c r="F2436" s="10"/>
      <c r="T2436">
        <v>14.973000000000001</v>
      </c>
      <c r="U2436">
        <v>1711.8006190445401</v>
      </c>
      <c r="V2436">
        <v>905.35831545226199</v>
      </c>
      <c r="W2436">
        <v>1.4999999999999999E-2</v>
      </c>
      <c r="X2436">
        <v>9.8070000000000004</v>
      </c>
      <c r="Z2436">
        <v>3.1951300000000002E-2</v>
      </c>
      <c r="AB2436">
        <f>AD2436/Z2436</f>
        <v>20865.550870504267</v>
      </c>
      <c r="AD2436">
        <v>666.68147552874302</v>
      </c>
      <c r="AT2436" t="s">
        <v>45</v>
      </c>
      <c r="BE2436">
        <v>238.676839923519</v>
      </c>
      <c r="BG2436">
        <v>2E-3</v>
      </c>
      <c r="BH2436">
        <v>1.9350000000000001</v>
      </c>
      <c r="BJ2436">
        <v>806.32500000000005</v>
      </c>
    </row>
    <row r="2437" spans="1:63" x14ac:dyDescent="0.25">
      <c r="A2437" s="3" t="s">
        <v>287</v>
      </c>
      <c r="B2437" s="3" t="s">
        <v>287</v>
      </c>
      <c r="C2437" s="4">
        <v>33884</v>
      </c>
      <c r="D2437" s="9"/>
      <c r="E2437" s="9"/>
      <c r="F2437" s="10"/>
      <c r="U2437">
        <v>301</v>
      </c>
      <c r="AF2437">
        <v>0.66646250794830697</v>
      </c>
      <c r="AM2437">
        <v>2.44</v>
      </c>
      <c r="BK2437">
        <v>503.28632106586099</v>
      </c>
    </row>
    <row r="2438" spans="1:63" x14ac:dyDescent="0.25">
      <c r="A2438" s="3" t="s">
        <v>287</v>
      </c>
      <c r="B2438" s="3" t="s">
        <v>287</v>
      </c>
      <c r="C2438" s="4">
        <v>33897</v>
      </c>
      <c r="D2438" s="9"/>
      <c r="E2438" s="9"/>
      <c r="F2438" s="10"/>
      <c r="T2438">
        <v>9.6880000000000006</v>
      </c>
      <c r="U2438">
        <v>358.9</v>
      </c>
      <c r="AF2438">
        <v>0.86068253093597302</v>
      </c>
      <c r="AM2438">
        <v>4.38</v>
      </c>
      <c r="AN2438">
        <v>3.5999999999999997E-2</v>
      </c>
      <c r="AO2438">
        <v>5.718</v>
      </c>
      <c r="AP2438">
        <v>158.83500000000001</v>
      </c>
      <c r="BG2438">
        <v>0.02</v>
      </c>
      <c r="BH2438">
        <v>3.97</v>
      </c>
      <c r="BJ2438">
        <v>200.399</v>
      </c>
      <c r="BK2438">
        <v>1031.6666666666699</v>
      </c>
    </row>
    <row r="2439" spans="1:63" x14ac:dyDescent="0.25">
      <c r="A2439" s="3" t="s">
        <v>287</v>
      </c>
      <c r="B2439" s="3" t="s">
        <v>287</v>
      </c>
      <c r="C2439" s="4">
        <v>33911</v>
      </c>
      <c r="D2439" s="9"/>
      <c r="E2439" s="9"/>
      <c r="F2439" s="10"/>
      <c r="T2439">
        <v>13.414999999999999</v>
      </c>
      <c r="U2439">
        <v>697.03333333333296</v>
      </c>
      <c r="AF2439">
        <v>0.93755692891704601</v>
      </c>
      <c r="AM2439">
        <v>6.1633333333333304</v>
      </c>
      <c r="AN2439">
        <v>3.3000000000000002E-2</v>
      </c>
      <c r="AO2439">
        <v>8.0220000000000002</v>
      </c>
      <c r="AP2439">
        <v>246.12100000000001</v>
      </c>
      <c r="BG2439">
        <v>1.4E-2</v>
      </c>
      <c r="BH2439">
        <v>5.3929999999999998</v>
      </c>
      <c r="BJ2439">
        <v>388.86700000000002</v>
      </c>
      <c r="BK2439">
        <v>830</v>
      </c>
    </row>
    <row r="2440" spans="1:63" x14ac:dyDescent="0.25">
      <c r="A2440" s="3" t="s">
        <v>287</v>
      </c>
      <c r="B2440" s="3" t="s">
        <v>287</v>
      </c>
      <c r="C2440" s="4">
        <v>33925</v>
      </c>
      <c r="D2440" s="9"/>
      <c r="E2440" s="9"/>
      <c r="F2440" s="10"/>
      <c r="T2440">
        <v>16.556999999999999</v>
      </c>
      <c r="U2440">
        <v>1439.4166666666699</v>
      </c>
      <c r="AF2440">
        <v>0.945031775661207</v>
      </c>
      <c r="AM2440">
        <v>6.4466666666666699</v>
      </c>
      <c r="AN2440">
        <v>3.1E-2</v>
      </c>
      <c r="AO2440">
        <v>7.9889999999999999</v>
      </c>
      <c r="AP2440">
        <v>256.93799999999999</v>
      </c>
      <c r="BG2440">
        <v>8.9999999999999993E-3</v>
      </c>
      <c r="BH2440">
        <v>8.5679999999999996</v>
      </c>
      <c r="BJ2440">
        <v>964.44100000000003</v>
      </c>
      <c r="BK2440">
        <v>768.33333333333303</v>
      </c>
    </row>
    <row r="2441" spans="1:63" x14ac:dyDescent="0.25">
      <c r="A2441" s="3" t="s">
        <v>287</v>
      </c>
      <c r="B2441" s="3" t="s">
        <v>287</v>
      </c>
      <c r="C2441" s="4">
        <v>33932</v>
      </c>
      <c r="D2441" s="9"/>
      <c r="E2441" s="9"/>
      <c r="F2441" s="10"/>
      <c r="T2441">
        <v>13.387</v>
      </c>
      <c r="U2441">
        <v>1318.8333333333301</v>
      </c>
      <c r="V2441">
        <v>186.833333333333</v>
      </c>
      <c r="W2441">
        <v>1.9E-2</v>
      </c>
      <c r="X2441">
        <v>2.7040000000000002</v>
      </c>
      <c r="AF2441">
        <v>0.93329664316729299</v>
      </c>
      <c r="AM2441">
        <v>6.0166666666666702</v>
      </c>
      <c r="AN2441">
        <v>2.9000000000000001E-2</v>
      </c>
      <c r="AO2441">
        <v>5.117</v>
      </c>
      <c r="AP2441">
        <v>176.10300000000001</v>
      </c>
      <c r="BG2441">
        <v>6.0000000000000001E-3</v>
      </c>
      <c r="BH2441">
        <v>5.2050000000000001</v>
      </c>
      <c r="BJ2441">
        <v>826.61900000000003</v>
      </c>
      <c r="BK2441">
        <v>773.33333333333303</v>
      </c>
    </row>
    <row r="2442" spans="1:63" x14ac:dyDescent="0.25">
      <c r="A2442" s="3" t="s">
        <v>287</v>
      </c>
      <c r="B2442" s="3" t="s">
        <v>287</v>
      </c>
      <c r="C2442" s="4">
        <v>33939</v>
      </c>
      <c r="D2442" s="9"/>
      <c r="E2442" s="9"/>
      <c r="F2442" s="10"/>
      <c r="T2442">
        <v>17.131</v>
      </c>
      <c r="U2442">
        <v>1728.61666666667</v>
      </c>
      <c r="V2442">
        <v>269.66666666666703</v>
      </c>
      <c r="W2442">
        <v>1.7000000000000001E-2</v>
      </c>
      <c r="X2442">
        <v>3.4209999999999998</v>
      </c>
      <c r="AF2442">
        <v>0.91520341430283603</v>
      </c>
      <c r="AM2442">
        <v>5.4833333333333298</v>
      </c>
      <c r="AN2442">
        <v>2.9000000000000001E-2</v>
      </c>
      <c r="AO2442">
        <v>6.4720000000000004</v>
      </c>
      <c r="AP2442">
        <v>222.53399999999999</v>
      </c>
      <c r="BG2442">
        <v>6.0000000000000001E-3</v>
      </c>
      <c r="BH2442">
        <v>6.7169999999999996</v>
      </c>
      <c r="BJ2442">
        <v>1131.153</v>
      </c>
      <c r="BK2442">
        <v>621.66666666666697</v>
      </c>
    </row>
    <row r="2443" spans="1:63" x14ac:dyDescent="0.25">
      <c r="A2443" s="3" t="s">
        <v>287</v>
      </c>
      <c r="B2443" s="3" t="s">
        <v>287</v>
      </c>
      <c r="C2443" s="4">
        <v>33946</v>
      </c>
      <c r="D2443" s="9"/>
      <c r="E2443" s="9"/>
      <c r="F2443" s="10"/>
      <c r="T2443">
        <v>14.59</v>
      </c>
      <c r="U2443">
        <v>1420.5</v>
      </c>
      <c r="V2443">
        <v>327.16666666666703</v>
      </c>
      <c r="W2443">
        <v>1.7000000000000001E-2</v>
      </c>
      <c r="X2443">
        <v>4.298</v>
      </c>
      <c r="AF2443">
        <v>0.90846190000679905</v>
      </c>
      <c r="AM2443">
        <v>5.3133333333333299</v>
      </c>
      <c r="AN2443">
        <v>2.8000000000000001E-2</v>
      </c>
      <c r="AO2443">
        <v>4.3559999999999999</v>
      </c>
      <c r="AP2443">
        <v>154.785</v>
      </c>
      <c r="BG2443">
        <v>5.0000000000000001E-3</v>
      </c>
      <c r="BH2443">
        <v>5.3040000000000003</v>
      </c>
      <c r="BJ2443">
        <v>990.30499999999995</v>
      </c>
      <c r="BK2443">
        <v>613.33333333333303</v>
      </c>
    </row>
    <row r="2444" spans="1:63" x14ac:dyDescent="0.25">
      <c r="A2444" s="3" t="s">
        <v>287</v>
      </c>
      <c r="B2444" s="3" t="s">
        <v>287</v>
      </c>
      <c r="C2444" s="4">
        <v>33953</v>
      </c>
      <c r="D2444" s="9"/>
      <c r="E2444" s="9"/>
      <c r="F2444" s="10"/>
      <c r="T2444">
        <v>11.728999999999999</v>
      </c>
      <c r="U2444">
        <v>1628.8333333333301</v>
      </c>
      <c r="V2444">
        <v>402.5</v>
      </c>
      <c r="W2444">
        <v>1.6E-2</v>
      </c>
      <c r="X2444">
        <v>4.93</v>
      </c>
      <c r="AF2444">
        <v>0.86089135048575305</v>
      </c>
      <c r="AM2444">
        <v>4.3833333333333302</v>
      </c>
      <c r="AN2444">
        <v>2.4E-2</v>
      </c>
      <c r="AO2444">
        <v>2.1789999999999998</v>
      </c>
      <c r="AP2444">
        <v>91.22</v>
      </c>
      <c r="BG2444">
        <v>4.0000000000000001E-3</v>
      </c>
      <c r="BH2444">
        <v>3.843</v>
      </c>
      <c r="BJ2444">
        <v>1007.0359999999999</v>
      </c>
      <c r="BK2444">
        <v>631.66666666666697</v>
      </c>
    </row>
    <row r="2445" spans="1:63" x14ac:dyDescent="0.25">
      <c r="A2445" s="3" t="s">
        <v>287</v>
      </c>
      <c r="B2445" s="3" t="s">
        <v>287</v>
      </c>
      <c r="C2445" s="4">
        <v>33959</v>
      </c>
      <c r="D2445" s="9"/>
      <c r="E2445" s="9"/>
      <c r="F2445" s="10"/>
      <c r="T2445">
        <v>16.53</v>
      </c>
      <c r="U2445">
        <v>1896.7666666666701</v>
      </c>
      <c r="V2445">
        <v>560.70000000000005</v>
      </c>
      <c r="W2445">
        <v>1.7000000000000001E-2</v>
      </c>
      <c r="X2445">
        <v>7.08</v>
      </c>
      <c r="AF2445">
        <v>0.804168366173039</v>
      </c>
      <c r="AM2445">
        <v>3.62333333333333</v>
      </c>
      <c r="AN2445">
        <v>2.3E-2</v>
      </c>
      <c r="AO2445">
        <v>3.2810000000000001</v>
      </c>
      <c r="AP2445">
        <v>137.40799999999999</v>
      </c>
      <c r="BG2445">
        <v>5.0000000000000001E-3</v>
      </c>
      <c r="BH2445">
        <v>5.085</v>
      </c>
      <c r="BJ2445">
        <v>1069.316</v>
      </c>
      <c r="BK2445">
        <v>575</v>
      </c>
    </row>
    <row r="2446" spans="1:63" x14ac:dyDescent="0.25">
      <c r="A2446" s="3" t="s">
        <v>287</v>
      </c>
      <c r="B2446" s="3" t="s">
        <v>287</v>
      </c>
      <c r="C2446" s="4">
        <v>33967</v>
      </c>
      <c r="D2446" s="9"/>
      <c r="E2446" s="9"/>
      <c r="F2446" s="10"/>
      <c r="T2446">
        <v>12.348000000000001</v>
      </c>
      <c r="U2446">
        <v>1681.43333333333</v>
      </c>
      <c r="V2446">
        <v>544.83333333333303</v>
      </c>
      <c r="W2446">
        <v>1.7000000000000001E-2</v>
      </c>
      <c r="X2446">
        <v>6.8659999999999997</v>
      </c>
      <c r="AF2446">
        <v>0.85317296241112495</v>
      </c>
      <c r="AM2446">
        <v>4.2633333333333301</v>
      </c>
      <c r="AN2446">
        <v>1.7999999999999999E-2</v>
      </c>
      <c r="AO2446">
        <v>1.135</v>
      </c>
      <c r="AP2446">
        <v>59.418999999999997</v>
      </c>
      <c r="BG2446">
        <v>3.0000000000000001E-3</v>
      </c>
      <c r="BH2446">
        <v>3.294</v>
      </c>
      <c r="BJ2446">
        <v>930.53399999999999</v>
      </c>
      <c r="BK2446">
        <v>611.66666666666697</v>
      </c>
    </row>
    <row r="2447" spans="1:63" x14ac:dyDescent="0.25">
      <c r="A2447" s="3" t="s">
        <v>287</v>
      </c>
      <c r="B2447" s="3" t="s">
        <v>287</v>
      </c>
      <c r="C2447" s="4">
        <v>33974</v>
      </c>
      <c r="D2447" s="9"/>
      <c r="E2447" s="9"/>
      <c r="F2447" s="10"/>
      <c r="T2447">
        <v>13.779</v>
      </c>
      <c r="U2447">
        <v>1960.2</v>
      </c>
      <c r="V2447">
        <v>800.41666666666697</v>
      </c>
      <c r="W2447">
        <v>1.4999999999999999E-2</v>
      </c>
      <c r="X2447">
        <v>9.3520000000000003</v>
      </c>
      <c r="AF2447">
        <v>0.84102367703178305</v>
      </c>
      <c r="AM2447">
        <v>4.0866666666666696</v>
      </c>
      <c r="AN2447">
        <v>0.02</v>
      </c>
      <c r="AO2447">
        <v>0.50700000000000001</v>
      </c>
      <c r="AP2447">
        <v>25.245000000000001</v>
      </c>
      <c r="BG2447">
        <v>3.0000000000000001E-3</v>
      </c>
      <c r="BH2447">
        <v>2.7120000000000002</v>
      </c>
      <c r="BJ2447">
        <v>941.33799999999997</v>
      </c>
      <c r="BK2447">
        <v>543.33333333333303</v>
      </c>
    </row>
    <row r="2448" spans="1:63" x14ac:dyDescent="0.25">
      <c r="A2448" s="3" t="s">
        <v>287</v>
      </c>
      <c r="B2448" s="3" t="s">
        <v>287</v>
      </c>
      <c r="C2448" s="4">
        <v>33981</v>
      </c>
      <c r="D2448" s="9"/>
      <c r="E2448" s="9"/>
      <c r="F2448" s="10"/>
      <c r="T2448">
        <v>14.202</v>
      </c>
      <c r="U2448">
        <v>1763</v>
      </c>
      <c r="V2448">
        <v>786.33333333333303</v>
      </c>
      <c r="W2448">
        <v>1.9E-2</v>
      </c>
      <c r="X2448">
        <v>11.176</v>
      </c>
      <c r="AF2448">
        <v>0.798506871517359</v>
      </c>
      <c r="AM2448">
        <v>3.56</v>
      </c>
      <c r="BG2448">
        <v>2E-3</v>
      </c>
      <c r="BH2448">
        <v>1.5069999999999999</v>
      </c>
      <c r="BJ2448">
        <v>735.74599999999998</v>
      </c>
      <c r="BK2448">
        <v>623.33333333333303</v>
      </c>
    </row>
    <row r="2449" spans="1:63" x14ac:dyDescent="0.25">
      <c r="A2449" s="3" t="s">
        <v>287</v>
      </c>
      <c r="B2449" s="3" t="s">
        <v>287</v>
      </c>
      <c r="C2449" s="4">
        <v>33988</v>
      </c>
      <c r="D2449" s="9"/>
      <c r="E2449" s="9"/>
      <c r="F2449" s="10"/>
      <c r="T2449">
        <v>14.064</v>
      </c>
      <c r="U2449">
        <v>1780.5</v>
      </c>
      <c r="V2449">
        <v>848.33333333333303</v>
      </c>
      <c r="W2449">
        <v>1.7000000000000001E-2</v>
      </c>
      <c r="X2449">
        <v>10.755000000000001</v>
      </c>
      <c r="BG2449">
        <v>2E-3</v>
      </c>
      <c r="BH2449">
        <v>1.67</v>
      </c>
      <c r="BJ2449">
        <v>743.03200000000004</v>
      </c>
      <c r="BK2449">
        <v>530</v>
      </c>
    </row>
    <row r="2450" spans="1:63" x14ac:dyDescent="0.25">
      <c r="A2450" s="3" t="s">
        <v>287</v>
      </c>
      <c r="B2450" s="3" t="s">
        <v>287</v>
      </c>
      <c r="C2450" s="4">
        <v>33996</v>
      </c>
      <c r="D2450" s="9"/>
      <c r="E2450" s="9"/>
      <c r="F2450" s="10"/>
      <c r="BK2450">
        <v>501.66666666666703</v>
      </c>
    </row>
    <row r="2451" spans="1:63" x14ac:dyDescent="0.25">
      <c r="A2451" s="3" t="s">
        <v>287</v>
      </c>
      <c r="B2451" s="3" t="s">
        <v>287</v>
      </c>
      <c r="C2451" s="4">
        <v>34003</v>
      </c>
      <c r="D2451" s="9"/>
      <c r="E2451" s="9"/>
      <c r="F2451" s="10"/>
      <c r="T2451">
        <v>15.98</v>
      </c>
      <c r="U2451">
        <v>1784.52025130632</v>
      </c>
      <c r="V2451">
        <v>975.21336587042799</v>
      </c>
      <c r="W2451">
        <v>1.7000000000000001E-2</v>
      </c>
      <c r="X2451">
        <v>12.401999999999999</v>
      </c>
      <c r="Z2451">
        <v>3.3291533333333297E-2</v>
      </c>
      <c r="AB2451">
        <f>AD2451/Z2451</f>
        <v>22221.411674425166</v>
      </c>
      <c r="AD2451">
        <v>739.78486747284705</v>
      </c>
      <c r="AT2451" t="s">
        <v>45</v>
      </c>
      <c r="BE2451">
        <v>235.42849839758199</v>
      </c>
      <c r="BG2451">
        <v>2E-3</v>
      </c>
      <c r="BH2451">
        <v>1.8069999999999999</v>
      </c>
      <c r="BJ2451">
        <v>809.32299999999998</v>
      </c>
    </row>
    <row r="2452" spans="1:63" x14ac:dyDescent="0.25">
      <c r="A2452" s="55" t="s">
        <v>288</v>
      </c>
      <c r="B2452" s="55" t="s">
        <v>288</v>
      </c>
      <c r="C2452" s="60">
        <v>33813</v>
      </c>
    </row>
    <row r="2453" spans="1:63" x14ac:dyDescent="0.25">
      <c r="A2453" s="55" t="s">
        <v>288</v>
      </c>
      <c r="B2453" s="55" t="s">
        <v>288</v>
      </c>
      <c r="C2453" s="60">
        <v>33813</v>
      </c>
    </row>
    <row r="2454" spans="1:63" x14ac:dyDescent="0.25">
      <c r="A2454" s="55" t="s">
        <v>288</v>
      </c>
      <c r="B2454" s="55" t="s">
        <v>288</v>
      </c>
      <c r="C2454" s="60">
        <v>33813</v>
      </c>
    </row>
    <row r="2455" spans="1:63" x14ac:dyDescent="0.25">
      <c r="A2455" s="55" t="s">
        <v>288</v>
      </c>
      <c r="B2455" s="55" t="s">
        <v>288</v>
      </c>
      <c r="C2455" s="60">
        <v>33841</v>
      </c>
    </row>
    <row r="2456" spans="1:63" x14ac:dyDescent="0.25">
      <c r="A2456" s="55" t="s">
        <v>288</v>
      </c>
      <c r="B2456" s="55" t="s">
        <v>288</v>
      </c>
      <c r="C2456" s="60">
        <v>33841</v>
      </c>
    </row>
    <row r="2457" spans="1:63" x14ac:dyDescent="0.25">
      <c r="A2457" s="55" t="s">
        <v>288</v>
      </c>
      <c r="B2457" s="55" t="s">
        <v>288</v>
      </c>
      <c r="C2457" s="60">
        <v>33841</v>
      </c>
    </row>
    <row r="2458" spans="1:63" x14ac:dyDescent="0.25">
      <c r="A2458" s="55" t="s">
        <v>288</v>
      </c>
      <c r="B2458" s="55" t="s">
        <v>288</v>
      </c>
      <c r="C2458" s="60">
        <v>33861</v>
      </c>
    </row>
    <row r="2459" spans="1:63" x14ac:dyDescent="0.25">
      <c r="A2459" s="55" t="s">
        <v>288</v>
      </c>
      <c r="B2459" s="55" t="s">
        <v>288</v>
      </c>
      <c r="C2459" s="60">
        <v>33861</v>
      </c>
    </row>
    <row r="2460" spans="1:63" x14ac:dyDescent="0.25">
      <c r="A2460" s="55" t="s">
        <v>288</v>
      </c>
      <c r="B2460" s="55" t="s">
        <v>288</v>
      </c>
      <c r="C2460" s="60">
        <v>33861</v>
      </c>
    </row>
    <row r="2461" spans="1:63" x14ac:dyDescent="0.25">
      <c r="A2461" s="55" t="s">
        <v>288</v>
      </c>
      <c r="B2461" s="55" t="s">
        <v>288</v>
      </c>
      <c r="C2461" s="60">
        <v>33870</v>
      </c>
    </row>
    <row r="2462" spans="1:63" x14ac:dyDescent="0.25">
      <c r="A2462" s="55" t="s">
        <v>288</v>
      </c>
      <c r="B2462" s="55" t="s">
        <v>288</v>
      </c>
      <c r="C2462" s="60">
        <v>33870</v>
      </c>
    </row>
    <row r="2463" spans="1:63" x14ac:dyDescent="0.25">
      <c r="A2463" s="55" t="s">
        <v>288</v>
      </c>
      <c r="B2463" s="55" t="s">
        <v>288</v>
      </c>
      <c r="C2463" s="60">
        <v>33870</v>
      </c>
    </row>
    <row r="2464" spans="1:63" x14ac:dyDescent="0.25">
      <c r="A2464" s="55" t="s">
        <v>288</v>
      </c>
      <c r="B2464" s="55" t="s">
        <v>288</v>
      </c>
      <c r="C2464" s="60">
        <v>33878</v>
      </c>
    </row>
    <row r="2465" spans="1:63" x14ac:dyDescent="0.25">
      <c r="A2465" s="55" t="s">
        <v>288</v>
      </c>
      <c r="B2465" s="55" t="s">
        <v>288</v>
      </c>
      <c r="C2465" s="60">
        <v>33878</v>
      </c>
    </row>
    <row r="2466" spans="1:63" x14ac:dyDescent="0.25">
      <c r="A2466" s="55" t="s">
        <v>288</v>
      </c>
      <c r="B2466" s="55" t="s">
        <v>288</v>
      </c>
      <c r="C2466" s="60">
        <v>33878</v>
      </c>
    </row>
    <row r="2467" spans="1:63" x14ac:dyDescent="0.25">
      <c r="A2467" s="55" t="s">
        <v>288</v>
      </c>
      <c r="B2467" s="55" t="s">
        <v>288</v>
      </c>
      <c r="C2467" s="60">
        <v>33883</v>
      </c>
    </row>
    <row r="2468" spans="1:63" x14ac:dyDescent="0.25">
      <c r="A2468" s="55" t="s">
        <v>288</v>
      </c>
      <c r="B2468" s="55" t="s">
        <v>288</v>
      </c>
      <c r="C2468" s="60">
        <v>33883</v>
      </c>
    </row>
    <row r="2469" spans="1:63" x14ac:dyDescent="0.25">
      <c r="A2469" s="55" t="s">
        <v>288</v>
      </c>
      <c r="B2469" s="55" t="s">
        <v>288</v>
      </c>
      <c r="C2469" s="60">
        <v>33883</v>
      </c>
    </row>
    <row r="2470" spans="1:63" x14ac:dyDescent="0.25">
      <c r="A2470" s="3" t="s">
        <v>288</v>
      </c>
      <c r="B2470" s="3" t="s">
        <v>288</v>
      </c>
      <c r="C2470" s="4">
        <v>33884</v>
      </c>
      <c r="D2470" s="9"/>
      <c r="E2470" s="9"/>
      <c r="F2470" s="10"/>
      <c r="U2470">
        <v>342</v>
      </c>
      <c r="AF2470">
        <v>0.76484255254257605</v>
      </c>
      <c r="AM2470">
        <v>3.2166666666666699</v>
      </c>
      <c r="BK2470">
        <v>602.41668425208195</v>
      </c>
    </row>
    <row r="2471" spans="1:63" x14ac:dyDescent="0.25">
      <c r="A2471" s="55" t="s">
        <v>288</v>
      </c>
      <c r="B2471" s="55" t="s">
        <v>288</v>
      </c>
      <c r="C2471" s="60">
        <v>33891</v>
      </c>
    </row>
    <row r="2472" spans="1:63" x14ac:dyDescent="0.25">
      <c r="A2472" s="55" t="s">
        <v>288</v>
      </c>
      <c r="B2472" s="55" t="s">
        <v>288</v>
      </c>
      <c r="C2472" s="60">
        <v>33891</v>
      </c>
    </row>
    <row r="2473" spans="1:63" x14ac:dyDescent="0.25">
      <c r="A2473" s="55" t="s">
        <v>288</v>
      </c>
      <c r="B2473" s="55" t="s">
        <v>288</v>
      </c>
      <c r="C2473" s="60">
        <v>33891</v>
      </c>
    </row>
    <row r="2474" spans="1:63" x14ac:dyDescent="0.25">
      <c r="A2474" s="3" t="s">
        <v>288</v>
      </c>
      <c r="B2474" s="3" t="s">
        <v>288</v>
      </c>
      <c r="C2474" s="4">
        <v>33897</v>
      </c>
      <c r="D2474" s="9"/>
      <c r="E2474" s="9"/>
      <c r="F2474" s="10"/>
      <c r="T2474">
        <v>14.815</v>
      </c>
      <c r="U2474">
        <v>563.23333333333301</v>
      </c>
      <c r="AF2474">
        <v>0.91156610895951196</v>
      </c>
      <c r="AM2474">
        <v>5.39</v>
      </c>
      <c r="AN2474">
        <v>3.7999999999999999E-2</v>
      </c>
      <c r="AO2474">
        <v>8.6140000000000008</v>
      </c>
      <c r="AP2474">
        <v>227.166</v>
      </c>
      <c r="BG2474">
        <v>1.7999999999999999E-2</v>
      </c>
      <c r="BH2474">
        <v>6.2009999999999996</v>
      </c>
      <c r="BJ2474">
        <v>336</v>
      </c>
      <c r="BK2474">
        <v>958.33333333333303</v>
      </c>
    </row>
    <row r="2475" spans="1:63" x14ac:dyDescent="0.25">
      <c r="A2475" s="55" t="s">
        <v>288</v>
      </c>
      <c r="B2475" s="55" t="s">
        <v>288</v>
      </c>
      <c r="C2475" s="60">
        <v>33904</v>
      </c>
    </row>
    <row r="2476" spans="1:63" x14ac:dyDescent="0.25">
      <c r="A2476" s="55" t="s">
        <v>288</v>
      </c>
      <c r="B2476" s="55" t="s">
        <v>288</v>
      </c>
      <c r="C2476" s="60">
        <v>33904</v>
      </c>
    </row>
    <row r="2477" spans="1:63" x14ac:dyDescent="0.25">
      <c r="A2477" s="55" t="s">
        <v>288</v>
      </c>
      <c r="B2477" s="55" t="s">
        <v>288</v>
      </c>
      <c r="C2477" s="60">
        <v>33904</v>
      </c>
    </row>
    <row r="2478" spans="1:63" x14ac:dyDescent="0.25">
      <c r="A2478" s="3" t="s">
        <v>288</v>
      </c>
      <c r="B2478" s="3" t="s">
        <v>288</v>
      </c>
      <c r="C2478" s="4">
        <v>33911</v>
      </c>
      <c r="D2478" s="9"/>
      <c r="E2478" s="9"/>
      <c r="F2478" s="10"/>
      <c r="T2478">
        <v>21.172000000000001</v>
      </c>
      <c r="U2478">
        <v>1032.6666666666699</v>
      </c>
      <c r="AF2478">
        <v>0.95841434487882704</v>
      </c>
      <c r="AM2478">
        <v>7.06666666666667</v>
      </c>
      <c r="AN2478">
        <v>3.5000000000000003E-2</v>
      </c>
      <c r="AO2478">
        <v>12.396000000000001</v>
      </c>
      <c r="AP2478">
        <v>349.92700000000002</v>
      </c>
      <c r="BG2478">
        <v>1.4E-2</v>
      </c>
      <c r="BH2478">
        <v>8.7759999999999998</v>
      </c>
      <c r="BJ2478">
        <v>631.03099999999995</v>
      </c>
      <c r="BK2478">
        <v>826.66666666666697</v>
      </c>
    </row>
    <row r="2479" spans="1:63" x14ac:dyDescent="0.25">
      <c r="A2479" s="55" t="s">
        <v>288</v>
      </c>
      <c r="B2479" s="55" t="s">
        <v>288</v>
      </c>
      <c r="C2479" s="60">
        <v>33912</v>
      </c>
    </row>
    <row r="2480" spans="1:63" x14ac:dyDescent="0.25">
      <c r="A2480" s="55" t="s">
        <v>288</v>
      </c>
      <c r="B2480" s="55" t="s">
        <v>288</v>
      </c>
      <c r="C2480" s="60">
        <v>33912</v>
      </c>
    </row>
    <row r="2481" spans="1:63" x14ac:dyDescent="0.25">
      <c r="A2481" s="55" t="s">
        <v>288</v>
      </c>
      <c r="B2481" s="55" t="s">
        <v>288</v>
      </c>
      <c r="C2481" s="60">
        <v>33912</v>
      </c>
    </row>
    <row r="2482" spans="1:63" x14ac:dyDescent="0.25">
      <c r="A2482" s="55" t="s">
        <v>288</v>
      </c>
      <c r="B2482" s="55" t="s">
        <v>288</v>
      </c>
      <c r="C2482" s="60">
        <v>33919</v>
      </c>
    </row>
    <row r="2483" spans="1:63" x14ac:dyDescent="0.25">
      <c r="A2483" s="55" t="s">
        <v>288</v>
      </c>
      <c r="B2483" s="55" t="s">
        <v>288</v>
      </c>
      <c r="C2483" s="60">
        <v>33919</v>
      </c>
    </row>
    <row r="2484" spans="1:63" x14ac:dyDescent="0.25">
      <c r="A2484" s="55" t="s">
        <v>288</v>
      </c>
      <c r="B2484" s="55" t="s">
        <v>288</v>
      </c>
      <c r="C2484" s="60">
        <v>33919</v>
      </c>
    </row>
    <row r="2485" spans="1:63" x14ac:dyDescent="0.25">
      <c r="A2485" s="3" t="s">
        <v>288</v>
      </c>
      <c r="B2485" s="3" t="s">
        <v>288</v>
      </c>
      <c r="C2485" s="4">
        <v>33925</v>
      </c>
      <c r="D2485" s="9"/>
      <c r="E2485" s="9"/>
      <c r="F2485" s="10"/>
      <c r="T2485">
        <v>15.789</v>
      </c>
      <c r="U2485">
        <v>1161.2666666666701</v>
      </c>
      <c r="AF2485">
        <v>0.96442101057348095</v>
      </c>
      <c r="AM2485">
        <v>7.4133333333333304</v>
      </c>
      <c r="AN2485">
        <v>3.1E-2</v>
      </c>
      <c r="AO2485">
        <v>8.0980000000000008</v>
      </c>
      <c r="AP2485">
        <v>254.15100000000001</v>
      </c>
      <c r="BG2485">
        <v>0.01</v>
      </c>
      <c r="BH2485">
        <v>7.6909999999999998</v>
      </c>
      <c r="BJ2485">
        <v>737.83299999999997</v>
      </c>
      <c r="BK2485">
        <v>833.33333333333303</v>
      </c>
    </row>
    <row r="2486" spans="1:63" x14ac:dyDescent="0.25">
      <c r="A2486" s="58" t="s">
        <v>288</v>
      </c>
      <c r="B2486" s="58" t="s">
        <v>288</v>
      </c>
      <c r="C2486" s="60">
        <v>33925</v>
      </c>
      <c r="H2486">
        <f>I2486*200+J2486*200+K2486*200+L2486*200+M2486*200+N2486*400</f>
        <v>312.79676056338019</v>
      </c>
      <c r="I2486" s="44">
        <v>0.134333333333333</v>
      </c>
      <c r="J2486" s="44">
        <v>0.188097183098592</v>
      </c>
      <c r="K2486" s="44">
        <v>0.21242394366197201</v>
      </c>
      <c r="L2486" s="44">
        <v>0.25487417840375598</v>
      </c>
      <c r="M2486" s="44">
        <v>0.25362558685446002</v>
      </c>
      <c r="N2486" s="44">
        <v>0.260314788732394</v>
      </c>
    </row>
    <row r="2487" spans="1:63" x14ac:dyDescent="0.25">
      <c r="A2487" s="55" t="s">
        <v>288</v>
      </c>
      <c r="B2487" s="55" t="s">
        <v>288</v>
      </c>
      <c r="C2487" s="60">
        <v>33925</v>
      </c>
    </row>
    <row r="2488" spans="1:63" x14ac:dyDescent="0.25">
      <c r="A2488" s="55" t="s">
        <v>288</v>
      </c>
      <c r="B2488" s="55" t="s">
        <v>288</v>
      </c>
      <c r="C2488" s="60">
        <v>33925</v>
      </c>
    </row>
    <row r="2489" spans="1:63" x14ac:dyDescent="0.25">
      <c r="A2489" s="55" t="s">
        <v>288</v>
      </c>
      <c r="B2489" s="55" t="s">
        <v>288</v>
      </c>
      <c r="C2489" s="60">
        <v>33925</v>
      </c>
    </row>
    <row r="2490" spans="1:63" x14ac:dyDescent="0.25">
      <c r="A2490" s="3" t="s">
        <v>288</v>
      </c>
      <c r="B2490" s="3" t="s">
        <v>288</v>
      </c>
      <c r="C2490" s="4">
        <v>33932</v>
      </c>
      <c r="D2490" s="9"/>
      <c r="E2490" s="9"/>
      <c r="F2490" s="10"/>
      <c r="T2490">
        <v>22.997</v>
      </c>
      <c r="U2490">
        <v>1564.86666666667</v>
      </c>
      <c r="V2490">
        <v>225.166666666667</v>
      </c>
      <c r="W2490">
        <v>0.02</v>
      </c>
      <c r="X2490">
        <v>3.5590000000000002</v>
      </c>
      <c r="AF2490">
        <v>0.95746806187579403</v>
      </c>
      <c r="AM2490">
        <v>7.0166666666666702</v>
      </c>
      <c r="AN2490">
        <v>3.5000000000000003E-2</v>
      </c>
      <c r="AO2490">
        <v>10.268000000000001</v>
      </c>
      <c r="AP2490">
        <v>297.03100000000001</v>
      </c>
      <c r="BG2490">
        <v>0.01</v>
      </c>
      <c r="BH2490">
        <v>8.6059999999999999</v>
      </c>
      <c r="BJ2490">
        <v>904.98699999999997</v>
      </c>
      <c r="BK2490">
        <v>806.66666666666697</v>
      </c>
    </row>
    <row r="2491" spans="1:63" x14ac:dyDescent="0.25">
      <c r="A2491" s="58" t="s">
        <v>288</v>
      </c>
      <c r="B2491" s="58" t="s">
        <v>288</v>
      </c>
      <c r="C2491" s="60">
        <v>33932</v>
      </c>
      <c r="H2491">
        <f>I2491*200+J2491*200+K2491*200+L2491*200+M2491*200+N2491*400</f>
        <v>318.36873239436636</v>
      </c>
      <c r="I2491" s="44">
        <v>0.16166666666666701</v>
      </c>
      <c r="J2491" s="44">
        <v>0.20733896713614999</v>
      </c>
      <c r="K2491" s="44">
        <v>0.218347887323944</v>
      </c>
      <c r="L2491" s="44">
        <v>0.25637488262910801</v>
      </c>
      <c r="M2491" s="44">
        <v>0.26654342723004698</v>
      </c>
      <c r="N2491" s="44">
        <v>0.240785915492958</v>
      </c>
    </row>
    <row r="2492" spans="1:63" x14ac:dyDescent="0.25">
      <c r="A2492" s="3" t="s">
        <v>288</v>
      </c>
      <c r="B2492" s="3" t="s">
        <v>288</v>
      </c>
      <c r="C2492" s="4">
        <v>33939</v>
      </c>
      <c r="D2492" s="9"/>
      <c r="E2492" s="9"/>
      <c r="F2492" s="10"/>
      <c r="T2492">
        <v>19.815000000000001</v>
      </c>
      <c r="U2492">
        <v>1498.85</v>
      </c>
      <c r="V2492">
        <v>242</v>
      </c>
      <c r="W2492">
        <v>1.7000000000000001E-2</v>
      </c>
      <c r="X2492">
        <v>3.2890000000000001</v>
      </c>
      <c r="AF2492">
        <v>0.95233223997185501</v>
      </c>
      <c r="AM2492">
        <v>6.7633333333333301</v>
      </c>
      <c r="AN2492">
        <v>3.4000000000000002E-2</v>
      </c>
      <c r="AO2492">
        <v>7.8620000000000001</v>
      </c>
      <c r="AP2492">
        <v>232.25899999999999</v>
      </c>
      <c r="BG2492">
        <v>8.9999999999999993E-3</v>
      </c>
      <c r="BH2492">
        <v>8.06</v>
      </c>
      <c r="BJ2492">
        <v>899.50199999999995</v>
      </c>
      <c r="BK2492">
        <v>685</v>
      </c>
    </row>
    <row r="2493" spans="1:63" x14ac:dyDescent="0.25">
      <c r="A2493" s="58" t="s">
        <v>288</v>
      </c>
      <c r="B2493" s="58" t="s">
        <v>288</v>
      </c>
      <c r="C2493" s="60">
        <v>33939</v>
      </c>
      <c r="H2493">
        <f>I2493*200+J2493*200+K2493*200+L2493*200+M2493*200+N2493*400</f>
        <v>301.13333333333321</v>
      </c>
      <c r="I2493" s="44">
        <v>0.14433333333333301</v>
      </c>
      <c r="J2493" s="44">
        <v>0.1711</v>
      </c>
      <c r="K2493" s="44">
        <v>0.20053333333333301</v>
      </c>
      <c r="L2493" s="44">
        <v>0.24156666666666701</v>
      </c>
      <c r="M2493" s="44">
        <v>0.24633333333333299</v>
      </c>
      <c r="N2493" s="44">
        <v>0.25090000000000001</v>
      </c>
    </row>
    <row r="2494" spans="1:63" x14ac:dyDescent="0.25">
      <c r="A2494" s="3" t="s">
        <v>288</v>
      </c>
      <c r="B2494" s="3" t="s">
        <v>288</v>
      </c>
      <c r="C2494" s="4">
        <v>33946</v>
      </c>
      <c r="D2494" s="9"/>
      <c r="E2494" s="9"/>
      <c r="F2494" s="10"/>
      <c r="T2494">
        <v>23.495000000000001</v>
      </c>
      <c r="U2494">
        <v>1915.5</v>
      </c>
      <c r="V2494">
        <v>390.66666666666703</v>
      </c>
      <c r="W2494">
        <v>1.7000000000000001E-2</v>
      </c>
      <c r="X2494">
        <v>5.4180000000000001</v>
      </c>
      <c r="AF2494">
        <v>0.93167639742545505</v>
      </c>
      <c r="AM2494">
        <v>5.9633333333333303</v>
      </c>
      <c r="AN2494">
        <v>3.3000000000000002E-2</v>
      </c>
      <c r="AO2494">
        <v>7.4880000000000004</v>
      </c>
      <c r="AP2494">
        <v>227.99100000000001</v>
      </c>
      <c r="BG2494">
        <v>8.0000000000000002E-3</v>
      </c>
      <c r="BH2494">
        <v>9.6129999999999995</v>
      </c>
      <c r="BJ2494">
        <v>1180.6400000000001</v>
      </c>
      <c r="BK2494">
        <v>653.33333333333303</v>
      </c>
    </row>
    <row r="2495" spans="1:63" x14ac:dyDescent="0.25">
      <c r="A2495" s="58" t="s">
        <v>288</v>
      </c>
      <c r="B2495" s="58" t="s">
        <v>288</v>
      </c>
      <c r="C2495" s="60">
        <v>33946</v>
      </c>
      <c r="H2495">
        <f>I2495*200+J2495*200+K2495*200+L2495*200+M2495*200+N2495*400</f>
        <v>294.41687211956759</v>
      </c>
      <c r="I2495" s="44">
        <v>0.148666666666667</v>
      </c>
      <c r="J2495" s="44">
        <v>0.174245277167593</v>
      </c>
      <c r="K2495" s="44">
        <v>0.19627063789464599</v>
      </c>
      <c r="L2495" s="44">
        <v>0.23208375759142</v>
      </c>
      <c r="M2495" s="44">
        <v>0.24105164319248801</v>
      </c>
      <c r="N2495" s="44">
        <v>0.23988318904251199</v>
      </c>
    </row>
    <row r="2496" spans="1:63" x14ac:dyDescent="0.25">
      <c r="A2496" s="3" t="s">
        <v>288</v>
      </c>
      <c r="B2496" s="3" t="s">
        <v>288</v>
      </c>
      <c r="C2496" s="4">
        <v>33953</v>
      </c>
      <c r="D2496" s="9"/>
      <c r="E2496" s="9"/>
      <c r="F2496" s="10"/>
      <c r="T2496">
        <v>21.254000000000001</v>
      </c>
      <c r="U2496">
        <v>1989.6666666666699</v>
      </c>
      <c r="V2496">
        <v>522</v>
      </c>
      <c r="W2496">
        <v>1.7999999999999999E-2</v>
      </c>
      <c r="X2496">
        <v>7.5570000000000004</v>
      </c>
      <c r="AF2496">
        <v>0.90995988628448599</v>
      </c>
      <c r="AM2496">
        <v>5.35</v>
      </c>
      <c r="AN2496">
        <v>3.1E-2</v>
      </c>
      <c r="AO2496">
        <v>4.8369999999999997</v>
      </c>
      <c r="AP2496">
        <v>156.196</v>
      </c>
      <c r="BG2496">
        <v>7.0000000000000001E-3</v>
      </c>
      <c r="BH2496">
        <v>7.5549999999999997</v>
      </c>
      <c r="BJ2496">
        <v>1143.338</v>
      </c>
      <c r="BK2496">
        <v>760</v>
      </c>
    </row>
    <row r="2497" spans="1:63" x14ac:dyDescent="0.25">
      <c r="A2497" s="58" t="s">
        <v>288</v>
      </c>
      <c r="B2497" s="58" t="s">
        <v>288</v>
      </c>
      <c r="C2497" s="60">
        <v>33953</v>
      </c>
      <c r="H2497">
        <f>I2497*200+J2497*200+K2497*200+L2497*200+M2497*200+N2497*400</f>
        <v>266.35999999999979</v>
      </c>
      <c r="I2497" s="44">
        <v>0.110666666666667</v>
      </c>
      <c r="J2497" s="44">
        <v>0.14990000000000001</v>
      </c>
      <c r="K2497" s="44">
        <v>0.16830000000000001</v>
      </c>
      <c r="L2497" s="44">
        <v>0.20963333333333301</v>
      </c>
      <c r="M2497" s="44">
        <v>0.23043333333333299</v>
      </c>
      <c r="N2497" s="44">
        <v>0.23143333333333299</v>
      </c>
    </row>
    <row r="2498" spans="1:63" x14ac:dyDescent="0.25">
      <c r="A2498" s="3" t="s">
        <v>288</v>
      </c>
      <c r="B2498" s="3" t="s">
        <v>288</v>
      </c>
      <c r="C2498" s="4">
        <v>33959</v>
      </c>
      <c r="D2498" s="9"/>
      <c r="E2498" s="9"/>
      <c r="F2498" s="10"/>
      <c r="T2498">
        <v>24.893999999999998</v>
      </c>
      <c r="U2498">
        <v>2195.3000000000002</v>
      </c>
      <c r="V2498">
        <v>702.33333333333303</v>
      </c>
      <c r="W2498">
        <v>1.7999999999999999E-2</v>
      </c>
      <c r="X2498">
        <v>10.124000000000001</v>
      </c>
      <c r="AF2498">
        <v>0.87286426706796405</v>
      </c>
      <c r="AM2498">
        <v>4.5833333333333304</v>
      </c>
      <c r="AN2498">
        <v>2.9000000000000001E-2</v>
      </c>
      <c r="AO2498">
        <v>5.2560000000000002</v>
      </c>
      <c r="AP2498">
        <v>184.58199999999999</v>
      </c>
      <c r="BG2498">
        <v>7.0000000000000001E-3</v>
      </c>
      <c r="BH2498">
        <v>7.76</v>
      </c>
      <c r="BJ2498">
        <v>1152.106</v>
      </c>
      <c r="BK2498">
        <v>653.33333333333303</v>
      </c>
    </row>
    <row r="2499" spans="1:63" x14ac:dyDescent="0.25">
      <c r="A2499" s="3" t="s">
        <v>288</v>
      </c>
      <c r="B2499" s="3" t="s">
        <v>288</v>
      </c>
      <c r="C2499" s="4">
        <v>33967</v>
      </c>
      <c r="D2499" s="9"/>
      <c r="E2499" s="9"/>
      <c r="F2499" s="10"/>
      <c r="T2499">
        <v>20.45</v>
      </c>
      <c r="U2499">
        <v>1831.18333333333</v>
      </c>
      <c r="V2499">
        <v>746.66666666666697</v>
      </c>
      <c r="W2499">
        <v>0.02</v>
      </c>
      <c r="X2499">
        <v>11.769</v>
      </c>
      <c r="AF2499">
        <v>0.91881298837777103</v>
      </c>
      <c r="AM2499">
        <v>5.58</v>
      </c>
      <c r="AN2499">
        <v>2.5000000000000001E-2</v>
      </c>
      <c r="AO2499">
        <v>2.5790000000000002</v>
      </c>
      <c r="AP2499">
        <v>101.518</v>
      </c>
      <c r="BG2499">
        <v>5.0000000000000001E-3</v>
      </c>
      <c r="BH2499">
        <v>4.2359999999999998</v>
      </c>
      <c r="BJ2499">
        <v>864.30399999999997</v>
      </c>
      <c r="BK2499">
        <v>690</v>
      </c>
    </row>
    <row r="2500" spans="1:63" x14ac:dyDescent="0.25">
      <c r="A2500" s="3" t="s">
        <v>288</v>
      </c>
      <c r="B2500" s="3" t="s">
        <v>288</v>
      </c>
      <c r="C2500" s="4">
        <v>33974</v>
      </c>
      <c r="D2500" s="9"/>
      <c r="E2500" s="9"/>
      <c r="F2500" s="10"/>
      <c r="T2500">
        <v>23.609000000000002</v>
      </c>
      <c r="U2500">
        <v>2169.5666666666698</v>
      </c>
      <c r="V2500">
        <v>995</v>
      </c>
      <c r="W2500">
        <v>0.02</v>
      </c>
      <c r="X2500">
        <v>15.816000000000001</v>
      </c>
      <c r="AF2500">
        <v>0.85492435747511697</v>
      </c>
      <c r="AM2500">
        <v>4.29</v>
      </c>
      <c r="AN2500">
        <v>0.02</v>
      </c>
      <c r="AO2500">
        <v>0.98499999999999999</v>
      </c>
      <c r="AP2500">
        <v>48.808</v>
      </c>
      <c r="BG2500">
        <v>5.0000000000000001E-3</v>
      </c>
      <c r="BH2500">
        <v>4.6500000000000004</v>
      </c>
      <c r="BJ2500">
        <v>928.99099999999999</v>
      </c>
      <c r="BK2500">
        <v>605</v>
      </c>
    </row>
    <row r="2501" spans="1:63" x14ac:dyDescent="0.25">
      <c r="A2501" s="58" t="s">
        <v>288</v>
      </c>
      <c r="B2501" s="58" t="s">
        <v>288</v>
      </c>
      <c r="C2501" s="60">
        <v>33976</v>
      </c>
      <c r="H2501">
        <f>I2501*200+J2501*200+K2501*200+L2501*200+M2501*200+N2501*400</f>
        <v>233.36666666666679</v>
      </c>
      <c r="I2501" s="44">
        <v>0.14599999999999999</v>
      </c>
      <c r="J2501" s="44">
        <v>0.13116666666666699</v>
      </c>
      <c r="K2501" s="44">
        <v>0.13223333333333301</v>
      </c>
      <c r="L2501" s="44">
        <v>0.16516666666666699</v>
      </c>
      <c r="M2501" s="44">
        <v>0.20246666666666699</v>
      </c>
      <c r="N2501" s="44">
        <v>0.19489999999999999</v>
      </c>
    </row>
    <row r="2502" spans="1:63" x14ac:dyDescent="0.25">
      <c r="A2502" s="3" t="s">
        <v>288</v>
      </c>
      <c r="B2502" s="3" t="s">
        <v>288</v>
      </c>
      <c r="C2502" s="4">
        <v>33981</v>
      </c>
      <c r="D2502" s="9"/>
      <c r="E2502" s="9"/>
      <c r="F2502" s="10"/>
      <c r="T2502">
        <v>23.16</v>
      </c>
      <c r="U2502">
        <v>2015.75</v>
      </c>
      <c r="V2502">
        <v>1009.33333333333</v>
      </c>
      <c r="W2502">
        <v>2.1000000000000001E-2</v>
      </c>
      <c r="X2502">
        <v>16.994</v>
      </c>
      <c r="AF2502">
        <v>0.86840154496296595</v>
      </c>
      <c r="AM2502">
        <v>4.5066666666666704</v>
      </c>
      <c r="AN2502">
        <v>2.5000000000000001E-2</v>
      </c>
      <c r="AO2502">
        <v>0.7</v>
      </c>
      <c r="AP2502">
        <v>27.577999999999999</v>
      </c>
      <c r="BG2502">
        <v>4.0000000000000001E-3</v>
      </c>
      <c r="BH2502">
        <v>3.41</v>
      </c>
      <c r="BJ2502">
        <v>779.84199999999998</v>
      </c>
      <c r="BK2502">
        <v>660</v>
      </c>
    </row>
    <row r="2503" spans="1:63" x14ac:dyDescent="0.25">
      <c r="A2503" s="3" t="s">
        <v>288</v>
      </c>
      <c r="B2503" s="3" t="s">
        <v>288</v>
      </c>
      <c r="C2503" s="4">
        <v>33988</v>
      </c>
      <c r="D2503" s="9"/>
      <c r="E2503" s="9"/>
      <c r="F2503" s="10"/>
      <c r="T2503">
        <v>25.65</v>
      </c>
      <c r="U2503">
        <v>2021.36666666667</v>
      </c>
      <c r="V2503">
        <v>1078.1666666666699</v>
      </c>
      <c r="W2503">
        <v>2.4E-2</v>
      </c>
      <c r="X2503">
        <v>20.152999999999999</v>
      </c>
      <c r="BG2503">
        <v>4.0000000000000001E-3</v>
      </c>
      <c r="BH2503">
        <v>2.802</v>
      </c>
      <c r="BJ2503">
        <v>736.60799999999995</v>
      </c>
      <c r="BK2503">
        <v>590</v>
      </c>
    </row>
    <row r="2504" spans="1:63" x14ac:dyDescent="0.25">
      <c r="A2504" s="3" t="s">
        <v>288</v>
      </c>
      <c r="B2504" s="3" t="s">
        <v>288</v>
      </c>
      <c r="C2504" s="4">
        <v>33996</v>
      </c>
      <c r="D2504" s="9"/>
      <c r="E2504" s="9"/>
      <c r="F2504" s="10"/>
      <c r="BK2504">
        <v>580</v>
      </c>
    </row>
    <row r="2505" spans="1:63" x14ac:dyDescent="0.25">
      <c r="A2505" s="3" t="s">
        <v>288</v>
      </c>
      <c r="B2505" s="3" t="s">
        <v>288</v>
      </c>
      <c r="C2505" s="4">
        <v>34003</v>
      </c>
      <c r="D2505" s="9"/>
      <c r="E2505" s="9"/>
      <c r="F2505" s="10"/>
      <c r="T2505">
        <v>26.372</v>
      </c>
      <c r="U2505">
        <v>1906.7596504814401</v>
      </c>
      <c r="V2505">
        <v>1132.8944413046299</v>
      </c>
      <c r="W2505">
        <v>2.3E-2</v>
      </c>
      <c r="X2505">
        <v>20.475999999999999</v>
      </c>
      <c r="Z2505">
        <v>3.5360999999999997E-2</v>
      </c>
      <c r="AB2505">
        <f>AD2505/Z2505</f>
        <v>25407.085806543593</v>
      </c>
      <c r="AD2505">
        <v>898.41996120518797</v>
      </c>
      <c r="AT2505" t="s">
        <v>45</v>
      </c>
      <c r="BE2505">
        <v>234.47448009944199</v>
      </c>
      <c r="BG2505">
        <v>4.0000000000000001E-3</v>
      </c>
      <c r="BH2505">
        <v>3.09</v>
      </c>
      <c r="BJ2505">
        <v>813.14499999999998</v>
      </c>
    </row>
    <row r="2506" spans="1:63" x14ac:dyDescent="0.25">
      <c r="A2506" s="3" t="s">
        <v>290</v>
      </c>
      <c r="B2506" s="3" t="s">
        <v>290</v>
      </c>
      <c r="C2506" s="4">
        <v>33884</v>
      </c>
      <c r="D2506" s="9"/>
      <c r="E2506" s="9"/>
      <c r="F2506" s="10"/>
      <c r="U2506">
        <v>180.45</v>
      </c>
      <c r="AF2506">
        <v>0.46259323796033602</v>
      </c>
      <c r="AM2506">
        <v>1.38</v>
      </c>
      <c r="AP2506">
        <v>73.507999999999996</v>
      </c>
      <c r="BJ2506">
        <v>106.959</v>
      </c>
      <c r="BK2506">
        <v>661.831470877588</v>
      </c>
    </row>
    <row r="2507" spans="1:63" x14ac:dyDescent="0.25">
      <c r="A2507" s="3" t="s">
        <v>290</v>
      </c>
      <c r="B2507" s="3" t="s">
        <v>290</v>
      </c>
      <c r="C2507" s="4">
        <v>33897</v>
      </c>
      <c r="D2507" s="9"/>
      <c r="E2507" s="9"/>
      <c r="F2507" s="10"/>
      <c r="T2507">
        <v>4.306</v>
      </c>
      <c r="U2507">
        <v>290.45</v>
      </c>
      <c r="AF2507">
        <v>0.60662817704197802</v>
      </c>
      <c r="AM2507">
        <v>2.0733333333333301</v>
      </c>
      <c r="AN2507">
        <v>2.1000000000000001E-2</v>
      </c>
      <c r="AO2507">
        <v>2.2029999999999998</v>
      </c>
      <c r="AP2507">
        <v>103.889</v>
      </c>
      <c r="BG2507">
        <v>1.0999999999999999E-2</v>
      </c>
      <c r="BH2507">
        <v>2.1030000000000002</v>
      </c>
      <c r="BJ2507">
        <v>186.577</v>
      </c>
      <c r="BK2507">
        <v>733.33333333333303</v>
      </c>
    </row>
    <row r="2508" spans="1:63" x14ac:dyDescent="0.25">
      <c r="A2508" s="3" t="s">
        <v>290</v>
      </c>
      <c r="B2508" s="3" t="s">
        <v>290</v>
      </c>
      <c r="C2508" s="4">
        <v>33911</v>
      </c>
      <c r="D2508" s="9"/>
      <c r="E2508" s="9"/>
      <c r="F2508" s="10"/>
      <c r="T2508">
        <v>4.835</v>
      </c>
      <c r="U2508">
        <v>515.23333333333301</v>
      </c>
      <c r="AF2508">
        <v>0.69148968493363505</v>
      </c>
      <c r="AM2508">
        <v>2.6133333333333302</v>
      </c>
      <c r="AN2508">
        <v>2.5999999999999999E-2</v>
      </c>
      <c r="AO2508">
        <v>2.3980000000000001</v>
      </c>
      <c r="AP2508">
        <v>92.649000000000001</v>
      </c>
      <c r="BG2508">
        <v>7.0000000000000001E-3</v>
      </c>
      <c r="BH2508">
        <v>2.4369999999999998</v>
      </c>
      <c r="BJ2508">
        <v>345.73399999999998</v>
      </c>
      <c r="BK2508">
        <v>716.66666666666697</v>
      </c>
    </row>
    <row r="2509" spans="1:63" x14ac:dyDescent="0.25">
      <c r="A2509" s="3" t="s">
        <v>290</v>
      </c>
      <c r="B2509" s="3" t="s">
        <v>290</v>
      </c>
      <c r="C2509" s="4">
        <v>33925</v>
      </c>
      <c r="D2509" s="9"/>
      <c r="E2509" s="9"/>
      <c r="F2509" s="10"/>
      <c r="T2509">
        <v>4.8970000000000002</v>
      </c>
      <c r="U2509">
        <v>811.78333333333296</v>
      </c>
      <c r="AF2509">
        <v>0.762360390799943</v>
      </c>
      <c r="AM2509">
        <v>3.1933333333333298</v>
      </c>
      <c r="AN2509">
        <v>2.3E-2</v>
      </c>
      <c r="AO2509">
        <v>1.8160000000000001</v>
      </c>
      <c r="AP2509">
        <v>77.944000000000003</v>
      </c>
      <c r="BG2509">
        <v>6.0000000000000001E-3</v>
      </c>
      <c r="BH2509">
        <v>3.081</v>
      </c>
      <c r="BJ2509">
        <v>517.33199999999999</v>
      </c>
      <c r="BK2509">
        <v>610</v>
      </c>
    </row>
    <row r="2510" spans="1:63" x14ac:dyDescent="0.25">
      <c r="A2510" s="3" t="s">
        <v>290</v>
      </c>
      <c r="B2510" s="3" t="s">
        <v>290</v>
      </c>
      <c r="C2510" s="4">
        <v>33932</v>
      </c>
      <c r="D2510" s="9"/>
      <c r="E2510" s="9"/>
      <c r="F2510" s="10"/>
      <c r="T2510">
        <v>4.7779999999999996</v>
      </c>
      <c r="U2510">
        <v>752</v>
      </c>
      <c r="V2510">
        <v>104.666666666667</v>
      </c>
      <c r="W2510">
        <v>1.2999999999999999E-2</v>
      </c>
      <c r="X2510">
        <v>0.98699999999999999</v>
      </c>
      <c r="AF2510">
        <v>0.74804379594321602</v>
      </c>
      <c r="AM2510">
        <v>3.0633333333333299</v>
      </c>
      <c r="AN2510">
        <v>2.1999999999999999E-2</v>
      </c>
      <c r="AO2510">
        <v>1.3660000000000001</v>
      </c>
      <c r="AP2510">
        <v>61.164000000000001</v>
      </c>
      <c r="BG2510">
        <v>4.0000000000000001E-3</v>
      </c>
      <c r="BH2510">
        <v>2.073</v>
      </c>
      <c r="BJ2510">
        <v>494.80599999999998</v>
      </c>
      <c r="BK2510">
        <v>446.66666666666703</v>
      </c>
    </row>
    <row r="2511" spans="1:63" x14ac:dyDescent="0.25">
      <c r="A2511" s="3" t="s">
        <v>290</v>
      </c>
      <c r="B2511" s="3" t="s">
        <v>290</v>
      </c>
      <c r="C2511" s="4">
        <v>33939</v>
      </c>
      <c r="D2511" s="9"/>
      <c r="E2511" s="9"/>
      <c r="F2511" s="10"/>
      <c r="T2511">
        <v>5.6319999999999997</v>
      </c>
      <c r="U2511">
        <v>954.08333333333303</v>
      </c>
      <c r="V2511">
        <v>145.5</v>
      </c>
      <c r="W2511">
        <v>1.4E-2</v>
      </c>
      <c r="X2511">
        <v>1.464</v>
      </c>
      <c r="AF2511">
        <v>0.69102657221332897</v>
      </c>
      <c r="AM2511">
        <v>2.61</v>
      </c>
      <c r="AN2511">
        <v>0.02</v>
      </c>
      <c r="AO2511">
        <v>1.0740000000000001</v>
      </c>
      <c r="AP2511">
        <v>54.177999999999997</v>
      </c>
      <c r="BG2511">
        <v>4.0000000000000001E-3</v>
      </c>
      <c r="BH2511">
        <v>2.605</v>
      </c>
      <c r="BJ2511">
        <v>659.86500000000001</v>
      </c>
      <c r="BK2511">
        <v>370</v>
      </c>
    </row>
    <row r="2512" spans="1:63" x14ac:dyDescent="0.25">
      <c r="A2512" s="3" t="s">
        <v>290</v>
      </c>
      <c r="B2512" s="3" t="s">
        <v>290</v>
      </c>
      <c r="C2512" s="4">
        <v>33946</v>
      </c>
      <c r="D2512" s="9"/>
      <c r="E2512" s="9"/>
      <c r="F2512" s="10"/>
      <c r="T2512">
        <v>6.22</v>
      </c>
      <c r="U2512">
        <v>997.36666666666702</v>
      </c>
      <c r="V2512">
        <v>216.166666666667</v>
      </c>
      <c r="W2512">
        <v>1.4999999999999999E-2</v>
      </c>
      <c r="X2512">
        <v>2.2170000000000001</v>
      </c>
      <c r="AF2512">
        <v>0.65938415806893402</v>
      </c>
      <c r="AM2512">
        <v>2.39333333333333</v>
      </c>
      <c r="AN2512">
        <v>0.02</v>
      </c>
      <c r="AO2512">
        <v>1.0549999999999999</v>
      </c>
      <c r="AP2512">
        <v>35.639000000000003</v>
      </c>
      <c r="BG2512">
        <v>4.0000000000000001E-3</v>
      </c>
      <c r="BH2512">
        <v>2.573</v>
      </c>
      <c r="BJ2512">
        <v>656.46199999999999</v>
      </c>
      <c r="BK2512">
        <v>423.33333333333297</v>
      </c>
    </row>
    <row r="2513" spans="1:63" x14ac:dyDescent="0.25">
      <c r="A2513" s="3" t="s">
        <v>290</v>
      </c>
      <c r="B2513" s="3" t="s">
        <v>290</v>
      </c>
      <c r="C2513" s="4">
        <v>33953</v>
      </c>
      <c r="D2513" s="9"/>
      <c r="E2513" s="9"/>
      <c r="F2513" s="10"/>
      <c r="T2513">
        <v>5.4169999999999998</v>
      </c>
      <c r="U2513">
        <v>961.5</v>
      </c>
      <c r="V2513">
        <v>224.666666666667</v>
      </c>
      <c r="W2513">
        <v>1.2999999999999999E-2</v>
      </c>
      <c r="X2513">
        <v>1.992</v>
      </c>
      <c r="AF2513">
        <v>0.59159665409103401</v>
      </c>
      <c r="AM2513">
        <v>1.99</v>
      </c>
      <c r="AN2513">
        <v>1.9E-2</v>
      </c>
      <c r="AO2513">
        <v>0.66400000000000003</v>
      </c>
      <c r="AP2513">
        <v>34.985999999999997</v>
      </c>
      <c r="BG2513">
        <v>3.0000000000000001E-3</v>
      </c>
      <c r="BH2513">
        <v>2.0049999999999999</v>
      </c>
      <c r="BJ2513">
        <v>611.20299999999997</v>
      </c>
      <c r="BK2513">
        <v>426.66666666666703</v>
      </c>
    </row>
    <row r="2514" spans="1:63" x14ac:dyDescent="0.25">
      <c r="A2514" s="3" t="s">
        <v>290</v>
      </c>
      <c r="B2514" s="3" t="s">
        <v>290</v>
      </c>
      <c r="C2514" s="4">
        <v>33959</v>
      </c>
      <c r="D2514" s="9"/>
      <c r="E2514" s="9"/>
      <c r="F2514" s="10"/>
      <c r="T2514">
        <v>5.9130000000000003</v>
      </c>
      <c r="U2514">
        <v>1023.03333333333</v>
      </c>
      <c r="V2514">
        <v>305.5</v>
      </c>
      <c r="W2514">
        <v>1.4E-2</v>
      </c>
      <c r="X2514">
        <v>2.94</v>
      </c>
      <c r="AF2514">
        <v>0.53814301864872205</v>
      </c>
      <c r="AM2514">
        <v>1.7166666666666699</v>
      </c>
      <c r="AN2514">
        <v>1.7000000000000001E-2</v>
      </c>
      <c r="AO2514">
        <v>0.35399999999999998</v>
      </c>
      <c r="AP2514">
        <v>21.082000000000001</v>
      </c>
      <c r="BG2514">
        <v>3.0000000000000001E-3</v>
      </c>
      <c r="BH2514">
        <v>1.7090000000000001</v>
      </c>
      <c r="BJ2514">
        <v>565.89200000000005</v>
      </c>
      <c r="BK2514">
        <v>386.66666666666703</v>
      </c>
    </row>
    <row r="2515" spans="1:63" x14ac:dyDescent="0.25">
      <c r="A2515" s="3" t="s">
        <v>290</v>
      </c>
      <c r="B2515" s="3" t="s">
        <v>290</v>
      </c>
      <c r="C2515" s="4">
        <v>33967</v>
      </c>
      <c r="D2515" s="9"/>
      <c r="E2515" s="9"/>
      <c r="F2515" s="10"/>
      <c r="T2515">
        <v>4.3019999999999996</v>
      </c>
      <c r="U2515">
        <v>776.5</v>
      </c>
      <c r="V2515">
        <v>204.28333333333299</v>
      </c>
      <c r="W2515">
        <v>1.2999999999999999E-2</v>
      </c>
      <c r="X2515">
        <v>1.88</v>
      </c>
      <c r="AF2515">
        <v>0.63009164751053504</v>
      </c>
      <c r="AM2515">
        <v>2.21</v>
      </c>
      <c r="AN2515">
        <v>0.02</v>
      </c>
      <c r="AO2515">
        <v>0.48899999999999999</v>
      </c>
      <c r="AP2515">
        <v>24.497</v>
      </c>
      <c r="BG2515">
        <v>3.0000000000000001E-3</v>
      </c>
      <c r="BH2515">
        <v>1.409</v>
      </c>
      <c r="BJ2515">
        <v>481.31599999999997</v>
      </c>
      <c r="BK2515">
        <v>421.66666666666703</v>
      </c>
    </row>
    <row r="2516" spans="1:63" x14ac:dyDescent="0.25">
      <c r="A2516" s="3" t="s">
        <v>290</v>
      </c>
      <c r="B2516" s="3" t="s">
        <v>290</v>
      </c>
      <c r="C2516" s="4">
        <v>33974</v>
      </c>
      <c r="D2516" s="9"/>
      <c r="E2516" s="9"/>
      <c r="F2516" s="10"/>
      <c r="T2516">
        <v>5.0750000000000002</v>
      </c>
      <c r="U2516">
        <v>844.51666666666699</v>
      </c>
      <c r="V2516">
        <v>301.83333333333297</v>
      </c>
      <c r="W2516">
        <v>1.4E-2</v>
      </c>
      <c r="X2516">
        <v>2.9689999999999999</v>
      </c>
      <c r="AF2516">
        <v>0.56699240035912202</v>
      </c>
      <c r="AM2516">
        <v>1.86</v>
      </c>
      <c r="AN2516">
        <v>1.4E-2</v>
      </c>
      <c r="AO2516">
        <v>9.5000000000000001E-2</v>
      </c>
      <c r="AP2516">
        <v>6.8079999999999998</v>
      </c>
      <c r="BG2516">
        <v>2E-3</v>
      </c>
      <c r="BH2516">
        <v>1.0569999999999999</v>
      </c>
      <c r="BJ2516">
        <v>447.274</v>
      </c>
      <c r="BK2516">
        <v>370</v>
      </c>
    </row>
    <row r="2517" spans="1:63" x14ac:dyDescent="0.25">
      <c r="A2517" s="3" t="s">
        <v>290</v>
      </c>
      <c r="B2517" s="3" t="s">
        <v>290</v>
      </c>
      <c r="C2517" s="4">
        <v>33981</v>
      </c>
      <c r="D2517" s="9"/>
      <c r="E2517" s="9"/>
      <c r="F2517" s="10"/>
      <c r="T2517">
        <v>4.2939999999999996</v>
      </c>
      <c r="U2517">
        <v>744.93333333333305</v>
      </c>
      <c r="V2517">
        <v>276.33333333333297</v>
      </c>
      <c r="W2517">
        <v>1.4E-2</v>
      </c>
      <c r="X2517">
        <v>2.6480000000000001</v>
      </c>
      <c r="AF2517">
        <v>0.53814301864872205</v>
      </c>
      <c r="AM2517">
        <v>1.7166666666666699</v>
      </c>
      <c r="BG2517">
        <v>2E-3</v>
      </c>
      <c r="BH2517">
        <v>0.71599999999999997</v>
      </c>
      <c r="BJ2517">
        <v>370.43900000000002</v>
      </c>
      <c r="BK2517">
        <v>413.33333333333297</v>
      </c>
    </row>
    <row r="2518" spans="1:63" x14ac:dyDescent="0.25">
      <c r="A2518" s="3" t="s">
        <v>290</v>
      </c>
      <c r="B2518" s="3" t="s">
        <v>290</v>
      </c>
      <c r="C2518" s="4">
        <v>33988</v>
      </c>
      <c r="D2518" s="9"/>
      <c r="E2518" s="9"/>
      <c r="F2518" s="10"/>
      <c r="T2518">
        <v>4.7370000000000001</v>
      </c>
      <c r="U2518">
        <v>738.23333333333301</v>
      </c>
      <c r="V2518">
        <v>258.16666666666703</v>
      </c>
      <c r="W2518">
        <v>1.4999999999999999E-2</v>
      </c>
      <c r="X2518">
        <v>2.7639999999999998</v>
      </c>
      <c r="BG2518">
        <v>3.0000000000000001E-3</v>
      </c>
      <c r="BH2518">
        <v>1.105</v>
      </c>
      <c r="BJ2518">
        <v>397.03399999999999</v>
      </c>
      <c r="BK2518">
        <v>350</v>
      </c>
    </row>
    <row r="2519" spans="1:63" x14ac:dyDescent="0.25">
      <c r="A2519" s="3" t="s">
        <v>290</v>
      </c>
      <c r="B2519" s="3" t="s">
        <v>290</v>
      </c>
      <c r="C2519" s="4">
        <v>33996</v>
      </c>
      <c r="D2519" s="9"/>
      <c r="E2519" s="9"/>
      <c r="F2519" s="10"/>
      <c r="BK2519">
        <v>388.33333333333297</v>
      </c>
    </row>
    <row r="2520" spans="1:63" x14ac:dyDescent="0.25">
      <c r="A2520" s="3" t="s">
        <v>290</v>
      </c>
      <c r="B2520" s="3" t="s">
        <v>290</v>
      </c>
      <c r="C2520" s="4">
        <v>34003</v>
      </c>
      <c r="D2520" s="9"/>
      <c r="E2520" s="9"/>
      <c r="F2520" s="10"/>
      <c r="T2520">
        <v>5.992</v>
      </c>
      <c r="U2520">
        <v>734.44264532254397</v>
      </c>
      <c r="V2520">
        <v>347.33059802706799</v>
      </c>
      <c r="W2520">
        <v>1.4999999999999999E-2</v>
      </c>
      <c r="X2520">
        <v>3.778</v>
      </c>
      <c r="Z2520">
        <v>2.8411333333333299E-2</v>
      </c>
      <c r="AB2520">
        <f>AD2520/Z2520</f>
        <v>8629.9169452786446</v>
      </c>
      <c r="AD2520">
        <v>245.18744697129301</v>
      </c>
      <c r="AT2520" t="s">
        <v>45</v>
      </c>
      <c r="BE2520">
        <v>102.14315105577499</v>
      </c>
      <c r="BG2520">
        <v>3.0000000000000001E-3</v>
      </c>
      <c r="BH2520">
        <v>1.0840000000000001</v>
      </c>
      <c r="BJ2520">
        <v>387.06900000000002</v>
      </c>
    </row>
    <row r="2521" spans="1:63" x14ac:dyDescent="0.25">
      <c r="A2521" s="3" t="s">
        <v>293</v>
      </c>
      <c r="B2521" s="3" t="s">
        <v>293</v>
      </c>
      <c r="C2521" s="4">
        <v>33884</v>
      </c>
      <c r="D2521" s="9"/>
      <c r="E2521" s="9"/>
      <c r="F2521" s="10"/>
      <c r="U2521">
        <v>212.5</v>
      </c>
      <c r="AF2521">
        <v>0.69744735996325902</v>
      </c>
      <c r="AM2521">
        <v>2.6566666666666698</v>
      </c>
      <c r="BJ2521">
        <v>374.45</v>
      </c>
      <c r="BK2521">
        <v>579.10350415093797</v>
      </c>
    </row>
    <row r="2522" spans="1:63" x14ac:dyDescent="0.25">
      <c r="A2522" s="3" t="s">
        <v>293</v>
      </c>
      <c r="B2522" s="3" t="s">
        <v>293</v>
      </c>
      <c r="C2522" s="4">
        <v>33897</v>
      </c>
      <c r="D2522" s="9"/>
      <c r="E2522" s="9"/>
      <c r="F2522" s="10"/>
      <c r="T2522">
        <v>7.5620000000000003</v>
      </c>
      <c r="U2522">
        <v>462.16666666666703</v>
      </c>
      <c r="AF2522">
        <v>0.80091033941024803</v>
      </c>
      <c r="AM2522">
        <v>3.58666666666667</v>
      </c>
      <c r="AN2522">
        <v>2.5999999999999999E-2</v>
      </c>
      <c r="AO2522">
        <v>3.794</v>
      </c>
      <c r="AP2522">
        <v>144.023</v>
      </c>
      <c r="BG2522">
        <v>1.2E-2</v>
      </c>
      <c r="BH2522">
        <v>3.7679999999999998</v>
      </c>
      <c r="BJ2522">
        <v>318.11</v>
      </c>
      <c r="BK2522">
        <v>911.66666666666697</v>
      </c>
    </row>
    <row r="2523" spans="1:63" x14ac:dyDescent="0.25">
      <c r="A2523" s="3" t="s">
        <v>293</v>
      </c>
      <c r="B2523" s="3" t="s">
        <v>293</v>
      </c>
      <c r="C2523" s="4">
        <v>33911</v>
      </c>
      <c r="D2523" s="9"/>
      <c r="E2523" s="9"/>
      <c r="F2523" s="10"/>
      <c r="T2523">
        <v>7.3680000000000003</v>
      </c>
      <c r="U2523">
        <v>746.96666666666704</v>
      </c>
      <c r="AF2523">
        <v>0.87016618597870599</v>
      </c>
      <c r="AM2523">
        <v>4.5366666666666697</v>
      </c>
      <c r="AN2523">
        <v>2.7E-2</v>
      </c>
      <c r="AO2523">
        <v>3.6829999999999998</v>
      </c>
      <c r="AP2523">
        <v>136.54499999999999</v>
      </c>
      <c r="BG2523">
        <v>7.0000000000000001E-3</v>
      </c>
      <c r="BH2523">
        <v>3.6850000000000001</v>
      </c>
      <c r="BJ2523">
        <v>523.89700000000005</v>
      </c>
      <c r="BK2523">
        <v>780</v>
      </c>
    </row>
    <row r="2524" spans="1:63" x14ac:dyDescent="0.25">
      <c r="A2524" s="3" t="s">
        <v>293</v>
      </c>
      <c r="B2524" s="3" t="s">
        <v>293</v>
      </c>
      <c r="C2524" s="4">
        <v>33925</v>
      </c>
      <c r="D2524" s="9"/>
      <c r="E2524" s="9"/>
      <c r="F2524" s="10"/>
      <c r="T2524">
        <v>8.7789999999999999</v>
      </c>
      <c r="U2524">
        <v>1185.95</v>
      </c>
      <c r="AF2524">
        <v>0.89863222103414997</v>
      </c>
      <c r="AM2524">
        <v>5.0866666666666696</v>
      </c>
      <c r="AN2524">
        <v>2.5000000000000001E-2</v>
      </c>
      <c r="AO2524">
        <v>3.2080000000000002</v>
      </c>
      <c r="AP2524">
        <v>130.273</v>
      </c>
      <c r="BG2524">
        <v>6.0000000000000001E-3</v>
      </c>
      <c r="BH2524">
        <v>5.5720000000000001</v>
      </c>
      <c r="BJ2524">
        <v>883.75</v>
      </c>
      <c r="BK2524">
        <v>595</v>
      </c>
    </row>
    <row r="2525" spans="1:63" x14ac:dyDescent="0.25">
      <c r="A2525" s="3" t="s">
        <v>293</v>
      </c>
      <c r="B2525" s="3" t="s">
        <v>293</v>
      </c>
      <c r="C2525" s="4">
        <v>33932</v>
      </c>
      <c r="D2525" s="9"/>
      <c r="E2525" s="9"/>
      <c r="F2525" s="10"/>
      <c r="T2525">
        <v>8.34</v>
      </c>
      <c r="U2525">
        <v>1096.1666666666699</v>
      </c>
      <c r="V2525">
        <v>160.833333333333</v>
      </c>
      <c r="W2525">
        <v>1.9E-2</v>
      </c>
      <c r="X2525">
        <v>2.2149999999999999</v>
      </c>
      <c r="AF2525">
        <v>0.87513223729384304</v>
      </c>
      <c r="AM2525">
        <v>4.6233333333333304</v>
      </c>
      <c r="AN2525">
        <v>2.3E-2</v>
      </c>
      <c r="AO2525">
        <v>2.68</v>
      </c>
      <c r="AP2525">
        <v>117.646</v>
      </c>
      <c r="BG2525">
        <v>4.0000000000000001E-3</v>
      </c>
      <c r="BH2525">
        <v>3.0329999999999999</v>
      </c>
      <c r="BJ2525">
        <v>688.18799999999999</v>
      </c>
      <c r="BK2525">
        <v>613.33333333333303</v>
      </c>
    </row>
    <row r="2526" spans="1:63" x14ac:dyDescent="0.25">
      <c r="A2526" s="3" t="s">
        <v>293</v>
      </c>
      <c r="B2526" s="3" t="s">
        <v>293</v>
      </c>
      <c r="C2526" s="4">
        <v>33939</v>
      </c>
      <c r="D2526" s="9"/>
      <c r="E2526" s="9"/>
      <c r="F2526" s="10"/>
      <c r="T2526">
        <v>9.1739999999999995</v>
      </c>
      <c r="U2526">
        <v>1445.0833333333301</v>
      </c>
      <c r="V2526">
        <v>224</v>
      </c>
      <c r="W2526">
        <v>1.4999999999999999E-2</v>
      </c>
      <c r="X2526">
        <v>2.4830000000000001</v>
      </c>
      <c r="AF2526">
        <v>0.84595338075352899</v>
      </c>
      <c r="AM2526">
        <v>4.1566666666666698</v>
      </c>
      <c r="AN2526">
        <v>2.3E-2</v>
      </c>
      <c r="AO2526">
        <v>2.169</v>
      </c>
      <c r="AP2526">
        <v>94.28</v>
      </c>
      <c r="BG2526">
        <v>4.0000000000000001E-3</v>
      </c>
      <c r="BH2526">
        <v>3.948</v>
      </c>
      <c r="BJ2526">
        <v>1000.5170000000001</v>
      </c>
      <c r="BK2526">
        <v>476.66666666666703</v>
      </c>
    </row>
    <row r="2527" spans="1:63" x14ac:dyDescent="0.25">
      <c r="A2527" s="3" t="s">
        <v>293</v>
      </c>
      <c r="B2527" s="3" t="s">
        <v>293</v>
      </c>
      <c r="C2527" s="4">
        <v>33946</v>
      </c>
      <c r="D2527" s="9"/>
      <c r="E2527" s="9"/>
      <c r="F2527" s="10"/>
      <c r="T2527">
        <v>9.2059999999999995</v>
      </c>
      <c r="U2527">
        <v>1439.2166666666701</v>
      </c>
      <c r="V2527">
        <v>281.83333333333297</v>
      </c>
      <c r="W2527">
        <v>1.4999999999999999E-2</v>
      </c>
      <c r="X2527">
        <v>3.0339999999999998</v>
      </c>
      <c r="AF2527">
        <v>0.79668524835271404</v>
      </c>
      <c r="AM2527">
        <v>3.54</v>
      </c>
      <c r="AN2527">
        <v>2.3E-2</v>
      </c>
      <c r="AO2527">
        <v>1.7549999999999999</v>
      </c>
      <c r="AP2527">
        <v>77.207999999999998</v>
      </c>
      <c r="BG2527">
        <v>4.0000000000000001E-3</v>
      </c>
      <c r="BH2527">
        <v>3.6949999999999998</v>
      </c>
      <c r="BJ2527">
        <v>955.79899999999998</v>
      </c>
      <c r="BK2527">
        <v>570</v>
      </c>
    </row>
    <row r="2528" spans="1:63" x14ac:dyDescent="0.25">
      <c r="A2528" s="3" t="s">
        <v>293</v>
      </c>
      <c r="B2528" s="3" t="s">
        <v>293</v>
      </c>
      <c r="C2528" s="4">
        <v>33953</v>
      </c>
      <c r="D2528" s="9"/>
      <c r="E2528" s="9"/>
      <c r="F2528" s="10"/>
      <c r="T2528">
        <v>9.3930000000000007</v>
      </c>
      <c r="U2528">
        <v>1464.8333333333301</v>
      </c>
      <c r="V2528">
        <v>354.66666666666703</v>
      </c>
      <c r="W2528">
        <v>1.4999999999999999E-2</v>
      </c>
      <c r="X2528">
        <v>3.851</v>
      </c>
      <c r="AF2528">
        <v>0.77110685498914699</v>
      </c>
      <c r="AM2528">
        <v>3.2766666666666699</v>
      </c>
      <c r="AN2528">
        <v>2.1999999999999999E-2</v>
      </c>
      <c r="AO2528">
        <v>1.3029999999999999</v>
      </c>
      <c r="AP2528">
        <v>58.406999999999996</v>
      </c>
      <c r="BG2528">
        <v>4.0000000000000001E-3</v>
      </c>
      <c r="BH2528">
        <v>3.331</v>
      </c>
      <c r="BJ2528">
        <v>922.44399999999996</v>
      </c>
      <c r="BK2528">
        <v>506.66666666666703</v>
      </c>
    </row>
    <row r="2529" spans="1:63" x14ac:dyDescent="0.25">
      <c r="A2529" s="3" t="s">
        <v>293</v>
      </c>
      <c r="B2529" s="3" t="s">
        <v>293</v>
      </c>
      <c r="C2529" s="4">
        <v>33959</v>
      </c>
      <c r="D2529" s="9"/>
      <c r="E2529" s="9"/>
      <c r="F2529" s="10"/>
      <c r="T2529">
        <v>10.456</v>
      </c>
      <c r="U2529">
        <v>1529.85</v>
      </c>
      <c r="V2529">
        <v>432.5</v>
      </c>
      <c r="W2529">
        <v>1.4999999999999999E-2</v>
      </c>
      <c r="X2529">
        <v>4.8559999999999999</v>
      </c>
      <c r="AF2529">
        <v>0.71032625310265896</v>
      </c>
      <c r="AM2529">
        <v>2.7533333333333299</v>
      </c>
      <c r="AN2529">
        <v>0.02</v>
      </c>
      <c r="AO2529">
        <v>1.1759999999999999</v>
      </c>
      <c r="AP2529">
        <v>58.872</v>
      </c>
      <c r="BG2529">
        <v>4.0000000000000001E-3</v>
      </c>
      <c r="BH2529">
        <v>3.3159999999999998</v>
      </c>
      <c r="BJ2529">
        <v>914.29600000000005</v>
      </c>
      <c r="BK2529">
        <v>523.33333333333303</v>
      </c>
    </row>
    <row r="2530" spans="1:63" x14ac:dyDescent="0.25">
      <c r="A2530" s="3" t="s">
        <v>293</v>
      </c>
      <c r="B2530" s="3" t="s">
        <v>293</v>
      </c>
      <c r="C2530" s="4">
        <v>33967</v>
      </c>
      <c r="D2530" s="9"/>
      <c r="E2530" s="9"/>
      <c r="F2530" s="10"/>
      <c r="T2530">
        <v>10.183999999999999</v>
      </c>
      <c r="U2530">
        <v>1615.88333333333</v>
      </c>
      <c r="V2530">
        <v>568.11666666666702</v>
      </c>
      <c r="W2530">
        <v>1.4E-2</v>
      </c>
      <c r="X2530">
        <v>5.798</v>
      </c>
      <c r="AF2530">
        <v>0.77619944428056498</v>
      </c>
      <c r="AM2530">
        <v>3.3266666666666702</v>
      </c>
      <c r="AN2530">
        <v>1.6E-2</v>
      </c>
      <c r="AO2530">
        <v>0.378</v>
      </c>
      <c r="AP2530">
        <v>24.048999999999999</v>
      </c>
      <c r="BG2530">
        <v>3.0000000000000001E-3</v>
      </c>
      <c r="BH2530">
        <v>2.5529999999999999</v>
      </c>
      <c r="BJ2530">
        <v>881.42899999999997</v>
      </c>
      <c r="BK2530">
        <v>533.33333333333303</v>
      </c>
    </row>
    <row r="2531" spans="1:63" x14ac:dyDescent="0.25">
      <c r="A2531" s="3" t="s">
        <v>293</v>
      </c>
      <c r="B2531" s="3" t="s">
        <v>293</v>
      </c>
      <c r="C2531" s="4">
        <v>33974</v>
      </c>
      <c r="D2531" s="9"/>
      <c r="E2531" s="9"/>
      <c r="F2531" s="10"/>
      <c r="T2531">
        <v>9.9139999999999997</v>
      </c>
      <c r="U2531">
        <v>1409.75</v>
      </c>
      <c r="V2531">
        <v>547.16666666666697</v>
      </c>
      <c r="W2531">
        <v>1.4999999999999999E-2</v>
      </c>
      <c r="X2531">
        <v>6.2290000000000001</v>
      </c>
      <c r="AF2531">
        <v>0.71292162015429805</v>
      </c>
      <c r="AM2531">
        <v>2.7733333333333299</v>
      </c>
      <c r="AN2531">
        <v>1.9E-2</v>
      </c>
      <c r="AO2531">
        <v>0.68300000000000005</v>
      </c>
      <c r="AP2531">
        <v>36.311</v>
      </c>
      <c r="BG2531">
        <v>3.0000000000000001E-3</v>
      </c>
      <c r="BH2531">
        <v>2.056</v>
      </c>
      <c r="BJ2531">
        <v>649.86099999999999</v>
      </c>
      <c r="BK2531">
        <v>586.66666666666697</v>
      </c>
    </row>
    <row r="2532" spans="1:63" x14ac:dyDescent="0.25">
      <c r="A2532" s="3" t="s">
        <v>293</v>
      </c>
      <c r="B2532" s="3" t="s">
        <v>293</v>
      </c>
      <c r="C2532" s="4">
        <v>33981</v>
      </c>
      <c r="D2532" s="9"/>
      <c r="E2532" s="9"/>
      <c r="F2532" s="10"/>
      <c r="T2532">
        <v>12.67</v>
      </c>
      <c r="U2532">
        <v>1614.5</v>
      </c>
      <c r="V2532">
        <v>695.33333333333303</v>
      </c>
      <c r="W2532">
        <v>1.4E-2</v>
      </c>
      <c r="X2532">
        <v>6.9409999999999998</v>
      </c>
      <c r="AF2532">
        <v>0.67339376238804705</v>
      </c>
      <c r="AM2532">
        <v>2.4866666666666699</v>
      </c>
      <c r="BG2532">
        <v>5.0000000000000001E-3</v>
      </c>
      <c r="BH2532">
        <v>3.948</v>
      </c>
      <c r="BJ2532">
        <v>701.34799999999996</v>
      </c>
      <c r="BK2532">
        <v>568.33333333333303</v>
      </c>
    </row>
    <row r="2533" spans="1:63" x14ac:dyDescent="0.25">
      <c r="A2533" s="3" t="s">
        <v>293</v>
      </c>
      <c r="B2533" s="3" t="s">
        <v>293</v>
      </c>
      <c r="C2533" s="4">
        <v>33988</v>
      </c>
      <c r="D2533" s="9"/>
      <c r="E2533" s="9"/>
      <c r="F2533" s="10"/>
      <c r="T2533">
        <v>10.015000000000001</v>
      </c>
      <c r="U2533">
        <v>1434.5833333333301</v>
      </c>
      <c r="V2533">
        <v>628.83333333333303</v>
      </c>
      <c r="W2533">
        <v>1.4999999999999999E-2</v>
      </c>
      <c r="X2533">
        <v>7.0839999999999996</v>
      </c>
      <c r="BG2533">
        <v>2E-3</v>
      </c>
      <c r="BH2533">
        <v>1.321</v>
      </c>
      <c r="BJ2533">
        <v>630.32899999999995</v>
      </c>
      <c r="BK2533">
        <v>591.66666666666697</v>
      </c>
    </row>
    <row r="2534" spans="1:63" x14ac:dyDescent="0.25">
      <c r="A2534" s="3" t="s">
        <v>293</v>
      </c>
      <c r="B2534" s="3" t="s">
        <v>293</v>
      </c>
      <c r="C2534" s="4">
        <v>33996</v>
      </c>
      <c r="D2534" s="9"/>
      <c r="E2534" s="9"/>
      <c r="F2534" s="10"/>
      <c r="BK2534">
        <v>533.33333333333303</v>
      </c>
    </row>
    <row r="2535" spans="1:63" x14ac:dyDescent="0.25">
      <c r="A2535" s="3" t="s">
        <v>293</v>
      </c>
      <c r="B2535" s="3" t="s">
        <v>293</v>
      </c>
      <c r="C2535" s="4">
        <v>34003</v>
      </c>
      <c r="D2535" s="9"/>
      <c r="E2535" s="9"/>
      <c r="F2535" s="10"/>
      <c r="T2535">
        <v>10.082000000000001</v>
      </c>
      <c r="U2535">
        <v>1315.8163520276701</v>
      </c>
      <c r="V2535">
        <v>641.63200994082194</v>
      </c>
      <c r="W2535">
        <v>1.4999999999999999E-2</v>
      </c>
      <c r="X2535">
        <v>7.1710000000000003</v>
      </c>
      <c r="Z2535">
        <v>2.87444E-2</v>
      </c>
      <c r="AB2535">
        <f>AD2535/Z2535</f>
        <v>15929.800815081895</v>
      </c>
      <c r="AD2535">
        <v>457.89256654904</v>
      </c>
      <c r="AT2535" t="s">
        <v>45</v>
      </c>
      <c r="BE2535">
        <v>183.739443391782</v>
      </c>
      <c r="BG2535">
        <v>2E-3</v>
      </c>
      <c r="BH2535">
        <v>1.3779999999999999</v>
      </c>
      <c r="BJ2535">
        <v>656.35699999999997</v>
      </c>
    </row>
    <row r="2536" spans="1:63" x14ac:dyDescent="0.25">
      <c r="A2536" s="3" t="s">
        <v>291</v>
      </c>
      <c r="B2536" s="3" t="s">
        <v>291</v>
      </c>
      <c r="C2536" s="4">
        <v>33884</v>
      </c>
      <c r="D2536" s="9"/>
      <c r="E2536" s="9"/>
      <c r="F2536" s="10"/>
      <c r="U2536">
        <v>260.66666666666703</v>
      </c>
      <c r="AF2536">
        <v>0.68729655574114601</v>
      </c>
      <c r="AM2536">
        <v>2.5833333333333299</v>
      </c>
      <c r="BK2536">
        <v>360.00436159756902</v>
      </c>
    </row>
    <row r="2537" spans="1:63" x14ac:dyDescent="0.25">
      <c r="A2537" s="3" t="s">
        <v>291</v>
      </c>
      <c r="B2537" s="3" t="s">
        <v>291</v>
      </c>
      <c r="C2537" s="4">
        <v>33897</v>
      </c>
      <c r="D2537" s="9"/>
      <c r="E2537" s="9"/>
      <c r="F2537" s="10"/>
      <c r="T2537">
        <v>11.637</v>
      </c>
      <c r="U2537">
        <v>417.91666666666703</v>
      </c>
      <c r="AF2537">
        <v>0.88275622913288998</v>
      </c>
      <c r="AM2537">
        <v>4.7633333333333301</v>
      </c>
      <c r="AN2537">
        <v>3.6999999999999998E-2</v>
      </c>
      <c r="AO2537">
        <v>7.2629999999999999</v>
      </c>
      <c r="AP2537">
        <v>198.60499999999999</v>
      </c>
      <c r="BG2537">
        <v>1.9E-2</v>
      </c>
      <c r="BH2537">
        <v>4.375</v>
      </c>
      <c r="BJ2537">
        <v>235.928</v>
      </c>
      <c r="BK2537">
        <v>828.33333333333303</v>
      </c>
    </row>
    <row r="2538" spans="1:63" x14ac:dyDescent="0.25">
      <c r="A2538" s="3" t="s">
        <v>291</v>
      </c>
      <c r="B2538" s="3" t="s">
        <v>291</v>
      </c>
      <c r="C2538" s="4">
        <v>33911</v>
      </c>
      <c r="D2538" s="9"/>
      <c r="E2538" s="9"/>
      <c r="F2538" s="10"/>
      <c r="T2538">
        <v>14.622999999999999</v>
      </c>
      <c r="U2538">
        <v>798.66666666666697</v>
      </c>
      <c r="AF2538">
        <v>0.92399833264082898</v>
      </c>
      <c r="AM2538">
        <v>5.7266666666666701</v>
      </c>
      <c r="AN2538">
        <v>3.4000000000000002E-2</v>
      </c>
      <c r="AO2538">
        <v>8.1359999999999992</v>
      </c>
      <c r="AP2538">
        <v>237.36699999999999</v>
      </c>
      <c r="BG2538">
        <v>1.2999999999999999E-2</v>
      </c>
      <c r="BH2538">
        <v>6.4880000000000004</v>
      </c>
      <c r="BJ2538">
        <v>485.35500000000002</v>
      </c>
      <c r="BK2538">
        <v>900</v>
      </c>
    </row>
    <row r="2539" spans="1:63" x14ac:dyDescent="0.25">
      <c r="A2539" s="3" t="s">
        <v>291</v>
      </c>
      <c r="B2539" s="3" t="s">
        <v>291</v>
      </c>
      <c r="C2539" s="4">
        <v>33925</v>
      </c>
      <c r="D2539" s="9"/>
      <c r="E2539" s="9"/>
      <c r="F2539" s="10"/>
      <c r="T2539">
        <v>11.191000000000001</v>
      </c>
      <c r="U2539">
        <v>1136.88333333333</v>
      </c>
      <c r="AF2539">
        <v>0.94369658001813495</v>
      </c>
      <c r="AM2539">
        <v>6.39333333333333</v>
      </c>
      <c r="AN2539">
        <v>0.03</v>
      </c>
      <c r="AO2539">
        <v>6.2439999999999998</v>
      </c>
      <c r="AP2539">
        <v>196.55099999999999</v>
      </c>
      <c r="BG2539">
        <v>6.0000000000000001E-3</v>
      </c>
      <c r="BH2539">
        <v>4.9470000000000001</v>
      </c>
      <c r="BJ2539">
        <v>782.64400000000001</v>
      </c>
      <c r="BK2539">
        <v>765</v>
      </c>
    </row>
    <row r="2540" spans="1:63" x14ac:dyDescent="0.25">
      <c r="A2540" s="3" t="s">
        <v>291</v>
      </c>
      <c r="B2540" s="3" t="s">
        <v>291</v>
      </c>
      <c r="C2540" s="4">
        <v>33932</v>
      </c>
      <c r="D2540" s="9"/>
      <c r="E2540" s="9"/>
      <c r="F2540" s="10"/>
      <c r="T2540">
        <v>14.393000000000001</v>
      </c>
      <c r="U2540">
        <v>1452</v>
      </c>
      <c r="V2540">
        <v>207.333333333333</v>
      </c>
      <c r="W2540">
        <v>1.7999999999999999E-2</v>
      </c>
      <c r="X2540">
        <v>2.7029999999999998</v>
      </c>
      <c r="AF2540">
        <v>0.93839424577118902</v>
      </c>
      <c r="AM2540">
        <v>6.1933333333333298</v>
      </c>
      <c r="AN2540">
        <v>2.8000000000000001E-2</v>
      </c>
      <c r="AO2540">
        <v>5.4770000000000003</v>
      </c>
      <c r="AP2540">
        <v>193.02500000000001</v>
      </c>
      <c r="BG2540">
        <v>6.0000000000000001E-3</v>
      </c>
      <c r="BH2540">
        <v>5.5869999999999997</v>
      </c>
      <c r="BJ2540">
        <v>919.09500000000003</v>
      </c>
      <c r="BK2540">
        <v>648.33333333333303</v>
      </c>
    </row>
    <row r="2541" spans="1:63" x14ac:dyDescent="0.25">
      <c r="A2541" s="3" t="s">
        <v>291</v>
      </c>
      <c r="B2541" s="3" t="s">
        <v>291</v>
      </c>
      <c r="C2541" s="4">
        <v>33939</v>
      </c>
      <c r="D2541" s="9"/>
      <c r="E2541" s="9"/>
      <c r="F2541" s="10"/>
      <c r="T2541">
        <v>12.147</v>
      </c>
      <c r="U2541">
        <v>1350.5333333333299</v>
      </c>
      <c r="V2541">
        <v>208.833333333333</v>
      </c>
      <c r="W2541">
        <v>1.4999999999999999E-2</v>
      </c>
      <c r="X2541">
        <v>2.3570000000000002</v>
      </c>
      <c r="AF2541">
        <v>0.900141390649697</v>
      </c>
      <c r="AM2541">
        <v>5.12</v>
      </c>
      <c r="AN2541">
        <v>2.8000000000000001E-2</v>
      </c>
      <c r="AO2541">
        <v>4.1719999999999997</v>
      </c>
      <c r="AP2541">
        <v>146.047</v>
      </c>
      <c r="BG2541">
        <v>6.0000000000000001E-3</v>
      </c>
      <c r="BH2541">
        <v>4.9880000000000004</v>
      </c>
      <c r="BJ2541">
        <v>898.59500000000003</v>
      </c>
      <c r="BK2541">
        <v>696.66666666666697</v>
      </c>
    </row>
    <row r="2542" spans="1:63" x14ac:dyDescent="0.25">
      <c r="A2542" s="3" t="s">
        <v>291</v>
      </c>
      <c r="B2542" s="3" t="s">
        <v>291</v>
      </c>
      <c r="C2542" s="4">
        <v>33946</v>
      </c>
      <c r="D2542" s="9"/>
      <c r="E2542" s="9"/>
      <c r="F2542" s="10"/>
      <c r="T2542">
        <v>16.120999999999999</v>
      </c>
      <c r="U2542">
        <v>1686</v>
      </c>
      <c r="V2542">
        <v>328.5</v>
      </c>
      <c r="W2542">
        <v>1.6E-2</v>
      </c>
      <c r="X2542">
        <v>3.9260000000000002</v>
      </c>
      <c r="AF2542">
        <v>0.88825100066218399</v>
      </c>
      <c r="AM2542">
        <v>4.87</v>
      </c>
      <c r="AN2542">
        <v>2.7E-2</v>
      </c>
      <c r="AO2542">
        <v>4.8310000000000004</v>
      </c>
      <c r="AP2542">
        <v>176.22399999999999</v>
      </c>
      <c r="BG2542">
        <v>6.0000000000000001E-3</v>
      </c>
      <c r="BH2542">
        <v>6.37</v>
      </c>
      <c r="BJ2542">
        <v>1065.5219999999999</v>
      </c>
      <c r="BK2542">
        <v>573.33333333333303</v>
      </c>
    </row>
    <row r="2543" spans="1:63" x14ac:dyDescent="0.25">
      <c r="A2543" s="3" t="s">
        <v>291</v>
      </c>
      <c r="B2543" s="3" t="s">
        <v>291</v>
      </c>
      <c r="C2543" s="4">
        <v>33953</v>
      </c>
      <c r="D2543" s="9"/>
      <c r="E2543" s="9"/>
      <c r="F2543" s="10"/>
      <c r="T2543">
        <v>13.161</v>
      </c>
      <c r="U2543">
        <v>1813.1666666666699</v>
      </c>
      <c r="V2543">
        <v>462</v>
      </c>
      <c r="W2543">
        <v>1.4999999999999999E-2</v>
      </c>
      <c r="X2543">
        <v>5.032</v>
      </c>
      <c r="AF2543">
        <v>0.83862105759039496</v>
      </c>
      <c r="AM2543">
        <v>4.0533333333333301</v>
      </c>
      <c r="AN2543">
        <v>2.4E-2</v>
      </c>
      <c r="AO2543">
        <v>2.2000000000000002</v>
      </c>
      <c r="AP2543">
        <v>93.674999999999997</v>
      </c>
      <c r="BG2543">
        <v>4.0000000000000001E-3</v>
      </c>
      <c r="BH2543">
        <v>4.5330000000000004</v>
      </c>
      <c r="BJ2543">
        <v>1103.037</v>
      </c>
      <c r="BK2543">
        <v>628.33333333333303</v>
      </c>
    </row>
    <row r="2544" spans="1:63" x14ac:dyDescent="0.25">
      <c r="A2544" s="3" t="s">
        <v>291</v>
      </c>
      <c r="B2544" s="3" t="s">
        <v>291</v>
      </c>
      <c r="C2544" s="4">
        <v>33959</v>
      </c>
      <c r="D2544" s="9"/>
      <c r="E2544" s="9"/>
      <c r="F2544" s="10"/>
      <c r="T2544">
        <v>14.208</v>
      </c>
      <c r="U2544">
        <v>1838.45</v>
      </c>
      <c r="V2544">
        <v>548.16666666666697</v>
      </c>
      <c r="W2544">
        <v>1.7000000000000001E-2</v>
      </c>
      <c r="X2544">
        <v>6.67</v>
      </c>
      <c r="AF2544">
        <v>0.77247610201040995</v>
      </c>
      <c r="AM2544">
        <v>3.29</v>
      </c>
      <c r="AN2544">
        <v>2.1999999999999999E-2</v>
      </c>
      <c r="AO2544">
        <v>1.833</v>
      </c>
      <c r="AP2544">
        <v>82.769000000000005</v>
      </c>
      <c r="BG2544">
        <v>4.0000000000000001E-3</v>
      </c>
      <c r="BH2544">
        <v>4.048</v>
      </c>
      <c r="BJ2544">
        <v>1019.7910000000001</v>
      </c>
      <c r="BK2544">
        <v>655</v>
      </c>
    </row>
    <row r="2545" spans="1:63" x14ac:dyDescent="0.25">
      <c r="A2545" s="3" t="s">
        <v>291</v>
      </c>
      <c r="B2545" s="3" t="s">
        <v>291</v>
      </c>
      <c r="C2545" s="4">
        <v>33967</v>
      </c>
      <c r="D2545" s="9"/>
      <c r="E2545" s="9"/>
      <c r="F2545" s="10"/>
      <c r="T2545">
        <v>8.9139999999999997</v>
      </c>
      <c r="U2545">
        <v>1489.65</v>
      </c>
      <c r="V2545">
        <v>426.61666666666702</v>
      </c>
      <c r="W2545">
        <v>1.2999999999999999E-2</v>
      </c>
      <c r="X2545">
        <v>4.218</v>
      </c>
      <c r="AF2545">
        <v>0.83295632937462605</v>
      </c>
      <c r="AM2545">
        <v>3.9766666666666701</v>
      </c>
      <c r="AN2545">
        <v>0.02</v>
      </c>
      <c r="AO2545">
        <v>0.42199999999999999</v>
      </c>
      <c r="AP2545">
        <v>21.585999999999999</v>
      </c>
      <c r="BG2545">
        <v>3.0000000000000001E-3</v>
      </c>
      <c r="BH2545">
        <v>2.984</v>
      </c>
      <c r="BJ2545">
        <v>888.55399999999997</v>
      </c>
      <c r="BK2545">
        <v>600</v>
      </c>
    </row>
    <row r="2546" spans="1:63" x14ac:dyDescent="0.25">
      <c r="A2546" s="3" t="s">
        <v>291</v>
      </c>
      <c r="B2546" s="3" t="s">
        <v>291</v>
      </c>
      <c r="C2546" s="4">
        <v>33974</v>
      </c>
      <c r="D2546" s="9"/>
      <c r="E2546" s="9"/>
      <c r="F2546" s="10"/>
      <c r="T2546">
        <v>11.602</v>
      </c>
      <c r="U2546">
        <v>1723.81666666667</v>
      </c>
      <c r="V2546">
        <v>689.5</v>
      </c>
      <c r="W2546">
        <v>1.2999999999999999E-2</v>
      </c>
      <c r="X2546">
        <v>6.6529999999999996</v>
      </c>
      <c r="AF2546">
        <v>0.78443655404822299</v>
      </c>
      <c r="AM2546">
        <v>3.41</v>
      </c>
      <c r="AN2546">
        <v>0.02</v>
      </c>
      <c r="AO2546">
        <v>0.627</v>
      </c>
      <c r="AP2546">
        <v>31.358000000000001</v>
      </c>
      <c r="BG2546">
        <v>3.0000000000000001E-3</v>
      </c>
      <c r="BH2546">
        <v>2.6549999999999998</v>
      </c>
      <c r="BJ2546">
        <v>793.02599999999995</v>
      </c>
      <c r="BK2546">
        <v>545</v>
      </c>
    </row>
    <row r="2547" spans="1:63" x14ac:dyDescent="0.25">
      <c r="A2547" s="3" t="s">
        <v>291</v>
      </c>
      <c r="B2547" s="3" t="s">
        <v>291</v>
      </c>
      <c r="C2547" s="4">
        <v>33981</v>
      </c>
      <c r="D2547" s="9"/>
      <c r="E2547" s="9"/>
      <c r="F2547" s="10"/>
      <c r="T2547">
        <v>9.2010000000000005</v>
      </c>
      <c r="U2547">
        <v>1416.7333333333299</v>
      </c>
      <c r="V2547">
        <v>556.66666666666697</v>
      </c>
      <c r="W2547">
        <v>1.4E-2</v>
      </c>
      <c r="X2547">
        <v>5.8419999999999996</v>
      </c>
      <c r="AF2547">
        <v>0.75695289337377003</v>
      </c>
      <c r="AM2547">
        <v>3.14333333333333</v>
      </c>
      <c r="AN2547">
        <v>2.4E-2</v>
      </c>
      <c r="BG2547">
        <v>3.0000000000000001E-3</v>
      </c>
      <c r="BH2547">
        <v>1.6759999999999999</v>
      </c>
      <c r="BJ2547">
        <v>662.26400000000001</v>
      </c>
      <c r="BK2547">
        <v>626.66666666666697</v>
      </c>
    </row>
    <row r="2548" spans="1:63" x14ac:dyDescent="0.25">
      <c r="A2548" s="3" t="s">
        <v>291</v>
      </c>
      <c r="B2548" s="3" t="s">
        <v>291</v>
      </c>
      <c r="C2548" s="4">
        <v>33988</v>
      </c>
      <c r="D2548" s="9"/>
      <c r="E2548" s="9"/>
      <c r="F2548" s="10"/>
      <c r="T2548">
        <v>12.904</v>
      </c>
      <c r="U2548">
        <v>1640.1666666666699</v>
      </c>
      <c r="V2548">
        <v>776</v>
      </c>
      <c r="W2548">
        <v>1.4999999999999999E-2</v>
      </c>
      <c r="X2548">
        <v>8.7469999999999999</v>
      </c>
      <c r="BG2548">
        <v>3.0000000000000001E-3</v>
      </c>
      <c r="BH2548">
        <v>1.8109999999999999</v>
      </c>
      <c r="BJ2548">
        <v>685.69899999999996</v>
      </c>
      <c r="BK2548">
        <v>486.66666666666703</v>
      </c>
    </row>
    <row r="2549" spans="1:63" x14ac:dyDescent="0.25">
      <c r="A2549" s="3" t="s">
        <v>291</v>
      </c>
      <c r="B2549" s="3" t="s">
        <v>291</v>
      </c>
      <c r="C2549" s="4">
        <v>33996</v>
      </c>
      <c r="D2549" s="9"/>
      <c r="E2549" s="9"/>
      <c r="F2549" s="10"/>
      <c r="BK2549">
        <v>551.66666666666697</v>
      </c>
    </row>
    <row r="2550" spans="1:63" x14ac:dyDescent="0.25">
      <c r="A2550" s="3" t="s">
        <v>291</v>
      </c>
      <c r="B2550" s="3" t="s">
        <v>291</v>
      </c>
      <c r="C2550" s="4">
        <v>34003</v>
      </c>
      <c r="D2550" s="9"/>
      <c r="E2550" s="9"/>
      <c r="F2550" s="10"/>
      <c r="T2550">
        <v>14.576000000000001</v>
      </c>
      <c r="U2550">
        <v>1713.9714445243201</v>
      </c>
      <c r="V2550">
        <v>852.73814854550005</v>
      </c>
      <c r="W2550">
        <v>1.6E-2</v>
      </c>
      <c r="X2550">
        <v>9.7590000000000003</v>
      </c>
      <c r="Z2550">
        <v>2.70702666666667E-2</v>
      </c>
      <c r="AB2550">
        <f>AD2550/Z2550</f>
        <v>23179.31264611438</v>
      </c>
      <c r="AD2550">
        <v>627.47017448035604</v>
      </c>
      <c r="AT2550" t="s">
        <v>45</v>
      </c>
      <c r="BE2550">
        <v>225.26797406514399</v>
      </c>
      <c r="BG2550">
        <v>3.0000000000000001E-3</v>
      </c>
      <c r="BH2550">
        <v>2.2679999999999998</v>
      </c>
      <c r="BJ2550">
        <v>861.21699999999998</v>
      </c>
    </row>
    <row r="2551" spans="1:63" x14ac:dyDescent="0.25">
      <c r="A2551" s="55" t="s">
        <v>292</v>
      </c>
      <c r="B2551" s="55" t="s">
        <v>292</v>
      </c>
      <c r="C2551" s="60">
        <v>33813</v>
      </c>
    </row>
    <row r="2552" spans="1:63" x14ac:dyDescent="0.25">
      <c r="A2552" s="55" t="s">
        <v>292</v>
      </c>
      <c r="B2552" s="55" t="s">
        <v>292</v>
      </c>
      <c r="C2552" s="60">
        <v>33813</v>
      </c>
    </row>
    <row r="2553" spans="1:63" x14ac:dyDescent="0.25">
      <c r="A2553" s="55" t="s">
        <v>292</v>
      </c>
      <c r="B2553" s="55" t="s">
        <v>292</v>
      </c>
      <c r="C2553" s="60">
        <v>33813</v>
      </c>
    </row>
    <row r="2554" spans="1:63" x14ac:dyDescent="0.25">
      <c r="A2554" s="55" t="s">
        <v>292</v>
      </c>
      <c r="B2554" s="55" t="s">
        <v>292</v>
      </c>
      <c r="C2554" s="60">
        <v>33841</v>
      </c>
    </row>
    <row r="2555" spans="1:63" x14ac:dyDescent="0.25">
      <c r="A2555" s="55" t="s">
        <v>292</v>
      </c>
      <c r="B2555" s="55" t="s">
        <v>292</v>
      </c>
      <c r="C2555" s="60">
        <v>33841</v>
      </c>
    </row>
    <row r="2556" spans="1:63" x14ac:dyDescent="0.25">
      <c r="A2556" s="55" t="s">
        <v>292</v>
      </c>
      <c r="B2556" s="55" t="s">
        <v>292</v>
      </c>
      <c r="C2556" s="60">
        <v>33841</v>
      </c>
    </row>
    <row r="2557" spans="1:63" x14ac:dyDescent="0.25">
      <c r="A2557" s="55" t="s">
        <v>292</v>
      </c>
      <c r="B2557" s="55" t="s">
        <v>292</v>
      </c>
      <c r="C2557" s="60">
        <v>33861</v>
      </c>
    </row>
    <row r="2558" spans="1:63" x14ac:dyDescent="0.25">
      <c r="A2558" s="55" t="s">
        <v>292</v>
      </c>
      <c r="B2558" s="55" t="s">
        <v>292</v>
      </c>
      <c r="C2558" s="60">
        <v>33861</v>
      </c>
    </row>
    <row r="2559" spans="1:63" x14ac:dyDescent="0.25">
      <c r="A2559" s="55" t="s">
        <v>292</v>
      </c>
      <c r="B2559" s="55" t="s">
        <v>292</v>
      </c>
      <c r="C2559" s="60">
        <v>33861</v>
      </c>
    </row>
    <row r="2560" spans="1:63" x14ac:dyDescent="0.25">
      <c r="A2560" s="55" t="s">
        <v>292</v>
      </c>
      <c r="B2560" s="55" t="s">
        <v>292</v>
      </c>
      <c r="C2560" s="60">
        <v>33870</v>
      </c>
    </row>
    <row r="2561" spans="1:63" x14ac:dyDescent="0.25">
      <c r="A2561" s="55" t="s">
        <v>292</v>
      </c>
      <c r="B2561" s="55" t="s">
        <v>292</v>
      </c>
      <c r="C2561" s="60">
        <v>33870</v>
      </c>
    </row>
    <row r="2562" spans="1:63" x14ac:dyDescent="0.25">
      <c r="A2562" s="55" t="s">
        <v>292</v>
      </c>
      <c r="B2562" s="55" t="s">
        <v>292</v>
      </c>
      <c r="C2562" s="60">
        <v>33870</v>
      </c>
    </row>
    <row r="2563" spans="1:63" x14ac:dyDescent="0.25">
      <c r="A2563" s="55" t="s">
        <v>292</v>
      </c>
      <c r="B2563" s="55" t="s">
        <v>292</v>
      </c>
      <c r="C2563" s="60">
        <v>33878</v>
      </c>
    </row>
    <row r="2564" spans="1:63" x14ac:dyDescent="0.25">
      <c r="A2564" s="55" t="s">
        <v>292</v>
      </c>
      <c r="B2564" s="55" t="s">
        <v>292</v>
      </c>
      <c r="C2564" s="60">
        <v>33878</v>
      </c>
    </row>
    <row r="2565" spans="1:63" x14ac:dyDescent="0.25">
      <c r="A2565" s="55" t="s">
        <v>292</v>
      </c>
      <c r="B2565" s="55" t="s">
        <v>292</v>
      </c>
      <c r="C2565" s="60">
        <v>33878</v>
      </c>
    </row>
    <row r="2566" spans="1:63" x14ac:dyDescent="0.25">
      <c r="A2566" s="55" t="s">
        <v>292</v>
      </c>
      <c r="B2566" s="55" t="s">
        <v>292</v>
      </c>
      <c r="C2566" s="60">
        <v>33883</v>
      </c>
    </row>
    <row r="2567" spans="1:63" x14ac:dyDescent="0.25">
      <c r="A2567" s="55" t="s">
        <v>292</v>
      </c>
      <c r="B2567" s="55" t="s">
        <v>292</v>
      </c>
      <c r="C2567" s="60">
        <v>33883</v>
      </c>
    </row>
    <row r="2568" spans="1:63" x14ac:dyDescent="0.25">
      <c r="A2568" s="55" t="s">
        <v>292</v>
      </c>
      <c r="B2568" s="55" t="s">
        <v>292</v>
      </c>
      <c r="C2568" s="60">
        <v>33883</v>
      </c>
    </row>
    <row r="2569" spans="1:63" x14ac:dyDescent="0.25">
      <c r="A2569" s="3" t="s">
        <v>292</v>
      </c>
      <c r="B2569" s="3" t="s">
        <v>292</v>
      </c>
      <c r="C2569" s="4">
        <v>33884</v>
      </c>
      <c r="D2569" s="9"/>
      <c r="E2569" s="9"/>
      <c r="F2569" s="10"/>
      <c r="U2569">
        <v>359.51666666666699</v>
      </c>
      <c r="AF2569">
        <v>0.70901978389055897</v>
      </c>
      <c r="AM2569">
        <v>2.7433333333333301</v>
      </c>
      <c r="AP2569">
        <v>210.14599999999999</v>
      </c>
      <c r="BJ2569">
        <v>194.10499999999999</v>
      </c>
      <c r="BK2569">
        <v>623.66733125450605</v>
      </c>
    </row>
    <row r="2570" spans="1:63" x14ac:dyDescent="0.25">
      <c r="A2570" s="55" t="s">
        <v>292</v>
      </c>
      <c r="B2570" s="55" t="s">
        <v>292</v>
      </c>
      <c r="C2570" s="60">
        <v>33891</v>
      </c>
    </row>
    <row r="2571" spans="1:63" x14ac:dyDescent="0.25">
      <c r="A2571" s="55" t="s">
        <v>292</v>
      </c>
      <c r="B2571" s="55" t="s">
        <v>292</v>
      </c>
      <c r="C2571" s="60">
        <v>33891</v>
      </c>
    </row>
    <row r="2572" spans="1:63" x14ac:dyDescent="0.25">
      <c r="A2572" s="55" t="s">
        <v>292</v>
      </c>
      <c r="B2572" s="55" t="s">
        <v>292</v>
      </c>
      <c r="C2572" s="60">
        <v>33891</v>
      </c>
    </row>
    <row r="2573" spans="1:63" x14ac:dyDescent="0.25">
      <c r="A2573" s="3" t="s">
        <v>292</v>
      </c>
      <c r="B2573" s="3" t="s">
        <v>292</v>
      </c>
      <c r="C2573" s="4">
        <v>33897</v>
      </c>
      <c r="D2573" s="9"/>
      <c r="E2573" s="9"/>
      <c r="F2573" s="10"/>
      <c r="T2573">
        <v>11.837</v>
      </c>
      <c r="U2573">
        <v>473.63333333333298</v>
      </c>
      <c r="AF2573">
        <v>0.82966701117458996</v>
      </c>
      <c r="AM2573">
        <v>3.93333333333333</v>
      </c>
      <c r="AN2573">
        <v>3.5999999999999997E-2</v>
      </c>
      <c r="AO2573">
        <v>6.68</v>
      </c>
      <c r="AP2573">
        <v>186.54300000000001</v>
      </c>
      <c r="BG2573">
        <v>1.7999999999999999E-2</v>
      </c>
      <c r="BH2573">
        <v>5.157</v>
      </c>
      <c r="BJ2573">
        <v>287.12299999999999</v>
      </c>
      <c r="BK2573">
        <v>1051.6666666666699</v>
      </c>
    </row>
    <row r="2574" spans="1:63" x14ac:dyDescent="0.25">
      <c r="A2574" s="55" t="s">
        <v>292</v>
      </c>
      <c r="B2574" s="55" t="s">
        <v>292</v>
      </c>
      <c r="C2574" s="60">
        <v>33904</v>
      </c>
    </row>
    <row r="2575" spans="1:63" x14ac:dyDescent="0.25">
      <c r="A2575" s="55" t="s">
        <v>292</v>
      </c>
      <c r="B2575" s="55" t="s">
        <v>292</v>
      </c>
      <c r="C2575" s="60">
        <v>33904</v>
      </c>
    </row>
    <row r="2576" spans="1:63" x14ac:dyDescent="0.25">
      <c r="A2576" s="55" t="s">
        <v>292</v>
      </c>
      <c r="B2576" s="55" t="s">
        <v>292</v>
      </c>
      <c r="C2576" s="60">
        <v>33904</v>
      </c>
    </row>
    <row r="2577" spans="1:63" x14ac:dyDescent="0.25">
      <c r="A2577" s="3" t="s">
        <v>292</v>
      </c>
      <c r="B2577" s="3" t="s">
        <v>292</v>
      </c>
      <c r="C2577" s="4">
        <v>33911</v>
      </c>
      <c r="D2577" s="9"/>
      <c r="E2577" s="9"/>
      <c r="F2577" s="10"/>
      <c r="T2577">
        <v>16.323</v>
      </c>
      <c r="U2577">
        <v>678.98333333333301</v>
      </c>
      <c r="AF2577">
        <v>0.93661322274896497</v>
      </c>
      <c r="AM2577">
        <v>6.13</v>
      </c>
      <c r="AN2577">
        <v>3.3000000000000002E-2</v>
      </c>
      <c r="AO2577">
        <v>9.298</v>
      </c>
      <c r="AP2577">
        <v>274.90300000000002</v>
      </c>
      <c r="BG2577">
        <v>1.2999999999999999E-2</v>
      </c>
      <c r="BH2577">
        <v>7.024</v>
      </c>
      <c r="BJ2577">
        <v>516.40899999999999</v>
      </c>
      <c r="BK2577">
        <v>788.33333333333303</v>
      </c>
    </row>
    <row r="2578" spans="1:63" x14ac:dyDescent="0.25">
      <c r="A2578" s="55" t="s">
        <v>292</v>
      </c>
      <c r="B2578" s="55" t="s">
        <v>292</v>
      </c>
      <c r="C2578" s="60">
        <v>33912</v>
      </c>
    </row>
    <row r="2579" spans="1:63" x14ac:dyDescent="0.25">
      <c r="A2579" s="55" t="s">
        <v>292</v>
      </c>
      <c r="B2579" s="55" t="s">
        <v>292</v>
      </c>
      <c r="C2579" s="60">
        <v>33912</v>
      </c>
    </row>
    <row r="2580" spans="1:63" x14ac:dyDescent="0.25">
      <c r="A2580" s="55" t="s">
        <v>292</v>
      </c>
      <c r="B2580" s="55" t="s">
        <v>292</v>
      </c>
      <c r="C2580" s="60">
        <v>33912</v>
      </c>
    </row>
    <row r="2581" spans="1:63" x14ac:dyDescent="0.25">
      <c r="A2581" s="55" t="s">
        <v>292</v>
      </c>
      <c r="B2581" s="55" t="s">
        <v>292</v>
      </c>
      <c r="C2581" s="60">
        <v>33919</v>
      </c>
    </row>
    <row r="2582" spans="1:63" x14ac:dyDescent="0.25">
      <c r="A2582" s="55" t="s">
        <v>292</v>
      </c>
      <c r="B2582" s="55" t="s">
        <v>292</v>
      </c>
      <c r="C2582" s="60">
        <v>33919</v>
      </c>
    </row>
    <row r="2583" spans="1:63" x14ac:dyDescent="0.25">
      <c r="A2583" s="55" t="s">
        <v>292</v>
      </c>
      <c r="B2583" s="55" t="s">
        <v>292</v>
      </c>
      <c r="C2583" s="60">
        <v>33919</v>
      </c>
    </row>
    <row r="2584" spans="1:63" x14ac:dyDescent="0.25">
      <c r="A2584" s="3" t="s">
        <v>292</v>
      </c>
      <c r="B2584" s="3" t="s">
        <v>292</v>
      </c>
      <c r="C2584" s="4">
        <v>33925</v>
      </c>
      <c r="D2584" s="9"/>
      <c r="E2584" s="9"/>
      <c r="F2584" s="10"/>
      <c r="T2584">
        <v>16.818000000000001</v>
      </c>
      <c r="U2584">
        <v>1204.45</v>
      </c>
      <c r="AF2584">
        <v>0.95810127993938599</v>
      </c>
      <c r="AM2584">
        <v>7.05</v>
      </c>
      <c r="AN2584">
        <v>3.5000000000000003E-2</v>
      </c>
      <c r="AO2584">
        <v>7.7080000000000002</v>
      </c>
      <c r="AP2584">
        <v>215.16499999999999</v>
      </c>
      <c r="BG2584">
        <v>1.0999999999999999E-2</v>
      </c>
      <c r="BH2584">
        <v>9.109</v>
      </c>
      <c r="BJ2584">
        <v>850.76900000000001</v>
      </c>
      <c r="BK2584">
        <v>791.66666666666697</v>
      </c>
    </row>
    <row r="2585" spans="1:63" x14ac:dyDescent="0.25">
      <c r="A2585" s="58" t="s">
        <v>292</v>
      </c>
      <c r="B2585" s="58" t="s">
        <v>292</v>
      </c>
      <c r="C2585" s="60">
        <v>33925</v>
      </c>
      <c r="H2585">
        <f>I2585*200+J2585*200+K2585*200+L2585*200+M2585*200+N2585*400</f>
        <v>342.20666666666659</v>
      </c>
      <c r="I2585" s="44">
        <v>0.131333333333333</v>
      </c>
      <c r="J2585" s="44">
        <v>0.17780000000000001</v>
      </c>
      <c r="K2585" s="44">
        <v>0.22913333333333299</v>
      </c>
      <c r="L2585" s="44">
        <v>0.28050000000000003</v>
      </c>
      <c r="M2585" s="44">
        <v>0.28806666666666703</v>
      </c>
      <c r="N2585" s="44">
        <v>0.30209999999999998</v>
      </c>
    </row>
    <row r="2586" spans="1:63" x14ac:dyDescent="0.25">
      <c r="A2586" s="55" t="s">
        <v>292</v>
      </c>
      <c r="B2586" s="55" t="s">
        <v>292</v>
      </c>
      <c r="C2586" s="60">
        <v>33925</v>
      </c>
    </row>
    <row r="2587" spans="1:63" x14ac:dyDescent="0.25">
      <c r="A2587" s="55" t="s">
        <v>292</v>
      </c>
      <c r="B2587" s="55" t="s">
        <v>292</v>
      </c>
      <c r="C2587" s="60">
        <v>33925</v>
      </c>
    </row>
    <row r="2588" spans="1:63" x14ac:dyDescent="0.25">
      <c r="A2588" s="55" t="s">
        <v>292</v>
      </c>
      <c r="B2588" s="55" t="s">
        <v>292</v>
      </c>
      <c r="C2588" s="60">
        <v>33925</v>
      </c>
    </row>
    <row r="2589" spans="1:63" x14ac:dyDescent="0.25">
      <c r="A2589" s="3" t="s">
        <v>292</v>
      </c>
      <c r="B2589" s="3" t="s">
        <v>292</v>
      </c>
      <c r="C2589" s="4">
        <v>33932</v>
      </c>
      <c r="D2589" s="9"/>
      <c r="E2589" s="9"/>
      <c r="F2589" s="10"/>
      <c r="T2589">
        <v>16.850999999999999</v>
      </c>
      <c r="U2589">
        <v>1369.81666666667</v>
      </c>
      <c r="V2589">
        <v>220.166666666667</v>
      </c>
      <c r="W2589">
        <v>1.7999999999999999E-2</v>
      </c>
      <c r="X2589">
        <v>3.02</v>
      </c>
      <c r="AF2589">
        <v>0.94877358694620195</v>
      </c>
      <c r="AM2589">
        <v>6.6033333333333299</v>
      </c>
      <c r="AN2589">
        <v>3.3000000000000002E-2</v>
      </c>
      <c r="AO2589">
        <v>7.2549999999999999</v>
      </c>
      <c r="AP2589">
        <v>221.21199999999999</v>
      </c>
      <c r="BG2589">
        <v>7.0000000000000001E-3</v>
      </c>
      <c r="BH2589">
        <v>5.7949999999999999</v>
      </c>
      <c r="BJ2589">
        <v>816.70600000000002</v>
      </c>
      <c r="BK2589">
        <v>653.33333333333303</v>
      </c>
    </row>
    <row r="2590" spans="1:63" x14ac:dyDescent="0.25">
      <c r="A2590" s="58" t="s">
        <v>292</v>
      </c>
      <c r="B2590" s="58" t="s">
        <v>292</v>
      </c>
      <c r="C2590" s="60">
        <v>33932</v>
      </c>
      <c r="H2590">
        <f>I2590*200+J2590*200+K2590*200+L2590*200+M2590*200+N2590*400</f>
        <v>343.19507042253537</v>
      </c>
      <c r="I2590" s="44">
        <v>0.16566666666666699</v>
      </c>
      <c r="J2590" s="44">
        <v>0.18784225352112699</v>
      </c>
      <c r="K2590" s="44">
        <v>0.22166737089201899</v>
      </c>
      <c r="L2590" s="44">
        <v>0.270157042253521</v>
      </c>
      <c r="M2590" s="44">
        <v>0.27435892018779301</v>
      </c>
      <c r="N2590" s="44">
        <v>0.29814154929577502</v>
      </c>
    </row>
    <row r="2591" spans="1:63" x14ac:dyDescent="0.25">
      <c r="A2591" s="3" t="s">
        <v>292</v>
      </c>
      <c r="B2591" s="3" t="s">
        <v>292</v>
      </c>
      <c r="C2591" s="4">
        <v>33939</v>
      </c>
      <c r="D2591" s="9"/>
      <c r="E2591" s="9"/>
      <c r="F2591" s="10"/>
      <c r="T2591">
        <v>21.135999999999999</v>
      </c>
      <c r="U2591">
        <v>1641.35</v>
      </c>
      <c r="V2591">
        <v>259.83333333333297</v>
      </c>
      <c r="W2591">
        <v>1.6E-2</v>
      </c>
      <c r="X2591">
        <v>3.31</v>
      </c>
      <c r="AF2591">
        <v>0.93269360334712204</v>
      </c>
      <c r="AM2591">
        <v>5.9966666666666697</v>
      </c>
      <c r="AN2591">
        <v>3.4000000000000002E-2</v>
      </c>
      <c r="AO2591">
        <v>7.3680000000000003</v>
      </c>
      <c r="AP2591">
        <v>220.11600000000001</v>
      </c>
      <c r="BG2591">
        <v>8.9999999999999993E-3</v>
      </c>
      <c r="BH2591">
        <v>9.5359999999999996</v>
      </c>
      <c r="BJ2591">
        <v>1068.2170000000001</v>
      </c>
      <c r="BK2591">
        <v>640</v>
      </c>
    </row>
    <row r="2592" spans="1:63" x14ac:dyDescent="0.25">
      <c r="A2592" s="58" t="s">
        <v>292</v>
      </c>
      <c r="B2592" s="58" t="s">
        <v>292</v>
      </c>
      <c r="C2592" s="60">
        <v>33939</v>
      </c>
      <c r="H2592">
        <f>I2592*200+J2592*200+K2592*200+L2592*200+M2592*200+N2592*400</f>
        <v>328.71333333333337</v>
      </c>
      <c r="I2592" s="44">
        <v>0.148666666666667</v>
      </c>
      <c r="J2592" s="44">
        <v>0.17333333333333301</v>
      </c>
      <c r="K2592" s="44">
        <v>0.2104</v>
      </c>
      <c r="L2592" s="44">
        <v>0.25729999999999997</v>
      </c>
      <c r="M2592" s="44">
        <v>0.26793333333333302</v>
      </c>
      <c r="N2592" s="44">
        <v>0.29296666666666699</v>
      </c>
    </row>
    <row r="2593" spans="1:63" x14ac:dyDescent="0.25">
      <c r="A2593" s="3" t="s">
        <v>292</v>
      </c>
      <c r="B2593" s="3" t="s">
        <v>292</v>
      </c>
      <c r="C2593" s="4">
        <v>33946</v>
      </c>
      <c r="D2593" s="9"/>
      <c r="E2593" s="9"/>
      <c r="F2593" s="10"/>
      <c r="T2593">
        <v>25.675000000000001</v>
      </c>
      <c r="U2593">
        <v>1937.6666666666699</v>
      </c>
      <c r="V2593">
        <v>399.16666666666703</v>
      </c>
      <c r="W2593">
        <v>1.6E-2</v>
      </c>
      <c r="X2593">
        <v>5.0949999999999998</v>
      </c>
      <c r="AF2593">
        <v>0.92690534252101098</v>
      </c>
      <c r="AM2593">
        <v>5.8133333333333299</v>
      </c>
      <c r="AN2593">
        <v>3.4000000000000002E-2</v>
      </c>
      <c r="AO2593">
        <v>8.859</v>
      </c>
      <c r="AP2593">
        <v>258.04300000000001</v>
      </c>
      <c r="BG2593">
        <v>8.9999999999999993E-3</v>
      </c>
      <c r="BH2593">
        <v>10.304</v>
      </c>
      <c r="BJ2593">
        <v>1173.7650000000001</v>
      </c>
      <c r="BK2593">
        <v>683.33333333333303</v>
      </c>
    </row>
    <row r="2594" spans="1:63" x14ac:dyDescent="0.25">
      <c r="A2594" s="58" t="s">
        <v>292</v>
      </c>
      <c r="B2594" s="58" t="s">
        <v>292</v>
      </c>
      <c r="C2594" s="60">
        <v>33946</v>
      </c>
      <c r="H2594">
        <f>I2594*200+J2594*200+K2594*200+L2594*200+M2594*200+N2594*400</f>
        <v>319.73415686781266</v>
      </c>
      <c r="I2594" s="44">
        <v>0.150666666666667</v>
      </c>
      <c r="J2594" s="44">
        <v>0.175267674548822</v>
      </c>
      <c r="K2594" s="44">
        <v>0.20731252961192201</v>
      </c>
      <c r="L2594" s="44">
        <v>0.245813093853642</v>
      </c>
      <c r="M2594" s="44">
        <v>0.25191826678726797</v>
      </c>
      <c r="N2594" s="44">
        <v>0.28384627643537103</v>
      </c>
    </row>
    <row r="2595" spans="1:63" x14ac:dyDescent="0.25">
      <c r="A2595" s="3" t="s">
        <v>292</v>
      </c>
      <c r="B2595" s="3" t="s">
        <v>292</v>
      </c>
      <c r="C2595" s="4">
        <v>33953</v>
      </c>
      <c r="D2595" s="9"/>
      <c r="E2595" s="9"/>
      <c r="F2595" s="10"/>
      <c r="T2595">
        <v>23.800999999999998</v>
      </c>
      <c r="U2595">
        <v>1986.3333333333301</v>
      </c>
      <c r="V2595">
        <v>515.66666666666697</v>
      </c>
      <c r="W2595">
        <v>1.7999999999999999E-2</v>
      </c>
      <c r="X2595">
        <v>7.048</v>
      </c>
      <c r="AF2595">
        <v>0.90236312116333495</v>
      </c>
      <c r="AM2595">
        <v>5.17</v>
      </c>
      <c r="AN2595">
        <v>3.2000000000000001E-2</v>
      </c>
      <c r="AO2595">
        <v>6.9660000000000002</v>
      </c>
      <c r="AP2595">
        <v>216.59299999999999</v>
      </c>
      <c r="BG2595">
        <v>7.0000000000000001E-3</v>
      </c>
      <c r="BH2595">
        <v>7.9580000000000002</v>
      </c>
      <c r="BJ2595">
        <v>1150.8910000000001</v>
      </c>
      <c r="BK2595">
        <v>723.33333333333303</v>
      </c>
    </row>
    <row r="2596" spans="1:63" x14ac:dyDescent="0.25">
      <c r="A2596" s="58" t="s">
        <v>292</v>
      </c>
      <c r="B2596" s="58" t="s">
        <v>292</v>
      </c>
      <c r="C2596" s="60">
        <v>33953</v>
      </c>
      <c r="H2596">
        <f>I2596*200+J2596*200+K2596*200+L2596*200+M2596*200+N2596*400</f>
        <v>294.40666666666681</v>
      </c>
      <c r="I2596" s="44">
        <v>0.10100000000000001</v>
      </c>
      <c r="J2596" s="44">
        <v>0.1583</v>
      </c>
      <c r="K2596" s="44">
        <v>0.188466666666667</v>
      </c>
      <c r="L2596" s="44">
        <v>0.2311</v>
      </c>
      <c r="M2596" s="44">
        <v>0.23923333333333299</v>
      </c>
      <c r="N2596" s="44">
        <v>0.27696666666666703</v>
      </c>
    </row>
    <row r="2597" spans="1:63" x14ac:dyDescent="0.25">
      <c r="A2597" s="3" t="s">
        <v>292</v>
      </c>
      <c r="B2597" s="3" t="s">
        <v>292</v>
      </c>
      <c r="C2597" s="4">
        <v>33959</v>
      </c>
      <c r="D2597" s="9"/>
      <c r="E2597" s="9"/>
      <c r="F2597" s="10"/>
      <c r="T2597">
        <v>25.94</v>
      </c>
      <c r="U2597">
        <v>2114.15</v>
      </c>
      <c r="V2597">
        <v>636.66666666666697</v>
      </c>
      <c r="W2597">
        <v>1.7000000000000001E-2</v>
      </c>
      <c r="X2597">
        <v>8.4819999999999993</v>
      </c>
      <c r="AF2597">
        <v>0.86661291976453902</v>
      </c>
      <c r="AM2597">
        <v>4.4766666666666701</v>
      </c>
      <c r="AN2597">
        <v>0.03</v>
      </c>
      <c r="AO2597">
        <v>7.2149999999999999</v>
      </c>
      <c r="AP2597">
        <v>236.80600000000001</v>
      </c>
      <c r="BG2597">
        <v>7.0000000000000001E-3</v>
      </c>
      <c r="BH2597">
        <v>7.9829999999999997</v>
      </c>
      <c r="BJ2597">
        <v>1160.6020000000001</v>
      </c>
      <c r="BK2597">
        <v>643.33333333333303</v>
      </c>
    </row>
    <row r="2598" spans="1:63" x14ac:dyDescent="0.25">
      <c r="A2598" s="3" t="s">
        <v>292</v>
      </c>
      <c r="B2598" s="3" t="s">
        <v>292</v>
      </c>
      <c r="C2598" s="4">
        <v>33967</v>
      </c>
      <c r="D2598" s="9"/>
      <c r="E2598" s="9"/>
      <c r="F2598" s="10"/>
      <c r="T2598">
        <v>23.202000000000002</v>
      </c>
      <c r="U2598">
        <v>2011.2166666666701</v>
      </c>
      <c r="V2598">
        <v>801.16666666666697</v>
      </c>
      <c r="W2598">
        <v>1.9E-2</v>
      </c>
      <c r="X2598">
        <v>11.81</v>
      </c>
      <c r="AF2598">
        <v>0.90338294494664395</v>
      </c>
      <c r="AM2598">
        <v>5.1933333333333298</v>
      </c>
      <c r="AN2598">
        <v>2.7E-2</v>
      </c>
      <c r="AO2598">
        <v>3.5169999999999999</v>
      </c>
      <c r="AP2598">
        <v>128.351</v>
      </c>
      <c r="BG2598">
        <v>5.0000000000000001E-3</v>
      </c>
      <c r="BH2598">
        <v>5.032</v>
      </c>
      <c r="BJ2598">
        <v>943.72199999999998</v>
      </c>
      <c r="BK2598">
        <v>666.66666666666697</v>
      </c>
    </row>
    <row r="2599" spans="1:63" x14ac:dyDescent="0.25">
      <c r="A2599" s="3" t="s">
        <v>292</v>
      </c>
      <c r="B2599" s="3" t="s">
        <v>292</v>
      </c>
      <c r="C2599" s="4">
        <v>33974</v>
      </c>
      <c r="D2599" s="9"/>
      <c r="E2599" s="9"/>
      <c r="F2599" s="10"/>
      <c r="T2599">
        <v>25.404</v>
      </c>
      <c r="U2599">
        <v>2063.4166666666702</v>
      </c>
      <c r="V2599">
        <v>899</v>
      </c>
      <c r="W2599">
        <v>1.9E-2</v>
      </c>
      <c r="X2599">
        <v>13.412000000000001</v>
      </c>
      <c r="AF2599">
        <v>0.87381421829496098</v>
      </c>
      <c r="AM2599">
        <v>4.5999999999999996</v>
      </c>
      <c r="AN2599">
        <v>2.5999999999999999E-2</v>
      </c>
      <c r="AO2599">
        <v>3.069</v>
      </c>
      <c r="AP2599">
        <v>115.61499999999999</v>
      </c>
      <c r="BG2599">
        <v>6.0000000000000001E-3</v>
      </c>
      <c r="BH2599">
        <v>5.7329999999999997</v>
      </c>
      <c r="BJ2599">
        <v>896.59</v>
      </c>
      <c r="BK2599">
        <v>610</v>
      </c>
    </row>
    <row r="2600" spans="1:63" x14ac:dyDescent="0.25">
      <c r="A2600" s="58" t="s">
        <v>292</v>
      </c>
      <c r="B2600" s="58" t="s">
        <v>292</v>
      </c>
      <c r="C2600" s="60">
        <v>33976</v>
      </c>
      <c r="H2600">
        <f>I2600*200+J2600*200+K2600*200+L2600*200+M2600*200+N2600*400</f>
        <v>277.0999999999998</v>
      </c>
      <c r="I2600" s="44">
        <v>0.147666666666667</v>
      </c>
      <c r="J2600" s="44">
        <v>0.15003333333333299</v>
      </c>
      <c r="K2600" s="44">
        <v>0.168333333333333</v>
      </c>
      <c r="L2600" s="44">
        <v>0.19919999999999999</v>
      </c>
      <c r="M2600" s="44">
        <v>0.214</v>
      </c>
      <c r="N2600" s="44">
        <v>0.25313333333333299</v>
      </c>
    </row>
    <row r="2601" spans="1:63" x14ac:dyDescent="0.25">
      <c r="A2601" s="3" t="s">
        <v>292</v>
      </c>
      <c r="B2601" s="3" t="s">
        <v>292</v>
      </c>
      <c r="C2601" s="4">
        <v>33981</v>
      </c>
      <c r="D2601" s="9"/>
      <c r="E2601" s="9"/>
      <c r="F2601" s="10"/>
      <c r="T2601">
        <v>21.341999999999999</v>
      </c>
      <c r="U2601">
        <v>1875.9833333333299</v>
      </c>
      <c r="V2601">
        <v>874.33333333333303</v>
      </c>
      <c r="W2601">
        <v>2.1000000000000001E-2</v>
      </c>
      <c r="X2601">
        <v>14.000999999999999</v>
      </c>
      <c r="AF2601">
        <v>0.84779089306055</v>
      </c>
      <c r="AM2601">
        <v>4.18333333333333</v>
      </c>
      <c r="AN2601">
        <v>2.3E-2</v>
      </c>
      <c r="AO2601">
        <v>0.91400000000000003</v>
      </c>
      <c r="AP2601">
        <v>39.747</v>
      </c>
      <c r="BG2601">
        <v>5.0000000000000001E-3</v>
      </c>
      <c r="BH2601">
        <v>3.629</v>
      </c>
      <c r="BJ2601">
        <v>767.66800000000001</v>
      </c>
      <c r="BK2601">
        <v>606.66666666666697</v>
      </c>
    </row>
    <row r="2602" spans="1:63" x14ac:dyDescent="0.25">
      <c r="A2602" s="3" t="s">
        <v>292</v>
      </c>
      <c r="B2602" s="3" t="s">
        <v>292</v>
      </c>
      <c r="C2602" s="4">
        <v>33988</v>
      </c>
      <c r="D2602" s="9"/>
      <c r="E2602" s="9"/>
      <c r="F2602" s="10"/>
      <c r="T2602">
        <v>21.445</v>
      </c>
      <c r="U2602">
        <v>1822.31666666667</v>
      </c>
      <c r="V2602">
        <v>878</v>
      </c>
      <c r="W2602">
        <v>2.3E-2</v>
      </c>
      <c r="X2602">
        <v>15.519</v>
      </c>
      <c r="BG2602">
        <v>4.0000000000000001E-3</v>
      </c>
      <c r="BH2602">
        <v>2.81</v>
      </c>
      <c r="BJ2602">
        <v>743.60199999999998</v>
      </c>
      <c r="BK2602">
        <v>538.33333333333303</v>
      </c>
    </row>
    <row r="2603" spans="1:63" x14ac:dyDescent="0.25">
      <c r="A2603" s="3" t="s">
        <v>292</v>
      </c>
      <c r="B2603" s="3" t="s">
        <v>292</v>
      </c>
      <c r="C2603" s="4">
        <v>33996</v>
      </c>
      <c r="D2603" s="9"/>
      <c r="E2603" s="9"/>
      <c r="F2603" s="10"/>
      <c r="BK2603">
        <v>528.33333333333303</v>
      </c>
    </row>
    <row r="2604" spans="1:63" x14ac:dyDescent="0.25">
      <c r="A2604" s="3" t="s">
        <v>292</v>
      </c>
      <c r="B2604" s="3" t="s">
        <v>292</v>
      </c>
      <c r="C2604" s="4">
        <v>34003</v>
      </c>
      <c r="D2604" s="9"/>
      <c r="E2604" s="9"/>
      <c r="F2604" s="10"/>
      <c r="T2604">
        <v>21.338999999999999</v>
      </c>
      <c r="U2604">
        <v>1646.3900174201799</v>
      </c>
      <c r="V2604">
        <v>829.07777835749403</v>
      </c>
      <c r="W2604">
        <v>2.3E-2</v>
      </c>
      <c r="X2604">
        <v>15.212999999999999</v>
      </c>
      <c r="Z2604">
        <v>3.4495600000000001E-2</v>
      </c>
      <c r="AB2604">
        <f>AD2604/Z2604</f>
        <v>18037.356407494633</v>
      </c>
      <c r="AD2604">
        <v>622.20943169037196</v>
      </c>
      <c r="AT2604" t="s">
        <v>45</v>
      </c>
      <c r="BE2604">
        <v>206.86834666712201</v>
      </c>
      <c r="BG2604">
        <v>4.0000000000000001E-3</v>
      </c>
      <c r="BH2604">
        <v>3.0489999999999999</v>
      </c>
      <c r="BJ2604">
        <v>795.27499999999998</v>
      </c>
    </row>
    <row r="2605" spans="1:63" x14ac:dyDescent="0.25">
      <c r="A2605" s="55" t="s">
        <v>472</v>
      </c>
      <c r="B2605" s="55" t="s">
        <v>472</v>
      </c>
      <c r="C2605" s="60">
        <v>40451</v>
      </c>
      <c r="H2605">
        <v>221.9</v>
      </c>
      <c r="I2605">
        <v>0.28050000000000003</v>
      </c>
      <c r="J2605">
        <v>0.26974999999999999</v>
      </c>
      <c r="K2605">
        <v>0.109</v>
      </c>
      <c r="L2605">
        <v>8.5250000000000006E-2</v>
      </c>
      <c r="M2605">
        <v>7.9750000000000001E-2</v>
      </c>
      <c r="N2605">
        <v>7.9000000000000001E-2</v>
      </c>
      <c r="O2605">
        <v>9.6500000000000002E-2</v>
      </c>
      <c r="P2605">
        <v>0.10975</v>
      </c>
      <c r="AF2605">
        <v>5.6793743799802399E-2</v>
      </c>
    </row>
    <row r="2606" spans="1:63" x14ac:dyDescent="0.25">
      <c r="A2606" s="55" t="s">
        <v>472</v>
      </c>
      <c r="B2606" s="55" t="s">
        <v>472</v>
      </c>
      <c r="C2606" s="60">
        <v>40455</v>
      </c>
      <c r="AF2606">
        <v>8.8397338508350604E-2</v>
      </c>
    </row>
    <row r="2607" spans="1:63" x14ac:dyDescent="0.25">
      <c r="A2607" s="55" t="s">
        <v>472</v>
      </c>
      <c r="B2607" s="55" t="s">
        <v>472</v>
      </c>
      <c r="C2607" s="60">
        <v>40463</v>
      </c>
      <c r="AF2607">
        <v>0.15277132182768299</v>
      </c>
    </row>
    <row r="2608" spans="1:63" x14ac:dyDescent="0.25">
      <c r="A2608" s="55" t="s">
        <v>472</v>
      </c>
      <c r="B2608" s="55" t="s">
        <v>472</v>
      </c>
      <c r="C2608" s="60">
        <v>40473</v>
      </c>
      <c r="AF2608">
        <v>0.38507945523796999</v>
      </c>
    </row>
    <row r="2609" spans="1:62" x14ac:dyDescent="0.25">
      <c r="A2609" s="55" t="s">
        <v>472</v>
      </c>
      <c r="B2609" s="55" t="s">
        <v>472</v>
      </c>
      <c r="C2609" s="60">
        <v>40479</v>
      </c>
      <c r="AF2609">
        <v>0.53127775203816496</v>
      </c>
    </row>
    <row r="2610" spans="1:62" x14ac:dyDescent="0.25">
      <c r="A2610" s="55" t="s">
        <v>472</v>
      </c>
      <c r="B2610" s="55" t="s">
        <v>472</v>
      </c>
      <c r="C2610" s="60">
        <v>40484</v>
      </c>
      <c r="H2610">
        <v>180.95</v>
      </c>
      <c r="I2610">
        <v>0.17224999999999999</v>
      </c>
      <c r="J2610">
        <v>0.221</v>
      </c>
      <c r="K2610">
        <v>9.375E-2</v>
      </c>
      <c r="L2610">
        <v>7.825E-2</v>
      </c>
      <c r="M2610">
        <v>7.2999999999999995E-2</v>
      </c>
      <c r="N2610">
        <v>7.4999999999999997E-2</v>
      </c>
      <c r="O2610">
        <v>8.8499999999999995E-2</v>
      </c>
      <c r="P2610">
        <v>0.10299999999999999</v>
      </c>
    </row>
    <row r="2611" spans="1:62" x14ac:dyDescent="0.25">
      <c r="A2611" s="55" t="s">
        <v>472</v>
      </c>
      <c r="B2611" s="55" t="s">
        <v>472</v>
      </c>
      <c r="C2611" s="60">
        <v>40486</v>
      </c>
      <c r="F2611" t="s">
        <v>88</v>
      </c>
      <c r="U2611" s="22">
        <v>208.8</v>
      </c>
      <c r="V2611" s="22">
        <v>0</v>
      </c>
      <c r="AF2611">
        <v>0.639234000318888</v>
      </c>
      <c r="AJ2611" s="43">
        <v>0</v>
      </c>
      <c r="AP2611">
        <v>121.27803116210301</v>
      </c>
      <c r="BJ2611" s="22">
        <v>87.521968837896694</v>
      </c>
    </row>
    <row r="2612" spans="1:62" x14ac:dyDescent="0.25">
      <c r="A2612" s="55" t="s">
        <v>472</v>
      </c>
      <c r="B2612" s="55" t="s">
        <v>472</v>
      </c>
      <c r="C2612" s="60">
        <v>40490</v>
      </c>
      <c r="H2612">
        <v>214.95</v>
      </c>
      <c r="I2612">
        <v>0.27825</v>
      </c>
      <c r="J2612">
        <v>0.26974999999999999</v>
      </c>
      <c r="K2612">
        <v>0.10675</v>
      </c>
      <c r="L2612">
        <v>8.0250000000000002E-2</v>
      </c>
      <c r="M2612">
        <v>7.2999999999999995E-2</v>
      </c>
      <c r="N2612">
        <v>7.5499999999999998E-2</v>
      </c>
      <c r="O2612">
        <v>8.9249999999999996E-2</v>
      </c>
      <c r="P2612">
        <v>0.10199999999999999</v>
      </c>
    </row>
    <row r="2613" spans="1:62" x14ac:dyDescent="0.25">
      <c r="A2613" s="55" t="s">
        <v>472</v>
      </c>
      <c r="B2613" s="55" t="s">
        <v>472</v>
      </c>
      <c r="C2613" s="60">
        <v>40492</v>
      </c>
      <c r="U2613" s="22"/>
      <c r="V2613" s="22"/>
      <c r="AF2613">
        <v>0.61648383739888402</v>
      </c>
      <c r="AJ2613" s="43"/>
      <c r="BJ2613" s="22"/>
    </row>
    <row r="2614" spans="1:62" x14ac:dyDescent="0.25">
      <c r="A2614" s="55" t="s">
        <v>472</v>
      </c>
      <c r="B2614" s="55" t="s">
        <v>472</v>
      </c>
      <c r="C2614" s="60">
        <v>40497</v>
      </c>
      <c r="H2614">
        <v>183.2</v>
      </c>
      <c r="I2614">
        <v>0.16900000000000001</v>
      </c>
      <c r="J2614">
        <v>0.22800000000000001</v>
      </c>
      <c r="K2614">
        <v>9.7500000000000003E-2</v>
      </c>
      <c r="L2614">
        <v>0.08</v>
      </c>
      <c r="M2614">
        <v>7.4749999999999997E-2</v>
      </c>
      <c r="N2614">
        <v>7.4249999999999997E-2</v>
      </c>
      <c r="O2614">
        <v>9.0499999999999997E-2</v>
      </c>
      <c r="P2614">
        <v>0.10199999999999999</v>
      </c>
    </row>
    <row r="2615" spans="1:62" x14ac:dyDescent="0.25">
      <c r="A2615" s="55" t="s">
        <v>472</v>
      </c>
      <c r="B2615" s="55" t="s">
        <v>472</v>
      </c>
      <c r="C2615" s="60">
        <v>40506</v>
      </c>
      <c r="F2615" t="s">
        <v>88</v>
      </c>
      <c r="H2615">
        <v>200.2</v>
      </c>
      <c r="I2615">
        <v>0.24074999999999999</v>
      </c>
      <c r="J2615">
        <v>0.23749999999999999</v>
      </c>
      <c r="K2615">
        <v>9.8000000000000004E-2</v>
      </c>
      <c r="L2615">
        <v>8.0250000000000002E-2</v>
      </c>
      <c r="M2615">
        <v>7.5999999999999998E-2</v>
      </c>
      <c r="N2615">
        <v>7.6249999999999998E-2</v>
      </c>
      <c r="O2615">
        <v>9.0499999999999997E-2</v>
      </c>
      <c r="P2615">
        <v>0.10174999999999999</v>
      </c>
      <c r="U2615" s="22">
        <v>601.78750000000002</v>
      </c>
      <c r="V2615" s="22">
        <v>63.803081605772597</v>
      </c>
      <c r="AF2615">
        <v>0.70653707284167699</v>
      </c>
      <c r="AJ2615" s="43">
        <v>0</v>
      </c>
      <c r="AP2615">
        <v>84.434170340215303</v>
      </c>
      <c r="BJ2615" s="22">
        <v>242.824571926402</v>
      </c>
    </row>
    <row r="2616" spans="1:62" x14ac:dyDescent="0.25">
      <c r="A2616" s="55" t="s">
        <v>472</v>
      </c>
      <c r="B2616" s="55" t="s">
        <v>472</v>
      </c>
      <c r="C2616" s="60">
        <v>40513</v>
      </c>
      <c r="H2616">
        <v>180.05</v>
      </c>
      <c r="I2616">
        <v>0.16675000000000001</v>
      </c>
      <c r="J2616">
        <v>0.219</v>
      </c>
      <c r="K2616">
        <v>9.425E-2</v>
      </c>
      <c r="L2616">
        <v>7.775E-2</v>
      </c>
      <c r="M2616">
        <v>7.4999999999999997E-2</v>
      </c>
      <c r="N2616">
        <v>7.4749999999999997E-2</v>
      </c>
      <c r="O2616">
        <v>8.9749999999999996E-2</v>
      </c>
      <c r="P2616">
        <v>0.10299999999999999</v>
      </c>
    </row>
    <row r="2617" spans="1:62" x14ac:dyDescent="0.25">
      <c r="A2617" s="55" t="s">
        <v>472</v>
      </c>
      <c r="B2617" s="55" t="s">
        <v>472</v>
      </c>
      <c r="C2617" s="60">
        <v>40515</v>
      </c>
      <c r="U2617" s="22"/>
      <c r="V2617" s="22"/>
      <c r="AF2617">
        <v>0.75247017292471796</v>
      </c>
      <c r="AJ2617" s="43"/>
      <c r="BJ2617" s="22"/>
    </row>
    <row r="2618" spans="1:62" x14ac:dyDescent="0.25">
      <c r="A2618" s="55" t="s">
        <v>472</v>
      </c>
      <c r="B2618" s="55" t="s">
        <v>472</v>
      </c>
      <c r="C2618" s="60">
        <v>40520</v>
      </c>
      <c r="H2618">
        <v>188.1</v>
      </c>
      <c r="I2618">
        <v>0.187</v>
      </c>
      <c r="J2618">
        <v>0.22800000000000001</v>
      </c>
      <c r="K2618">
        <v>9.8500000000000004E-2</v>
      </c>
      <c r="L2618">
        <v>8.1000000000000003E-2</v>
      </c>
      <c r="M2618">
        <v>7.5999999999999998E-2</v>
      </c>
      <c r="N2618">
        <v>7.6249999999999998E-2</v>
      </c>
      <c r="O2618">
        <v>9.0749999999999997E-2</v>
      </c>
      <c r="P2618">
        <v>0.10299999999999999</v>
      </c>
    </row>
    <row r="2619" spans="1:62" x14ac:dyDescent="0.25">
      <c r="A2619" s="55" t="s">
        <v>472</v>
      </c>
      <c r="B2619" s="55" t="s">
        <v>472</v>
      </c>
      <c r="C2619" s="60">
        <v>40521</v>
      </c>
      <c r="F2619" t="s">
        <v>88</v>
      </c>
      <c r="U2619" s="22">
        <v>800.73749999999995</v>
      </c>
      <c r="V2619" s="22">
        <v>199.94571411905599</v>
      </c>
      <c r="AJ2619" s="43">
        <v>7.7973699929199798</v>
      </c>
      <c r="AM2619">
        <v>1.63261415842137</v>
      </c>
      <c r="AP2619">
        <v>95.758676409698893</v>
      </c>
      <c r="AS2619">
        <v>1.7049255999999999E-2</v>
      </c>
      <c r="BJ2619" s="22">
        <v>497.235739478325</v>
      </c>
    </row>
    <row r="2620" spans="1:62" x14ac:dyDescent="0.25">
      <c r="A2620" s="55" t="s">
        <v>472</v>
      </c>
      <c r="B2620" s="55" t="s">
        <v>472</v>
      </c>
      <c r="C2620" s="60">
        <v>40527</v>
      </c>
      <c r="H2620">
        <v>175.25</v>
      </c>
      <c r="I2620">
        <v>0.14674999999999999</v>
      </c>
      <c r="J2620">
        <v>0.21</v>
      </c>
      <c r="K2620">
        <v>9.5500000000000002E-2</v>
      </c>
      <c r="L2620">
        <v>8.0250000000000002E-2</v>
      </c>
      <c r="M2620">
        <v>7.5749999999999998E-2</v>
      </c>
      <c r="N2620">
        <v>7.5749999999999998E-2</v>
      </c>
      <c r="O2620">
        <v>8.9499999999999996E-2</v>
      </c>
      <c r="P2620">
        <v>0.10274999999999999</v>
      </c>
    </row>
    <row r="2621" spans="1:62" x14ac:dyDescent="0.25">
      <c r="A2621" s="55" t="s">
        <v>472</v>
      </c>
      <c r="B2621" s="55" t="s">
        <v>472</v>
      </c>
      <c r="C2621" s="60">
        <v>40534</v>
      </c>
      <c r="F2621" t="s">
        <v>88</v>
      </c>
      <c r="H2621">
        <v>175.6</v>
      </c>
      <c r="I2621">
        <v>0.15</v>
      </c>
      <c r="J2621">
        <v>0.20824999999999999</v>
      </c>
      <c r="K2621">
        <v>9.6250000000000002E-2</v>
      </c>
      <c r="L2621">
        <v>8.1500000000000003E-2</v>
      </c>
      <c r="M2621">
        <v>7.6999999999999999E-2</v>
      </c>
      <c r="N2621">
        <v>7.4999999999999997E-2</v>
      </c>
      <c r="O2621">
        <v>8.8999999999999996E-2</v>
      </c>
      <c r="P2621">
        <v>0.10100000000000001</v>
      </c>
      <c r="U2621" s="22">
        <v>1194</v>
      </c>
      <c r="V2621" s="22">
        <v>399.46376275791198</v>
      </c>
      <c r="AF2621" s="35">
        <v>0.84845974889715003</v>
      </c>
      <c r="AG2621" s="35"/>
      <c r="AJ2621" s="43">
        <v>5.1369822704644399</v>
      </c>
      <c r="AM2621">
        <v>1.1686860025541499</v>
      </c>
      <c r="AP2621">
        <v>72.862940691000503</v>
      </c>
      <c r="AS2621">
        <v>1.6039511999999999E-2</v>
      </c>
      <c r="BJ2621" s="22">
        <v>459.335829802322</v>
      </c>
    </row>
    <row r="2622" spans="1:62" x14ac:dyDescent="0.25">
      <c r="A2622" s="55" t="s">
        <v>472</v>
      </c>
      <c r="B2622" s="55" t="s">
        <v>472</v>
      </c>
      <c r="C2622" s="60">
        <v>40541</v>
      </c>
      <c r="H2622">
        <v>191.35</v>
      </c>
      <c r="I2622">
        <v>0.21975</v>
      </c>
      <c r="J2622">
        <v>0.216</v>
      </c>
      <c r="K2622">
        <v>9.6250000000000002E-2</v>
      </c>
      <c r="L2622">
        <v>8.1750000000000003E-2</v>
      </c>
      <c r="M2622">
        <v>7.6249999999999998E-2</v>
      </c>
      <c r="N2622">
        <v>7.5999999999999998E-2</v>
      </c>
      <c r="O2622">
        <v>8.8499999999999995E-2</v>
      </c>
      <c r="P2622">
        <v>0.10224999999999999</v>
      </c>
    </row>
    <row r="2623" spans="1:62" x14ac:dyDescent="0.25">
      <c r="A2623" s="55" t="s">
        <v>472</v>
      </c>
      <c r="B2623" s="55" t="s">
        <v>472</v>
      </c>
      <c r="C2623" s="60">
        <v>40542</v>
      </c>
      <c r="F2623" t="s">
        <v>88</v>
      </c>
      <c r="U2623" s="22">
        <v>1350.2874999999999</v>
      </c>
      <c r="V2623" s="22">
        <v>605.61701941390299</v>
      </c>
      <c r="AF2623" s="35">
        <v>0.78336020028076503</v>
      </c>
      <c r="AG2623" s="35"/>
      <c r="AJ2623" s="43">
        <v>25.383210920477101</v>
      </c>
      <c r="AP2623">
        <v>45.2487850230834</v>
      </c>
      <c r="BJ2623" s="22">
        <v>399.49190819999097</v>
      </c>
    </row>
    <row r="2624" spans="1:62" x14ac:dyDescent="0.25">
      <c r="A2624" s="55" t="s">
        <v>472</v>
      </c>
      <c r="B2624" s="55" t="s">
        <v>472</v>
      </c>
      <c r="C2624" s="60">
        <v>40549</v>
      </c>
      <c r="H2624">
        <v>172.95</v>
      </c>
      <c r="I2624">
        <v>0.15</v>
      </c>
      <c r="J2624">
        <v>0.20599999999999999</v>
      </c>
      <c r="K2624">
        <v>9.0749999999999997E-2</v>
      </c>
      <c r="L2624">
        <v>8.0250000000000002E-2</v>
      </c>
      <c r="M2624">
        <v>7.4499999999999997E-2</v>
      </c>
      <c r="N2624">
        <v>7.4249999999999997E-2</v>
      </c>
      <c r="O2624">
        <v>8.8999999999999996E-2</v>
      </c>
      <c r="P2624">
        <v>0.1</v>
      </c>
    </row>
    <row r="2625" spans="1:63" x14ac:dyDescent="0.25">
      <c r="A2625" s="55" t="s">
        <v>472</v>
      </c>
      <c r="B2625" s="55" t="s">
        <v>472</v>
      </c>
      <c r="C2625" s="60">
        <v>40550</v>
      </c>
      <c r="F2625" t="s">
        <v>88</v>
      </c>
      <c r="U2625" s="22">
        <v>1321.35</v>
      </c>
      <c r="V2625" s="22">
        <v>626.57816492339703</v>
      </c>
      <c r="AJ2625" s="43">
        <v>57.734555003350302</v>
      </c>
      <c r="AM2625">
        <v>7.1953262232337306E-2</v>
      </c>
      <c r="AP2625">
        <v>5.1449810621283598</v>
      </c>
      <c r="AS2625">
        <v>1.3985136E-2</v>
      </c>
      <c r="BJ2625" s="22">
        <v>344.28802585002001</v>
      </c>
    </row>
    <row r="2626" spans="1:63" x14ac:dyDescent="0.25">
      <c r="A2626" s="55" t="s">
        <v>472</v>
      </c>
      <c r="B2626" s="55" t="s">
        <v>472</v>
      </c>
      <c r="C2626" s="60">
        <v>40555</v>
      </c>
      <c r="H2626">
        <v>191.05</v>
      </c>
      <c r="I2626">
        <v>0.19</v>
      </c>
      <c r="J2626">
        <v>0.23699999999999999</v>
      </c>
      <c r="K2626">
        <v>0.10150000000000001</v>
      </c>
      <c r="L2626">
        <v>8.3500000000000005E-2</v>
      </c>
      <c r="M2626">
        <v>7.5999999999999998E-2</v>
      </c>
      <c r="N2626">
        <v>7.6249999999999998E-2</v>
      </c>
      <c r="O2626">
        <v>8.9249999999999996E-2</v>
      </c>
      <c r="P2626">
        <v>0.10174999999999999</v>
      </c>
    </row>
    <row r="2627" spans="1:63" x14ac:dyDescent="0.25">
      <c r="A2627" s="55" t="s">
        <v>472</v>
      </c>
      <c r="B2627" s="55" t="s">
        <v>472</v>
      </c>
      <c r="C2627" s="60">
        <v>40557</v>
      </c>
      <c r="F2627" t="s">
        <v>88</v>
      </c>
      <c r="U2627" s="22">
        <v>1222.4875</v>
      </c>
      <c r="V2627" s="22">
        <v>574.58862693910999</v>
      </c>
      <c r="AF2627" s="35">
        <v>0.245123067545018</v>
      </c>
      <c r="AG2627" s="35"/>
      <c r="AJ2627" s="43">
        <v>55.835104862449001</v>
      </c>
      <c r="AM2627">
        <v>1.17576483050847E-2</v>
      </c>
      <c r="AP2627">
        <v>0.239300847457627</v>
      </c>
      <c r="AS2627">
        <v>4.9133333000000001E-2</v>
      </c>
      <c r="BJ2627" s="22">
        <v>317.56784169047899</v>
      </c>
    </row>
    <row r="2628" spans="1:63" x14ac:dyDescent="0.25">
      <c r="A2628" s="55" t="s">
        <v>472</v>
      </c>
      <c r="B2628" s="55" t="s">
        <v>472</v>
      </c>
      <c r="C2628" s="60">
        <v>40562</v>
      </c>
      <c r="H2628">
        <v>194.4</v>
      </c>
      <c r="I2628">
        <v>0.23200000000000001</v>
      </c>
      <c r="J2628">
        <v>0.21625</v>
      </c>
      <c r="K2628">
        <v>9.9500000000000005E-2</v>
      </c>
      <c r="L2628">
        <v>8.1500000000000003E-2</v>
      </c>
      <c r="M2628">
        <v>7.4749999999999997E-2</v>
      </c>
      <c r="N2628">
        <v>7.6249999999999998E-2</v>
      </c>
      <c r="O2628">
        <v>8.9499999999999996E-2</v>
      </c>
      <c r="P2628">
        <v>0.10224999999999999</v>
      </c>
    </row>
    <row r="2629" spans="1:63" x14ac:dyDescent="0.25">
      <c r="A2629" s="55" t="s">
        <v>472</v>
      </c>
      <c r="B2629" s="55" t="s">
        <v>472</v>
      </c>
      <c r="C2629" s="60">
        <v>40563</v>
      </c>
      <c r="F2629" t="s">
        <v>88</v>
      </c>
      <c r="U2629" s="22">
        <v>1127.175</v>
      </c>
      <c r="V2629" s="22">
        <v>508.10211165076498</v>
      </c>
      <c r="AJ2629" s="43">
        <v>48.530889642869496</v>
      </c>
      <c r="AP2629">
        <v>0</v>
      </c>
      <c r="BJ2629" s="22">
        <v>288.57481251621698</v>
      </c>
    </row>
    <row r="2630" spans="1:63" x14ac:dyDescent="0.25">
      <c r="A2630" s="55" t="s">
        <v>472</v>
      </c>
      <c r="B2630" s="55" t="s">
        <v>472</v>
      </c>
      <c r="C2630" s="60">
        <v>40569</v>
      </c>
      <c r="H2630">
        <v>191.7</v>
      </c>
      <c r="I2630">
        <v>0.214</v>
      </c>
      <c r="J2630">
        <v>0.23175000000000001</v>
      </c>
      <c r="K2630">
        <v>9.4500000000000001E-2</v>
      </c>
      <c r="L2630">
        <v>8.0500000000000002E-2</v>
      </c>
      <c r="M2630">
        <v>7.4999999999999997E-2</v>
      </c>
      <c r="N2630">
        <v>7.3249999999999996E-2</v>
      </c>
      <c r="O2630">
        <v>8.8499999999999995E-2</v>
      </c>
      <c r="P2630">
        <v>0.10100000000000001</v>
      </c>
    </row>
    <row r="2631" spans="1:63" x14ac:dyDescent="0.25">
      <c r="A2631" s="55" t="s">
        <v>472</v>
      </c>
      <c r="B2631" s="55" t="s">
        <v>472</v>
      </c>
      <c r="C2631" s="60">
        <v>40571</v>
      </c>
      <c r="F2631" t="s">
        <v>88</v>
      </c>
      <c r="U2631" s="22">
        <v>1163.4375</v>
      </c>
      <c r="V2631" s="22">
        <v>517.15890662617699</v>
      </c>
      <c r="AJ2631" s="43">
        <v>49.711540100902702</v>
      </c>
      <c r="AP2631">
        <v>0</v>
      </c>
      <c r="BJ2631" s="22">
        <v>301.95463971644898</v>
      </c>
    </row>
    <row r="2632" spans="1:63" x14ac:dyDescent="0.25">
      <c r="A2632" s="55" t="s">
        <v>472</v>
      </c>
      <c r="B2632" s="55" t="s">
        <v>472</v>
      </c>
      <c r="C2632" s="60">
        <v>40576</v>
      </c>
    </row>
    <row r="2633" spans="1:63" x14ac:dyDescent="0.25">
      <c r="A2633" s="55" t="s">
        <v>472</v>
      </c>
      <c r="B2633" s="55" t="s">
        <v>472</v>
      </c>
      <c r="C2633" s="60">
        <v>40583</v>
      </c>
    </row>
    <row r="2634" spans="1:63" x14ac:dyDescent="0.25">
      <c r="A2634" s="55" t="s">
        <v>472</v>
      </c>
      <c r="B2634" s="55" t="s">
        <v>472</v>
      </c>
      <c r="C2634" s="60">
        <v>40584</v>
      </c>
      <c r="F2634" t="s">
        <v>88</v>
      </c>
      <c r="U2634" s="22">
        <v>1271.8435750000001</v>
      </c>
      <c r="V2634" s="22">
        <f>AD2634+BE2634</f>
        <v>826.10691611335096</v>
      </c>
      <c r="Z2634" s="44">
        <v>3.6890119999999998E-2</v>
      </c>
      <c r="AB2634" s="22">
        <v>16760.055378257701</v>
      </c>
      <c r="AD2634" s="22">
        <v>618.10357499999998</v>
      </c>
      <c r="AJ2634" s="43">
        <v>55.817239787941404</v>
      </c>
      <c r="AT2634" t="s">
        <v>45</v>
      </c>
      <c r="BE2634">
        <v>208.00334111335101</v>
      </c>
      <c r="BJ2634" s="22">
        <v>389.91941909870701</v>
      </c>
      <c r="BK2634">
        <v>298.19719661866299</v>
      </c>
    </row>
    <row r="2635" spans="1:63" x14ac:dyDescent="0.25">
      <c r="A2635" s="55" t="s">
        <v>474</v>
      </c>
      <c r="B2635" s="55" t="s">
        <v>474</v>
      </c>
      <c r="C2635" s="60">
        <v>40451</v>
      </c>
      <c r="H2635">
        <v>266.39999999999998</v>
      </c>
      <c r="I2635">
        <v>0.28625</v>
      </c>
      <c r="J2635">
        <v>0.35</v>
      </c>
      <c r="K2635">
        <v>0.15175</v>
      </c>
      <c r="L2635">
        <v>0.10575</v>
      </c>
      <c r="M2635">
        <v>0.11874999999999999</v>
      </c>
      <c r="N2635">
        <v>0.11824999999999999</v>
      </c>
      <c r="O2635">
        <v>0.10299999999999999</v>
      </c>
      <c r="P2635">
        <v>9.8250000000000004E-2</v>
      </c>
      <c r="AF2635">
        <v>5.0785481583436501E-2</v>
      </c>
    </row>
    <row r="2636" spans="1:63" x14ac:dyDescent="0.25">
      <c r="A2636" s="55" t="s">
        <v>474</v>
      </c>
      <c r="B2636" s="55" t="s">
        <v>474</v>
      </c>
      <c r="C2636" s="60">
        <v>40455</v>
      </c>
      <c r="AF2636">
        <v>0.11870256494063899</v>
      </c>
    </row>
    <row r="2637" spans="1:63" x14ac:dyDescent="0.25">
      <c r="A2637" s="55" t="s">
        <v>474</v>
      </c>
      <c r="B2637" s="55" t="s">
        <v>474</v>
      </c>
      <c r="C2637" s="60">
        <v>40463</v>
      </c>
      <c r="AF2637">
        <v>0.20736665006664001</v>
      </c>
    </row>
    <row r="2638" spans="1:63" x14ac:dyDescent="0.25">
      <c r="A2638" s="55" t="s">
        <v>474</v>
      </c>
      <c r="B2638" s="55" t="s">
        <v>474</v>
      </c>
      <c r="C2638" s="60">
        <v>40473</v>
      </c>
      <c r="AF2638">
        <v>0.44843006929895701</v>
      </c>
    </row>
    <row r="2639" spans="1:63" x14ac:dyDescent="0.25">
      <c r="A2639" s="55" t="s">
        <v>474</v>
      </c>
      <c r="B2639" s="55" t="s">
        <v>474</v>
      </c>
      <c r="C2639" s="60">
        <v>40479</v>
      </c>
      <c r="AF2639">
        <v>0.63063247413660894</v>
      </c>
    </row>
    <row r="2640" spans="1:63" x14ac:dyDescent="0.25">
      <c r="A2640" s="55" t="s">
        <v>474</v>
      </c>
      <c r="B2640" s="55" t="s">
        <v>474</v>
      </c>
      <c r="C2640" s="60">
        <v>40484</v>
      </c>
      <c r="H2640">
        <v>217.55</v>
      </c>
      <c r="I2640">
        <v>0.1865</v>
      </c>
      <c r="J2640">
        <v>0.27200000000000002</v>
      </c>
      <c r="K2640">
        <v>0.12775</v>
      </c>
      <c r="L2640">
        <v>9.2749999999999999E-2</v>
      </c>
      <c r="M2640">
        <v>0.10775</v>
      </c>
      <c r="N2640">
        <v>0.11025</v>
      </c>
      <c r="O2640">
        <v>9.8250000000000004E-2</v>
      </c>
      <c r="P2640">
        <v>9.2499999999999999E-2</v>
      </c>
    </row>
    <row r="2641" spans="1:62" x14ac:dyDescent="0.25">
      <c r="A2641" s="55" t="s">
        <v>474</v>
      </c>
      <c r="B2641" s="55" t="s">
        <v>474</v>
      </c>
      <c r="C2641" s="60">
        <v>40486</v>
      </c>
      <c r="F2641" t="s">
        <v>88</v>
      </c>
      <c r="U2641" s="22">
        <v>162.67500000000001</v>
      </c>
      <c r="V2641" s="22">
        <v>0</v>
      </c>
      <c r="AF2641">
        <v>0.72308689677112803</v>
      </c>
      <c r="AJ2641" s="43">
        <v>0</v>
      </c>
      <c r="AP2641">
        <v>100.991043589843</v>
      </c>
      <c r="BJ2641" s="22">
        <v>61.683956410157499</v>
      </c>
    </row>
    <row r="2642" spans="1:62" x14ac:dyDescent="0.25">
      <c r="A2642" s="55" t="s">
        <v>474</v>
      </c>
      <c r="B2642" s="55" t="s">
        <v>474</v>
      </c>
      <c r="C2642" s="60">
        <v>40490</v>
      </c>
      <c r="H2642">
        <v>256.14999999999998</v>
      </c>
      <c r="I2642">
        <v>0.29199999999999998</v>
      </c>
      <c r="J2642">
        <v>0.34425</v>
      </c>
      <c r="K2642">
        <v>0.14199999999999999</v>
      </c>
      <c r="L2642">
        <v>9.4E-2</v>
      </c>
      <c r="M2642">
        <v>0.1085</v>
      </c>
      <c r="N2642">
        <v>0.1095</v>
      </c>
      <c r="O2642">
        <v>9.7500000000000003E-2</v>
      </c>
      <c r="P2642">
        <v>9.2999999999999999E-2</v>
      </c>
    </row>
    <row r="2643" spans="1:62" x14ac:dyDescent="0.25">
      <c r="A2643" s="55" t="s">
        <v>474</v>
      </c>
      <c r="B2643" s="55" t="s">
        <v>474</v>
      </c>
      <c r="C2643" s="60">
        <v>40492</v>
      </c>
      <c r="U2643" s="22"/>
      <c r="V2643" s="22"/>
      <c r="AF2643">
        <v>0.70534491680366995</v>
      </c>
      <c r="AJ2643" s="43"/>
      <c r="BJ2643" s="22"/>
    </row>
    <row r="2644" spans="1:62" x14ac:dyDescent="0.25">
      <c r="A2644" s="55" t="s">
        <v>474</v>
      </c>
      <c r="B2644" s="55" t="s">
        <v>474</v>
      </c>
      <c r="C2644" s="60">
        <v>40497</v>
      </c>
      <c r="H2644">
        <v>220.45</v>
      </c>
      <c r="I2644">
        <v>0.1895</v>
      </c>
      <c r="J2644">
        <v>0.28699999999999998</v>
      </c>
      <c r="K2644">
        <v>0.13125000000000001</v>
      </c>
      <c r="L2644">
        <v>8.9249999999999996E-2</v>
      </c>
      <c r="M2644">
        <v>0.10925</v>
      </c>
      <c r="N2644">
        <v>0.108</v>
      </c>
      <c r="O2644">
        <v>9.6500000000000002E-2</v>
      </c>
      <c r="P2644">
        <v>9.1499999999999998E-2</v>
      </c>
    </row>
    <row r="2645" spans="1:62" x14ac:dyDescent="0.25">
      <c r="A2645" s="55" t="s">
        <v>474</v>
      </c>
      <c r="B2645" s="55" t="s">
        <v>474</v>
      </c>
      <c r="C2645" s="60">
        <v>40506</v>
      </c>
      <c r="F2645" t="s">
        <v>88</v>
      </c>
      <c r="H2645">
        <v>219.75</v>
      </c>
      <c r="I2645">
        <v>0.22275</v>
      </c>
      <c r="J2645">
        <v>0.26050000000000001</v>
      </c>
      <c r="K2645">
        <v>0.12125</v>
      </c>
      <c r="L2645">
        <v>0.09</v>
      </c>
      <c r="M2645">
        <v>0.106</v>
      </c>
      <c r="N2645">
        <v>0.10925</v>
      </c>
      <c r="O2645">
        <v>9.5250000000000001E-2</v>
      </c>
      <c r="P2645">
        <v>9.375E-2</v>
      </c>
      <c r="U2645" s="22">
        <v>610.85</v>
      </c>
      <c r="V2645" s="22">
        <v>58.4396003433367</v>
      </c>
      <c r="AF2645">
        <v>0.82244268066186998</v>
      </c>
      <c r="AJ2645" s="43">
        <v>0</v>
      </c>
      <c r="AP2645">
        <v>105.063548421318</v>
      </c>
      <c r="BJ2645" s="22">
        <v>270.08310053786698</v>
      </c>
    </row>
    <row r="2646" spans="1:62" x14ac:dyDescent="0.25">
      <c r="A2646" s="55" t="s">
        <v>474</v>
      </c>
      <c r="B2646" s="55" t="s">
        <v>474</v>
      </c>
      <c r="C2646" s="60">
        <v>40513</v>
      </c>
      <c r="H2646">
        <v>183.3</v>
      </c>
      <c r="I2646">
        <v>0.12575</v>
      </c>
      <c r="J2646">
        <v>0.20324999999999999</v>
      </c>
      <c r="K2646">
        <v>0.1055</v>
      </c>
      <c r="L2646">
        <v>8.4000000000000005E-2</v>
      </c>
      <c r="M2646">
        <v>0.10525</v>
      </c>
      <c r="N2646">
        <v>0.10775</v>
      </c>
      <c r="O2646">
        <v>9.425E-2</v>
      </c>
      <c r="P2646">
        <v>9.0749999999999997E-2</v>
      </c>
    </row>
    <row r="2647" spans="1:62" x14ac:dyDescent="0.25">
      <c r="A2647" s="55" t="s">
        <v>474</v>
      </c>
      <c r="B2647" s="55" t="s">
        <v>474</v>
      </c>
      <c r="C2647" s="60">
        <v>40515</v>
      </c>
      <c r="U2647" s="22"/>
      <c r="V2647" s="22"/>
      <c r="AF2647">
        <v>0.81508411622048005</v>
      </c>
      <c r="AJ2647" s="43"/>
      <c r="BJ2647" s="22"/>
    </row>
    <row r="2648" spans="1:62" x14ac:dyDescent="0.25">
      <c r="A2648" s="55" t="s">
        <v>474</v>
      </c>
      <c r="B2648" s="55" t="s">
        <v>474</v>
      </c>
      <c r="C2648" s="60">
        <v>40520</v>
      </c>
      <c r="H2648">
        <v>189.1</v>
      </c>
      <c r="I2648">
        <v>0.13900000000000001</v>
      </c>
      <c r="J2648">
        <v>0.22275</v>
      </c>
      <c r="K2648">
        <v>0.105</v>
      </c>
      <c r="L2648">
        <v>8.1500000000000003E-2</v>
      </c>
      <c r="M2648">
        <v>0.10525</v>
      </c>
      <c r="N2648">
        <v>0.10775</v>
      </c>
      <c r="O2648">
        <v>9.375E-2</v>
      </c>
      <c r="P2648">
        <v>9.0499999999999997E-2</v>
      </c>
    </row>
    <row r="2649" spans="1:62" x14ac:dyDescent="0.25">
      <c r="A2649" s="55" t="s">
        <v>474</v>
      </c>
      <c r="B2649" s="55" t="s">
        <v>474</v>
      </c>
      <c r="C2649" s="60">
        <v>40521</v>
      </c>
      <c r="F2649" t="s">
        <v>88</v>
      </c>
      <c r="U2649" s="22">
        <v>1020.3125</v>
      </c>
      <c r="V2649" s="22">
        <v>268.92639187501698</v>
      </c>
      <c r="AJ2649" s="43">
        <v>16.132074851652401</v>
      </c>
      <c r="AM2649">
        <v>2.3244238518076998</v>
      </c>
      <c r="AP2649">
        <v>141.22407177017999</v>
      </c>
      <c r="AS2649">
        <v>1.6459119000000001E-2</v>
      </c>
      <c r="BJ2649" s="22">
        <v>594.02996150315096</v>
      </c>
    </row>
    <row r="2650" spans="1:62" x14ac:dyDescent="0.25">
      <c r="A2650" s="55" t="s">
        <v>474</v>
      </c>
      <c r="B2650" s="55" t="s">
        <v>474</v>
      </c>
      <c r="C2650" s="60">
        <v>40527</v>
      </c>
      <c r="H2650">
        <v>172.6</v>
      </c>
      <c r="I2650">
        <v>0.1055</v>
      </c>
      <c r="J2650">
        <v>0.1925</v>
      </c>
      <c r="K2650">
        <v>9.6000000000000002E-2</v>
      </c>
      <c r="L2650">
        <v>7.5499999999999998E-2</v>
      </c>
      <c r="M2650">
        <v>0.10150000000000001</v>
      </c>
      <c r="N2650">
        <v>0.10575</v>
      </c>
      <c r="O2650">
        <v>9.5500000000000002E-2</v>
      </c>
      <c r="P2650">
        <v>9.0749999999999997E-2</v>
      </c>
    </row>
    <row r="2651" spans="1:62" x14ac:dyDescent="0.25">
      <c r="A2651" s="55" t="s">
        <v>474</v>
      </c>
      <c r="B2651" s="55" t="s">
        <v>474</v>
      </c>
      <c r="C2651" s="60">
        <v>40534</v>
      </c>
      <c r="F2651" t="s">
        <v>88</v>
      </c>
      <c r="H2651">
        <v>195.05</v>
      </c>
      <c r="I2651">
        <v>0.1245</v>
      </c>
      <c r="J2651">
        <v>0.23599999999999999</v>
      </c>
      <c r="K2651">
        <v>0.1125</v>
      </c>
      <c r="L2651">
        <v>9.2249999999999999E-2</v>
      </c>
      <c r="M2651">
        <v>0.10875</v>
      </c>
      <c r="N2651">
        <v>0.1105</v>
      </c>
      <c r="O2651">
        <v>9.8000000000000004E-2</v>
      </c>
      <c r="P2651">
        <v>9.2749999999999999E-2</v>
      </c>
      <c r="U2651" s="22">
        <v>1379.5875000000001</v>
      </c>
      <c r="V2651" s="22">
        <v>494.97712228481498</v>
      </c>
      <c r="AF2651" s="35">
        <v>0.71193529131289102</v>
      </c>
      <c r="AG2651" s="35"/>
      <c r="AJ2651" s="43">
        <v>35.374459927487898</v>
      </c>
      <c r="AM2651">
        <v>0.53914597347216198</v>
      </c>
      <c r="AP2651">
        <v>66.1061503597127</v>
      </c>
      <c r="AS2651">
        <v>8.1557609999999992E-3</v>
      </c>
      <c r="BJ2651" s="22">
        <v>460.78496364431498</v>
      </c>
    </row>
    <row r="2652" spans="1:62" x14ac:dyDescent="0.25">
      <c r="A2652" s="55" t="s">
        <v>474</v>
      </c>
      <c r="B2652" s="55" t="s">
        <v>474</v>
      </c>
      <c r="C2652" s="60">
        <v>40541</v>
      </c>
      <c r="H2652">
        <v>199.95</v>
      </c>
      <c r="I2652">
        <v>0.18825</v>
      </c>
      <c r="J2652">
        <v>0.2235</v>
      </c>
      <c r="K2652">
        <v>0.10349999999999999</v>
      </c>
      <c r="L2652">
        <v>8.4250000000000005E-2</v>
      </c>
      <c r="M2652">
        <v>0.10224999999999999</v>
      </c>
      <c r="N2652">
        <v>0.107</v>
      </c>
      <c r="O2652">
        <v>9.7750000000000004E-2</v>
      </c>
      <c r="P2652">
        <v>9.325E-2</v>
      </c>
    </row>
    <row r="2653" spans="1:62" x14ac:dyDescent="0.25">
      <c r="A2653" s="55" t="s">
        <v>474</v>
      </c>
      <c r="B2653" s="55" t="s">
        <v>474</v>
      </c>
      <c r="C2653" s="60">
        <v>40542</v>
      </c>
      <c r="F2653" t="s">
        <v>88</v>
      </c>
      <c r="U2653" s="22">
        <v>1328.325</v>
      </c>
      <c r="V2653" s="22">
        <v>614.55352123943999</v>
      </c>
      <c r="AF2653" s="35">
        <v>0.46559103139755798</v>
      </c>
      <c r="AG2653" s="35"/>
      <c r="AJ2653" s="43">
        <v>70.337264125430593</v>
      </c>
      <c r="AP2653">
        <v>13.2166654931214</v>
      </c>
      <c r="BJ2653" s="22">
        <v>324.49929909695999</v>
      </c>
    </row>
    <row r="2654" spans="1:62" x14ac:dyDescent="0.25">
      <c r="A2654" s="55" t="s">
        <v>474</v>
      </c>
      <c r="B2654" s="55" t="s">
        <v>474</v>
      </c>
      <c r="C2654" s="60">
        <v>40549</v>
      </c>
      <c r="H2654">
        <v>170.4</v>
      </c>
      <c r="I2654">
        <v>0.1105</v>
      </c>
      <c r="J2654">
        <v>0.17374999999999999</v>
      </c>
      <c r="K2654">
        <v>9.6500000000000002E-2</v>
      </c>
      <c r="L2654">
        <v>7.85E-2</v>
      </c>
      <c r="M2654">
        <v>0.10125000000000001</v>
      </c>
      <c r="N2654">
        <v>0.1065</v>
      </c>
      <c r="O2654">
        <v>9.4750000000000001E-2</v>
      </c>
      <c r="P2654">
        <v>9.0249999999999997E-2</v>
      </c>
    </row>
    <row r="2655" spans="1:62" x14ac:dyDescent="0.25">
      <c r="A2655" s="55" t="s">
        <v>474</v>
      </c>
      <c r="B2655" s="55" t="s">
        <v>474</v>
      </c>
      <c r="C2655" s="60">
        <v>40550</v>
      </c>
      <c r="F2655" t="s">
        <v>88</v>
      </c>
      <c r="U2655" s="22">
        <v>1328.2</v>
      </c>
      <c r="V2655" s="22">
        <v>685.18988124667806</v>
      </c>
      <c r="AJ2655" s="43">
        <v>62.590610945214102</v>
      </c>
      <c r="AM2655">
        <v>0</v>
      </c>
      <c r="AP2655">
        <v>0</v>
      </c>
      <c r="BJ2655" s="22">
        <v>286.18009183385101</v>
      </c>
    </row>
    <row r="2656" spans="1:62" x14ac:dyDescent="0.25">
      <c r="A2656" s="55" t="s">
        <v>474</v>
      </c>
      <c r="B2656" s="55" t="s">
        <v>474</v>
      </c>
      <c r="C2656" s="60">
        <v>40555</v>
      </c>
      <c r="H2656">
        <v>180</v>
      </c>
      <c r="I2656">
        <v>0.13366666666666699</v>
      </c>
      <c r="J2656">
        <v>0.214</v>
      </c>
      <c r="K2656">
        <v>9.7750000000000004E-2</v>
      </c>
      <c r="L2656">
        <v>8.1250000000000003E-2</v>
      </c>
      <c r="M2656">
        <v>9.9500000000000005E-2</v>
      </c>
      <c r="N2656">
        <v>0.10249999999999999</v>
      </c>
      <c r="O2656">
        <v>9.425E-2</v>
      </c>
      <c r="P2656">
        <v>9.0249999999999997E-2</v>
      </c>
    </row>
    <row r="2657" spans="1:63" x14ac:dyDescent="0.25">
      <c r="A2657" s="55" t="s">
        <v>474</v>
      </c>
      <c r="B2657" s="55" t="s">
        <v>474</v>
      </c>
      <c r="C2657" s="60">
        <v>40557</v>
      </c>
      <c r="F2657" t="s">
        <v>88</v>
      </c>
      <c r="U2657" s="22">
        <v>1215.5</v>
      </c>
      <c r="V2657" s="22">
        <v>606.28736085524497</v>
      </c>
      <c r="AF2657" s="35">
        <v>0.26339480268212501</v>
      </c>
      <c r="AG2657" s="35"/>
      <c r="AJ2657" s="43">
        <v>58.905943942453099</v>
      </c>
      <c r="AM2657">
        <v>5.80281755196305E-2</v>
      </c>
      <c r="AP2657">
        <v>2.6064665127020801</v>
      </c>
      <c r="AS2657">
        <v>2.2263158000000002E-2</v>
      </c>
      <c r="BJ2657" s="22">
        <v>271.31271331994299</v>
      </c>
    </row>
    <row r="2658" spans="1:63" x14ac:dyDescent="0.25">
      <c r="A2658" s="55" t="s">
        <v>474</v>
      </c>
      <c r="B2658" s="55" t="s">
        <v>474</v>
      </c>
      <c r="C2658" s="60">
        <v>40562</v>
      </c>
      <c r="H2658">
        <v>189.65</v>
      </c>
      <c r="I2658">
        <v>0.16350000000000001</v>
      </c>
      <c r="J2658">
        <v>0.21375</v>
      </c>
      <c r="K2658">
        <v>0.10375</v>
      </c>
      <c r="L2658">
        <v>8.2500000000000004E-2</v>
      </c>
      <c r="M2658">
        <v>9.9750000000000005E-2</v>
      </c>
      <c r="N2658">
        <v>0.10174999999999999</v>
      </c>
      <c r="O2658">
        <v>9.425E-2</v>
      </c>
      <c r="P2658">
        <v>8.8999999999999996E-2</v>
      </c>
    </row>
    <row r="2659" spans="1:63" x14ac:dyDescent="0.25">
      <c r="A2659" s="55" t="s">
        <v>474</v>
      </c>
      <c r="B2659" s="55" t="s">
        <v>474</v>
      </c>
      <c r="C2659" s="60">
        <v>40563</v>
      </c>
      <c r="F2659" t="s">
        <v>88</v>
      </c>
      <c r="U2659" s="22">
        <v>1232.7125000000001</v>
      </c>
      <c r="V2659" s="22">
        <v>644.01378157800002</v>
      </c>
      <c r="AJ2659" s="43">
        <v>50.106891307162101</v>
      </c>
      <c r="AP2659">
        <v>0</v>
      </c>
      <c r="BJ2659" s="22">
        <v>256.37921034842299</v>
      </c>
    </row>
    <row r="2660" spans="1:63" x14ac:dyDescent="0.25">
      <c r="A2660" s="55" t="s">
        <v>474</v>
      </c>
      <c r="B2660" s="55" t="s">
        <v>474</v>
      </c>
      <c r="C2660" s="60">
        <v>40569</v>
      </c>
      <c r="H2660">
        <v>193.65</v>
      </c>
      <c r="I2660">
        <v>0.16600000000000001</v>
      </c>
      <c r="J2660">
        <v>0.23175000000000001</v>
      </c>
      <c r="K2660">
        <v>0.10025000000000001</v>
      </c>
      <c r="L2660">
        <v>8.2250000000000004E-2</v>
      </c>
      <c r="M2660">
        <v>0.10025000000000001</v>
      </c>
      <c r="N2660">
        <v>0.10425</v>
      </c>
      <c r="O2660">
        <v>9.4500000000000001E-2</v>
      </c>
      <c r="P2660">
        <v>8.8999999999999996E-2</v>
      </c>
    </row>
    <row r="2661" spans="1:63" x14ac:dyDescent="0.25">
      <c r="A2661" s="55" t="s">
        <v>474</v>
      </c>
      <c r="B2661" s="55" t="s">
        <v>474</v>
      </c>
      <c r="C2661" s="60">
        <v>40571</v>
      </c>
      <c r="F2661" t="s">
        <v>88</v>
      </c>
      <c r="U2661" s="22">
        <v>1195.4875</v>
      </c>
      <c r="V2661" s="22">
        <v>612.13923845603802</v>
      </c>
      <c r="AJ2661" s="43">
        <v>48.571584430321401</v>
      </c>
      <c r="AP2661">
        <v>0</v>
      </c>
      <c r="BJ2661" s="22">
        <v>257.354505056937</v>
      </c>
    </row>
    <row r="2662" spans="1:63" x14ac:dyDescent="0.25">
      <c r="A2662" s="55" t="s">
        <v>474</v>
      </c>
      <c r="B2662" s="55" t="s">
        <v>474</v>
      </c>
      <c r="C2662" s="60">
        <v>40576</v>
      </c>
    </row>
    <row r="2663" spans="1:63" x14ac:dyDescent="0.25">
      <c r="A2663" s="55" t="s">
        <v>474</v>
      </c>
      <c r="B2663" s="55" t="s">
        <v>474</v>
      </c>
      <c r="C2663" s="60">
        <v>40583</v>
      </c>
    </row>
    <row r="2664" spans="1:63" x14ac:dyDescent="0.25">
      <c r="A2664" s="55" t="s">
        <v>474</v>
      </c>
      <c r="B2664" s="55" t="s">
        <v>474</v>
      </c>
      <c r="C2664" s="60">
        <v>40584</v>
      </c>
      <c r="F2664" t="s">
        <v>88</v>
      </c>
      <c r="U2664" s="22">
        <v>1273.760585</v>
      </c>
      <c r="V2664" s="22">
        <f>AD2664+BE2664</f>
        <v>825.30529927452301</v>
      </c>
      <c r="Z2664" s="44">
        <v>3.3655285E-2</v>
      </c>
      <c r="AB2664" s="22">
        <v>18157.542176459399</v>
      </c>
      <c r="AD2664" s="22">
        <v>612.57558500000005</v>
      </c>
      <c r="AJ2664" s="43">
        <v>68.988775531062799</v>
      </c>
      <c r="AT2664" t="s">
        <v>45</v>
      </c>
      <c r="BE2664">
        <v>212.72971427452299</v>
      </c>
      <c r="BJ2664" s="22">
        <v>379.46651019441401</v>
      </c>
      <c r="BK2664">
        <v>314.83873910825002</v>
      </c>
    </row>
    <row r="2665" spans="1:63" x14ac:dyDescent="0.25">
      <c r="A2665" s="55" t="s">
        <v>476</v>
      </c>
      <c r="B2665" s="55" t="s">
        <v>476</v>
      </c>
      <c r="C2665" s="60">
        <v>40451</v>
      </c>
      <c r="H2665">
        <v>249.1</v>
      </c>
      <c r="I2665">
        <v>0.24374999999999999</v>
      </c>
      <c r="J2665">
        <v>0.3125</v>
      </c>
      <c r="K2665">
        <v>0.13825000000000001</v>
      </c>
      <c r="L2665">
        <v>9.8750000000000004E-2</v>
      </c>
      <c r="M2665">
        <v>0.124</v>
      </c>
      <c r="N2665">
        <v>0.10825</v>
      </c>
      <c r="O2665">
        <v>0.10274999999999999</v>
      </c>
      <c r="P2665">
        <v>0.11724999999999999</v>
      </c>
      <c r="AF2665">
        <v>6.3565073404114297E-2</v>
      </c>
    </row>
    <row r="2666" spans="1:63" x14ac:dyDescent="0.25">
      <c r="A2666" s="55" t="s">
        <v>476</v>
      </c>
      <c r="B2666" s="55" t="s">
        <v>476</v>
      </c>
      <c r="C2666" s="60">
        <v>40455</v>
      </c>
      <c r="AF2666">
        <v>0.107683902769431</v>
      </c>
    </row>
    <row r="2667" spans="1:63" x14ac:dyDescent="0.25">
      <c r="A2667" s="55" t="s">
        <v>476</v>
      </c>
      <c r="B2667" s="55" t="s">
        <v>476</v>
      </c>
      <c r="C2667" s="60">
        <v>40463</v>
      </c>
      <c r="AF2667">
        <v>0.217969156758859</v>
      </c>
    </row>
    <row r="2668" spans="1:63" x14ac:dyDescent="0.25">
      <c r="A2668" s="55" t="s">
        <v>476</v>
      </c>
      <c r="B2668" s="55" t="s">
        <v>476</v>
      </c>
      <c r="C2668" s="60">
        <v>40473</v>
      </c>
      <c r="AF2668">
        <v>0.46254780828741798</v>
      </c>
    </row>
    <row r="2669" spans="1:63" x14ac:dyDescent="0.25">
      <c r="A2669" t="s">
        <v>476</v>
      </c>
      <c r="B2669" t="s">
        <v>476</v>
      </c>
      <c r="C2669" s="1">
        <v>40479</v>
      </c>
      <c r="AF2669">
        <v>0.59539356736826998</v>
      </c>
    </row>
    <row r="2670" spans="1:63" x14ac:dyDescent="0.25">
      <c r="A2670" t="s">
        <v>476</v>
      </c>
      <c r="B2670" t="s">
        <v>476</v>
      </c>
      <c r="C2670" s="1">
        <v>40484</v>
      </c>
      <c r="H2670">
        <v>201.3</v>
      </c>
      <c r="I2670">
        <v>0.129</v>
      </c>
      <c r="J2670">
        <v>0.24525</v>
      </c>
      <c r="K2670">
        <v>0.1205</v>
      </c>
      <c r="L2670">
        <v>9.0249999999999997E-2</v>
      </c>
      <c r="M2670">
        <v>0.11125</v>
      </c>
      <c r="N2670">
        <v>0.10125000000000001</v>
      </c>
      <c r="O2670">
        <v>9.7000000000000003E-2</v>
      </c>
      <c r="P2670">
        <v>0.112</v>
      </c>
    </row>
    <row r="2671" spans="1:63" x14ac:dyDescent="0.25">
      <c r="A2671" t="s">
        <v>476</v>
      </c>
      <c r="B2671" t="s">
        <v>476</v>
      </c>
      <c r="C2671" s="1">
        <v>40486</v>
      </c>
      <c r="F2671" t="s">
        <v>88</v>
      </c>
      <c r="U2671" s="22">
        <v>183.88749999999999</v>
      </c>
      <c r="V2671" s="22">
        <v>0</v>
      </c>
      <c r="AF2671">
        <v>0.71051168257975095</v>
      </c>
      <c r="AJ2671" s="43">
        <v>0</v>
      </c>
      <c r="AP2671">
        <v>112.944047111934</v>
      </c>
      <c r="BJ2671" s="22">
        <v>70.943452888065707</v>
      </c>
    </row>
    <row r="2672" spans="1:63" x14ac:dyDescent="0.25">
      <c r="A2672" t="s">
        <v>476</v>
      </c>
      <c r="B2672" t="s">
        <v>476</v>
      </c>
      <c r="C2672" s="1">
        <v>40490</v>
      </c>
      <c r="H2672">
        <v>246.5</v>
      </c>
      <c r="I2672">
        <v>0.25874999999999998</v>
      </c>
      <c r="J2672">
        <v>0.30825000000000002</v>
      </c>
      <c r="K2672">
        <v>0.13225000000000001</v>
      </c>
      <c r="L2672">
        <v>9.6750000000000003E-2</v>
      </c>
      <c r="M2672">
        <v>0.12475</v>
      </c>
      <c r="N2672">
        <v>0.10249999999999999</v>
      </c>
      <c r="O2672">
        <v>9.6750000000000003E-2</v>
      </c>
      <c r="P2672">
        <v>0.1125</v>
      </c>
    </row>
    <row r="2673" spans="1:62" x14ac:dyDescent="0.25">
      <c r="A2673" t="s">
        <v>476</v>
      </c>
      <c r="B2673" t="s">
        <v>476</v>
      </c>
      <c r="C2673" s="1">
        <v>40492</v>
      </c>
      <c r="U2673" s="22"/>
      <c r="V2673" s="22"/>
      <c r="AF2673">
        <v>0.68190506744853396</v>
      </c>
      <c r="AJ2673" s="43"/>
      <c r="BJ2673" s="22"/>
    </row>
    <row r="2674" spans="1:62" x14ac:dyDescent="0.25">
      <c r="A2674" t="s">
        <v>476</v>
      </c>
      <c r="B2674" t="s">
        <v>476</v>
      </c>
      <c r="C2674" s="1">
        <v>40497</v>
      </c>
      <c r="H2674">
        <v>208.4</v>
      </c>
      <c r="I2674">
        <v>0.13750000000000001</v>
      </c>
      <c r="J2674">
        <v>0.26</v>
      </c>
      <c r="K2674">
        <v>0.12375</v>
      </c>
      <c r="L2674">
        <v>9.1249999999999998E-2</v>
      </c>
      <c r="M2674">
        <v>0.12</v>
      </c>
      <c r="N2674">
        <v>0.10199999999999999</v>
      </c>
      <c r="O2674">
        <v>9.6750000000000003E-2</v>
      </c>
      <c r="P2674">
        <v>0.11075</v>
      </c>
    </row>
    <row r="2675" spans="1:62" x14ac:dyDescent="0.25">
      <c r="A2675" t="s">
        <v>476</v>
      </c>
      <c r="B2675" t="s">
        <v>476</v>
      </c>
      <c r="C2675" s="1">
        <v>40506</v>
      </c>
      <c r="F2675" t="s">
        <v>88</v>
      </c>
      <c r="H2675">
        <v>204.1</v>
      </c>
      <c r="I2675">
        <v>0.15049999999999999</v>
      </c>
      <c r="J2675">
        <v>0.23649999999999999</v>
      </c>
      <c r="K2675">
        <v>0.11625000000000001</v>
      </c>
      <c r="L2675">
        <v>9.0999999999999998E-2</v>
      </c>
      <c r="M2675">
        <v>0.11550000000000001</v>
      </c>
      <c r="N2675">
        <v>0.1</v>
      </c>
      <c r="O2675">
        <v>9.8000000000000004E-2</v>
      </c>
      <c r="P2675">
        <v>0.11275</v>
      </c>
      <c r="U2675" s="22">
        <v>607.73749999999995</v>
      </c>
      <c r="V2675" s="22">
        <v>59.895946594760503</v>
      </c>
      <c r="AF2675">
        <v>0.74074963368730595</v>
      </c>
      <c r="AJ2675" s="43">
        <v>0</v>
      </c>
      <c r="AP2675">
        <v>106.32011801982399</v>
      </c>
      <c r="BJ2675" s="22">
        <v>250.038540227781</v>
      </c>
    </row>
    <row r="2676" spans="1:62" x14ac:dyDescent="0.25">
      <c r="A2676" t="s">
        <v>476</v>
      </c>
      <c r="B2676" t="s">
        <v>476</v>
      </c>
      <c r="C2676" s="1">
        <v>40513</v>
      </c>
      <c r="H2676">
        <v>176.3</v>
      </c>
      <c r="I2676">
        <v>8.4750000000000006E-2</v>
      </c>
      <c r="J2676">
        <v>0.187</v>
      </c>
      <c r="K2676">
        <v>0.10224999999999999</v>
      </c>
      <c r="L2676">
        <v>8.6749999999999994E-2</v>
      </c>
      <c r="M2676">
        <v>0.11325</v>
      </c>
      <c r="N2676">
        <v>9.9500000000000005E-2</v>
      </c>
      <c r="O2676">
        <v>9.6500000000000002E-2</v>
      </c>
      <c r="P2676">
        <v>0.1115</v>
      </c>
    </row>
    <row r="2677" spans="1:62" x14ac:dyDescent="0.25">
      <c r="A2677" t="s">
        <v>476</v>
      </c>
      <c r="B2677" t="s">
        <v>476</v>
      </c>
      <c r="C2677" s="1">
        <v>40515</v>
      </c>
      <c r="U2677" s="22"/>
      <c r="V2677" s="22"/>
      <c r="AF2677">
        <v>0.79712354144172304</v>
      </c>
      <c r="AJ2677" s="43"/>
      <c r="BJ2677" s="22"/>
    </row>
    <row r="2678" spans="1:62" x14ac:dyDescent="0.25">
      <c r="A2678" t="s">
        <v>476</v>
      </c>
      <c r="B2678" t="s">
        <v>476</v>
      </c>
      <c r="C2678" s="1">
        <v>40520</v>
      </c>
      <c r="H2678">
        <v>169.15</v>
      </c>
      <c r="I2678">
        <v>7.6999999999999999E-2</v>
      </c>
      <c r="J2678">
        <v>0.16925000000000001</v>
      </c>
      <c r="K2678">
        <v>9.9000000000000005E-2</v>
      </c>
      <c r="L2678">
        <v>8.2750000000000004E-2</v>
      </c>
      <c r="M2678">
        <v>0.11025</v>
      </c>
      <c r="N2678">
        <v>9.9000000000000005E-2</v>
      </c>
      <c r="O2678">
        <v>9.8250000000000004E-2</v>
      </c>
      <c r="P2678">
        <v>0.11025</v>
      </c>
    </row>
    <row r="2679" spans="1:62" x14ac:dyDescent="0.25">
      <c r="A2679" t="s">
        <v>476</v>
      </c>
      <c r="B2679" t="s">
        <v>476</v>
      </c>
      <c r="C2679" s="1">
        <v>40521</v>
      </c>
      <c r="F2679" t="s">
        <v>88</v>
      </c>
      <c r="U2679" s="22">
        <v>974.52499999999998</v>
      </c>
      <c r="V2679" s="22">
        <v>273.27793872622402</v>
      </c>
      <c r="AJ2679" s="43">
        <v>24.601326760186701</v>
      </c>
      <c r="AM2679">
        <v>1.9574019121599</v>
      </c>
      <c r="AP2679">
        <v>119.301574211409</v>
      </c>
      <c r="AS2679">
        <v>1.6407175999999999E-2</v>
      </c>
      <c r="BJ2679" s="22">
        <v>557.34416030218097</v>
      </c>
    </row>
    <row r="2680" spans="1:62" x14ac:dyDescent="0.25">
      <c r="A2680" t="s">
        <v>476</v>
      </c>
      <c r="B2680" t="s">
        <v>476</v>
      </c>
      <c r="C2680" s="1">
        <v>40527</v>
      </c>
      <c r="H2680">
        <v>153.6</v>
      </c>
      <c r="I2680">
        <v>5.3749999999999999E-2</v>
      </c>
      <c r="J2680">
        <v>0.13900000000000001</v>
      </c>
      <c r="K2680">
        <v>8.6749999999999994E-2</v>
      </c>
      <c r="L2680">
        <v>7.8E-2</v>
      </c>
      <c r="M2680">
        <v>0.1065</v>
      </c>
      <c r="N2680">
        <v>9.8500000000000004E-2</v>
      </c>
      <c r="O2680">
        <v>9.5500000000000002E-2</v>
      </c>
      <c r="P2680">
        <v>0.11</v>
      </c>
    </row>
    <row r="2681" spans="1:62" x14ac:dyDescent="0.25">
      <c r="A2681" t="s">
        <v>476</v>
      </c>
      <c r="B2681" t="s">
        <v>476</v>
      </c>
      <c r="C2681" s="1">
        <v>40534</v>
      </c>
      <c r="F2681" t="s">
        <v>88</v>
      </c>
      <c r="H2681">
        <v>151.55000000000001</v>
      </c>
      <c r="I2681">
        <v>5.475E-2</v>
      </c>
      <c r="J2681">
        <v>0.13825000000000001</v>
      </c>
      <c r="K2681">
        <v>8.6499999999999994E-2</v>
      </c>
      <c r="L2681">
        <v>7.5749999999999998E-2</v>
      </c>
      <c r="M2681">
        <v>0.10324999999999999</v>
      </c>
      <c r="N2681">
        <v>9.6500000000000002E-2</v>
      </c>
      <c r="O2681">
        <v>9.4500000000000001E-2</v>
      </c>
      <c r="P2681">
        <v>0.10825</v>
      </c>
      <c r="U2681" s="22">
        <v>1114.2625</v>
      </c>
      <c r="V2681" s="22">
        <v>424.84937701373599</v>
      </c>
      <c r="AF2681" s="35">
        <v>0.54097887946303302</v>
      </c>
      <c r="AG2681" s="35"/>
      <c r="AJ2681" s="43">
        <v>39.982291855115903</v>
      </c>
      <c r="AM2681">
        <v>0.25948123416395502</v>
      </c>
      <c r="AP2681">
        <v>35.103542707465202</v>
      </c>
      <c r="AS2681">
        <v>7.3918819999999998E-3</v>
      </c>
      <c r="BJ2681" s="22">
        <v>349.45065685332702</v>
      </c>
    </row>
    <row r="2682" spans="1:62" x14ac:dyDescent="0.25">
      <c r="A2682" t="s">
        <v>476</v>
      </c>
      <c r="B2682" t="s">
        <v>476</v>
      </c>
      <c r="C2682" s="1">
        <v>40541</v>
      </c>
      <c r="H2682">
        <v>157.6</v>
      </c>
      <c r="I2682">
        <v>9.0999999999999998E-2</v>
      </c>
      <c r="J2682">
        <v>0.13300000000000001</v>
      </c>
      <c r="K2682">
        <v>8.5999999999999993E-2</v>
      </c>
      <c r="L2682">
        <v>9.4E-2</v>
      </c>
      <c r="M2682">
        <v>9.0999999999999998E-2</v>
      </c>
      <c r="N2682">
        <v>8.9249999999999996E-2</v>
      </c>
      <c r="O2682">
        <v>9.5000000000000001E-2</v>
      </c>
      <c r="P2682">
        <v>0.10875</v>
      </c>
    </row>
    <row r="2683" spans="1:62" x14ac:dyDescent="0.25">
      <c r="A2683" t="s">
        <v>476</v>
      </c>
      <c r="B2683" t="s">
        <v>476</v>
      </c>
      <c r="C2683" s="1">
        <v>40542</v>
      </c>
      <c r="F2683" t="s">
        <v>88</v>
      </c>
      <c r="U2683" s="22">
        <v>1135.1875</v>
      </c>
      <c r="V2683" s="22">
        <v>527.08764469119399</v>
      </c>
      <c r="AF2683" s="35">
        <v>0.39674948337570498</v>
      </c>
      <c r="AG2683" s="35"/>
      <c r="AJ2683" s="43">
        <v>57.558119322612001</v>
      </c>
      <c r="AP2683">
        <v>9.4026365125319895</v>
      </c>
      <c r="BJ2683" s="22">
        <v>267.59958345233298</v>
      </c>
    </row>
    <row r="2684" spans="1:62" x14ac:dyDescent="0.25">
      <c r="A2684" t="s">
        <v>476</v>
      </c>
      <c r="B2684" t="s">
        <v>476</v>
      </c>
      <c r="C2684" s="1">
        <v>40549</v>
      </c>
      <c r="H2684">
        <v>152.1</v>
      </c>
      <c r="I2684">
        <v>6.4500000000000002E-2</v>
      </c>
      <c r="J2684">
        <v>0.14974999999999999</v>
      </c>
      <c r="K2684">
        <v>8.3250000000000005E-2</v>
      </c>
      <c r="L2684">
        <v>7.3499999999999996E-2</v>
      </c>
      <c r="M2684">
        <v>9.7000000000000003E-2</v>
      </c>
      <c r="N2684">
        <v>9.1749999999999998E-2</v>
      </c>
      <c r="O2684">
        <v>9.325E-2</v>
      </c>
      <c r="P2684">
        <v>0.1075</v>
      </c>
    </row>
    <row r="2685" spans="1:62" x14ac:dyDescent="0.25">
      <c r="A2685" t="s">
        <v>476</v>
      </c>
      <c r="B2685" t="s">
        <v>476</v>
      </c>
      <c r="C2685" s="1">
        <v>40550</v>
      </c>
      <c r="F2685" t="s">
        <v>88</v>
      </c>
      <c r="U2685" s="22">
        <v>1112.1500000000001</v>
      </c>
      <c r="V2685" s="22">
        <v>554.98923768850295</v>
      </c>
      <c r="AJ2685" s="43">
        <v>52.800748259492103</v>
      </c>
      <c r="AM2685">
        <v>0</v>
      </c>
      <c r="AP2685">
        <v>0</v>
      </c>
      <c r="BJ2685" s="22">
        <v>240.45605087617599</v>
      </c>
    </row>
    <row r="2686" spans="1:62" x14ac:dyDescent="0.25">
      <c r="A2686" t="s">
        <v>476</v>
      </c>
      <c r="B2686" t="s">
        <v>476</v>
      </c>
      <c r="C2686" s="1">
        <v>40555</v>
      </c>
      <c r="H2686">
        <v>149</v>
      </c>
      <c r="I2686">
        <v>5.8000000000000003E-2</v>
      </c>
      <c r="J2686">
        <v>0.14274999999999999</v>
      </c>
      <c r="K2686">
        <v>8.4750000000000006E-2</v>
      </c>
      <c r="L2686">
        <v>7.2749999999999995E-2</v>
      </c>
      <c r="M2686">
        <v>9.35E-2</v>
      </c>
      <c r="N2686">
        <v>9.0499999999999997E-2</v>
      </c>
      <c r="O2686">
        <v>9.1999999999999998E-2</v>
      </c>
      <c r="P2686">
        <v>0.106</v>
      </c>
    </row>
    <row r="2687" spans="1:62" x14ac:dyDescent="0.25">
      <c r="A2687" t="s">
        <v>476</v>
      </c>
      <c r="B2687" t="s">
        <v>476</v>
      </c>
      <c r="C2687" s="1">
        <v>40557</v>
      </c>
      <c r="F2687" t="s">
        <v>88</v>
      </c>
      <c r="U2687" s="22">
        <v>1143.5875000000001</v>
      </c>
      <c r="V2687" s="22">
        <v>599.53962227469299</v>
      </c>
      <c r="AF2687" s="35">
        <v>0.19649724255085099</v>
      </c>
      <c r="AG2687" s="35"/>
      <c r="AJ2687" s="43">
        <v>51.028717760989899</v>
      </c>
      <c r="AM2687">
        <v>0</v>
      </c>
      <c r="AP2687">
        <v>0</v>
      </c>
      <c r="BJ2687" s="22">
        <v>243.30016482092199</v>
      </c>
    </row>
    <row r="2688" spans="1:62" x14ac:dyDescent="0.25">
      <c r="A2688" t="s">
        <v>476</v>
      </c>
      <c r="B2688" t="s">
        <v>476</v>
      </c>
      <c r="C2688" s="1">
        <v>40562</v>
      </c>
      <c r="H2688">
        <v>169.55</v>
      </c>
      <c r="I2688">
        <v>9.6500000000000002E-2</v>
      </c>
      <c r="J2688">
        <v>0.20349999999999999</v>
      </c>
      <c r="K2688">
        <v>9.4E-2</v>
      </c>
      <c r="L2688">
        <v>7.4749999999999997E-2</v>
      </c>
      <c r="M2688">
        <v>9.2249999999999999E-2</v>
      </c>
      <c r="N2688">
        <v>8.9499999999999996E-2</v>
      </c>
      <c r="O2688">
        <v>9.1499999999999998E-2</v>
      </c>
      <c r="P2688">
        <v>0.10575</v>
      </c>
    </row>
    <row r="2689" spans="1:65" x14ac:dyDescent="0.25">
      <c r="A2689" t="s">
        <v>476</v>
      </c>
      <c r="B2689" t="s">
        <v>476</v>
      </c>
      <c r="C2689" s="1">
        <v>40563</v>
      </c>
      <c r="F2689" t="s">
        <v>88</v>
      </c>
      <c r="U2689" s="22">
        <v>1230.2375</v>
      </c>
      <c r="V2689" s="22">
        <v>641.65856782110598</v>
      </c>
      <c r="AJ2689" s="43">
        <v>51.8587679365016</v>
      </c>
      <c r="AP2689">
        <v>0</v>
      </c>
      <c r="BJ2689" s="22">
        <v>262.96336110739799</v>
      </c>
    </row>
    <row r="2690" spans="1:65" x14ac:dyDescent="0.25">
      <c r="A2690" t="s">
        <v>476</v>
      </c>
      <c r="B2690" t="s">
        <v>476</v>
      </c>
      <c r="C2690" s="1">
        <v>40569</v>
      </c>
      <c r="H2690">
        <v>162.4</v>
      </c>
      <c r="I2690">
        <v>9.375E-2</v>
      </c>
      <c r="J2690">
        <v>0.17100000000000001</v>
      </c>
      <c r="K2690">
        <v>9.0249999999999997E-2</v>
      </c>
      <c r="L2690">
        <v>7.4999999999999997E-2</v>
      </c>
      <c r="M2690">
        <v>9.325E-2</v>
      </c>
      <c r="N2690">
        <v>9.0749999999999997E-2</v>
      </c>
      <c r="O2690">
        <v>9.1749999999999998E-2</v>
      </c>
      <c r="P2690">
        <v>0.10625</v>
      </c>
    </row>
    <row r="2691" spans="1:65" x14ac:dyDescent="0.25">
      <c r="A2691" t="s">
        <v>476</v>
      </c>
      <c r="B2691" t="s">
        <v>476</v>
      </c>
      <c r="C2691" s="1">
        <v>40571</v>
      </c>
      <c r="F2691" t="s">
        <v>88</v>
      </c>
      <c r="U2691" s="22">
        <v>1230</v>
      </c>
      <c r="V2691" s="22">
        <v>641.70369720372196</v>
      </c>
      <c r="AJ2691" s="43">
        <v>49.512476826386496</v>
      </c>
      <c r="AP2691">
        <v>0</v>
      </c>
      <c r="BJ2691" s="22">
        <v>249.337910368705</v>
      </c>
    </row>
    <row r="2692" spans="1:65" x14ac:dyDescent="0.25">
      <c r="A2692" t="s">
        <v>476</v>
      </c>
      <c r="B2692" t="s">
        <v>476</v>
      </c>
      <c r="C2692" s="1">
        <v>40576</v>
      </c>
    </row>
    <row r="2693" spans="1:65" x14ac:dyDescent="0.25">
      <c r="A2693" t="s">
        <v>476</v>
      </c>
      <c r="B2693" t="s">
        <v>476</v>
      </c>
      <c r="C2693" s="1">
        <v>40583</v>
      </c>
    </row>
    <row r="2694" spans="1:65" x14ac:dyDescent="0.25">
      <c r="A2694" t="s">
        <v>476</v>
      </c>
      <c r="B2694" t="s">
        <v>476</v>
      </c>
      <c r="C2694" s="1">
        <v>40584</v>
      </c>
      <c r="F2694" t="s">
        <v>88</v>
      </c>
      <c r="U2694" s="22">
        <v>1068.20544</v>
      </c>
      <c r="V2694" s="22">
        <f>AD2694+BE2694</f>
        <v>670.47536252285602</v>
      </c>
      <c r="Z2694" s="44">
        <v>3.1522135E-2</v>
      </c>
      <c r="AB2694" s="22">
        <v>15446.1054735497</v>
      </c>
      <c r="AD2694" s="22">
        <v>480.36543999999998</v>
      </c>
      <c r="AJ2694" s="43">
        <v>59.955724396996096</v>
      </c>
      <c r="AT2694" t="s">
        <v>45</v>
      </c>
      <c r="BE2694">
        <v>190.10992252285601</v>
      </c>
      <c r="BJ2694" s="22">
        <v>337.77435308014799</v>
      </c>
      <c r="BK2694">
        <v>313.55133822027301</v>
      </c>
    </row>
    <row r="2695" spans="1:65" x14ac:dyDescent="0.25">
      <c r="A2695" t="s">
        <v>478</v>
      </c>
      <c r="B2695" t="s">
        <v>478</v>
      </c>
      <c r="C2695" s="1">
        <v>40451</v>
      </c>
      <c r="H2695">
        <v>236.95</v>
      </c>
      <c r="I2695">
        <v>0.27300000000000002</v>
      </c>
      <c r="J2695">
        <v>0.26224999999999998</v>
      </c>
      <c r="K2695">
        <v>0.1285</v>
      </c>
      <c r="L2695">
        <v>9.5250000000000001E-2</v>
      </c>
      <c r="M2695">
        <v>9.4750000000000001E-2</v>
      </c>
      <c r="N2695">
        <v>0.10725</v>
      </c>
      <c r="O2695">
        <v>0.108</v>
      </c>
      <c r="P2695">
        <v>0.11575000000000001</v>
      </c>
      <c r="AF2695">
        <v>6.8738673733206399E-2</v>
      </c>
    </row>
    <row r="2696" spans="1:65" s="41" customFormat="1" x14ac:dyDescent="0.25">
      <c r="A2696" t="s">
        <v>478</v>
      </c>
      <c r="B2696" t="s">
        <v>478</v>
      </c>
      <c r="C2696" s="1">
        <v>40455</v>
      </c>
      <c r="D2696" s="1"/>
      <c r="E2696" s="1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 s="2"/>
      <c r="Z2696"/>
      <c r="AA2696"/>
      <c r="AB2696"/>
      <c r="AC2696"/>
      <c r="AD2696"/>
      <c r="AE2696"/>
      <c r="AF2696">
        <v>0.12231553781698599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</row>
    <row r="2697" spans="1:65" s="41" customFormat="1" x14ac:dyDescent="0.25">
      <c r="A2697" t="s">
        <v>478</v>
      </c>
      <c r="B2697" t="s">
        <v>478</v>
      </c>
      <c r="C2697" s="1">
        <v>40463</v>
      </c>
      <c r="D2697" s="1"/>
      <c r="E2697" s="1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 s="2"/>
      <c r="Z2697"/>
      <c r="AA2697"/>
      <c r="AB2697"/>
      <c r="AC2697"/>
      <c r="AD2697"/>
      <c r="AE2697"/>
      <c r="AF2697">
        <v>0.20994113438718001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</row>
    <row r="2698" spans="1:65" s="41" customFormat="1" x14ac:dyDescent="0.25">
      <c r="A2698" t="s">
        <v>478</v>
      </c>
      <c r="B2698" t="s">
        <v>478</v>
      </c>
      <c r="C2698" s="1">
        <v>40473</v>
      </c>
      <c r="D2698" s="1"/>
      <c r="E2698" s="1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 s="2"/>
      <c r="Z2698"/>
      <c r="AA2698"/>
      <c r="AB2698"/>
      <c r="AC2698"/>
      <c r="AD2698"/>
      <c r="AE2698"/>
      <c r="AF2698">
        <v>0.44496217720639702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</row>
    <row r="2699" spans="1:65" s="41" customFormat="1" x14ac:dyDescent="0.25">
      <c r="A2699" t="s">
        <v>478</v>
      </c>
      <c r="B2699" t="s">
        <v>478</v>
      </c>
      <c r="C2699" s="1">
        <v>40479</v>
      </c>
      <c r="D2699" s="1"/>
      <c r="E2699" s="1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 s="2"/>
      <c r="Z2699"/>
      <c r="AA2699"/>
      <c r="AB2699"/>
      <c r="AC2699"/>
      <c r="AD2699"/>
      <c r="AE2699"/>
      <c r="AF2699">
        <v>0.64512952616092001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</row>
    <row r="2700" spans="1:65" s="41" customFormat="1" x14ac:dyDescent="0.25">
      <c r="A2700" t="s">
        <v>478</v>
      </c>
      <c r="B2700" t="s">
        <v>478</v>
      </c>
      <c r="C2700" s="1">
        <v>40484</v>
      </c>
      <c r="D2700" s="1"/>
      <c r="E2700" s="1"/>
      <c r="F2700"/>
      <c r="G2700"/>
      <c r="H2700">
        <v>188.95</v>
      </c>
      <c r="I2700">
        <v>0.14649999999999999</v>
      </c>
      <c r="J2700">
        <v>0.19925000000000001</v>
      </c>
      <c r="K2700">
        <v>0.11075</v>
      </c>
      <c r="L2700">
        <v>8.8249999999999995E-2</v>
      </c>
      <c r="M2700">
        <v>8.8499999999999995E-2</v>
      </c>
      <c r="N2700">
        <v>0.10150000000000001</v>
      </c>
      <c r="O2700">
        <v>0.10174999999999999</v>
      </c>
      <c r="P2700">
        <v>0.10825</v>
      </c>
      <c r="Q2700"/>
      <c r="R2700"/>
      <c r="S2700"/>
      <c r="T2700"/>
      <c r="U2700"/>
      <c r="V2700"/>
      <c r="W2700"/>
      <c r="X2700"/>
      <c r="Y2700" s="2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</row>
    <row r="2701" spans="1:65" s="41" customFormat="1" x14ac:dyDescent="0.25">
      <c r="A2701" t="s">
        <v>478</v>
      </c>
      <c r="B2701" t="s">
        <v>478</v>
      </c>
      <c r="C2701" s="1">
        <v>40486</v>
      </c>
      <c r="D2701" s="1"/>
      <c r="E2701" s="1"/>
      <c r="F2701" t="s">
        <v>88</v>
      </c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22">
        <v>210.08750000000001</v>
      </c>
      <c r="V2701" s="22">
        <v>0</v>
      </c>
      <c r="W2701"/>
      <c r="X2701"/>
      <c r="Y2701" s="2"/>
      <c r="Z2701"/>
      <c r="AA2701"/>
      <c r="AB2701"/>
      <c r="AC2701"/>
      <c r="AD2701"/>
      <c r="AE2701"/>
      <c r="AF2701">
        <v>0.76836798890973901</v>
      </c>
      <c r="AG2701"/>
      <c r="AH2701"/>
      <c r="AI2701"/>
      <c r="AJ2701" s="43">
        <v>0</v>
      </c>
      <c r="AK2701"/>
      <c r="AL2701"/>
      <c r="AM2701"/>
      <c r="AN2701"/>
      <c r="AO2701"/>
      <c r="AP2701">
        <v>128.715731546098</v>
      </c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 s="22">
        <v>81.371768453902106</v>
      </c>
      <c r="BK2701"/>
      <c r="BL2701"/>
      <c r="BM2701"/>
    </row>
    <row r="2702" spans="1:65" s="41" customFormat="1" x14ac:dyDescent="0.25">
      <c r="A2702" t="s">
        <v>478</v>
      </c>
      <c r="B2702" t="s">
        <v>478</v>
      </c>
      <c r="C2702" s="1">
        <v>40490</v>
      </c>
      <c r="D2702" s="1"/>
      <c r="E2702" s="1"/>
      <c r="F2702"/>
      <c r="G2702"/>
      <c r="H2702">
        <v>209.9</v>
      </c>
      <c r="I2702">
        <v>0.23275000000000001</v>
      </c>
      <c r="J2702">
        <v>0.21725</v>
      </c>
      <c r="K2702">
        <v>0.11025</v>
      </c>
      <c r="L2702">
        <v>8.9499999999999996E-2</v>
      </c>
      <c r="M2702">
        <v>8.8999999999999996E-2</v>
      </c>
      <c r="N2702">
        <v>0.10050000000000001</v>
      </c>
      <c r="O2702">
        <v>0.10174999999999999</v>
      </c>
      <c r="P2702">
        <v>0.1085</v>
      </c>
      <c r="Q2702"/>
      <c r="R2702"/>
      <c r="S2702"/>
      <c r="T2702"/>
      <c r="U2702"/>
      <c r="V2702"/>
      <c r="W2702"/>
      <c r="X2702"/>
      <c r="Y2702" s="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</row>
    <row r="2703" spans="1:65" s="41" customFormat="1" x14ac:dyDescent="0.25">
      <c r="A2703" t="s">
        <v>478</v>
      </c>
      <c r="B2703" t="s">
        <v>478</v>
      </c>
      <c r="C2703" s="1">
        <v>40492</v>
      </c>
      <c r="D2703" s="1"/>
      <c r="E2703" s="1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22"/>
      <c r="V2703" s="22"/>
      <c r="W2703"/>
      <c r="X2703"/>
      <c r="Y2703" s="2"/>
      <c r="Z2703"/>
      <c r="AA2703"/>
      <c r="AB2703"/>
      <c r="AC2703"/>
      <c r="AD2703"/>
      <c r="AE2703"/>
      <c r="AF2703">
        <v>0.74642788129475701</v>
      </c>
      <c r="AG2703"/>
      <c r="AH2703"/>
      <c r="AI2703"/>
      <c r="AJ2703" s="4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 s="22"/>
      <c r="BK2703"/>
      <c r="BL2703"/>
      <c r="BM2703"/>
    </row>
    <row r="2704" spans="1:65" s="41" customFormat="1" x14ac:dyDescent="0.25">
      <c r="A2704" t="s">
        <v>478</v>
      </c>
      <c r="B2704" t="s">
        <v>478</v>
      </c>
      <c r="C2704" s="1">
        <v>40497</v>
      </c>
      <c r="D2704" s="1"/>
      <c r="E2704" s="1"/>
      <c r="F2704"/>
      <c r="G2704"/>
      <c r="H2704">
        <v>176.15</v>
      </c>
      <c r="I2704">
        <v>0.12025</v>
      </c>
      <c r="J2704">
        <v>0.17624999999999999</v>
      </c>
      <c r="K2704">
        <v>0.10050000000000001</v>
      </c>
      <c r="L2704">
        <v>8.5250000000000006E-2</v>
      </c>
      <c r="M2704">
        <v>8.8249999999999995E-2</v>
      </c>
      <c r="N2704">
        <v>0.10100000000000001</v>
      </c>
      <c r="O2704">
        <v>0.10125000000000001</v>
      </c>
      <c r="P2704">
        <v>0.108</v>
      </c>
      <c r="Q2704"/>
      <c r="R2704"/>
      <c r="S2704"/>
      <c r="T2704"/>
      <c r="U2704"/>
      <c r="V2704"/>
      <c r="W2704"/>
      <c r="X2704"/>
      <c r="Y2704" s="2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</row>
    <row r="2705" spans="1:62" x14ac:dyDescent="0.25">
      <c r="A2705" t="s">
        <v>478</v>
      </c>
      <c r="B2705" t="s">
        <v>478</v>
      </c>
      <c r="C2705" s="1">
        <v>40506</v>
      </c>
      <c r="F2705" t="s">
        <v>88</v>
      </c>
      <c r="H2705">
        <v>168.2</v>
      </c>
      <c r="I2705">
        <v>0.12625</v>
      </c>
      <c r="J2705">
        <v>0.14899999999999999</v>
      </c>
      <c r="K2705">
        <v>9.325E-2</v>
      </c>
      <c r="L2705">
        <v>8.0250000000000002E-2</v>
      </c>
      <c r="M2705">
        <v>8.5500000000000007E-2</v>
      </c>
      <c r="N2705">
        <v>9.9250000000000005E-2</v>
      </c>
      <c r="O2705">
        <v>0.10150000000000001</v>
      </c>
      <c r="P2705">
        <v>0.106</v>
      </c>
      <c r="U2705" s="22">
        <v>618.27499999999998</v>
      </c>
      <c r="V2705" s="22">
        <v>75.297148157419201</v>
      </c>
      <c r="AF2705">
        <v>0.75370080296630104</v>
      </c>
      <c r="AJ2705" s="43">
        <v>0</v>
      </c>
      <c r="AP2705">
        <v>87.981725848246896</v>
      </c>
      <c r="BJ2705" s="22">
        <v>218.974522363571</v>
      </c>
    </row>
    <row r="2706" spans="1:62" x14ac:dyDescent="0.25">
      <c r="A2706" t="s">
        <v>478</v>
      </c>
      <c r="B2706" t="s">
        <v>478</v>
      </c>
      <c r="C2706" s="1">
        <v>40513</v>
      </c>
      <c r="H2706">
        <v>151.25</v>
      </c>
      <c r="I2706">
        <v>7.1999999999999995E-2</v>
      </c>
      <c r="J2706">
        <v>0.1265</v>
      </c>
      <c r="K2706">
        <v>8.7749999999999995E-2</v>
      </c>
      <c r="L2706">
        <v>7.775E-2</v>
      </c>
      <c r="M2706">
        <v>8.4250000000000005E-2</v>
      </c>
      <c r="N2706">
        <v>9.9500000000000005E-2</v>
      </c>
      <c r="O2706">
        <v>0.10125000000000001</v>
      </c>
      <c r="P2706">
        <v>0.10725</v>
      </c>
    </row>
    <row r="2707" spans="1:62" x14ac:dyDescent="0.25">
      <c r="A2707" t="s">
        <v>478</v>
      </c>
      <c r="B2707" t="s">
        <v>478</v>
      </c>
      <c r="C2707" s="1">
        <v>40515</v>
      </c>
      <c r="U2707" s="22"/>
      <c r="V2707" s="22"/>
      <c r="AF2707">
        <v>0.69311130788403497</v>
      </c>
      <c r="AJ2707" s="43"/>
      <c r="BJ2707" s="22"/>
    </row>
    <row r="2708" spans="1:62" x14ac:dyDescent="0.25">
      <c r="A2708" t="s">
        <v>478</v>
      </c>
      <c r="B2708" t="s">
        <v>478</v>
      </c>
      <c r="C2708" s="1">
        <v>40520</v>
      </c>
      <c r="H2708">
        <v>145.15</v>
      </c>
      <c r="I2708">
        <v>6.4000000000000001E-2</v>
      </c>
      <c r="J2708">
        <v>0.11425</v>
      </c>
      <c r="K2708">
        <v>8.3000000000000004E-2</v>
      </c>
      <c r="L2708">
        <v>7.5749999999999998E-2</v>
      </c>
      <c r="M2708">
        <v>8.3750000000000005E-2</v>
      </c>
      <c r="N2708">
        <v>9.8500000000000004E-2</v>
      </c>
      <c r="O2708">
        <v>0.10025000000000001</v>
      </c>
      <c r="P2708">
        <v>0.10625</v>
      </c>
    </row>
    <row r="2709" spans="1:62" x14ac:dyDescent="0.25">
      <c r="A2709" t="s">
        <v>478</v>
      </c>
      <c r="B2709" t="s">
        <v>478</v>
      </c>
      <c r="C2709" s="1">
        <v>40521</v>
      </c>
      <c r="F2709" t="s">
        <v>88</v>
      </c>
      <c r="U2709" s="22">
        <v>772.38750000000005</v>
      </c>
      <c r="V2709" s="22">
        <v>239.409581562715</v>
      </c>
      <c r="AJ2709" s="43">
        <v>28.403485033883001</v>
      </c>
      <c r="AM2709">
        <v>0.93147608756514699</v>
      </c>
      <c r="AP2709">
        <v>88.796899330528106</v>
      </c>
      <c r="AS2709">
        <v>1.0489962E-2</v>
      </c>
      <c r="BJ2709" s="22">
        <v>415.777534072874</v>
      </c>
    </row>
    <row r="2710" spans="1:62" x14ac:dyDescent="0.25">
      <c r="A2710" t="s">
        <v>478</v>
      </c>
      <c r="B2710" t="s">
        <v>478</v>
      </c>
      <c r="C2710" s="1">
        <v>40527</v>
      </c>
      <c r="H2710">
        <v>138.44999999999999</v>
      </c>
      <c r="I2710">
        <v>5.3249999999999999E-2</v>
      </c>
      <c r="J2710">
        <v>0.105</v>
      </c>
      <c r="K2710">
        <v>7.8750000000000001E-2</v>
      </c>
      <c r="L2710">
        <v>7.4249999999999997E-2</v>
      </c>
      <c r="M2710">
        <v>0.08</v>
      </c>
      <c r="N2710">
        <v>9.7250000000000003E-2</v>
      </c>
      <c r="O2710">
        <v>9.8750000000000004E-2</v>
      </c>
      <c r="P2710">
        <v>0.105</v>
      </c>
    </row>
    <row r="2711" spans="1:62" x14ac:dyDescent="0.25">
      <c r="A2711" t="s">
        <v>478</v>
      </c>
      <c r="B2711" t="s">
        <v>478</v>
      </c>
      <c r="C2711" s="1">
        <v>40534</v>
      </c>
      <c r="F2711" t="s">
        <v>88</v>
      </c>
      <c r="H2711">
        <v>136.4</v>
      </c>
      <c r="I2711">
        <v>5.425E-2</v>
      </c>
      <c r="J2711">
        <v>0.10150000000000001</v>
      </c>
      <c r="K2711">
        <v>7.7249999999999999E-2</v>
      </c>
      <c r="L2711">
        <v>7.2249999999999995E-2</v>
      </c>
      <c r="M2711">
        <v>7.7249999999999999E-2</v>
      </c>
      <c r="N2711">
        <v>9.5500000000000002E-2</v>
      </c>
      <c r="O2711">
        <v>9.9000000000000005E-2</v>
      </c>
      <c r="P2711">
        <v>0.105</v>
      </c>
      <c r="U2711" s="22">
        <v>956.5</v>
      </c>
      <c r="V2711" s="22">
        <v>390.47883679749299</v>
      </c>
      <c r="AF2711" s="35">
        <v>0.26764191797176201</v>
      </c>
      <c r="AG2711" s="35"/>
      <c r="AJ2711" s="43">
        <v>57.353192407903798</v>
      </c>
      <c r="AM2711">
        <v>1.7118628702652499E-2</v>
      </c>
      <c r="AP2711">
        <v>3.6764439769310302</v>
      </c>
      <c r="AS2711">
        <v>4.6563009999999998E-3</v>
      </c>
      <c r="BJ2711" s="22">
        <v>249.02682424461801</v>
      </c>
    </row>
    <row r="2712" spans="1:62" x14ac:dyDescent="0.25">
      <c r="A2712" t="s">
        <v>478</v>
      </c>
      <c r="B2712" t="s">
        <v>478</v>
      </c>
      <c r="C2712" s="1">
        <v>40541</v>
      </c>
      <c r="H2712">
        <v>150.19999999999999</v>
      </c>
      <c r="I2712">
        <v>0.11225</v>
      </c>
      <c r="J2712">
        <v>0.115</v>
      </c>
      <c r="K2712">
        <v>7.6999999999999999E-2</v>
      </c>
      <c r="L2712">
        <v>7.0499999999999993E-2</v>
      </c>
      <c r="M2712">
        <v>7.825E-2</v>
      </c>
      <c r="N2712">
        <v>9.5250000000000001E-2</v>
      </c>
      <c r="O2712">
        <v>9.7250000000000003E-2</v>
      </c>
      <c r="P2712">
        <v>0.1055</v>
      </c>
    </row>
    <row r="2713" spans="1:62" x14ac:dyDescent="0.25">
      <c r="A2713" t="s">
        <v>478</v>
      </c>
      <c r="B2713" t="s">
        <v>478</v>
      </c>
      <c r="C2713" s="1">
        <v>40542</v>
      </c>
      <c r="F2713" t="s">
        <v>88</v>
      </c>
      <c r="U2713" s="22">
        <v>798.42499999999995</v>
      </c>
      <c r="V2713" s="22">
        <v>360.61962074876499</v>
      </c>
      <c r="AF2713" s="35">
        <v>0.19594898313919901</v>
      </c>
      <c r="AG2713" s="35"/>
      <c r="AJ2713" s="43">
        <v>51.084079103042903</v>
      </c>
      <c r="AP2713">
        <v>0</v>
      </c>
      <c r="BJ2713" s="22">
        <v>177.99792016377401</v>
      </c>
    </row>
    <row r="2714" spans="1:62" x14ac:dyDescent="0.25">
      <c r="A2714" t="s">
        <v>478</v>
      </c>
      <c r="B2714" t="s">
        <v>478</v>
      </c>
      <c r="C2714" s="1">
        <v>40549</v>
      </c>
      <c r="H2714">
        <v>153.69999999999999</v>
      </c>
      <c r="I2714">
        <v>0.10675</v>
      </c>
      <c r="J2714">
        <v>0.13800000000000001</v>
      </c>
      <c r="K2714">
        <v>7.8E-2</v>
      </c>
      <c r="L2714">
        <v>7.1249999999999994E-2</v>
      </c>
      <c r="M2714">
        <v>7.9750000000000001E-2</v>
      </c>
      <c r="N2714">
        <v>9.6000000000000002E-2</v>
      </c>
      <c r="O2714">
        <v>9.5500000000000002E-2</v>
      </c>
      <c r="P2714">
        <v>0.10324999999999999</v>
      </c>
    </row>
    <row r="2715" spans="1:62" x14ac:dyDescent="0.25">
      <c r="A2715" t="s">
        <v>478</v>
      </c>
      <c r="B2715" t="s">
        <v>478</v>
      </c>
      <c r="C2715" s="1">
        <v>40550</v>
      </c>
      <c r="F2715" t="s">
        <v>88</v>
      </c>
      <c r="U2715" s="22">
        <v>815.9</v>
      </c>
      <c r="V2715" s="22">
        <v>404.598204233525</v>
      </c>
      <c r="AJ2715" s="43">
        <v>39.988777526239701</v>
      </c>
      <c r="AM2715">
        <v>0</v>
      </c>
      <c r="AP2715">
        <v>0</v>
      </c>
      <c r="BJ2715" s="22">
        <v>169.52820256552499</v>
      </c>
    </row>
    <row r="2716" spans="1:62" x14ac:dyDescent="0.25">
      <c r="A2716" t="s">
        <v>478</v>
      </c>
      <c r="B2716" t="s">
        <v>478</v>
      </c>
      <c r="C2716" s="1">
        <v>40555</v>
      </c>
      <c r="H2716">
        <v>146.6</v>
      </c>
      <c r="I2716">
        <v>9.7250000000000003E-2</v>
      </c>
      <c r="J2716">
        <v>0.11824999999999999</v>
      </c>
      <c r="K2716">
        <v>7.7249999999999999E-2</v>
      </c>
      <c r="L2716">
        <v>6.9250000000000006E-2</v>
      </c>
      <c r="M2716">
        <v>7.7249999999999999E-2</v>
      </c>
      <c r="N2716">
        <v>9.5250000000000001E-2</v>
      </c>
      <c r="O2716">
        <v>9.5250000000000001E-2</v>
      </c>
      <c r="P2716">
        <v>0.10324999999999999</v>
      </c>
    </row>
    <row r="2717" spans="1:62" x14ac:dyDescent="0.25">
      <c r="A2717" t="s">
        <v>478</v>
      </c>
      <c r="B2717" t="s">
        <v>478</v>
      </c>
      <c r="C2717" s="1">
        <v>40557</v>
      </c>
      <c r="F2717" t="s">
        <v>88</v>
      </c>
      <c r="U2717" s="22">
        <v>933.625</v>
      </c>
      <c r="V2717" s="22">
        <v>444.714586662236</v>
      </c>
      <c r="AF2717" s="35">
        <v>0.178549108318733</v>
      </c>
      <c r="AG2717" s="35"/>
      <c r="AJ2717" s="43">
        <v>50.717108332610501</v>
      </c>
      <c r="AM2717">
        <v>0</v>
      </c>
      <c r="AP2717">
        <v>0</v>
      </c>
      <c r="BJ2717" s="22">
        <v>196.045921931642</v>
      </c>
    </row>
    <row r="2718" spans="1:62" x14ac:dyDescent="0.25">
      <c r="A2718" t="s">
        <v>478</v>
      </c>
      <c r="B2718" t="s">
        <v>478</v>
      </c>
      <c r="C2718" s="1">
        <v>40562</v>
      </c>
      <c r="H2718">
        <v>170.05</v>
      </c>
      <c r="I2718">
        <v>0.15125</v>
      </c>
      <c r="J2718">
        <v>0.16875000000000001</v>
      </c>
      <c r="K2718">
        <v>8.8499999999999995E-2</v>
      </c>
      <c r="L2718">
        <v>7.1499999999999994E-2</v>
      </c>
      <c r="M2718">
        <v>7.775E-2</v>
      </c>
      <c r="N2718">
        <v>9.4500000000000001E-2</v>
      </c>
      <c r="O2718">
        <v>9.6000000000000002E-2</v>
      </c>
      <c r="P2718">
        <v>0.10199999999999999</v>
      </c>
    </row>
    <row r="2719" spans="1:62" x14ac:dyDescent="0.25">
      <c r="A2719" t="s">
        <v>478</v>
      </c>
      <c r="B2719" t="s">
        <v>478</v>
      </c>
      <c r="C2719" s="1">
        <v>40563</v>
      </c>
      <c r="F2719" t="s">
        <v>88</v>
      </c>
      <c r="U2719" s="22">
        <v>920.23749999999995</v>
      </c>
      <c r="V2719" s="22">
        <v>433.38872072544802</v>
      </c>
      <c r="AJ2719" s="43">
        <v>43.020802778954</v>
      </c>
      <c r="AP2719">
        <v>0</v>
      </c>
      <c r="BJ2719" s="22">
        <v>191.35409934382801</v>
      </c>
    </row>
    <row r="2720" spans="1:62" x14ac:dyDescent="0.25">
      <c r="A2720" t="s">
        <v>478</v>
      </c>
      <c r="B2720" t="s">
        <v>478</v>
      </c>
      <c r="C2720" s="1">
        <v>40569</v>
      </c>
      <c r="H2720">
        <v>164.95</v>
      </c>
      <c r="I2720">
        <v>0.14099999999999999</v>
      </c>
      <c r="J2720">
        <v>0.15275</v>
      </c>
      <c r="K2720">
        <v>8.6499999999999994E-2</v>
      </c>
      <c r="L2720">
        <v>7.1999999999999995E-2</v>
      </c>
      <c r="M2720">
        <v>7.9250000000000001E-2</v>
      </c>
      <c r="N2720">
        <v>9.6500000000000002E-2</v>
      </c>
      <c r="O2720">
        <v>9.5000000000000001E-2</v>
      </c>
      <c r="P2720">
        <v>0.10174999999999999</v>
      </c>
    </row>
    <row r="2721" spans="1:63" x14ac:dyDescent="0.25">
      <c r="A2721" t="s">
        <v>478</v>
      </c>
      <c r="B2721" t="s">
        <v>478</v>
      </c>
      <c r="C2721" s="1">
        <v>40571</v>
      </c>
      <c r="F2721" t="s">
        <v>88</v>
      </c>
      <c r="U2721" s="22">
        <v>818.46249999999998</v>
      </c>
      <c r="V2721" s="22">
        <v>391.85928289608597</v>
      </c>
      <c r="AJ2721" s="43">
        <v>35.145748482433603</v>
      </c>
      <c r="AP2721">
        <v>0</v>
      </c>
      <c r="BJ2721" s="22">
        <v>168.30107008813201</v>
      </c>
    </row>
    <row r="2722" spans="1:63" x14ac:dyDescent="0.25">
      <c r="A2722" t="s">
        <v>478</v>
      </c>
      <c r="B2722" t="s">
        <v>478</v>
      </c>
      <c r="C2722" s="1">
        <v>40576</v>
      </c>
    </row>
    <row r="2723" spans="1:63" x14ac:dyDescent="0.25">
      <c r="A2723" t="s">
        <v>478</v>
      </c>
      <c r="B2723" t="s">
        <v>478</v>
      </c>
      <c r="C2723" s="1">
        <v>40583</v>
      </c>
    </row>
    <row r="2724" spans="1:63" x14ac:dyDescent="0.25">
      <c r="A2724" t="s">
        <v>478</v>
      </c>
      <c r="B2724" t="s">
        <v>478</v>
      </c>
      <c r="C2724" s="1">
        <v>40584</v>
      </c>
      <c r="F2724" t="s">
        <v>88</v>
      </c>
      <c r="U2724" s="22">
        <v>762.52902500000005</v>
      </c>
      <c r="V2724" s="22">
        <f>AD2724+BE2724</f>
        <v>458.26986996050005</v>
      </c>
      <c r="Z2724" s="44">
        <v>2.71623075E-2</v>
      </c>
      <c r="AB2724" s="22">
        <v>11248.8172122338</v>
      </c>
      <c r="AD2724" s="22">
        <v>305.32402500000001</v>
      </c>
      <c r="AJ2724" s="43">
        <v>50.969668705511999</v>
      </c>
      <c r="AT2724" t="s">
        <v>45</v>
      </c>
      <c r="BE2724">
        <v>152.94584496050001</v>
      </c>
      <c r="BJ2724" s="22">
        <v>253.28948633398801</v>
      </c>
      <c r="BK2724">
        <v>258.19691025801097</v>
      </c>
    </row>
    <row r="2725" spans="1:63" x14ac:dyDescent="0.25">
      <c r="A2725" t="s">
        <v>473</v>
      </c>
      <c r="B2725" t="s">
        <v>473</v>
      </c>
      <c r="C2725" s="1">
        <v>40451</v>
      </c>
      <c r="AF2725">
        <v>0</v>
      </c>
    </row>
    <row r="2726" spans="1:63" x14ac:dyDescent="0.25">
      <c r="A2726" t="s">
        <v>473</v>
      </c>
      <c r="B2726" t="s">
        <v>473</v>
      </c>
      <c r="C2726" s="1">
        <v>40455</v>
      </c>
      <c r="AF2726">
        <v>0</v>
      </c>
    </row>
    <row r="2727" spans="1:63" x14ac:dyDescent="0.25">
      <c r="A2727" t="s">
        <v>473</v>
      </c>
      <c r="B2727" t="s">
        <v>473</v>
      </c>
      <c r="C2727" s="1">
        <v>40463</v>
      </c>
      <c r="AF2727">
        <v>1.28058609118336E-2</v>
      </c>
    </row>
    <row r="2728" spans="1:63" x14ac:dyDescent="0.25">
      <c r="A2728" t="s">
        <v>473</v>
      </c>
      <c r="B2728" t="s">
        <v>473</v>
      </c>
      <c r="C2728" s="1">
        <v>40473</v>
      </c>
      <c r="AF2728">
        <v>5.7260433076928997E-2</v>
      </c>
    </row>
    <row r="2729" spans="1:63" x14ac:dyDescent="0.25">
      <c r="A2729" t="s">
        <v>473</v>
      </c>
      <c r="B2729" t="s">
        <v>473</v>
      </c>
      <c r="C2729" s="1">
        <v>40479</v>
      </c>
      <c r="AF2729">
        <v>0.205708892952118</v>
      </c>
    </row>
    <row r="2730" spans="1:63" x14ac:dyDescent="0.25">
      <c r="A2730" t="s">
        <v>473</v>
      </c>
      <c r="B2730" t="s">
        <v>473</v>
      </c>
      <c r="C2730" s="1">
        <v>40484</v>
      </c>
    </row>
    <row r="2731" spans="1:63" x14ac:dyDescent="0.25">
      <c r="A2731" t="s">
        <v>473</v>
      </c>
      <c r="B2731" t="s">
        <v>473</v>
      </c>
      <c r="C2731" s="1">
        <v>40486</v>
      </c>
      <c r="F2731" t="s">
        <v>88</v>
      </c>
      <c r="U2731" s="22">
        <v>0</v>
      </c>
      <c r="V2731" s="22">
        <v>0</v>
      </c>
      <c r="AF2731">
        <v>0.38646605102673598</v>
      </c>
      <c r="AJ2731" s="43">
        <v>0</v>
      </c>
      <c r="AP2731">
        <v>0</v>
      </c>
      <c r="BJ2731" s="22">
        <v>0</v>
      </c>
    </row>
    <row r="2732" spans="1:63" x14ac:dyDescent="0.25">
      <c r="A2732" t="s">
        <v>473</v>
      </c>
      <c r="B2732" t="s">
        <v>473</v>
      </c>
      <c r="C2732" s="1">
        <v>40490</v>
      </c>
    </row>
    <row r="2733" spans="1:63" x14ac:dyDescent="0.25">
      <c r="A2733" t="s">
        <v>473</v>
      </c>
      <c r="B2733" t="s">
        <v>473</v>
      </c>
      <c r="C2733" s="1">
        <v>40492</v>
      </c>
      <c r="U2733" s="22"/>
      <c r="V2733" s="22"/>
      <c r="AF2733">
        <v>0.57742155190731603</v>
      </c>
      <c r="AJ2733" s="43"/>
      <c r="BJ2733" s="22"/>
    </row>
    <row r="2734" spans="1:63" x14ac:dyDescent="0.25">
      <c r="A2734" t="s">
        <v>473</v>
      </c>
      <c r="B2734" t="s">
        <v>473</v>
      </c>
      <c r="C2734" s="1">
        <v>40497</v>
      </c>
    </row>
    <row r="2735" spans="1:63" x14ac:dyDescent="0.25">
      <c r="A2735" t="s">
        <v>473</v>
      </c>
      <c r="B2735" t="s">
        <v>473</v>
      </c>
      <c r="C2735" s="1">
        <v>40506</v>
      </c>
      <c r="F2735" t="s">
        <v>88</v>
      </c>
      <c r="H2735">
        <v>265.8</v>
      </c>
      <c r="I2735">
        <v>0.28499999999999998</v>
      </c>
      <c r="J2735">
        <v>0.32400000000000001</v>
      </c>
      <c r="K2735">
        <v>0.15833333333333299</v>
      </c>
      <c r="L2735">
        <v>9.6000000000000002E-2</v>
      </c>
      <c r="M2735">
        <v>0.12533333333333299</v>
      </c>
      <c r="N2735">
        <v>0.157</v>
      </c>
      <c r="O2735">
        <v>0.120333333333333</v>
      </c>
      <c r="P2735">
        <v>6.3E-2</v>
      </c>
      <c r="U2735" s="22">
        <v>346.83333333333297</v>
      </c>
      <c r="V2735" s="22">
        <v>0</v>
      </c>
      <c r="AF2735">
        <v>0.85563660190519597</v>
      </c>
      <c r="AJ2735" s="43">
        <v>0</v>
      </c>
      <c r="AP2735">
        <v>182.28818381096201</v>
      </c>
      <c r="BJ2735" s="22">
        <v>164.54514952237199</v>
      </c>
    </row>
    <row r="2736" spans="1:63" x14ac:dyDescent="0.25">
      <c r="A2736" t="s">
        <v>473</v>
      </c>
      <c r="B2736" t="s">
        <v>473</v>
      </c>
      <c r="C2736" s="1">
        <v>40513</v>
      </c>
      <c r="H2736">
        <v>234.2</v>
      </c>
      <c r="I2736">
        <v>0.20899999999999999</v>
      </c>
      <c r="J2736">
        <v>0.18099999999999999</v>
      </c>
      <c r="K2736">
        <v>0.15333333333333299</v>
      </c>
      <c r="L2736">
        <v>9.5666666666666705E-2</v>
      </c>
      <c r="M2736">
        <v>0.124333333333333</v>
      </c>
      <c r="N2736">
        <v>0.159</v>
      </c>
      <c r="O2736">
        <v>0.119333333333333</v>
      </c>
      <c r="P2736">
        <v>0.12933333333333299</v>
      </c>
    </row>
    <row r="2737" spans="1:62" x14ac:dyDescent="0.25">
      <c r="A2737" t="s">
        <v>473</v>
      </c>
      <c r="B2737" t="s">
        <v>473</v>
      </c>
      <c r="C2737" s="1">
        <v>40515</v>
      </c>
      <c r="U2737" s="22"/>
      <c r="V2737" s="22"/>
      <c r="AF2737">
        <v>0.84929422429422397</v>
      </c>
      <c r="AJ2737" s="43"/>
      <c r="BJ2737" s="22"/>
    </row>
    <row r="2738" spans="1:62" x14ac:dyDescent="0.25">
      <c r="A2738" t="s">
        <v>473</v>
      </c>
      <c r="B2738" t="s">
        <v>473</v>
      </c>
      <c r="C2738" s="1">
        <v>40520</v>
      </c>
      <c r="H2738">
        <v>248.13333333333301</v>
      </c>
      <c r="I2738">
        <v>0.22266666666666701</v>
      </c>
      <c r="J2738">
        <v>0.30233333333333301</v>
      </c>
      <c r="K2738">
        <v>0.155</v>
      </c>
      <c r="L2738">
        <v>9.6666666666666706E-2</v>
      </c>
      <c r="M2738">
        <v>0.124333333333333</v>
      </c>
      <c r="N2738">
        <v>0.15933333333333299</v>
      </c>
      <c r="O2738">
        <v>0.117666666666667</v>
      </c>
      <c r="P2738">
        <v>6.2666666666666704E-2</v>
      </c>
    </row>
    <row r="2739" spans="1:62" x14ac:dyDescent="0.25">
      <c r="A2739" t="s">
        <v>473</v>
      </c>
      <c r="B2739" t="s">
        <v>473</v>
      </c>
      <c r="C2739" s="1">
        <v>40521</v>
      </c>
      <c r="F2739" t="s">
        <v>88</v>
      </c>
      <c r="U2739" s="22">
        <v>959.63333333333298</v>
      </c>
      <c r="V2739" s="22">
        <v>196.68659159545601</v>
      </c>
      <c r="AJ2739" s="43">
        <v>14.895517901984499</v>
      </c>
      <c r="AM2739">
        <v>4.3232652358941603</v>
      </c>
      <c r="AP2739">
        <v>211.17077395304401</v>
      </c>
      <c r="AS2739">
        <v>2.0472839E-2</v>
      </c>
      <c r="BJ2739" s="22">
        <v>536.88044988284901</v>
      </c>
    </row>
    <row r="2740" spans="1:62" x14ac:dyDescent="0.25">
      <c r="A2740" t="s">
        <v>473</v>
      </c>
      <c r="B2740" t="s">
        <v>473</v>
      </c>
      <c r="C2740" s="1">
        <v>40527</v>
      </c>
      <c r="H2740">
        <v>228.666666666667</v>
      </c>
      <c r="I2740">
        <v>0.185</v>
      </c>
      <c r="J2740">
        <v>0.26466666666666699</v>
      </c>
      <c r="K2740">
        <v>0.142666666666667</v>
      </c>
      <c r="L2740">
        <v>9.2666666666666703E-2</v>
      </c>
      <c r="M2740">
        <v>0.120333333333333</v>
      </c>
      <c r="N2740">
        <v>0.15866666666666701</v>
      </c>
      <c r="O2740">
        <v>0.117333333333333</v>
      </c>
      <c r="P2740">
        <v>6.2E-2</v>
      </c>
    </row>
    <row r="2741" spans="1:62" x14ac:dyDescent="0.25">
      <c r="A2741" t="s">
        <v>473</v>
      </c>
      <c r="B2741" t="s">
        <v>473</v>
      </c>
      <c r="C2741" s="1">
        <v>40534</v>
      </c>
      <c r="F2741" t="s">
        <v>88</v>
      </c>
      <c r="H2741">
        <v>222.6</v>
      </c>
      <c r="I2741">
        <v>0.177666666666667</v>
      </c>
      <c r="J2741">
        <v>0.25466666666666699</v>
      </c>
      <c r="K2741">
        <v>0.13666666666666699</v>
      </c>
      <c r="L2741">
        <v>8.96666666666667E-2</v>
      </c>
      <c r="M2741">
        <v>0.118666666666667</v>
      </c>
      <c r="N2741">
        <v>0.15633333333333299</v>
      </c>
      <c r="O2741">
        <v>0.117666666666667</v>
      </c>
      <c r="P2741">
        <v>6.1666666666666703E-2</v>
      </c>
      <c r="U2741" s="22">
        <v>1130.4833333333299</v>
      </c>
      <c r="V2741" s="22">
        <v>243.76718432711101</v>
      </c>
      <c r="AF2741" s="35">
        <v>0.90298048271660802</v>
      </c>
      <c r="AG2741" s="35"/>
      <c r="AJ2741" s="43">
        <v>19.857088958692099</v>
      </c>
      <c r="AM2741">
        <v>1.89298378460634</v>
      </c>
      <c r="AP2741">
        <v>101.035927011167</v>
      </c>
      <c r="AS2741">
        <v>1.8735748999999999E-2</v>
      </c>
      <c r="BJ2741" s="22">
        <v>447.44895473914602</v>
      </c>
    </row>
    <row r="2742" spans="1:62" x14ac:dyDescent="0.25">
      <c r="A2742" t="s">
        <v>473</v>
      </c>
      <c r="B2742" t="s">
        <v>473</v>
      </c>
      <c r="C2742" s="1">
        <v>40541</v>
      </c>
      <c r="H2742">
        <v>234.4</v>
      </c>
      <c r="I2742">
        <v>0.255</v>
      </c>
      <c r="J2742">
        <v>0.25333333333333302</v>
      </c>
      <c r="K2742">
        <v>0.12933333333333299</v>
      </c>
      <c r="L2742">
        <v>8.4333333333333302E-2</v>
      </c>
      <c r="M2742">
        <v>0.11700000000000001</v>
      </c>
      <c r="N2742">
        <v>0.155</v>
      </c>
      <c r="O2742">
        <v>0.115666666666667</v>
      </c>
      <c r="P2742">
        <v>6.2333333333333303E-2</v>
      </c>
    </row>
    <row r="2743" spans="1:62" x14ac:dyDescent="0.25">
      <c r="A2743" t="s">
        <v>473</v>
      </c>
      <c r="B2743" t="s">
        <v>473</v>
      </c>
      <c r="C2743" s="1">
        <v>40542</v>
      </c>
      <c r="F2743" t="s">
        <v>88</v>
      </c>
      <c r="U2743" s="22">
        <v>1291.11666666667</v>
      </c>
      <c r="V2743" s="22">
        <v>382.317422619659</v>
      </c>
      <c r="AF2743" s="35">
        <v>0.92077111332736705</v>
      </c>
      <c r="AG2743" s="35"/>
      <c r="AJ2743" s="43">
        <v>22.0468053826344</v>
      </c>
      <c r="AP2743">
        <v>95.283989125352207</v>
      </c>
      <c r="BJ2743" s="22">
        <v>450.57699380992301</v>
      </c>
    </row>
    <row r="2744" spans="1:62" x14ac:dyDescent="0.25">
      <c r="A2744" t="s">
        <v>473</v>
      </c>
      <c r="B2744" t="s">
        <v>473</v>
      </c>
      <c r="C2744" s="1">
        <v>40549</v>
      </c>
      <c r="H2744">
        <v>194.73333333333301</v>
      </c>
      <c r="I2744">
        <v>0.158</v>
      </c>
      <c r="J2744">
        <v>0.17399999999999999</v>
      </c>
      <c r="K2744">
        <v>0.118666666666667</v>
      </c>
      <c r="L2744">
        <v>8.1666666666666707E-2</v>
      </c>
      <c r="M2744">
        <v>0.11333333333333299</v>
      </c>
      <c r="N2744">
        <v>0.15233333333333299</v>
      </c>
      <c r="O2744">
        <v>0.114</v>
      </c>
      <c r="P2744">
        <v>6.1666666666666703E-2</v>
      </c>
    </row>
    <row r="2745" spans="1:62" x14ac:dyDescent="0.25">
      <c r="A2745" t="s">
        <v>473</v>
      </c>
      <c r="B2745" t="s">
        <v>473</v>
      </c>
      <c r="C2745" s="1">
        <v>40550</v>
      </c>
      <c r="F2745" t="s">
        <v>88</v>
      </c>
      <c r="U2745" s="22">
        <v>1463.36666666667</v>
      </c>
      <c r="V2745" s="22">
        <v>654.78787829344799</v>
      </c>
      <c r="AJ2745" s="43">
        <v>26.441400917829</v>
      </c>
      <c r="AM2745">
        <v>1.3666635293641101</v>
      </c>
      <c r="AP2745">
        <v>75.335103402963597</v>
      </c>
      <c r="AS2745">
        <v>1.8141125000000001E-2</v>
      </c>
      <c r="BJ2745" s="22">
        <v>402.65002756080997</v>
      </c>
    </row>
    <row r="2746" spans="1:62" x14ac:dyDescent="0.25">
      <c r="A2746" t="s">
        <v>473</v>
      </c>
      <c r="B2746" t="s">
        <v>473</v>
      </c>
      <c r="C2746" s="1">
        <v>40555</v>
      </c>
      <c r="H2746">
        <v>217.6</v>
      </c>
      <c r="I2746">
        <v>0.178666666666667</v>
      </c>
      <c r="J2746">
        <v>0.25733333333333303</v>
      </c>
      <c r="K2746">
        <v>0.12966666666666701</v>
      </c>
      <c r="L2746">
        <v>8.23333333333333E-2</v>
      </c>
      <c r="M2746">
        <v>0.11233333333333299</v>
      </c>
      <c r="N2746">
        <v>0.15366666666666701</v>
      </c>
      <c r="O2746">
        <v>0.113666666666667</v>
      </c>
      <c r="P2746">
        <v>6.0333333333333301E-2</v>
      </c>
    </row>
    <row r="2747" spans="1:62" x14ac:dyDescent="0.25">
      <c r="A2747" t="s">
        <v>473</v>
      </c>
      <c r="B2747" t="s">
        <v>473</v>
      </c>
      <c r="C2747" s="1">
        <v>40557</v>
      </c>
      <c r="F2747" t="s">
        <v>88</v>
      </c>
      <c r="U2747" s="22">
        <v>1735.75</v>
      </c>
      <c r="V2747" s="22">
        <v>805.71287909780096</v>
      </c>
      <c r="AF2747" s="35">
        <v>0.68346814423888902</v>
      </c>
      <c r="AG2747" s="35"/>
      <c r="AJ2747" s="43">
        <v>62.968820178764098</v>
      </c>
      <c r="AM2747">
        <v>0.59428751866307294</v>
      </c>
      <c r="AP2747">
        <v>34.359241753094601</v>
      </c>
      <c r="AS2747">
        <v>1.7296293000000001E-2</v>
      </c>
      <c r="BJ2747" s="22">
        <v>466.32578412114901</v>
      </c>
    </row>
    <row r="2748" spans="1:62" x14ac:dyDescent="0.25">
      <c r="A2748" t="s">
        <v>473</v>
      </c>
      <c r="B2748" t="s">
        <v>473</v>
      </c>
      <c r="C2748" s="1">
        <v>40562</v>
      </c>
      <c r="H2748">
        <v>223.13333333333301</v>
      </c>
      <c r="I2748">
        <v>0.245</v>
      </c>
      <c r="J2748">
        <v>0.216</v>
      </c>
      <c r="K2748">
        <v>0.135333333333333</v>
      </c>
      <c r="L2748">
        <v>8.3666666666666695E-2</v>
      </c>
      <c r="M2748">
        <v>0.11133333333333301</v>
      </c>
      <c r="N2748">
        <v>0.151</v>
      </c>
      <c r="O2748">
        <v>0.11233333333333299</v>
      </c>
      <c r="P2748">
        <v>6.0999999999999999E-2</v>
      </c>
    </row>
    <row r="2749" spans="1:62" x14ac:dyDescent="0.25">
      <c r="A2749" t="s">
        <v>473</v>
      </c>
      <c r="B2749" t="s">
        <v>473</v>
      </c>
      <c r="C2749" s="1">
        <v>40563</v>
      </c>
      <c r="F2749" t="s">
        <v>88</v>
      </c>
      <c r="U2749" s="22">
        <v>1202.3</v>
      </c>
      <c r="V2749" s="22">
        <v>501.75753287389898</v>
      </c>
      <c r="AJ2749" s="43">
        <v>62.910052339655898</v>
      </c>
      <c r="AP2749">
        <v>9.2212192160943491</v>
      </c>
      <c r="BJ2749" s="22">
        <v>321.99600116568598</v>
      </c>
    </row>
    <row r="2750" spans="1:62" x14ac:dyDescent="0.25">
      <c r="A2750" t="s">
        <v>473</v>
      </c>
      <c r="B2750" t="s">
        <v>473</v>
      </c>
      <c r="C2750" s="1">
        <v>40569</v>
      </c>
      <c r="H2750">
        <v>215.73333333333301</v>
      </c>
      <c r="I2750">
        <v>0.18533333333333299</v>
      </c>
      <c r="J2750">
        <v>0.24966666666666701</v>
      </c>
      <c r="K2750">
        <v>0.126</v>
      </c>
      <c r="L2750">
        <v>8.2000000000000003E-2</v>
      </c>
      <c r="M2750">
        <v>0.11</v>
      </c>
      <c r="N2750">
        <v>0.152</v>
      </c>
      <c r="O2750">
        <v>0.113666666666667</v>
      </c>
      <c r="P2750">
        <v>0.06</v>
      </c>
    </row>
    <row r="2751" spans="1:62" x14ac:dyDescent="0.25">
      <c r="A2751" t="s">
        <v>473</v>
      </c>
      <c r="B2751" t="s">
        <v>473</v>
      </c>
      <c r="C2751" s="1">
        <v>40571</v>
      </c>
      <c r="F2751" t="s">
        <v>88</v>
      </c>
      <c r="U2751" s="22">
        <v>924.81666666666695</v>
      </c>
      <c r="V2751" s="22">
        <v>283.62059271014402</v>
      </c>
      <c r="AJ2751" s="43">
        <v>60.2639553023593</v>
      </c>
      <c r="AP2751">
        <v>0</v>
      </c>
      <c r="BJ2751" s="22">
        <v>315.76092629508599</v>
      </c>
    </row>
    <row r="2752" spans="1:62" x14ac:dyDescent="0.25">
      <c r="A2752" t="s">
        <v>473</v>
      </c>
      <c r="B2752" t="s">
        <v>473</v>
      </c>
      <c r="C2752" s="1">
        <v>40576</v>
      </c>
      <c r="H2752">
        <v>200.53333333333299</v>
      </c>
      <c r="I2752">
        <v>0.145666666666667</v>
      </c>
      <c r="J2752">
        <v>0.225333333333333</v>
      </c>
      <c r="K2752">
        <v>0.121</v>
      </c>
      <c r="L2752">
        <v>7.9333333333333297E-2</v>
      </c>
      <c r="M2752">
        <v>0.109333333333333</v>
      </c>
      <c r="N2752">
        <v>0.15</v>
      </c>
      <c r="O2752">
        <v>0.113666666666667</v>
      </c>
      <c r="P2752">
        <v>5.83333333333333E-2</v>
      </c>
    </row>
    <row r="2753" spans="1:63" x14ac:dyDescent="0.25">
      <c r="A2753" t="s">
        <v>473</v>
      </c>
      <c r="B2753" t="s">
        <v>473</v>
      </c>
      <c r="C2753" s="1">
        <v>40583</v>
      </c>
      <c r="H2753">
        <v>209.86666666666699</v>
      </c>
      <c r="I2753">
        <v>0.19266666666666701</v>
      </c>
      <c r="J2753">
        <v>0.232333333333333</v>
      </c>
      <c r="K2753">
        <v>0.121333333333333</v>
      </c>
      <c r="L2753">
        <v>7.9000000000000001E-2</v>
      </c>
      <c r="M2753">
        <v>0.107</v>
      </c>
      <c r="N2753">
        <v>0.14933333333333301</v>
      </c>
      <c r="O2753">
        <v>0.11</v>
      </c>
      <c r="P2753">
        <v>5.7666666666666699E-2</v>
      </c>
    </row>
    <row r="2754" spans="1:63" x14ac:dyDescent="0.25">
      <c r="A2754" t="s">
        <v>473</v>
      </c>
      <c r="B2754" t="s">
        <v>473</v>
      </c>
      <c r="C2754" s="1">
        <v>40584</v>
      </c>
      <c r="F2754" t="s">
        <v>88</v>
      </c>
      <c r="U2754" s="22">
        <v>1514.40551333333</v>
      </c>
      <c r="V2754" s="22">
        <f>AD2754+BE2754</f>
        <v>961.08950397901197</v>
      </c>
      <c r="Z2754" s="44">
        <v>3.46559833333333E-2</v>
      </c>
      <c r="AB2754" s="22">
        <v>20959.3003086075</v>
      </c>
      <c r="AD2754" s="22">
        <v>725.36551333333398</v>
      </c>
      <c r="AJ2754" s="43">
        <v>78.482316585919307</v>
      </c>
      <c r="AT2754" t="s">
        <v>45</v>
      </c>
      <c r="BE2754">
        <v>235.72399064567799</v>
      </c>
      <c r="BJ2754" s="22">
        <v>474.83369276840199</v>
      </c>
      <c r="BK2754">
        <v>368.926734008523</v>
      </c>
    </row>
    <row r="2755" spans="1:63" x14ac:dyDescent="0.25">
      <c r="A2755" t="s">
        <v>475</v>
      </c>
      <c r="B2755" t="s">
        <v>475</v>
      </c>
      <c r="C2755" s="1">
        <v>40451</v>
      </c>
      <c r="AF2755">
        <v>0</v>
      </c>
    </row>
    <row r="2756" spans="1:63" x14ac:dyDescent="0.25">
      <c r="A2756" t="s">
        <v>475</v>
      </c>
      <c r="B2756" t="s">
        <v>475</v>
      </c>
      <c r="C2756" s="1">
        <v>40455</v>
      </c>
      <c r="AF2756">
        <v>0</v>
      </c>
    </row>
    <row r="2757" spans="1:63" x14ac:dyDescent="0.25">
      <c r="A2757" t="s">
        <v>475</v>
      </c>
      <c r="B2757" t="s">
        <v>475</v>
      </c>
      <c r="C2757" s="1">
        <v>40463</v>
      </c>
      <c r="AF2757">
        <v>9.8642134734183394E-3</v>
      </c>
    </row>
    <row r="2758" spans="1:63" x14ac:dyDescent="0.25">
      <c r="A2758" t="s">
        <v>475</v>
      </c>
      <c r="B2758" t="s">
        <v>475</v>
      </c>
      <c r="C2758" s="1">
        <v>40473</v>
      </c>
      <c r="AF2758">
        <v>4.4218304887928703E-2</v>
      </c>
    </row>
    <row r="2759" spans="1:63" x14ac:dyDescent="0.25">
      <c r="A2759" t="s">
        <v>475</v>
      </c>
      <c r="B2759" t="s">
        <v>475</v>
      </c>
      <c r="C2759" s="1">
        <v>40479</v>
      </c>
      <c r="AF2759">
        <v>0.131097015761131</v>
      </c>
    </row>
    <row r="2760" spans="1:63" x14ac:dyDescent="0.25">
      <c r="A2760" t="s">
        <v>475</v>
      </c>
      <c r="B2760" t="s">
        <v>475</v>
      </c>
      <c r="C2760" s="1">
        <v>40484</v>
      </c>
    </row>
    <row r="2761" spans="1:63" x14ac:dyDescent="0.25">
      <c r="A2761" t="s">
        <v>475</v>
      </c>
      <c r="B2761" t="s">
        <v>475</v>
      </c>
      <c r="C2761" s="1">
        <v>40486</v>
      </c>
      <c r="F2761" t="s">
        <v>88</v>
      </c>
      <c r="U2761" s="22">
        <v>0</v>
      </c>
      <c r="V2761" s="22">
        <v>0</v>
      </c>
      <c r="AF2761">
        <v>0.36721080558366198</v>
      </c>
      <c r="AJ2761" s="43">
        <v>0</v>
      </c>
      <c r="AP2761">
        <v>0</v>
      </c>
      <c r="BJ2761" s="22">
        <v>0</v>
      </c>
    </row>
    <row r="2762" spans="1:63" x14ac:dyDescent="0.25">
      <c r="A2762" t="s">
        <v>475</v>
      </c>
      <c r="B2762" t="s">
        <v>475</v>
      </c>
      <c r="C2762" s="1">
        <v>40490</v>
      </c>
    </row>
    <row r="2763" spans="1:63" x14ac:dyDescent="0.25">
      <c r="A2763" t="s">
        <v>475</v>
      </c>
      <c r="B2763" t="s">
        <v>475</v>
      </c>
      <c r="C2763" s="1">
        <v>40492</v>
      </c>
      <c r="U2763" s="22"/>
      <c r="V2763" s="22"/>
      <c r="AF2763">
        <v>0.48895155303131599</v>
      </c>
      <c r="AJ2763" s="43"/>
      <c r="BJ2763" s="22"/>
    </row>
    <row r="2764" spans="1:63" x14ac:dyDescent="0.25">
      <c r="A2764" t="s">
        <v>475</v>
      </c>
      <c r="B2764" t="s">
        <v>475</v>
      </c>
      <c r="C2764" s="1">
        <v>40497</v>
      </c>
    </row>
    <row r="2765" spans="1:63" x14ac:dyDescent="0.25">
      <c r="A2765" t="s">
        <v>475</v>
      </c>
      <c r="B2765" t="s">
        <v>475</v>
      </c>
      <c r="C2765" s="1">
        <v>40506</v>
      </c>
      <c r="F2765" t="s">
        <v>88</v>
      </c>
      <c r="H2765">
        <v>209.46666666666701</v>
      </c>
      <c r="I2765">
        <v>0.202333333333333</v>
      </c>
      <c r="J2765">
        <v>0.25600000000000001</v>
      </c>
      <c r="K2765">
        <v>0.132333333333333</v>
      </c>
      <c r="L2765">
        <v>9.0333333333333293E-2</v>
      </c>
      <c r="M2765">
        <v>8.7999999999999995E-2</v>
      </c>
      <c r="N2765">
        <v>9.73333333333333E-2</v>
      </c>
      <c r="O2765">
        <v>0.115333333333333</v>
      </c>
      <c r="P2765">
        <v>6.5666666666666706E-2</v>
      </c>
      <c r="U2765" s="22">
        <v>339.45</v>
      </c>
      <c r="V2765" s="22">
        <v>0</v>
      </c>
      <c r="AF2765">
        <v>0.76254426817713505</v>
      </c>
      <c r="AJ2765" s="43">
        <v>0</v>
      </c>
      <c r="AP2765">
        <v>169.263997782053</v>
      </c>
      <c r="BJ2765" s="22">
        <v>170.18600221794699</v>
      </c>
    </row>
    <row r="2766" spans="1:63" x14ac:dyDescent="0.25">
      <c r="A2766" t="s">
        <v>475</v>
      </c>
      <c r="B2766" t="s">
        <v>475</v>
      </c>
      <c r="C2766" s="1">
        <v>40513</v>
      </c>
      <c r="H2766">
        <v>184.46666666666701</v>
      </c>
      <c r="I2766">
        <v>0.109666666666667</v>
      </c>
      <c r="J2766">
        <v>0.197333333333333</v>
      </c>
      <c r="K2766">
        <v>0.115</v>
      </c>
      <c r="L2766">
        <v>8.7666666666666698E-2</v>
      </c>
      <c r="M2766">
        <v>8.5666666666666696E-2</v>
      </c>
      <c r="N2766">
        <v>9.6000000000000002E-2</v>
      </c>
      <c r="O2766">
        <v>0.11333333333333299</v>
      </c>
      <c r="P2766">
        <v>0.117666666666667</v>
      </c>
    </row>
    <row r="2767" spans="1:63" x14ac:dyDescent="0.25">
      <c r="A2767" t="s">
        <v>475</v>
      </c>
      <c r="B2767" t="s">
        <v>475</v>
      </c>
      <c r="C2767" s="1">
        <v>40515</v>
      </c>
      <c r="U2767" s="22"/>
      <c r="V2767" s="22"/>
      <c r="AF2767">
        <v>0.77380847267210895</v>
      </c>
      <c r="AJ2767" s="43"/>
      <c r="BJ2767" s="22"/>
    </row>
    <row r="2768" spans="1:63" x14ac:dyDescent="0.25">
      <c r="A2768" t="s">
        <v>475</v>
      </c>
      <c r="B2768" t="s">
        <v>475</v>
      </c>
      <c r="C2768" s="1">
        <v>40520</v>
      </c>
      <c r="H2768">
        <v>162.53333333333299</v>
      </c>
      <c r="I2768">
        <v>9.6666666666666706E-2</v>
      </c>
      <c r="J2768">
        <v>0.173666666666667</v>
      </c>
      <c r="K2768">
        <v>0.101333333333333</v>
      </c>
      <c r="L2768">
        <v>8.2666666666666694E-2</v>
      </c>
      <c r="M2768">
        <v>8.4666666666666696E-2</v>
      </c>
      <c r="N2768">
        <v>9.5666666666666705E-2</v>
      </c>
      <c r="O2768">
        <v>0.115666666666667</v>
      </c>
      <c r="P2768">
        <v>6.2333333333333303E-2</v>
      </c>
    </row>
    <row r="2769" spans="1:63" x14ac:dyDescent="0.25">
      <c r="A2769" t="s">
        <v>475</v>
      </c>
      <c r="B2769" t="s">
        <v>475</v>
      </c>
      <c r="C2769" s="1">
        <v>40521</v>
      </c>
      <c r="F2769" t="s">
        <v>88</v>
      </c>
      <c r="U2769" s="22">
        <v>643.75</v>
      </c>
      <c r="V2769" s="22">
        <v>149.74980868584899</v>
      </c>
      <c r="AJ2769" s="43">
        <v>16.585932220355001</v>
      </c>
      <c r="AM2769">
        <v>2.4930872315809198</v>
      </c>
      <c r="AP2769">
        <v>134.21254827472001</v>
      </c>
      <c r="AS2769">
        <v>1.8575663999999999E-2</v>
      </c>
      <c r="BJ2769" s="22">
        <v>343.20171081907603</v>
      </c>
    </row>
    <row r="2770" spans="1:63" x14ac:dyDescent="0.25">
      <c r="A2770" t="s">
        <v>475</v>
      </c>
      <c r="B2770" t="s">
        <v>475</v>
      </c>
      <c r="C2770" s="1">
        <v>40527</v>
      </c>
      <c r="H2770">
        <v>156.46666666666701</v>
      </c>
      <c r="I2770">
        <v>6.8666666666666695E-2</v>
      </c>
      <c r="J2770">
        <v>0.141666666666667</v>
      </c>
      <c r="K2770">
        <v>9.1333333333333294E-2</v>
      </c>
      <c r="L2770">
        <v>7.7666666666666703E-2</v>
      </c>
      <c r="M2770">
        <v>8.3000000000000004E-2</v>
      </c>
      <c r="N2770">
        <v>9.3666666666666704E-2</v>
      </c>
      <c r="O2770">
        <v>0.111</v>
      </c>
      <c r="P2770">
        <v>0.115333333333333</v>
      </c>
    </row>
    <row r="2771" spans="1:63" x14ac:dyDescent="0.25">
      <c r="A2771" t="s">
        <v>475</v>
      </c>
      <c r="B2771" t="s">
        <v>475</v>
      </c>
      <c r="C2771" s="1">
        <v>40534</v>
      </c>
      <c r="F2771" t="s">
        <v>88</v>
      </c>
      <c r="H2771">
        <v>153.73333333333301</v>
      </c>
      <c r="I2771">
        <v>6.8666666666666695E-2</v>
      </c>
      <c r="J2771">
        <v>0.13800000000000001</v>
      </c>
      <c r="K2771">
        <v>8.7666666666666698E-2</v>
      </c>
      <c r="L2771">
        <v>7.6999999999999999E-2</v>
      </c>
      <c r="M2771">
        <v>8.1333333333333299E-2</v>
      </c>
      <c r="N2771">
        <v>9.2666666666666703E-2</v>
      </c>
      <c r="O2771">
        <v>0.11</v>
      </c>
      <c r="P2771">
        <v>0.11333333333333299</v>
      </c>
      <c r="U2771" s="22">
        <v>1032.8</v>
      </c>
      <c r="V2771" s="22">
        <v>250.87508327819901</v>
      </c>
      <c r="AF2771" s="35">
        <v>0.59785117443227298</v>
      </c>
      <c r="AG2771" s="35"/>
      <c r="AJ2771" s="43">
        <v>20.1407754627683</v>
      </c>
      <c r="AM2771">
        <v>0.88199698507243096</v>
      </c>
      <c r="AP2771">
        <v>81.878269378926703</v>
      </c>
      <c r="AS2771">
        <v>1.0772052000000001E-2</v>
      </c>
      <c r="BJ2771" s="22">
        <v>368.42085765194901</v>
      </c>
    </row>
    <row r="2772" spans="1:63" x14ac:dyDescent="0.25">
      <c r="A2772" t="s">
        <v>475</v>
      </c>
      <c r="B2772" t="s">
        <v>475</v>
      </c>
      <c r="C2772" s="1">
        <v>40541</v>
      </c>
      <c r="H2772">
        <v>156.333333333333</v>
      </c>
      <c r="I2772">
        <v>0.13400000000000001</v>
      </c>
      <c r="J2772">
        <v>0.14799999999999999</v>
      </c>
      <c r="K2772">
        <v>8.5333333333333303E-2</v>
      </c>
      <c r="L2772">
        <v>7.3333333333333306E-2</v>
      </c>
      <c r="M2772">
        <v>7.6999999999999999E-2</v>
      </c>
      <c r="N2772">
        <v>9.1666666666666702E-2</v>
      </c>
      <c r="O2772">
        <v>0.111</v>
      </c>
      <c r="P2772">
        <v>6.1333333333333302E-2</v>
      </c>
    </row>
    <row r="2773" spans="1:63" x14ac:dyDescent="0.25">
      <c r="A2773" t="s">
        <v>475</v>
      </c>
      <c r="B2773" t="s">
        <v>475</v>
      </c>
      <c r="C2773" s="1">
        <v>40542</v>
      </c>
      <c r="F2773" t="s">
        <v>88</v>
      </c>
      <c r="U2773" s="22">
        <v>1008.65</v>
      </c>
      <c r="V2773" s="22">
        <v>375.55541177485901</v>
      </c>
      <c r="AF2773" s="35">
        <v>0.72281369829262498</v>
      </c>
      <c r="AG2773" s="35"/>
      <c r="AJ2773" s="43">
        <v>26.1042927266232</v>
      </c>
      <c r="AP2773">
        <v>52.661589578945197</v>
      </c>
      <c r="BJ2773" s="22">
        <v>293.96002928171902</v>
      </c>
    </row>
    <row r="2774" spans="1:63" x14ac:dyDescent="0.25">
      <c r="A2774" t="s">
        <v>475</v>
      </c>
      <c r="B2774" t="s">
        <v>475</v>
      </c>
      <c r="C2774" s="1">
        <v>40549</v>
      </c>
      <c r="H2774">
        <v>146.6</v>
      </c>
      <c r="I2774">
        <v>6.8666666666666695E-2</v>
      </c>
      <c r="J2774">
        <v>0.12666666666666701</v>
      </c>
      <c r="K2774">
        <v>8.2666666666666694E-2</v>
      </c>
      <c r="L2774">
        <v>7.1999999999999995E-2</v>
      </c>
      <c r="M2774">
        <v>7.4999999999999997E-2</v>
      </c>
      <c r="N2774">
        <v>8.8999999999999996E-2</v>
      </c>
      <c r="O2774">
        <v>0.108</v>
      </c>
      <c r="P2774">
        <v>0.111</v>
      </c>
    </row>
    <row r="2775" spans="1:63" x14ac:dyDescent="0.25">
      <c r="A2775" t="s">
        <v>475</v>
      </c>
      <c r="B2775" t="s">
        <v>475</v>
      </c>
      <c r="C2775" s="1">
        <v>40550</v>
      </c>
      <c r="F2775" t="s">
        <v>88</v>
      </c>
      <c r="U2775" s="22">
        <v>1250.4000000000001</v>
      </c>
      <c r="V2775" s="22">
        <v>601.81031202684005</v>
      </c>
      <c r="AJ2775" s="43">
        <v>59.237052352129503</v>
      </c>
      <c r="AM2775">
        <v>0.219854128386268</v>
      </c>
      <c r="AP2775">
        <v>17.756230855734401</v>
      </c>
      <c r="AS2775">
        <v>1.2381802000000001E-2</v>
      </c>
      <c r="BJ2775" s="22">
        <v>281.45314028458699</v>
      </c>
    </row>
    <row r="2776" spans="1:63" x14ac:dyDescent="0.25">
      <c r="A2776" t="s">
        <v>475</v>
      </c>
      <c r="B2776" t="s">
        <v>475</v>
      </c>
      <c r="C2776" s="1">
        <v>40555</v>
      </c>
      <c r="H2776">
        <v>147.333333333333</v>
      </c>
      <c r="I2776">
        <v>6.9666666666666696E-2</v>
      </c>
      <c r="J2776">
        <v>0.132333333333333</v>
      </c>
      <c r="K2776">
        <v>8.3666666666666695E-2</v>
      </c>
      <c r="L2776">
        <v>7.1666666666666698E-2</v>
      </c>
      <c r="M2776">
        <v>7.0999999999999994E-2</v>
      </c>
      <c r="N2776">
        <v>8.8333333333333305E-2</v>
      </c>
      <c r="O2776">
        <v>0.106</v>
      </c>
      <c r="P2776">
        <v>0.114</v>
      </c>
    </row>
    <row r="2777" spans="1:63" x14ac:dyDescent="0.25">
      <c r="A2777" t="s">
        <v>475</v>
      </c>
      <c r="B2777" t="s">
        <v>475</v>
      </c>
      <c r="C2777" s="1">
        <v>40557</v>
      </c>
      <c r="F2777" t="s">
        <v>88</v>
      </c>
      <c r="U2777" s="22">
        <v>1386.88333333333</v>
      </c>
      <c r="V2777" s="22">
        <v>711.685487035861</v>
      </c>
      <c r="AF2777" s="35">
        <v>0.26204318737997501</v>
      </c>
      <c r="AG2777" s="35"/>
      <c r="AJ2777" s="43">
        <v>74.761935003868004</v>
      </c>
      <c r="AM2777">
        <v>1.90763636363636E-2</v>
      </c>
      <c r="AP2777">
        <v>1.84848484848485</v>
      </c>
      <c r="AS2777">
        <v>1.0319999999999999E-2</v>
      </c>
      <c r="BJ2777" s="22">
        <v>286.54483899148698</v>
      </c>
    </row>
    <row r="2778" spans="1:63" x14ac:dyDescent="0.25">
      <c r="A2778" t="s">
        <v>475</v>
      </c>
      <c r="B2778" t="s">
        <v>475</v>
      </c>
      <c r="C2778" s="1">
        <v>40562</v>
      </c>
      <c r="H2778">
        <v>169.8</v>
      </c>
      <c r="I2778">
        <v>0.13500000000000001</v>
      </c>
      <c r="J2778">
        <v>0.175666666666667</v>
      </c>
      <c r="K2778">
        <v>8.6999999999999994E-2</v>
      </c>
      <c r="L2778">
        <v>7.0333333333333303E-2</v>
      </c>
      <c r="M2778">
        <v>7.4333333333333307E-2</v>
      </c>
      <c r="N2778">
        <v>8.7666666666666698E-2</v>
      </c>
      <c r="O2778">
        <v>0.106333333333333</v>
      </c>
      <c r="P2778">
        <v>0.112666666666667</v>
      </c>
    </row>
    <row r="2779" spans="1:63" x14ac:dyDescent="0.25">
      <c r="A2779" t="s">
        <v>475</v>
      </c>
      <c r="B2779" t="s">
        <v>475</v>
      </c>
      <c r="C2779" s="1">
        <v>40563</v>
      </c>
      <c r="F2779" t="s">
        <v>88</v>
      </c>
      <c r="U2779" s="22">
        <v>1155.8499999999999</v>
      </c>
      <c r="V2779" s="22">
        <v>586.585322866821</v>
      </c>
      <c r="AJ2779" s="43">
        <v>58.9189528376249</v>
      </c>
      <c r="AP2779">
        <v>0</v>
      </c>
      <c r="BJ2779" s="22">
        <v>237.580498842884</v>
      </c>
    </row>
    <row r="2780" spans="1:63" x14ac:dyDescent="0.25">
      <c r="A2780" t="s">
        <v>475</v>
      </c>
      <c r="B2780" t="s">
        <v>475</v>
      </c>
      <c r="C2780" s="1">
        <v>40569</v>
      </c>
      <c r="H2780">
        <v>157.13333333333301</v>
      </c>
      <c r="I2780">
        <v>0.11700000000000001</v>
      </c>
      <c r="J2780">
        <v>0.18099999999999999</v>
      </c>
      <c r="K2780">
        <v>8.8666666666666699E-2</v>
      </c>
      <c r="L2780">
        <v>7.0666666666666697E-2</v>
      </c>
      <c r="M2780">
        <v>7.4333333333333307E-2</v>
      </c>
      <c r="N2780">
        <v>8.6333333333333304E-2</v>
      </c>
      <c r="O2780">
        <v>0.107333333333333</v>
      </c>
      <c r="P2780">
        <v>6.0333333333333301E-2</v>
      </c>
    </row>
    <row r="2781" spans="1:63" x14ac:dyDescent="0.25">
      <c r="A2781" t="s">
        <v>475</v>
      </c>
      <c r="B2781" t="s">
        <v>475</v>
      </c>
      <c r="C2781" s="1">
        <v>40571</v>
      </c>
      <c r="F2781" t="s">
        <v>88</v>
      </c>
      <c r="U2781" s="22">
        <v>1100.2666666666701</v>
      </c>
      <c r="V2781" s="22">
        <v>559.17740240736498</v>
      </c>
      <c r="AJ2781" s="43">
        <v>53.205556450667899</v>
      </c>
      <c r="AP2781">
        <v>0</v>
      </c>
      <c r="BJ2781" s="22">
        <v>227.19270370498199</v>
      </c>
    </row>
    <row r="2782" spans="1:63" x14ac:dyDescent="0.25">
      <c r="A2782" t="s">
        <v>475</v>
      </c>
      <c r="B2782" t="s">
        <v>475</v>
      </c>
      <c r="C2782" s="1">
        <v>40576</v>
      </c>
      <c r="H2782">
        <v>159.73333333333301</v>
      </c>
      <c r="I2782">
        <v>0.104333333333333</v>
      </c>
      <c r="J2782">
        <v>0.18466666666666701</v>
      </c>
      <c r="K2782">
        <v>8.9333333333333306E-2</v>
      </c>
      <c r="L2782">
        <v>7.0999999999999994E-2</v>
      </c>
      <c r="M2782">
        <v>7.4666666666666701E-2</v>
      </c>
      <c r="N2782">
        <v>8.6666666666666697E-2</v>
      </c>
      <c r="O2782">
        <v>0.106</v>
      </c>
      <c r="P2782">
        <v>0.123</v>
      </c>
    </row>
    <row r="2783" spans="1:63" x14ac:dyDescent="0.25">
      <c r="A2783" t="s">
        <v>475</v>
      </c>
      <c r="B2783" t="s">
        <v>475</v>
      </c>
      <c r="C2783" s="1">
        <v>40583</v>
      </c>
      <c r="H2783">
        <v>173.73333333333301</v>
      </c>
      <c r="I2783">
        <v>0.130333333333333</v>
      </c>
      <c r="J2783">
        <v>0.201333333333333</v>
      </c>
      <c r="K2783">
        <v>9.4666666666666704E-2</v>
      </c>
      <c r="L2783">
        <v>7.0333333333333303E-2</v>
      </c>
      <c r="M2783">
        <v>7.3999999999999996E-2</v>
      </c>
      <c r="N2783">
        <v>8.5999999999999993E-2</v>
      </c>
      <c r="O2783">
        <v>0.103666666666667</v>
      </c>
      <c r="P2783">
        <v>0.108333333333333</v>
      </c>
    </row>
    <row r="2784" spans="1:63" x14ac:dyDescent="0.25">
      <c r="A2784" t="s">
        <v>475</v>
      </c>
      <c r="B2784" t="s">
        <v>475</v>
      </c>
      <c r="C2784" s="1">
        <v>40584</v>
      </c>
      <c r="F2784" t="s">
        <v>88</v>
      </c>
      <c r="U2784" s="22">
        <v>1031.5346300000001</v>
      </c>
      <c r="V2784" s="22">
        <f>AD2784+BE2784</f>
        <v>688.20615527600205</v>
      </c>
      <c r="Z2784" s="44">
        <v>3.1566394999999997E-2</v>
      </c>
      <c r="AB2784" s="22">
        <v>16029.1993702665</v>
      </c>
      <c r="AD2784" s="22">
        <v>503.01463000000001</v>
      </c>
      <c r="AJ2784" s="43">
        <v>55.417565296339298</v>
      </c>
      <c r="AT2784" t="s">
        <v>45</v>
      </c>
      <c r="BE2784">
        <v>185.19152527600201</v>
      </c>
      <c r="BJ2784" s="22">
        <v>287.910909427658</v>
      </c>
      <c r="BK2784">
        <v>286.125625924899</v>
      </c>
    </row>
    <row r="2785" spans="1:62" x14ac:dyDescent="0.25">
      <c r="A2785" t="s">
        <v>477</v>
      </c>
      <c r="B2785" t="s">
        <v>477</v>
      </c>
      <c r="C2785" s="1">
        <v>40451</v>
      </c>
      <c r="AF2785">
        <v>0</v>
      </c>
    </row>
    <row r="2786" spans="1:62" x14ac:dyDescent="0.25">
      <c r="A2786" t="s">
        <v>477</v>
      </c>
      <c r="B2786" t="s">
        <v>477</v>
      </c>
      <c r="C2786" s="1">
        <v>40455</v>
      </c>
      <c r="AF2786">
        <v>0</v>
      </c>
    </row>
    <row r="2787" spans="1:62" x14ac:dyDescent="0.25">
      <c r="A2787" t="s">
        <v>477</v>
      </c>
      <c r="B2787" t="s">
        <v>477</v>
      </c>
      <c r="C2787" s="1">
        <v>40463</v>
      </c>
      <c r="AF2787">
        <v>1.3384665325941901E-2</v>
      </c>
    </row>
    <row r="2788" spans="1:62" x14ac:dyDescent="0.25">
      <c r="A2788" t="s">
        <v>477</v>
      </c>
      <c r="B2788" t="s">
        <v>477</v>
      </c>
      <c r="C2788" s="1">
        <v>40473</v>
      </c>
      <c r="AF2788">
        <v>8.0975076452538902E-2</v>
      </c>
    </row>
    <row r="2789" spans="1:62" x14ac:dyDescent="0.25">
      <c r="A2789" t="s">
        <v>477</v>
      </c>
      <c r="B2789" t="s">
        <v>477</v>
      </c>
      <c r="C2789" s="1">
        <v>40479</v>
      </c>
      <c r="AF2789">
        <v>0.26542988742004803</v>
      </c>
    </row>
    <row r="2790" spans="1:62" x14ac:dyDescent="0.25">
      <c r="A2790" t="s">
        <v>477</v>
      </c>
      <c r="B2790" t="s">
        <v>477</v>
      </c>
      <c r="C2790" s="1">
        <v>40484</v>
      </c>
    </row>
    <row r="2791" spans="1:62" x14ac:dyDescent="0.25">
      <c r="A2791" t="s">
        <v>477</v>
      </c>
      <c r="B2791" t="s">
        <v>477</v>
      </c>
      <c r="C2791" s="1">
        <v>40486</v>
      </c>
      <c r="F2791" t="s">
        <v>88</v>
      </c>
      <c r="U2791" s="22">
        <v>0</v>
      </c>
      <c r="V2791" s="22">
        <v>0</v>
      </c>
      <c r="AF2791">
        <v>0.372806708615744</v>
      </c>
      <c r="AJ2791" s="43">
        <v>0</v>
      </c>
      <c r="AP2791">
        <v>0</v>
      </c>
      <c r="BJ2791" s="22">
        <v>0</v>
      </c>
    </row>
    <row r="2792" spans="1:62" x14ac:dyDescent="0.25">
      <c r="A2792" t="s">
        <v>477</v>
      </c>
      <c r="B2792" t="s">
        <v>477</v>
      </c>
      <c r="C2792" s="1">
        <v>40490</v>
      </c>
    </row>
    <row r="2793" spans="1:62" x14ac:dyDescent="0.25">
      <c r="A2793" t="s">
        <v>477</v>
      </c>
      <c r="B2793" t="s">
        <v>477</v>
      </c>
      <c r="C2793" s="1">
        <v>40492</v>
      </c>
      <c r="U2793" s="22"/>
      <c r="V2793" s="22"/>
      <c r="AF2793">
        <v>0.47737675171142901</v>
      </c>
      <c r="AJ2793" s="43"/>
      <c r="BJ2793" s="22"/>
    </row>
    <row r="2794" spans="1:62" x14ac:dyDescent="0.25">
      <c r="A2794" t="s">
        <v>477</v>
      </c>
      <c r="B2794" t="s">
        <v>477</v>
      </c>
      <c r="C2794" s="1">
        <v>40497</v>
      </c>
    </row>
    <row r="2795" spans="1:62" x14ac:dyDescent="0.25">
      <c r="A2795" t="s">
        <v>477</v>
      </c>
      <c r="B2795" t="s">
        <v>477</v>
      </c>
      <c r="C2795" s="1">
        <v>40506</v>
      </c>
      <c r="F2795" t="s">
        <v>88</v>
      </c>
      <c r="H2795">
        <v>256</v>
      </c>
      <c r="I2795">
        <v>0.252</v>
      </c>
      <c r="J2795">
        <v>0.313</v>
      </c>
      <c r="K2795">
        <v>0.156</v>
      </c>
      <c r="L2795">
        <v>8.8999999999999996E-2</v>
      </c>
      <c r="M2795">
        <v>9.6000000000000002E-2</v>
      </c>
      <c r="N2795">
        <v>0.1135</v>
      </c>
      <c r="O2795">
        <v>0.125</v>
      </c>
      <c r="P2795">
        <v>0.13550000000000001</v>
      </c>
      <c r="U2795" s="22">
        <v>349.07499999999999</v>
      </c>
      <c r="V2795" s="22">
        <v>0</v>
      </c>
      <c r="AF2795">
        <v>0.78059866699901703</v>
      </c>
      <c r="AJ2795" s="43">
        <v>0</v>
      </c>
      <c r="AP2795">
        <v>184.44500498623501</v>
      </c>
      <c r="BJ2795" s="22">
        <v>164.62999501376501</v>
      </c>
    </row>
    <row r="2796" spans="1:62" x14ac:dyDescent="0.25">
      <c r="A2796" t="s">
        <v>477</v>
      </c>
      <c r="B2796" t="s">
        <v>477</v>
      </c>
      <c r="C2796" s="1">
        <v>40513</v>
      </c>
      <c r="H2796">
        <v>211.9</v>
      </c>
      <c r="I2796">
        <v>0.13300000000000001</v>
      </c>
      <c r="J2796">
        <v>0.23799999999999999</v>
      </c>
      <c r="K2796">
        <v>0.13600000000000001</v>
      </c>
      <c r="L2796">
        <v>8.6499999999999994E-2</v>
      </c>
      <c r="M2796">
        <v>9.7000000000000003E-2</v>
      </c>
      <c r="N2796">
        <v>0.1135</v>
      </c>
      <c r="O2796">
        <v>0.1225</v>
      </c>
      <c r="P2796">
        <v>0.13300000000000001</v>
      </c>
    </row>
    <row r="2797" spans="1:62" x14ac:dyDescent="0.25">
      <c r="A2797" t="s">
        <v>477</v>
      </c>
      <c r="B2797" t="s">
        <v>477</v>
      </c>
      <c r="C2797" s="1">
        <v>40515</v>
      </c>
      <c r="U2797" s="22"/>
      <c r="V2797" s="22"/>
      <c r="AF2797">
        <v>0.78896482305573201</v>
      </c>
      <c r="AJ2797" s="43"/>
      <c r="BJ2797" s="22"/>
    </row>
    <row r="2798" spans="1:62" x14ac:dyDescent="0.25">
      <c r="A2798" t="s">
        <v>477</v>
      </c>
      <c r="B2798" t="s">
        <v>477</v>
      </c>
      <c r="C2798" s="1">
        <v>40520</v>
      </c>
      <c r="H2798">
        <v>199.1</v>
      </c>
      <c r="I2798">
        <v>0.11700000000000001</v>
      </c>
      <c r="J2798">
        <v>0.21299999999999999</v>
      </c>
      <c r="K2798">
        <v>0.121</v>
      </c>
      <c r="L2798">
        <v>8.4000000000000005E-2</v>
      </c>
      <c r="M2798">
        <v>9.9000000000000005E-2</v>
      </c>
      <c r="N2798">
        <v>0.1125</v>
      </c>
      <c r="O2798">
        <v>0.121</v>
      </c>
      <c r="P2798">
        <v>0.128</v>
      </c>
    </row>
    <row r="2799" spans="1:62" x14ac:dyDescent="0.25">
      <c r="A2799" t="s">
        <v>477</v>
      </c>
      <c r="B2799" t="s">
        <v>477</v>
      </c>
      <c r="C2799" s="1">
        <v>40521</v>
      </c>
      <c r="F2799" t="s">
        <v>88</v>
      </c>
      <c r="U2799" s="22">
        <v>698.7</v>
      </c>
      <c r="V2799" s="22">
        <v>134.82893271064799</v>
      </c>
      <c r="AJ2799" s="43">
        <v>23.609749879321601</v>
      </c>
      <c r="AM2799">
        <v>2.8518439761431602</v>
      </c>
      <c r="AP2799">
        <v>154.230122740502</v>
      </c>
      <c r="AS2799">
        <v>1.8490836E-2</v>
      </c>
      <c r="BJ2799" s="22">
        <v>386.03119466952899</v>
      </c>
    </row>
    <row r="2800" spans="1:62" x14ac:dyDescent="0.25">
      <c r="A2800" t="s">
        <v>477</v>
      </c>
      <c r="B2800" t="s">
        <v>477</v>
      </c>
      <c r="C2800" s="1">
        <v>40527</v>
      </c>
      <c r="H2800">
        <v>176</v>
      </c>
      <c r="I2800">
        <v>7.6499999999999999E-2</v>
      </c>
      <c r="J2800">
        <v>0.16600000000000001</v>
      </c>
      <c r="K2800">
        <v>0.105</v>
      </c>
      <c r="L2800">
        <v>7.7499999999999999E-2</v>
      </c>
      <c r="M2800">
        <v>9.35E-2</v>
      </c>
      <c r="N2800">
        <v>0.111</v>
      </c>
      <c r="O2800">
        <v>0.1205</v>
      </c>
      <c r="P2800">
        <v>0.13</v>
      </c>
    </row>
    <row r="2801" spans="1:63" x14ac:dyDescent="0.25">
      <c r="A2801" t="s">
        <v>477</v>
      </c>
      <c r="B2801" t="s">
        <v>477</v>
      </c>
      <c r="C2801" s="1">
        <v>40534</v>
      </c>
      <c r="F2801" t="s">
        <v>88</v>
      </c>
      <c r="H2801">
        <v>174.3</v>
      </c>
      <c r="I2801">
        <v>7.5499999999999998E-2</v>
      </c>
      <c r="J2801">
        <v>0.158</v>
      </c>
      <c r="K2801">
        <v>0.10299999999999999</v>
      </c>
      <c r="L2801">
        <v>7.6499999999999999E-2</v>
      </c>
      <c r="M2801">
        <v>9.4500000000000001E-2</v>
      </c>
      <c r="N2801">
        <v>0.111</v>
      </c>
      <c r="O2801">
        <v>0.1205</v>
      </c>
      <c r="P2801">
        <v>0.13250000000000001</v>
      </c>
      <c r="U2801" s="22">
        <v>1083.75</v>
      </c>
      <c r="V2801" s="22">
        <v>272.06685449123898</v>
      </c>
      <c r="AF2801" s="35">
        <v>0.71714739759340396</v>
      </c>
      <c r="AG2801" s="35"/>
      <c r="AJ2801" s="43">
        <v>17.782946814017201</v>
      </c>
      <c r="AM2801">
        <v>0.95171234431448104</v>
      </c>
      <c r="AP2801">
        <v>91.224864138244101</v>
      </c>
      <c r="AS2801">
        <v>1.0432598E-2</v>
      </c>
      <c r="BJ2801" s="22">
        <v>392.62531578429099</v>
      </c>
    </row>
    <row r="2802" spans="1:63" x14ac:dyDescent="0.25">
      <c r="A2802" t="s">
        <v>477</v>
      </c>
      <c r="B2802" t="s">
        <v>477</v>
      </c>
      <c r="C2802" s="1">
        <v>40541</v>
      </c>
      <c r="H2802">
        <v>189.4</v>
      </c>
      <c r="I2802">
        <v>0.1575</v>
      </c>
      <c r="J2802">
        <v>0.16750000000000001</v>
      </c>
      <c r="K2802">
        <v>9.35E-2</v>
      </c>
      <c r="L2802">
        <v>7.3999999999999996E-2</v>
      </c>
      <c r="M2802">
        <v>9.2999999999999999E-2</v>
      </c>
      <c r="N2802">
        <v>0.11</v>
      </c>
      <c r="O2802">
        <v>0.121</v>
      </c>
      <c r="P2802">
        <v>0.1305</v>
      </c>
    </row>
    <row r="2803" spans="1:63" x14ac:dyDescent="0.25">
      <c r="A2803" t="s">
        <v>477</v>
      </c>
      <c r="B2803" t="s">
        <v>477</v>
      </c>
      <c r="C2803" s="1">
        <v>40542</v>
      </c>
      <c r="F2803" t="s">
        <v>88</v>
      </c>
      <c r="U2803" s="22">
        <v>1047.5999999999999</v>
      </c>
      <c r="V2803" s="22">
        <v>381.61636369446001</v>
      </c>
      <c r="AF2803" s="35">
        <v>0.69143366220561697</v>
      </c>
      <c r="AG2803" s="35"/>
      <c r="AJ2803" s="43">
        <v>31.756628814286199</v>
      </c>
      <c r="AP2803">
        <v>58.833912210152299</v>
      </c>
      <c r="BJ2803" s="22">
        <v>306.33003544402499</v>
      </c>
    </row>
    <row r="2804" spans="1:63" x14ac:dyDescent="0.25">
      <c r="A2804" t="s">
        <v>477</v>
      </c>
      <c r="B2804" t="s">
        <v>477</v>
      </c>
      <c r="C2804" s="1">
        <v>40549</v>
      </c>
      <c r="H2804">
        <v>169.3</v>
      </c>
      <c r="I2804">
        <v>0.08</v>
      </c>
      <c r="J2804">
        <v>0.1545</v>
      </c>
      <c r="K2804">
        <v>9.6000000000000002E-2</v>
      </c>
      <c r="L2804">
        <v>7.1499999999999994E-2</v>
      </c>
      <c r="M2804">
        <v>8.9499999999999996E-2</v>
      </c>
      <c r="N2804">
        <v>0.1095</v>
      </c>
      <c r="O2804">
        <v>0.11550000000000001</v>
      </c>
      <c r="P2804">
        <v>0.13</v>
      </c>
    </row>
    <row r="2805" spans="1:63" x14ac:dyDescent="0.25">
      <c r="A2805" t="s">
        <v>477</v>
      </c>
      <c r="B2805" t="s">
        <v>477</v>
      </c>
      <c r="C2805" s="1">
        <v>40550</v>
      </c>
      <c r="F2805" t="s">
        <v>88</v>
      </c>
      <c r="U2805" s="22">
        <v>1137.625</v>
      </c>
      <c r="V2805" s="22">
        <v>537.74116534141899</v>
      </c>
      <c r="AJ2805" s="43">
        <v>65.341434449246194</v>
      </c>
      <c r="AM2805">
        <v>7.9722739507800497E-2</v>
      </c>
      <c r="AP2805">
        <v>11.414178202592799</v>
      </c>
      <c r="AS2805">
        <v>6.9845360000000004E-3</v>
      </c>
      <c r="BJ2805" s="22">
        <v>259.81041820343501</v>
      </c>
    </row>
    <row r="2806" spans="1:63" x14ac:dyDescent="0.25">
      <c r="A2806" t="s">
        <v>477</v>
      </c>
      <c r="B2806" t="s">
        <v>477</v>
      </c>
      <c r="C2806" s="1">
        <v>40555</v>
      </c>
      <c r="H2806">
        <v>162.5</v>
      </c>
      <c r="I2806">
        <v>6.7000000000000004E-2</v>
      </c>
      <c r="J2806">
        <v>0.14099999999999999</v>
      </c>
      <c r="K2806">
        <v>9.0499999999999997E-2</v>
      </c>
      <c r="L2806">
        <v>6.9000000000000006E-2</v>
      </c>
      <c r="M2806">
        <v>0.09</v>
      </c>
      <c r="N2806">
        <v>0.1065</v>
      </c>
      <c r="O2806">
        <v>0.11799999999999999</v>
      </c>
      <c r="P2806">
        <v>0.1305</v>
      </c>
    </row>
    <row r="2807" spans="1:63" x14ac:dyDescent="0.25">
      <c r="A2807" t="s">
        <v>477</v>
      </c>
      <c r="B2807" t="s">
        <v>477</v>
      </c>
      <c r="C2807" s="1">
        <v>40557</v>
      </c>
      <c r="F2807" t="s">
        <v>88</v>
      </c>
      <c r="U2807" s="22">
        <v>1392.575</v>
      </c>
      <c r="V2807" s="22">
        <v>661.12356527679697</v>
      </c>
      <c r="AF2807" s="35">
        <v>0.17950614260195599</v>
      </c>
      <c r="AG2807" s="35"/>
      <c r="AJ2807" s="43">
        <v>87.108637059549693</v>
      </c>
      <c r="AM2807">
        <v>0</v>
      </c>
      <c r="AP2807">
        <v>0</v>
      </c>
      <c r="BJ2807" s="22">
        <v>316.26623106335597</v>
      </c>
    </row>
    <row r="2808" spans="1:63" x14ac:dyDescent="0.25">
      <c r="A2808" t="s">
        <v>477</v>
      </c>
      <c r="B2808" t="s">
        <v>477</v>
      </c>
      <c r="C2808" s="1">
        <v>40562</v>
      </c>
      <c r="H2808">
        <v>208.4</v>
      </c>
      <c r="I2808">
        <v>0.19500000000000001</v>
      </c>
      <c r="J2808">
        <v>0.21299999999999999</v>
      </c>
      <c r="K2808">
        <v>0.12</v>
      </c>
      <c r="L2808">
        <v>7.1499999999999994E-2</v>
      </c>
      <c r="M2808">
        <v>9.1499999999999998E-2</v>
      </c>
      <c r="N2808">
        <v>0.1085</v>
      </c>
      <c r="O2808">
        <v>0.114</v>
      </c>
      <c r="P2808">
        <v>0.1285</v>
      </c>
    </row>
    <row r="2809" spans="1:63" x14ac:dyDescent="0.25">
      <c r="A2809" t="s">
        <v>477</v>
      </c>
      <c r="B2809" t="s">
        <v>477</v>
      </c>
      <c r="C2809" s="1">
        <v>40563</v>
      </c>
      <c r="F2809" t="s">
        <v>88</v>
      </c>
      <c r="U2809" s="22">
        <v>1121.325</v>
      </c>
      <c r="V2809" s="22">
        <v>580.49208188423302</v>
      </c>
      <c r="AJ2809" s="43">
        <v>57.015955908604901</v>
      </c>
      <c r="AP2809">
        <v>0</v>
      </c>
      <c r="BJ2809" s="22">
        <v>225.11186789350799</v>
      </c>
    </row>
    <row r="2810" spans="1:63" x14ac:dyDescent="0.25">
      <c r="A2810" t="s">
        <v>477</v>
      </c>
      <c r="B2810" t="s">
        <v>477</v>
      </c>
      <c r="C2810" s="1">
        <v>40569</v>
      </c>
      <c r="H2810">
        <v>213.1</v>
      </c>
      <c r="I2810">
        <v>0.17899999999999999</v>
      </c>
      <c r="J2810">
        <v>0.2525</v>
      </c>
      <c r="K2810">
        <v>0.11700000000000001</v>
      </c>
      <c r="L2810">
        <v>7.2999999999999995E-2</v>
      </c>
      <c r="M2810">
        <v>9.1999999999999998E-2</v>
      </c>
      <c r="N2810">
        <v>0.107</v>
      </c>
      <c r="O2810">
        <v>0.11650000000000001</v>
      </c>
      <c r="P2810">
        <v>0.1285</v>
      </c>
    </row>
    <row r="2811" spans="1:63" x14ac:dyDescent="0.25">
      <c r="A2811" t="s">
        <v>477</v>
      </c>
      <c r="B2811" t="s">
        <v>477</v>
      </c>
      <c r="C2811" s="1">
        <v>40571</v>
      </c>
      <c r="F2811" t="s">
        <v>88</v>
      </c>
      <c r="U2811" s="22">
        <v>1271.0250000000001</v>
      </c>
      <c r="V2811" s="22">
        <v>634.64639199645399</v>
      </c>
      <c r="AJ2811" s="43">
        <v>64.099206321501995</v>
      </c>
      <c r="AP2811">
        <v>0</v>
      </c>
      <c r="BJ2811" s="22">
        <v>254.965584975181</v>
      </c>
    </row>
    <row r="2812" spans="1:63" x14ac:dyDescent="0.25">
      <c r="A2812" t="s">
        <v>477</v>
      </c>
      <c r="B2812" t="s">
        <v>477</v>
      </c>
      <c r="C2812" s="1">
        <v>40576</v>
      </c>
      <c r="H2812">
        <v>208.1</v>
      </c>
      <c r="I2812">
        <v>0.1535</v>
      </c>
      <c r="J2812">
        <v>0.254</v>
      </c>
      <c r="K2812">
        <v>0.12</v>
      </c>
      <c r="L2812">
        <v>7.3999999999999996E-2</v>
      </c>
      <c r="M2812">
        <v>9.0999999999999998E-2</v>
      </c>
      <c r="N2812">
        <v>0.107</v>
      </c>
      <c r="O2812">
        <v>0.11550000000000001</v>
      </c>
      <c r="P2812">
        <v>0.1255</v>
      </c>
    </row>
    <row r="2813" spans="1:63" x14ac:dyDescent="0.25">
      <c r="A2813" t="s">
        <v>477</v>
      </c>
      <c r="B2813" t="s">
        <v>477</v>
      </c>
      <c r="C2813" s="1">
        <v>40583</v>
      </c>
      <c r="H2813">
        <v>217.7</v>
      </c>
      <c r="I2813">
        <v>0.1865</v>
      </c>
      <c r="J2813">
        <v>0.26700000000000002</v>
      </c>
      <c r="K2813">
        <v>0.125</v>
      </c>
      <c r="L2813">
        <v>7.5999999999999998E-2</v>
      </c>
      <c r="M2813">
        <v>0.09</v>
      </c>
      <c r="N2813">
        <v>0.1065</v>
      </c>
      <c r="O2813">
        <v>0.113</v>
      </c>
      <c r="P2813">
        <v>0.1245</v>
      </c>
    </row>
    <row r="2814" spans="1:63" x14ac:dyDescent="0.25">
      <c r="A2814" t="s">
        <v>477</v>
      </c>
      <c r="B2814" t="s">
        <v>477</v>
      </c>
      <c r="C2814" s="1">
        <v>40584</v>
      </c>
      <c r="F2814" t="s">
        <v>88</v>
      </c>
      <c r="U2814" s="22">
        <v>1172.1070666666701</v>
      </c>
      <c r="V2814" s="22">
        <f>AD2814+BE2814</f>
        <v>751.41103043911789</v>
      </c>
      <c r="Z2814" s="44">
        <v>2.9880236666666699E-2</v>
      </c>
      <c r="AB2814" s="22">
        <v>18000.268821240799</v>
      </c>
      <c r="AD2814" s="22">
        <v>536.18039999999996</v>
      </c>
      <c r="AJ2814" s="43">
        <v>72.633031292259702</v>
      </c>
      <c r="AT2814" t="s">
        <v>45</v>
      </c>
      <c r="BE2814">
        <v>215.23063043911799</v>
      </c>
      <c r="BJ2814" s="22">
        <v>348.06300493528897</v>
      </c>
      <c r="BK2814">
        <v>331.22657816430399</v>
      </c>
    </row>
    <row r="2815" spans="1:63" x14ac:dyDescent="0.25">
      <c r="A2815" t="s">
        <v>479</v>
      </c>
      <c r="B2815" t="s">
        <v>479</v>
      </c>
      <c r="C2815" s="1">
        <v>40451</v>
      </c>
      <c r="AF2815">
        <v>0</v>
      </c>
    </row>
    <row r="2816" spans="1:63" x14ac:dyDescent="0.25">
      <c r="A2816" t="s">
        <v>479</v>
      </c>
      <c r="B2816" t="s">
        <v>479</v>
      </c>
      <c r="C2816" s="1">
        <v>40455</v>
      </c>
      <c r="AF2816">
        <v>0</v>
      </c>
    </row>
    <row r="2817" spans="1:62" x14ac:dyDescent="0.25">
      <c r="A2817" t="s">
        <v>479</v>
      </c>
      <c r="B2817" t="s">
        <v>479</v>
      </c>
      <c r="C2817" s="1">
        <v>40463</v>
      </c>
      <c r="AF2817">
        <v>7.2233530383029902E-3</v>
      </c>
    </row>
    <row r="2818" spans="1:62" x14ac:dyDescent="0.25">
      <c r="A2818" t="s">
        <v>479</v>
      </c>
      <c r="B2818" t="s">
        <v>479</v>
      </c>
      <c r="C2818" s="1">
        <v>40473</v>
      </c>
      <c r="AF2818">
        <v>7.3085452802043996E-2</v>
      </c>
    </row>
    <row r="2819" spans="1:62" x14ac:dyDescent="0.25">
      <c r="A2819" t="s">
        <v>479</v>
      </c>
      <c r="B2819" t="s">
        <v>479</v>
      </c>
      <c r="C2819" s="1">
        <v>40479</v>
      </c>
      <c r="AF2819">
        <v>0.191797876707724</v>
      </c>
    </row>
    <row r="2820" spans="1:62" x14ac:dyDescent="0.25">
      <c r="A2820" t="s">
        <v>479</v>
      </c>
      <c r="B2820" t="s">
        <v>479</v>
      </c>
      <c r="C2820" s="1">
        <v>40484</v>
      </c>
    </row>
    <row r="2821" spans="1:62" x14ac:dyDescent="0.25">
      <c r="A2821" t="s">
        <v>479</v>
      </c>
      <c r="B2821" t="s">
        <v>479</v>
      </c>
      <c r="C2821" s="1">
        <v>40486</v>
      </c>
      <c r="F2821" t="s">
        <v>88</v>
      </c>
      <c r="U2821" s="22">
        <v>0</v>
      </c>
      <c r="V2821" s="22">
        <v>0</v>
      </c>
      <c r="AF2821">
        <v>0.45246506985448498</v>
      </c>
      <c r="AJ2821" s="43">
        <v>0</v>
      </c>
      <c r="AP2821">
        <v>0</v>
      </c>
      <c r="BJ2821" s="22">
        <v>0</v>
      </c>
    </row>
    <row r="2822" spans="1:62" x14ac:dyDescent="0.25">
      <c r="A2822" t="s">
        <v>479</v>
      </c>
      <c r="B2822" t="s">
        <v>479</v>
      </c>
      <c r="C2822" s="1">
        <v>40490</v>
      </c>
    </row>
    <row r="2823" spans="1:62" x14ac:dyDescent="0.25">
      <c r="A2823" t="s">
        <v>479</v>
      </c>
      <c r="B2823" t="s">
        <v>479</v>
      </c>
      <c r="C2823" s="1">
        <v>40492</v>
      </c>
      <c r="U2823" s="22"/>
      <c r="V2823" s="22"/>
      <c r="AF2823">
        <v>0.62383694044851001</v>
      </c>
      <c r="AJ2823" s="43"/>
      <c r="BJ2823" s="22"/>
    </row>
    <row r="2824" spans="1:62" x14ac:dyDescent="0.25">
      <c r="A2824" t="s">
        <v>479</v>
      </c>
      <c r="B2824" t="s">
        <v>479</v>
      </c>
      <c r="C2824" s="1">
        <v>40497</v>
      </c>
    </row>
    <row r="2825" spans="1:62" x14ac:dyDescent="0.25">
      <c r="A2825" t="s">
        <v>479</v>
      </c>
      <c r="B2825" t="s">
        <v>479</v>
      </c>
      <c r="C2825" s="1">
        <v>40506</v>
      </c>
      <c r="F2825" t="s">
        <v>88</v>
      </c>
      <c r="H2825">
        <v>218.8</v>
      </c>
      <c r="I2825">
        <v>0.16300000000000001</v>
      </c>
      <c r="J2825">
        <v>0.2195</v>
      </c>
      <c r="K2825">
        <v>0.161</v>
      </c>
      <c r="L2825">
        <v>0.1085</v>
      </c>
      <c r="M2825">
        <v>8.5000000000000006E-2</v>
      </c>
      <c r="N2825">
        <v>0.10825</v>
      </c>
      <c r="O2825">
        <v>0.12175</v>
      </c>
      <c r="P2825">
        <v>0.127</v>
      </c>
      <c r="U2825" s="22">
        <v>358.13749999999999</v>
      </c>
      <c r="V2825" s="22">
        <v>0</v>
      </c>
      <c r="AF2825">
        <v>0.81455308926786996</v>
      </c>
      <c r="AJ2825" s="43">
        <v>0</v>
      </c>
      <c r="AP2825">
        <v>171.33865988475901</v>
      </c>
      <c r="BJ2825" s="22">
        <v>186.79884011524101</v>
      </c>
    </row>
    <row r="2826" spans="1:62" x14ac:dyDescent="0.25">
      <c r="A2826" t="s">
        <v>479</v>
      </c>
      <c r="B2826" t="s">
        <v>479</v>
      </c>
      <c r="C2826" s="1">
        <v>40513</v>
      </c>
      <c r="H2826">
        <v>197.6</v>
      </c>
      <c r="I2826">
        <v>0.10324999999999999</v>
      </c>
      <c r="J2826">
        <v>0.17899999999999999</v>
      </c>
      <c r="K2826">
        <v>0.1535</v>
      </c>
      <c r="L2826">
        <v>0.1085</v>
      </c>
      <c r="M2826">
        <v>8.5250000000000006E-2</v>
      </c>
      <c r="N2826">
        <v>0.108</v>
      </c>
      <c r="O2826">
        <v>0.12225</v>
      </c>
      <c r="P2826">
        <v>0.12825</v>
      </c>
    </row>
    <row r="2827" spans="1:62" x14ac:dyDescent="0.25">
      <c r="A2827" t="s">
        <v>479</v>
      </c>
      <c r="B2827" t="s">
        <v>479</v>
      </c>
      <c r="C2827" s="1">
        <v>40515</v>
      </c>
      <c r="U2827" s="22"/>
      <c r="V2827" s="22"/>
      <c r="AF2827">
        <v>0.79544386589841098</v>
      </c>
      <c r="AJ2827" s="43"/>
      <c r="BJ2827" s="22"/>
    </row>
    <row r="2828" spans="1:62" x14ac:dyDescent="0.25">
      <c r="A2828" t="s">
        <v>479</v>
      </c>
      <c r="B2828" t="s">
        <v>479</v>
      </c>
      <c r="C2828" s="1">
        <v>40520</v>
      </c>
      <c r="H2828">
        <v>187.05</v>
      </c>
      <c r="I2828">
        <v>8.8749999999999996E-2</v>
      </c>
      <c r="J2828">
        <v>0.15825</v>
      </c>
      <c r="K2828">
        <v>0.13975000000000001</v>
      </c>
      <c r="L2828">
        <v>0.10525</v>
      </c>
      <c r="M2828">
        <v>8.5500000000000007E-2</v>
      </c>
      <c r="N2828">
        <v>0.1065</v>
      </c>
      <c r="O2828">
        <v>0.1235</v>
      </c>
      <c r="P2828">
        <v>0.12775</v>
      </c>
    </row>
    <row r="2829" spans="1:62" x14ac:dyDescent="0.25">
      <c r="A2829" t="s">
        <v>479</v>
      </c>
      <c r="B2829" t="s">
        <v>479</v>
      </c>
      <c r="C2829" s="1">
        <v>40521</v>
      </c>
      <c r="F2829" t="s">
        <v>88</v>
      </c>
      <c r="U2829" s="22">
        <v>768.13750000000005</v>
      </c>
      <c r="V2829" s="22">
        <v>184.19967643695099</v>
      </c>
      <c r="AJ2829" s="43">
        <v>30.034441516289199</v>
      </c>
      <c r="AM2829">
        <v>2.2627142141301202</v>
      </c>
      <c r="AP2829">
        <v>149.11772999508</v>
      </c>
      <c r="AS2829">
        <v>1.5174012000000001E-2</v>
      </c>
      <c r="BJ2829" s="22">
        <v>404.78565205168002</v>
      </c>
    </row>
    <row r="2830" spans="1:62" x14ac:dyDescent="0.25">
      <c r="A2830" t="s">
        <v>479</v>
      </c>
      <c r="B2830" t="s">
        <v>479</v>
      </c>
      <c r="C2830" s="1">
        <v>40527</v>
      </c>
      <c r="H2830">
        <v>174.85</v>
      </c>
      <c r="I2830">
        <v>6.9000000000000006E-2</v>
      </c>
      <c r="J2830">
        <v>0.13750000000000001</v>
      </c>
      <c r="K2830">
        <v>0.1265</v>
      </c>
      <c r="L2830">
        <v>9.8250000000000004E-2</v>
      </c>
      <c r="M2830">
        <v>8.4500000000000006E-2</v>
      </c>
      <c r="N2830">
        <v>0.1075</v>
      </c>
      <c r="O2830">
        <v>0.12175</v>
      </c>
      <c r="P2830">
        <v>0.12925</v>
      </c>
    </row>
    <row r="2831" spans="1:62" x14ac:dyDescent="0.25">
      <c r="A2831" t="s">
        <v>479</v>
      </c>
      <c r="B2831" t="s">
        <v>479</v>
      </c>
      <c r="C2831" s="1">
        <v>40534</v>
      </c>
      <c r="F2831" t="s">
        <v>88</v>
      </c>
      <c r="H2831">
        <v>179.35</v>
      </c>
      <c r="I2831">
        <v>7.3499999999999996E-2</v>
      </c>
      <c r="J2831">
        <v>0.15</v>
      </c>
      <c r="K2831">
        <v>0.13225000000000001</v>
      </c>
      <c r="L2831">
        <v>9.8500000000000004E-2</v>
      </c>
      <c r="M2831">
        <v>8.2000000000000003E-2</v>
      </c>
      <c r="N2831">
        <v>0.10775</v>
      </c>
      <c r="O2831">
        <v>0.12325</v>
      </c>
      <c r="P2831">
        <v>0.1295</v>
      </c>
      <c r="U2831" s="22">
        <v>803.9375</v>
      </c>
      <c r="V2831" s="22">
        <v>214.80151468787099</v>
      </c>
      <c r="AF2831" s="35">
        <v>0.42903442582562001</v>
      </c>
      <c r="AG2831" s="35"/>
      <c r="AJ2831" s="43">
        <v>21.160392285795101</v>
      </c>
      <c r="AM2831">
        <v>0.39657261079406703</v>
      </c>
      <c r="AP2831">
        <v>55.329223897561</v>
      </c>
      <c r="AS2831">
        <v>7.167507E-3</v>
      </c>
      <c r="BJ2831" s="22">
        <v>283.457786541259</v>
      </c>
    </row>
    <row r="2832" spans="1:62" x14ac:dyDescent="0.25">
      <c r="A2832" t="s">
        <v>479</v>
      </c>
      <c r="B2832" t="s">
        <v>479</v>
      </c>
      <c r="C2832" s="1">
        <v>40541</v>
      </c>
      <c r="H2832">
        <v>168.4</v>
      </c>
      <c r="I2832">
        <v>0.13100000000000001</v>
      </c>
      <c r="J2832">
        <v>0.13750000000000001</v>
      </c>
      <c r="K2832">
        <v>0.1195</v>
      </c>
      <c r="L2832">
        <v>9.2249999999999999E-2</v>
      </c>
      <c r="M2832">
        <v>8.1500000000000003E-2</v>
      </c>
      <c r="N2832">
        <v>0.1085</v>
      </c>
      <c r="O2832">
        <v>0.1215</v>
      </c>
      <c r="P2832">
        <v>0.13</v>
      </c>
    </row>
    <row r="2833" spans="1:64" x14ac:dyDescent="0.25">
      <c r="A2833" t="s">
        <v>479</v>
      </c>
      <c r="B2833" t="s">
        <v>479</v>
      </c>
      <c r="C2833" s="1">
        <v>40542</v>
      </c>
      <c r="F2833" t="s">
        <v>88</v>
      </c>
      <c r="U2833" s="22">
        <v>777.17499999999995</v>
      </c>
      <c r="V2833" s="22">
        <v>297.04628900484698</v>
      </c>
      <c r="AF2833" s="35">
        <v>0.308548409298182</v>
      </c>
      <c r="AG2833" s="35"/>
      <c r="AJ2833" s="43">
        <v>52.889321366824198</v>
      </c>
      <c r="AP2833">
        <v>2.4790199971710201</v>
      </c>
      <c r="BJ2833" s="22">
        <v>195.375790612841</v>
      </c>
    </row>
    <row r="2834" spans="1:64" x14ac:dyDescent="0.25">
      <c r="A2834" t="s">
        <v>479</v>
      </c>
      <c r="B2834" t="s">
        <v>479</v>
      </c>
      <c r="C2834" s="1">
        <v>40549</v>
      </c>
      <c r="H2834">
        <v>179.7</v>
      </c>
      <c r="I2834">
        <v>9.1749999999999998E-2</v>
      </c>
      <c r="J2834">
        <v>0.16400000000000001</v>
      </c>
      <c r="K2834">
        <v>0.11625000000000001</v>
      </c>
      <c r="L2834">
        <v>9.0249999999999997E-2</v>
      </c>
      <c r="M2834">
        <v>7.9750000000000001E-2</v>
      </c>
      <c r="N2834">
        <v>0.10725</v>
      </c>
      <c r="O2834">
        <v>0.12025</v>
      </c>
      <c r="P2834">
        <v>0.129</v>
      </c>
    </row>
    <row r="2835" spans="1:64" x14ac:dyDescent="0.25">
      <c r="A2835" t="s">
        <v>479</v>
      </c>
      <c r="B2835" t="s">
        <v>479</v>
      </c>
      <c r="C2835" s="1">
        <v>40550</v>
      </c>
      <c r="F2835" t="s">
        <v>88</v>
      </c>
      <c r="U2835" s="22">
        <v>921.05</v>
      </c>
      <c r="V2835" s="22">
        <v>432.70696729385202</v>
      </c>
      <c r="AJ2835" s="43">
        <v>58.2953243304488</v>
      </c>
      <c r="AM2835">
        <v>0</v>
      </c>
      <c r="AP2835">
        <v>0</v>
      </c>
      <c r="BJ2835" s="22">
        <v>195.51518032893</v>
      </c>
    </row>
    <row r="2836" spans="1:64" x14ac:dyDescent="0.25">
      <c r="A2836" t="s">
        <v>479</v>
      </c>
      <c r="B2836" t="s">
        <v>479</v>
      </c>
      <c r="C2836" s="1">
        <v>40555</v>
      </c>
      <c r="H2836">
        <v>167.6</v>
      </c>
      <c r="I2836">
        <v>7.9500000000000001E-2</v>
      </c>
      <c r="J2836">
        <v>0.13</v>
      </c>
      <c r="K2836">
        <v>0.11125</v>
      </c>
      <c r="L2836">
        <v>8.6249999999999993E-2</v>
      </c>
      <c r="M2836">
        <v>7.8750000000000001E-2</v>
      </c>
      <c r="N2836">
        <v>0.105</v>
      </c>
      <c r="O2836">
        <v>0.1195</v>
      </c>
      <c r="P2836">
        <v>0.12775</v>
      </c>
    </row>
    <row r="2837" spans="1:64" x14ac:dyDescent="0.25">
      <c r="A2837" t="s">
        <v>479</v>
      </c>
      <c r="B2837" t="s">
        <v>479</v>
      </c>
      <c r="C2837" s="1">
        <v>40557</v>
      </c>
      <c r="F2837" t="s">
        <v>88</v>
      </c>
      <c r="U2837" s="22">
        <v>967.6875</v>
      </c>
      <c r="V2837" s="22">
        <v>447.33992393070099</v>
      </c>
      <c r="AF2837" s="35">
        <v>0.136329879994007</v>
      </c>
      <c r="AG2837" s="35"/>
      <c r="AJ2837" s="43">
        <v>60.017862359374597</v>
      </c>
      <c r="AM2837">
        <v>0</v>
      </c>
      <c r="AP2837">
        <v>0</v>
      </c>
      <c r="BJ2837" s="22">
        <v>200.56021169812399</v>
      </c>
    </row>
    <row r="2838" spans="1:64" x14ac:dyDescent="0.25">
      <c r="A2838" t="s">
        <v>479</v>
      </c>
      <c r="B2838" t="s">
        <v>479</v>
      </c>
      <c r="C2838" s="1">
        <v>40562</v>
      </c>
      <c r="H2838">
        <v>193.9</v>
      </c>
      <c r="I2838">
        <v>0.1515</v>
      </c>
      <c r="J2838">
        <v>0.19400000000000001</v>
      </c>
      <c r="K2838">
        <v>0.11025</v>
      </c>
      <c r="L2838">
        <v>8.5250000000000006E-2</v>
      </c>
      <c r="M2838">
        <v>7.775E-2</v>
      </c>
      <c r="N2838">
        <v>0.10375</v>
      </c>
      <c r="O2838">
        <v>0.11874999999999999</v>
      </c>
      <c r="P2838">
        <v>0.12825</v>
      </c>
    </row>
    <row r="2839" spans="1:64" x14ac:dyDescent="0.25">
      <c r="A2839" t="s">
        <v>479</v>
      </c>
      <c r="B2839" t="s">
        <v>479</v>
      </c>
      <c r="C2839" s="1">
        <v>40563</v>
      </c>
      <c r="F2839" t="s">
        <v>88</v>
      </c>
      <c r="U2839" s="22">
        <v>853.22500000000002</v>
      </c>
      <c r="V2839" s="22">
        <v>410.70905842342597</v>
      </c>
      <c r="AJ2839" s="43">
        <v>41.128682344959998</v>
      </c>
      <c r="AP2839">
        <v>0</v>
      </c>
      <c r="BJ2839" s="22">
        <v>168.85650323668301</v>
      </c>
    </row>
    <row r="2840" spans="1:64" x14ac:dyDescent="0.25">
      <c r="A2840" t="s">
        <v>479</v>
      </c>
      <c r="B2840" t="s">
        <v>479</v>
      </c>
      <c r="C2840" s="1">
        <v>40569</v>
      </c>
      <c r="H2840">
        <v>184.4</v>
      </c>
      <c r="I2840">
        <v>0.14124999999999999</v>
      </c>
      <c r="J2840">
        <v>0.15325</v>
      </c>
      <c r="K2840">
        <v>0.111</v>
      </c>
      <c r="L2840">
        <v>8.6749999999999994E-2</v>
      </c>
      <c r="M2840">
        <v>7.8E-2</v>
      </c>
      <c r="N2840">
        <v>0.10299999999999999</v>
      </c>
      <c r="O2840">
        <v>0.11899999999999999</v>
      </c>
      <c r="P2840">
        <v>0.12975</v>
      </c>
    </row>
    <row r="2841" spans="1:64" x14ac:dyDescent="0.25">
      <c r="A2841" t="s">
        <v>479</v>
      </c>
      <c r="B2841" t="s">
        <v>479</v>
      </c>
      <c r="C2841" s="1">
        <v>40571</v>
      </c>
      <c r="F2841" t="s">
        <v>88</v>
      </c>
      <c r="U2841" s="22">
        <v>865.58749999999998</v>
      </c>
      <c r="V2841" s="22">
        <v>411.44578708520299</v>
      </c>
      <c r="AJ2841" s="43">
        <v>41.690095690004398</v>
      </c>
      <c r="AP2841">
        <v>0</v>
      </c>
      <c r="BJ2841" s="22">
        <v>169.37502502592599</v>
      </c>
    </row>
    <row r="2842" spans="1:64" x14ac:dyDescent="0.25">
      <c r="A2842" t="s">
        <v>479</v>
      </c>
      <c r="B2842" t="s">
        <v>479</v>
      </c>
      <c r="C2842" s="1">
        <v>40576</v>
      </c>
      <c r="H2842">
        <v>180.4</v>
      </c>
      <c r="I2842">
        <v>0.11824999999999999</v>
      </c>
      <c r="J2842">
        <v>0.155</v>
      </c>
      <c r="K2842">
        <v>0.112</v>
      </c>
      <c r="L2842">
        <v>8.7249999999999994E-2</v>
      </c>
      <c r="M2842">
        <v>7.7249999999999999E-2</v>
      </c>
      <c r="N2842">
        <v>0.1045</v>
      </c>
      <c r="O2842">
        <v>0.1195</v>
      </c>
      <c r="P2842">
        <v>0.12825</v>
      </c>
    </row>
    <row r="2843" spans="1:64" x14ac:dyDescent="0.25">
      <c r="A2843" t="s">
        <v>479</v>
      </c>
      <c r="B2843" t="s">
        <v>479</v>
      </c>
      <c r="C2843" s="1">
        <v>40583</v>
      </c>
      <c r="H2843">
        <v>192.5</v>
      </c>
      <c r="I2843">
        <v>0.16225000000000001</v>
      </c>
      <c r="J2843">
        <v>0.17724999999999999</v>
      </c>
      <c r="K2843">
        <v>0.11425</v>
      </c>
      <c r="L2843">
        <v>8.6499999999999994E-2</v>
      </c>
      <c r="M2843">
        <v>7.5999999999999998E-2</v>
      </c>
      <c r="N2843">
        <v>0.10249999999999999</v>
      </c>
      <c r="O2843">
        <v>0.11700000000000001</v>
      </c>
      <c r="P2843">
        <v>0.12675</v>
      </c>
    </row>
    <row r="2844" spans="1:64" x14ac:dyDescent="0.25">
      <c r="A2844" t="s">
        <v>479</v>
      </c>
      <c r="B2844" t="s">
        <v>479</v>
      </c>
      <c r="C2844" s="1">
        <v>40584</v>
      </c>
      <c r="F2844" t="s">
        <v>88</v>
      </c>
      <c r="U2844" s="22">
        <v>689.22597499999995</v>
      </c>
      <c r="V2844" s="22">
        <f>AD2844+BE2844</f>
        <v>436.37624550618204</v>
      </c>
      <c r="Z2844" s="44">
        <v>2.9502827499999999E-2</v>
      </c>
      <c r="AB2844" s="22">
        <v>10253.0212517534</v>
      </c>
      <c r="AD2844" s="22">
        <v>302.02097500000002</v>
      </c>
      <c r="AJ2844" s="43">
        <v>47.746652892903199</v>
      </c>
      <c r="AT2844" t="s">
        <v>45</v>
      </c>
      <c r="BE2844">
        <v>134.35527050618199</v>
      </c>
      <c r="BJ2844" s="22">
        <v>205.10307660091499</v>
      </c>
      <c r="BK2844">
        <v>233.47490469431301</v>
      </c>
    </row>
    <row r="2845" spans="1:64" x14ac:dyDescent="0.25">
      <c r="A2845" s="34" t="s">
        <v>294</v>
      </c>
      <c r="B2845" s="34" t="s">
        <v>294</v>
      </c>
      <c r="C2845" s="1">
        <v>41369</v>
      </c>
      <c r="F2845" s="38" t="s">
        <v>114</v>
      </c>
    </row>
    <row r="2846" spans="1:64" x14ac:dyDescent="0.25">
      <c r="A2846" s="34" t="s">
        <v>294</v>
      </c>
      <c r="B2846" s="34" t="s">
        <v>294</v>
      </c>
      <c r="C2846" s="1">
        <v>41380</v>
      </c>
      <c r="F2846" s="38" t="s">
        <v>114</v>
      </c>
    </row>
    <row r="2847" spans="1:64" x14ac:dyDescent="0.25">
      <c r="A2847" s="57" t="s">
        <v>294</v>
      </c>
      <c r="B2847" s="57" t="s">
        <v>294</v>
      </c>
      <c r="C2847" s="9">
        <v>41386</v>
      </c>
      <c r="D2847" s="9"/>
      <c r="E2847" s="9"/>
      <c r="F2847" s="10" t="s">
        <v>114</v>
      </c>
      <c r="AE2847">
        <v>3.8</v>
      </c>
      <c r="AL2847">
        <v>2</v>
      </c>
      <c r="BA2847">
        <v>17.5</v>
      </c>
      <c r="BK2847">
        <v>544.98416913295102</v>
      </c>
      <c r="BL2847">
        <v>3.8</v>
      </c>
    </row>
    <row r="2848" spans="1:64" x14ac:dyDescent="0.25">
      <c r="A2848" s="57" t="s">
        <v>294</v>
      </c>
      <c r="B2848" s="57" t="s">
        <v>294</v>
      </c>
      <c r="C2848" s="9">
        <v>41387</v>
      </c>
      <c r="D2848" s="9"/>
      <c r="E2848" s="9"/>
      <c r="F2848" s="10" t="s">
        <v>114</v>
      </c>
      <c r="H2848">
        <v>380.8</v>
      </c>
      <c r="I2848">
        <v>0.27400000000000002</v>
      </c>
      <c r="J2848">
        <v>0.27800000000000002</v>
      </c>
      <c r="K2848">
        <v>0.26950000000000002</v>
      </c>
      <c r="L2848">
        <v>0.26974999999999999</v>
      </c>
      <c r="M2848">
        <v>0.25724999999999998</v>
      </c>
      <c r="N2848">
        <v>0.24424999999999999</v>
      </c>
      <c r="O2848">
        <v>0.15075</v>
      </c>
      <c r="P2848">
        <v>0.1605</v>
      </c>
    </row>
    <row r="2849" spans="1:64" x14ac:dyDescent="0.25">
      <c r="A2849" s="34" t="s">
        <v>294</v>
      </c>
      <c r="B2849" s="34" t="s">
        <v>294</v>
      </c>
      <c r="C2849" s="1">
        <v>41390</v>
      </c>
      <c r="F2849" s="38" t="s">
        <v>114</v>
      </c>
    </row>
    <row r="2850" spans="1:64" x14ac:dyDescent="0.25">
      <c r="A2850" s="57" t="s">
        <v>294</v>
      </c>
      <c r="B2850" s="57" t="s">
        <v>294</v>
      </c>
      <c r="C2850" s="9">
        <v>41394</v>
      </c>
      <c r="D2850" s="9"/>
      <c r="E2850" s="9"/>
      <c r="F2850" s="10" t="s">
        <v>114</v>
      </c>
      <c r="H2850">
        <v>375.8</v>
      </c>
      <c r="I2850">
        <v>0.25724999999999998</v>
      </c>
      <c r="J2850">
        <v>0.27424999999999999</v>
      </c>
      <c r="K2850">
        <v>0.27150000000000002</v>
      </c>
      <c r="L2850">
        <v>0.26624999999999999</v>
      </c>
      <c r="M2850">
        <v>0.25624999999999998</v>
      </c>
      <c r="N2850">
        <v>0.24324999999999999</v>
      </c>
      <c r="O2850">
        <v>0.15049999999999999</v>
      </c>
      <c r="P2850">
        <v>0.15975</v>
      </c>
    </row>
    <row r="2851" spans="1:64" x14ac:dyDescent="0.25">
      <c r="A2851" s="57" t="s">
        <v>294</v>
      </c>
      <c r="B2851" s="57" t="s">
        <v>294</v>
      </c>
      <c r="C2851" s="9">
        <v>41396</v>
      </c>
      <c r="D2851" s="9"/>
      <c r="E2851" s="9"/>
      <c r="F2851" s="10" t="s">
        <v>114</v>
      </c>
      <c r="AE2851">
        <v>4.8499999999999996</v>
      </c>
      <c r="AL2851">
        <v>3.65</v>
      </c>
      <c r="BA2851">
        <v>22</v>
      </c>
      <c r="BL2851">
        <v>4.8499999999999996</v>
      </c>
    </row>
    <row r="2852" spans="1:64" x14ac:dyDescent="0.25">
      <c r="A2852" s="57" t="s">
        <v>294</v>
      </c>
      <c r="B2852" s="57" t="s">
        <v>294</v>
      </c>
      <c r="C2852" s="9">
        <v>41397</v>
      </c>
      <c r="D2852" s="9"/>
      <c r="E2852" s="9"/>
      <c r="F2852" s="10" t="s">
        <v>114</v>
      </c>
      <c r="AF2852">
        <v>0.20626179238460601</v>
      </c>
    </row>
    <row r="2853" spans="1:64" x14ac:dyDescent="0.25">
      <c r="A2853" s="34" t="s">
        <v>294</v>
      </c>
      <c r="B2853" s="34" t="s">
        <v>294</v>
      </c>
      <c r="C2853" s="1">
        <v>41399</v>
      </c>
      <c r="F2853" s="38" t="s">
        <v>114</v>
      </c>
    </row>
    <row r="2854" spans="1:64" x14ac:dyDescent="0.25">
      <c r="A2854" s="57" t="s">
        <v>294</v>
      </c>
      <c r="B2854" s="57" t="s">
        <v>294</v>
      </c>
      <c r="C2854" s="9">
        <v>41408</v>
      </c>
      <c r="D2854" s="9"/>
      <c r="E2854" s="9"/>
      <c r="F2854" s="10" t="s">
        <v>114</v>
      </c>
      <c r="H2854">
        <v>369.85</v>
      </c>
      <c r="I2854">
        <v>0.24299999999999999</v>
      </c>
      <c r="J2854">
        <v>0.26274999999999998</v>
      </c>
      <c r="K2854">
        <v>0.26800000000000002</v>
      </c>
      <c r="L2854">
        <v>0.26424999999999998</v>
      </c>
      <c r="M2854">
        <v>0.25574999999999998</v>
      </c>
      <c r="N2854">
        <v>0.2455</v>
      </c>
      <c r="O2854">
        <v>0.14974999999999999</v>
      </c>
      <c r="P2854">
        <v>0.16025</v>
      </c>
      <c r="AF2854">
        <v>0.386733682242416</v>
      </c>
    </row>
    <row r="2855" spans="1:64" x14ac:dyDescent="0.25">
      <c r="A2855" s="57" t="s">
        <v>294</v>
      </c>
      <c r="B2855" s="57" t="s">
        <v>294</v>
      </c>
      <c r="C2855" s="9">
        <v>41410</v>
      </c>
      <c r="D2855" s="9"/>
      <c r="E2855" s="9"/>
      <c r="F2855" s="10" t="s">
        <v>114</v>
      </c>
      <c r="AE2855">
        <v>6.15</v>
      </c>
      <c r="AL2855">
        <v>5</v>
      </c>
      <c r="BA2855">
        <v>24.5</v>
      </c>
      <c r="BL2855">
        <v>6.15</v>
      </c>
    </row>
    <row r="2856" spans="1:64" x14ac:dyDescent="0.25">
      <c r="A2856" s="34" t="s">
        <v>294</v>
      </c>
      <c r="B2856" s="34" t="s">
        <v>294</v>
      </c>
      <c r="C2856" s="1">
        <v>41413</v>
      </c>
      <c r="F2856" s="38" t="s">
        <v>114</v>
      </c>
    </row>
    <row r="2857" spans="1:64" x14ac:dyDescent="0.25">
      <c r="A2857" s="57" t="s">
        <v>294</v>
      </c>
      <c r="B2857" s="57" t="s">
        <v>294</v>
      </c>
      <c r="C2857" s="9">
        <v>41423</v>
      </c>
      <c r="D2857" s="9"/>
      <c r="E2857" s="9"/>
      <c r="F2857" s="10" t="s">
        <v>114</v>
      </c>
      <c r="H2857">
        <v>388.47500000000002</v>
      </c>
      <c r="I2857">
        <v>0.29262500000000002</v>
      </c>
      <c r="J2857">
        <v>0.28549999999999998</v>
      </c>
      <c r="K2857">
        <v>0.27524999999999999</v>
      </c>
      <c r="L2857">
        <v>0.26774999999999999</v>
      </c>
      <c r="M2857">
        <v>0.26200000000000001</v>
      </c>
      <c r="N2857">
        <v>0.24725</v>
      </c>
      <c r="O2857">
        <v>0.15</v>
      </c>
      <c r="P2857">
        <v>0.16200000000000001</v>
      </c>
      <c r="AE2857">
        <v>7.1</v>
      </c>
      <c r="AL2857">
        <v>6</v>
      </c>
      <c r="BL2857">
        <v>7.1</v>
      </c>
    </row>
    <row r="2858" spans="1:64" x14ac:dyDescent="0.25">
      <c r="A2858" s="57" t="s">
        <v>294</v>
      </c>
      <c r="B2858" s="57" t="s">
        <v>294</v>
      </c>
      <c r="C2858" s="9">
        <v>41425</v>
      </c>
      <c r="D2858" s="9"/>
      <c r="E2858" s="9"/>
      <c r="F2858" s="10" t="s">
        <v>114</v>
      </c>
      <c r="AF2858">
        <v>0.71538622626480897</v>
      </c>
      <c r="BA2858">
        <v>24.5</v>
      </c>
    </row>
    <row r="2859" spans="1:64" x14ac:dyDescent="0.25">
      <c r="A2859" s="58" t="s">
        <v>294</v>
      </c>
      <c r="B2859" s="58" t="s">
        <v>294</v>
      </c>
      <c r="C2859" s="1">
        <v>41426</v>
      </c>
      <c r="F2859" s="38" t="s">
        <v>114</v>
      </c>
    </row>
    <row r="2860" spans="1:64" x14ac:dyDescent="0.25">
      <c r="A2860" s="3" t="s">
        <v>294</v>
      </c>
      <c r="B2860" s="3" t="s">
        <v>294</v>
      </c>
      <c r="C2860" s="9">
        <v>41436</v>
      </c>
      <c r="D2860" s="9"/>
      <c r="E2860" s="9"/>
      <c r="F2860" s="10" t="s">
        <v>114</v>
      </c>
      <c r="H2860">
        <v>386.42500000000001</v>
      </c>
      <c r="I2860">
        <v>0.29462500000000003</v>
      </c>
      <c r="J2860">
        <v>0.28275</v>
      </c>
      <c r="K2860">
        <v>0.27400000000000002</v>
      </c>
      <c r="L2860">
        <v>0.26374999999999998</v>
      </c>
      <c r="M2860">
        <v>0.26324999999999998</v>
      </c>
      <c r="N2860">
        <v>0.2445</v>
      </c>
      <c r="O2860">
        <v>0.14874999999999999</v>
      </c>
      <c r="P2860">
        <v>0.1605</v>
      </c>
    </row>
    <row r="2861" spans="1:64" x14ac:dyDescent="0.25">
      <c r="A2861" s="3" t="s">
        <v>294</v>
      </c>
      <c r="B2861" s="3" t="s">
        <v>294</v>
      </c>
      <c r="C2861" s="9">
        <v>41438</v>
      </c>
      <c r="D2861" s="9"/>
      <c r="E2861" s="9"/>
      <c r="F2861" s="10" t="s">
        <v>114</v>
      </c>
      <c r="AE2861">
        <v>8</v>
      </c>
      <c r="AF2861">
        <v>0.78251304406894995</v>
      </c>
      <c r="AL2861">
        <v>7</v>
      </c>
      <c r="BA2861">
        <v>25.25</v>
      </c>
      <c r="BL2861">
        <v>8</v>
      </c>
    </row>
    <row r="2862" spans="1:64" x14ac:dyDescent="0.25">
      <c r="A2862" s="58" t="s">
        <v>294</v>
      </c>
      <c r="B2862" s="58" t="s">
        <v>294</v>
      </c>
      <c r="C2862" s="1">
        <v>41448</v>
      </c>
      <c r="F2862" s="38" t="s">
        <v>114</v>
      </c>
    </row>
    <row r="2863" spans="1:64" x14ac:dyDescent="0.25">
      <c r="A2863" s="57" t="s">
        <v>294</v>
      </c>
      <c r="B2863" s="57" t="s">
        <v>294</v>
      </c>
      <c r="C2863" s="9">
        <v>41450</v>
      </c>
      <c r="D2863" s="9"/>
      <c r="E2863" s="9"/>
      <c r="F2863" s="10" t="s">
        <v>114</v>
      </c>
      <c r="H2863">
        <v>453.45</v>
      </c>
      <c r="I2863">
        <v>0.33</v>
      </c>
      <c r="J2863">
        <v>0.3</v>
      </c>
      <c r="K2863">
        <v>0.30149999999999999</v>
      </c>
      <c r="L2863">
        <v>0.30675000000000002</v>
      </c>
      <c r="M2863">
        <v>0.32600000000000001</v>
      </c>
      <c r="N2863">
        <v>0.29825000000000002</v>
      </c>
      <c r="O2863">
        <v>0.21525</v>
      </c>
      <c r="P2863">
        <v>0.1895</v>
      </c>
      <c r="AE2863">
        <v>8.4</v>
      </c>
      <c r="AF2863">
        <v>0.93878488621598499</v>
      </c>
      <c r="AL2863">
        <v>7.2</v>
      </c>
      <c r="BL2863">
        <v>8.4</v>
      </c>
    </row>
    <row r="2864" spans="1:64" x14ac:dyDescent="0.25">
      <c r="A2864" s="57" t="s">
        <v>294</v>
      </c>
      <c r="B2864" s="57" t="s">
        <v>294</v>
      </c>
      <c r="C2864" s="9">
        <v>41457</v>
      </c>
      <c r="D2864" s="9"/>
      <c r="E2864" s="9"/>
      <c r="F2864" s="10" t="s">
        <v>114</v>
      </c>
      <c r="BA2864">
        <v>27.75</v>
      </c>
    </row>
    <row r="2865" spans="1:64" x14ac:dyDescent="0.25">
      <c r="A2865" s="57" t="s">
        <v>294</v>
      </c>
      <c r="B2865" s="57" t="s">
        <v>294</v>
      </c>
      <c r="C2865" s="9">
        <v>41459</v>
      </c>
      <c r="D2865" s="9"/>
      <c r="E2865" s="9"/>
      <c r="F2865" s="10" t="s">
        <v>114</v>
      </c>
      <c r="U2865">
        <v>234.355357142857</v>
      </c>
      <c r="V2865">
        <v>0</v>
      </c>
      <c r="AM2865">
        <v>2.50244953777861</v>
      </c>
      <c r="AP2865">
        <v>140.838364186044</v>
      </c>
      <c r="AS2865">
        <v>1.7768237999999999E-2</v>
      </c>
      <c r="BB2865">
        <v>161.90476190476201</v>
      </c>
      <c r="BE2865">
        <v>0</v>
      </c>
      <c r="BJ2865">
        <v>90.947203141502399</v>
      </c>
      <c r="BK2865">
        <v>1458.80952380952</v>
      </c>
    </row>
    <row r="2866" spans="1:64" x14ac:dyDescent="0.25">
      <c r="A2866" s="57" t="s">
        <v>294</v>
      </c>
      <c r="B2866" s="57" t="s">
        <v>294</v>
      </c>
      <c r="C2866" s="9">
        <v>41465</v>
      </c>
      <c r="D2866" s="9"/>
      <c r="E2866" s="9"/>
      <c r="F2866" s="10" t="s">
        <v>114</v>
      </c>
      <c r="AE2866">
        <v>9</v>
      </c>
      <c r="AL2866">
        <v>8</v>
      </c>
      <c r="BA2866">
        <v>28.25</v>
      </c>
      <c r="BL2866">
        <v>9</v>
      </c>
    </row>
    <row r="2867" spans="1:64" x14ac:dyDescent="0.25">
      <c r="A2867" s="57" t="s">
        <v>294</v>
      </c>
      <c r="B2867" s="57" t="s">
        <v>294</v>
      </c>
      <c r="C2867" s="9">
        <v>41466</v>
      </c>
      <c r="D2867" s="9"/>
      <c r="E2867" s="9"/>
      <c r="F2867" s="10" t="s">
        <v>114</v>
      </c>
      <c r="H2867">
        <v>441.75</v>
      </c>
      <c r="I2867">
        <v>0.29325000000000001</v>
      </c>
      <c r="J2867">
        <v>0.28699999999999998</v>
      </c>
      <c r="K2867">
        <v>0.28949999999999998</v>
      </c>
      <c r="L2867">
        <v>0.29799999999999999</v>
      </c>
      <c r="M2867">
        <v>0.3175</v>
      </c>
      <c r="N2867">
        <v>0.30049999999999999</v>
      </c>
      <c r="O2867">
        <v>0.2155</v>
      </c>
      <c r="P2867">
        <v>0.20749999999999999</v>
      </c>
      <c r="AF2867">
        <v>0.96968235577983497</v>
      </c>
    </row>
    <row r="2868" spans="1:64" x14ac:dyDescent="0.25">
      <c r="A2868" s="34" t="s">
        <v>294</v>
      </c>
      <c r="B2868" s="34" t="s">
        <v>294</v>
      </c>
      <c r="C2868" s="1">
        <v>41471</v>
      </c>
      <c r="F2868" s="38" t="s">
        <v>114</v>
      </c>
    </row>
    <row r="2869" spans="1:64" x14ac:dyDescent="0.25">
      <c r="A2869" s="57" t="s">
        <v>294</v>
      </c>
      <c r="B2869" s="57" t="s">
        <v>294</v>
      </c>
      <c r="C2869" s="9">
        <v>41481</v>
      </c>
      <c r="D2869" s="9"/>
      <c r="E2869" s="9"/>
      <c r="F2869" s="10" t="s">
        <v>114</v>
      </c>
      <c r="BA2869">
        <v>30</v>
      </c>
    </row>
    <row r="2870" spans="1:64" x14ac:dyDescent="0.25">
      <c r="A2870" s="57" t="s">
        <v>294</v>
      </c>
      <c r="B2870" s="57" t="s">
        <v>294</v>
      </c>
      <c r="C2870" s="9">
        <v>41484</v>
      </c>
      <c r="D2870" s="9"/>
      <c r="E2870" s="9"/>
      <c r="F2870" s="10" t="s">
        <v>114</v>
      </c>
      <c r="AE2870">
        <v>9.9499999999999993</v>
      </c>
      <c r="AF2870">
        <v>0.98328895437486197</v>
      </c>
      <c r="AL2870">
        <v>8.8000000000000007</v>
      </c>
      <c r="BL2870">
        <v>9.9499999999999993</v>
      </c>
    </row>
    <row r="2871" spans="1:64" x14ac:dyDescent="0.25">
      <c r="A2871" s="57" t="s">
        <v>294</v>
      </c>
      <c r="B2871" s="57" t="s">
        <v>294</v>
      </c>
      <c r="C2871" s="9">
        <v>41485</v>
      </c>
      <c r="D2871" s="9"/>
      <c r="E2871" s="9"/>
      <c r="F2871" s="10" t="s">
        <v>114</v>
      </c>
      <c r="H2871">
        <v>428.35</v>
      </c>
      <c r="I2871">
        <v>0.27800000000000002</v>
      </c>
      <c r="J2871">
        <v>0.27575</v>
      </c>
      <c r="K2871">
        <v>0.28100000000000003</v>
      </c>
      <c r="L2871">
        <v>0.28549999999999998</v>
      </c>
      <c r="M2871">
        <v>0.30675000000000002</v>
      </c>
      <c r="N2871">
        <v>0.29449999999999998</v>
      </c>
      <c r="O2871">
        <v>0.20699999999999999</v>
      </c>
      <c r="P2871">
        <v>0.21325</v>
      </c>
    </row>
    <row r="2872" spans="1:64" x14ac:dyDescent="0.25">
      <c r="A2872" s="34" t="s">
        <v>294</v>
      </c>
      <c r="B2872" s="34" t="s">
        <v>294</v>
      </c>
      <c r="C2872" s="1">
        <v>41490</v>
      </c>
      <c r="F2872" s="38" t="s">
        <v>114</v>
      </c>
    </row>
    <row r="2873" spans="1:64" x14ac:dyDescent="0.25">
      <c r="A2873" s="57" t="s">
        <v>294</v>
      </c>
      <c r="B2873" s="57" t="s">
        <v>294</v>
      </c>
      <c r="C2873" s="9">
        <v>41495</v>
      </c>
      <c r="D2873" s="9"/>
      <c r="E2873" s="9"/>
      <c r="F2873" s="10" t="s">
        <v>114</v>
      </c>
      <c r="BA2873">
        <v>31</v>
      </c>
    </row>
    <row r="2874" spans="1:64" x14ac:dyDescent="0.25">
      <c r="A2874" s="57" t="s">
        <v>294</v>
      </c>
      <c r="B2874" s="57" t="s">
        <v>294</v>
      </c>
      <c r="C2874" s="9">
        <v>41500</v>
      </c>
      <c r="D2874" s="9"/>
      <c r="E2874" s="9"/>
      <c r="F2874" s="10" t="s">
        <v>114</v>
      </c>
      <c r="AE2874">
        <v>10.5</v>
      </c>
      <c r="AL2874">
        <v>9.4</v>
      </c>
      <c r="BL2874">
        <v>10.5</v>
      </c>
    </row>
    <row r="2875" spans="1:64" x14ac:dyDescent="0.25">
      <c r="A2875" s="34" t="s">
        <v>294</v>
      </c>
      <c r="B2875" s="34" t="s">
        <v>294</v>
      </c>
      <c r="C2875" s="1">
        <v>41507</v>
      </c>
      <c r="F2875" s="38" t="s">
        <v>114</v>
      </c>
    </row>
    <row r="2876" spans="1:64" x14ac:dyDescent="0.25">
      <c r="A2876" s="57" t="s">
        <v>294</v>
      </c>
      <c r="B2876" s="57" t="s">
        <v>294</v>
      </c>
      <c r="C2876" s="9">
        <v>41515</v>
      </c>
      <c r="D2876" s="9"/>
      <c r="E2876" s="9"/>
      <c r="F2876" s="10" t="s">
        <v>114</v>
      </c>
      <c r="H2876">
        <v>396.375</v>
      </c>
      <c r="I2876">
        <v>0.231125</v>
      </c>
      <c r="J2876">
        <v>0.251</v>
      </c>
      <c r="K2876">
        <v>0.2545</v>
      </c>
      <c r="L2876">
        <v>0.26924999999999999</v>
      </c>
      <c r="M2876">
        <v>0.27150000000000002</v>
      </c>
      <c r="N2876">
        <v>0.29475000000000001</v>
      </c>
      <c r="O2876">
        <v>0.19675000000000001</v>
      </c>
      <c r="P2876">
        <v>0.21299999999999999</v>
      </c>
    </row>
    <row r="2877" spans="1:64" x14ac:dyDescent="0.25">
      <c r="A2877" s="57" t="s">
        <v>294</v>
      </c>
      <c r="B2877" s="57" t="s">
        <v>294</v>
      </c>
      <c r="C2877" s="9">
        <v>41516</v>
      </c>
      <c r="D2877" s="9"/>
      <c r="E2877" s="9"/>
      <c r="F2877" s="10" t="s">
        <v>114</v>
      </c>
      <c r="AE2877">
        <v>11.45</v>
      </c>
      <c r="AF2877">
        <v>0.953020083036489</v>
      </c>
      <c r="AL2877">
        <v>10.35</v>
      </c>
      <c r="BL2877">
        <v>11.45</v>
      </c>
    </row>
    <row r="2878" spans="1:64" x14ac:dyDescent="0.25">
      <c r="A2878" s="57" t="s">
        <v>294</v>
      </c>
      <c r="B2878" s="57" t="s">
        <v>294</v>
      </c>
      <c r="C2878" s="9">
        <v>41520</v>
      </c>
      <c r="D2878" s="9"/>
      <c r="E2878" s="9"/>
      <c r="F2878" s="10" t="s">
        <v>114</v>
      </c>
      <c r="U2878">
        <v>609.67261904761904</v>
      </c>
      <c r="V2878">
        <v>0</v>
      </c>
      <c r="AM2878">
        <v>6.2297217591156899</v>
      </c>
      <c r="AP2878">
        <v>281.02364980034002</v>
      </c>
      <c r="AS2878">
        <v>2.2167962999999999E-2</v>
      </c>
      <c r="BB2878">
        <v>158.333333333333</v>
      </c>
      <c r="BE2878">
        <v>0</v>
      </c>
      <c r="BJ2878">
        <v>231.56315159475099</v>
      </c>
      <c r="BK2878">
        <v>1138.86904761905</v>
      </c>
    </row>
    <row r="2879" spans="1:64" x14ac:dyDescent="0.25">
      <c r="A2879" s="34" t="s">
        <v>294</v>
      </c>
      <c r="B2879" s="34" t="s">
        <v>294</v>
      </c>
      <c r="C2879" s="1">
        <v>41525</v>
      </c>
      <c r="F2879" s="38" t="s">
        <v>114</v>
      </c>
    </row>
    <row r="2880" spans="1:64" x14ac:dyDescent="0.25">
      <c r="A2880" s="57" t="s">
        <v>294</v>
      </c>
      <c r="B2880" s="57" t="s">
        <v>294</v>
      </c>
      <c r="C2880" s="9">
        <v>41526</v>
      </c>
      <c r="D2880" s="9"/>
      <c r="E2880" s="9"/>
      <c r="F2880" s="10" t="s">
        <v>114</v>
      </c>
      <c r="AE2880">
        <v>12</v>
      </c>
      <c r="AL2880">
        <v>10.95</v>
      </c>
      <c r="BL2880">
        <v>12</v>
      </c>
    </row>
    <row r="2881" spans="1:64" x14ac:dyDescent="0.25">
      <c r="A2881" s="57" t="s">
        <v>294</v>
      </c>
      <c r="B2881" s="57" t="s">
        <v>294</v>
      </c>
      <c r="C2881" s="9">
        <v>41527</v>
      </c>
      <c r="D2881" s="9"/>
      <c r="E2881" s="9"/>
      <c r="F2881" s="10" t="s">
        <v>114</v>
      </c>
      <c r="AF2881">
        <v>0.99062486810363204</v>
      </c>
    </row>
    <row r="2882" spans="1:64" x14ac:dyDescent="0.25">
      <c r="A2882" s="57" t="s">
        <v>294</v>
      </c>
      <c r="B2882" s="57" t="s">
        <v>294</v>
      </c>
      <c r="C2882" s="9">
        <v>41530</v>
      </c>
      <c r="D2882" s="9"/>
      <c r="E2882" s="9"/>
      <c r="F2882" s="10" t="s">
        <v>114</v>
      </c>
      <c r="BA2882">
        <v>32.75</v>
      </c>
    </row>
    <row r="2883" spans="1:64" x14ac:dyDescent="0.25">
      <c r="A2883" s="57" t="s">
        <v>294</v>
      </c>
      <c r="B2883" s="57" t="s">
        <v>294</v>
      </c>
      <c r="C2883" s="9">
        <v>41533</v>
      </c>
      <c r="D2883" s="9"/>
      <c r="E2883" s="9"/>
      <c r="F2883" s="10" t="s">
        <v>114</v>
      </c>
      <c r="H2883">
        <v>357.2</v>
      </c>
      <c r="I2883">
        <v>0.185</v>
      </c>
      <c r="J2883">
        <v>0.21249999999999999</v>
      </c>
      <c r="K2883">
        <v>0.2235</v>
      </c>
      <c r="L2883">
        <v>0.23050000000000001</v>
      </c>
      <c r="M2883">
        <v>0.26350000000000001</v>
      </c>
      <c r="N2883">
        <v>0.28125</v>
      </c>
      <c r="O2883">
        <v>0.18325</v>
      </c>
      <c r="P2883">
        <v>0.20649999999999999</v>
      </c>
    </row>
    <row r="2884" spans="1:64" x14ac:dyDescent="0.25">
      <c r="A2884" s="34" t="s">
        <v>294</v>
      </c>
      <c r="B2884" s="34" t="s">
        <v>294</v>
      </c>
      <c r="C2884" s="1">
        <v>41540</v>
      </c>
      <c r="F2884" s="38" t="s">
        <v>114</v>
      </c>
    </row>
    <row r="2885" spans="1:64" x14ac:dyDescent="0.25">
      <c r="A2885" s="57" t="s">
        <v>294</v>
      </c>
      <c r="B2885" s="57" t="s">
        <v>294</v>
      </c>
      <c r="C2885" s="9">
        <v>41542</v>
      </c>
      <c r="D2885" s="9"/>
      <c r="E2885" s="9"/>
      <c r="F2885" s="10" t="s">
        <v>114</v>
      </c>
      <c r="H2885">
        <v>373.1</v>
      </c>
      <c r="I2885">
        <v>0.23974999999999999</v>
      </c>
      <c r="J2885">
        <v>0.248</v>
      </c>
      <c r="K2885">
        <v>0.23050000000000001</v>
      </c>
      <c r="L2885">
        <v>0.22950000000000001</v>
      </c>
      <c r="M2885">
        <v>0.26100000000000001</v>
      </c>
      <c r="N2885">
        <v>0.27350000000000002</v>
      </c>
      <c r="O2885">
        <v>0.17924999999999999</v>
      </c>
      <c r="P2885">
        <v>0.20399999999999999</v>
      </c>
    </row>
    <row r="2886" spans="1:64" x14ac:dyDescent="0.25">
      <c r="A2886" s="57" t="s">
        <v>294</v>
      </c>
      <c r="B2886" s="57" t="s">
        <v>294</v>
      </c>
      <c r="C2886" s="9">
        <v>41544</v>
      </c>
      <c r="D2886" s="9"/>
      <c r="E2886" s="9"/>
      <c r="F2886" s="10" t="s">
        <v>114</v>
      </c>
      <c r="AE2886">
        <v>13.1</v>
      </c>
      <c r="AL2886">
        <v>12.05</v>
      </c>
      <c r="BL2886">
        <v>13.1</v>
      </c>
    </row>
    <row r="2887" spans="1:64" x14ac:dyDescent="0.25">
      <c r="A2887" s="57" t="s">
        <v>294</v>
      </c>
      <c r="B2887" s="57" t="s">
        <v>294</v>
      </c>
      <c r="C2887" s="9">
        <v>41548</v>
      </c>
      <c r="D2887" s="9"/>
      <c r="E2887" s="9"/>
      <c r="F2887" s="10" t="s">
        <v>114</v>
      </c>
      <c r="H2887">
        <v>374.55</v>
      </c>
      <c r="I2887">
        <v>0.24975</v>
      </c>
      <c r="J2887">
        <v>0.24675</v>
      </c>
      <c r="K2887">
        <v>0.23150000000000001</v>
      </c>
      <c r="L2887">
        <v>0.23225000000000001</v>
      </c>
      <c r="M2887">
        <v>0.25800000000000001</v>
      </c>
      <c r="N2887">
        <v>0.27250000000000002</v>
      </c>
      <c r="O2887">
        <v>0.17649999999999999</v>
      </c>
      <c r="P2887">
        <v>0.20549999999999999</v>
      </c>
    </row>
    <row r="2888" spans="1:64" x14ac:dyDescent="0.25">
      <c r="A2888" s="34" t="s">
        <v>294</v>
      </c>
      <c r="B2888" s="34" t="s">
        <v>294</v>
      </c>
      <c r="C2888" s="1">
        <v>41554</v>
      </c>
      <c r="F2888" s="38" t="s">
        <v>114</v>
      </c>
    </row>
    <row r="2889" spans="1:64" x14ac:dyDescent="0.25">
      <c r="A2889" s="57" t="s">
        <v>294</v>
      </c>
      <c r="B2889" s="57" t="s">
        <v>294</v>
      </c>
      <c r="C2889" s="9">
        <v>41555</v>
      </c>
      <c r="D2889" s="9"/>
      <c r="E2889" s="9"/>
      <c r="F2889" s="10" t="s">
        <v>114</v>
      </c>
      <c r="H2889">
        <v>349.75</v>
      </c>
      <c r="I2889">
        <v>0.19400000000000001</v>
      </c>
      <c r="J2889">
        <v>0.22450000000000001</v>
      </c>
      <c r="K2889">
        <v>0.224</v>
      </c>
      <c r="L2889">
        <v>0.22525000000000001</v>
      </c>
      <c r="M2889">
        <v>0.2495</v>
      </c>
      <c r="N2889">
        <v>0.26100000000000001</v>
      </c>
      <c r="O2889">
        <v>0.17125000000000001</v>
      </c>
      <c r="P2889">
        <v>0.19925000000000001</v>
      </c>
    </row>
    <row r="2890" spans="1:64" x14ac:dyDescent="0.25">
      <c r="A2890" s="57" t="s">
        <v>294</v>
      </c>
      <c r="B2890" s="57" t="s">
        <v>294</v>
      </c>
      <c r="C2890" s="9">
        <v>41558</v>
      </c>
      <c r="D2890" s="9"/>
      <c r="E2890" s="9"/>
      <c r="F2890" s="10" t="s">
        <v>114</v>
      </c>
      <c r="AE2890">
        <v>14.15</v>
      </c>
      <c r="AL2890">
        <v>13.05</v>
      </c>
      <c r="BA2890">
        <v>38</v>
      </c>
      <c r="BL2890">
        <v>14.15</v>
      </c>
    </row>
    <row r="2891" spans="1:64" x14ac:dyDescent="0.25">
      <c r="A2891" s="57" t="s">
        <v>294</v>
      </c>
      <c r="B2891" s="57" t="s">
        <v>294</v>
      </c>
      <c r="C2891" s="9">
        <v>41562</v>
      </c>
      <c r="D2891" s="9"/>
      <c r="E2891" s="9"/>
      <c r="F2891" s="10" t="s">
        <v>114</v>
      </c>
      <c r="H2891">
        <v>333.95</v>
      </c>
      <c r="I2891">
        <v>0.16675000000000001</v>
      </c>
      <c r="J2891">
        <v>0.21049999999999999</v>
      </c>
      <c r="K2891">
        <v>0.21199999999999999</v>
      </c>
      <c r="L2891">
        <v>0.21575</v>
      </c>
      <c r="M2891">
        <v>0.24424999999999999</v>
      </c>
      <c r="N2891">
        <v>0.25474999999999998</v>
      </c>
      <c r="O2891">
        <v>0.16750000000000001</v>
      </c>
      <c r="P2891">
        <v>0.19825000000000001</v>
      </c>
    </row>
    <row r="2892" spans="1:64" x14ac:dyDescent="0.25">
      <c r="A2892" s="57" t="s">
        <v>294</v>
      </c>
      <c r="B2892" s="57" t="s">
        <v>294</v>
      </c>
      <c r="C2892" s="9">
        <v>41563</v>
      </c>
      <c r="D2892" s="9"/>
      <c r="E2892" s="9"/>
      <c r="F2892" s="10" t="s">
        <v>114</v>
      </c>
      <c r="AF2892">
        <v>0.98432135269325705</v>
      </c>
    </row>
    <row r="2893" spans="1:64" x14ac:dyDescent="0.25">
      <c r="A2893" s="34" t="s">
        <v>294</v>
      </c>
      <c r="B2893" s="34" t="s">
        <v>294</v>
      </c>
      <c r="C2893" s="1">
        <v>41567</v>
      </c>
      <c r="F2893" s="38" t="s">
        <v>114</v>
      </c>
    </row>
    <row r="2894" spans="1:64" x14ac:dyDescent="0.25">
      <c r="A2894" s="57" t="s">
        <v>294</v>
      </c>
      <c r="B2894" s="57" t="s">
        <v>294</v>
      </c>
      <c r="C2894" s="9">
        <v>41569</v>
      </c>
      <c r="D2894" s="9"/>
      <c r="E2894" s="9"/>
      <c r="F2894" s="10" t="s">
        <v>114</v>
      </c>
      <c r="H2894">
        <v>297</v>
      </c>
      <c r="I2894">
        <v>0.11525000000000001</v>
      </c>
      <c r="J2894">
        <v>0.18124999999999999</v>
      </c>
      <c r="K2894">
        <v>0.17449999999999999</v>
      </c>
      <c r="L2894">
        <v>0.184</v>
      </c>
      <c r="M2894">
        <v>0.23050000000000001</v>
      </c>
      <c r="N2894">
        <v>0.24299999999999999</v>
      </c>
      <c r="O2894">
        <v>0.16225000000000001</v>
      </c>
      <c r="P2894">
        <v>0.19425000000000001</v>
      </c>
      <c r="U2894">
        <v>1221.18210111297</v>
      </c>
      <c r="V2894">
        <v>0</v>
      </c>
      <c r="AM2894">
        <v>8.5109124018762792</v>
      </c>
      <c r="AP2894">
        <v>389.02832991347998</v>
      </c>
      <c r="AS2894">
        <v>2.1877358999999999E-2</v>
      </c>
      <c r="BB2894">
        <v>145.23809523809501</v>
      </c>
      <c r="BE2894">
        <v>0</v>
      </c>
      <c r="BJ2894">
        <v>663.07911529926503</v>
      </c>
      <c r="BK2894">
        <v>687.55952380952397</v>
      </c>
    </row>
    <row r="2895" spans="1:64" x14ac:dyDescent="0.25">
      <c r="A2895" s="57" t="s">
        <v>294</v>
      </c>
      <c r="B2895" s="57" t="s">
        <v>294</v>
      </c>
      <c r="C2895" s="9">
        <v>41570</v>
      </c>
      <c r="D2895" s="9"/>
      <c r="E2895" s="9"/>
      <c r="F2895" s="10" t="s">
        <v>114</v>
      </c>
      <c r="AE2895">
        <v>14.25</v>
      </c>
      <c r="AL2895">
        <v>13.3</v>
      </c>
      <c r="BL2895">
        <v>14.25</v>
      </c>
    </row>
    <row r="2896" spans="1:64" x14ac:dyDescent="0.25">
      <c r="A2896" s="57" t="s">
        <v>294</v>
      </c>
      <c r="B2896" s="57" t="s">
        <v>294</v>
      </c>
      <c r="C2896" s="9">
        <v>41576</v>
      </c>
      <c r="D2896" s="9"/>
      <c r="E2896" s="9"/>
      <c r="F2896" s="10" t="s">
        <v>114</v>
      </c>
      <c r="H2896">
        <v>272.2</v>
      </c>
      <c r="I2896">
        <v>0.10775</v>
      </c>
      <c r="J2896">
        <v>0.16325000000000001</v>
      </c>
      <c r="K2896">
        <v>0.15049999999999999</v>
      </c>
      <c r="L2896">
        <v>0.15825</v>
      </c>
      <c r="M2896">
        <v>0.20549999999999999</v>
      </c>
      <c r="N2896">
        <v>0.22625000000000001</v>
      </c>
      <c r="O2896">
        <v>0.15675</v>
      </c>
      <c r="P2896">
        <v>0.19275</v>
      </c>
      <c r="AE2896">
        <v>14.25</v>
      </c>
      <c r="AL2896">
        <v>14.25</v>
      </c>
      <c r="BA2896">
        <v>44</v>
      </c>
      <c r="BL2896">
        <v>14.25</v>
      </c>
    </row>
    <row r="2897" spans="1:63" x14ac:dyDescent="0.25">
      <c r="A2897" s="34" t="s">
        <v>294</v>
      </c>
      <c r="B2897" s="34" t="s">
        <v>294</v>
      </c>
      <c r="C2897" s="1">
        <v>41577</v>
      </c>
      <c r="F2897" s="38" t="s">
        <v>114</v>
      </c>
    </row>
    <row r="2898" spans="1:63" x14ac:dyDescent="0.25">
      <c r="A2898" s="57" t="s">
        <v>294</v>
      </c>
      <c r="B2898" s="57" t="s">
        <v>294</v>
      </c>
      <c r="C2898" s="9">
        <v>41582</v>
      </c>
      <c r="D2898" s="9"/>
      <c r="E2898" s="9"/>
      <c r="F2898" s="10" t="s">
        <v>114</v>
      </c>
      <c r="U2898">
        <v>1741.3625136754099</v>
      </c>
      <c r="V2898">
        <v>56.036515752003197</v>
      </c>
      <c r="AM2898">
        <v>7.4113192025728098</v>
      </c>
      <c r="AP2898">
        <v>413.13664491871401</v>
      </c>
      <c r="AS2898">
        <v>1.7939146999999999E-2</v>
      </c>
      <c r="BA2898">
        <v>49.5</v>
      </c>
      <c r="BB2898">
        <v>143.45238095238099</v>
      </c>
      <c r="BE2898">
        <v>56.036515752003197</v>
      </c>
      <c r="BJ2898">
        <v>1050.7165636970799</v>
      </c>
      <c r="BK2898">
        <v>697.67857142857201</v>
      </c>
    </row>
    <row r="2899" spans="1:63" x14ac:dyDescent="0.25">
      <c r="A2899" s="57" t="s">
        <v>294</v>
      </c>
      <c r="B2899" s="57" t="s">
        <v>294</v>
      </c>
      <c r="C2899" s="9">
        <v>41583</v>
      </c>
      <c r="D2899" s="9"/>
      <c r="E2899" s="9"/>
      <c r="F2899" s="10" t="s">
        <v>114</v>
      </c>
      <c r="H2899">
        <v>248.2</v>
      </c>
      <c r="I2899">
        <v>9.7750000000000004E-2</v>
      </c>
      <c r="J2899">
        <v>0.1535</v>
      </c>
      <c r="K2899">
        <v>0.13700000000000001</v>
      </c>
      <c r="L2899">
        <v>0.13950000000000001</v>
      </c>
      <c r="M2899">
        <v>0.17399999999999999</v>
      </c>
      <c r="N2899">
        <v>0.20125000000000001</v>
      </c>
      <c r="O2899">
        <v>0.14974999999999999</v>
      </c>
      <c r="P2899">
        <v>0.18825</v>
      </c>
    </row>
    <row r="2900" spans="1:63" x14ac:dyDescent="0.25">
      <c r="A2900" s="57" t="s">
        <v>294</v>
      </c>
      <c r="B2900" s="57" t="s">
        <v>294</v>
      </c>
      <c r="C2900" s="9">
        <v>41586</v>
      </c>
      <c r="D2900" s="9"/>
      <c r="E2900" s="9"/>
      <c r="F2900" s="10" t="s">
        <v>114</v>
      </c>
      <c r="AF2900">
        <v>0.97434724927462901</v>
      </c>
      <c r="BA2900">
        <v>58</v>
      </c>
    </row>
    <row r="2901" spans="1:63" x14ac:dyDescent="0.25">
      <c r="A2901" s="57" t="s">
        <v>294</v>
      </c>
      <c r="B2901" s="57" t="s">
        <v>294</v>
      </c>
      <c r="C2901" s="9">
        <v>41590</v>
      </c>
      <c r="D2901" s="9"/>
      <c r="E2901" s="9"/>
      <c r="F2901" s="10" t="s">
        <v>114</v>
      </c>
      <c r="H2901">
        <v>230.9</v>
      </c>
      <c r="I2901">
        <v>9.0999999999999998E-2</v>
      </c>
      <c r="J2901">
        <v>0.14574999999999999</v>
      </c>
      <c r="K2901">
        <v>0.129</v>
      </c>
      <c r="L2901">
        <v>0.12575</v>
      </c>
      <c r="M2901">
        <v>0.15225</v>
      </c>
      <c r="N2901">
        <v>0.1845</v>
      </c>
      <c r="O2901">
        <v>0.14249999999999999</v>
      </c>
      <c r="P2901">
        <v>0.18375</v>
      </c>
    </row>
    <row r="2902" spans="1:63" x14ac:dyDescent="0.25">
      <c r="A2902" s="57" t="s">
        <v>294</v>
      </c>
      <c r="B2902" s="57" t="s">
        <v>294</v>
      </c>
      <c r="C2902" s="9">
        <v>41596</v>
      </c>
      <c r="D2902" s="9"/>
      <c r="E2902" s="9"/>
      <c r="F2902" s="10" t="s">
        <v>114</v>
      </c>
      <c r="U2902">
        <v>2123.5220807464698</v>
      </c>
      <c r="V2902">
        <v>307.90908063976798</v>
      </c>
      <c r="AD2902">
        <v>19.173452652310601</v>
      </c>
      <c r="AM2902">
        <v>5.8765044445722401</v>
      </c>
      <c r="AP2902">
        <v>347.49573585554703</v>
      </c>
      <c r="AS2902">
        <v>1.6911012E-2</v>
      </c>
      <c r="BB2902">
        <v>150.59523809523799</v>
      </c>
      <c r="BE2902">
        <v>288.73562798745797</v>
      </c>
      <c r="BJ2902">
        <v>1189.5752537958499</v>
      </c>
      <c r="BK2902">
        <v>723.392857142857</v>
      </c>
    </row>
    <row r="2903" spans="1:63" x14ac:dyDescent="0.25">
      <c r="A2903" s="57" t="s">
        <v>294</v>
      </c>
      <c r="B2903" s="57" t="s">
        <v>294</v>
      </c>
      <c r="C2903" s="9">
        <v>41596</v>
      </c>
      <c r="D2903" s="9"/>
      <c r="E2903" s="9"/>
      <c r="F2903" s="10" t="s">
        <v>114</v>
      </c>
      <c r="AF2903">
        <v>0.96984249619246798</v>
      </c>
    </row>
    <row r="2904" spans="1:63" x14ac:dyDescent="0.25">
      <c r="A2904" s="57" t="s">
        <v>294</v>
      </c>
      <c r="B2904" s="57" t="s">
        <v>294</v>
      </c>
      <c r="C2904" s="9">
        <v>41597</v>
      </c>
      <c r="D2904" s="9"/>
      <c r="E2904" s="9"/>
      <c r="F2904" s="10" t="s">
        <v>114</v>
      </c>
      <c r="H2904">
        <v>217.3</v>
      </c>
      <c r="I2904">
        <v>9.4750000000000001E-2</v>
      </c>
      <c r="J2904">
        <v>0.14474999999999999</v>
      </c>
      <c r="K2904">
        <v>0.12425</v>
      </c>
      <c r="L2904">
        <v>0.11600000000000001</v>
      </c>
      <c r="M2904">
        <v>0.13100000000000001</v>
      </c>
      <c r="N2904">
        <v>0.16300000000000001</v>
      </c>
      <c r="O2904">
        <v>0.13425000000000001</v>
      </c>
      <c r="P2904">
        <v>0.17849999999999999</v>
      </c>
    </row>
    <row r="2905" spans="1:63" x14ac:dyDescent="0.25">
      <c r="A2905" s="57" t="s">
        <v>294</v>
      </c>
      <c r="B2905" s="57" t="s">
        <v>294</v>
      </c>
      <c r="C2905" s="9">
        <v>41599</v>
      </c>
      <c r="D2905" s="9"/>
      <c r="E2905" s="9"/>
      <c r="F2905" s="10" t="s">
        <v>114</v>
      </c>
      <c r="BA2905">
        <v>70.5</v>
      </c>
    </row>
    <row r="2906" spans="1:63" x14ac:dyDescent="0.25">
      <c r="A2906" s="57" t="s">
        <v>294</v>
      </c>
      <c r="B2906" s="57" t="s">
        <v>294</v>
      </c>
      <c r="C2906" s="9">
        <v>41604</v>
      </c>
      <c r="D2906" s="9"/>
      <c r="E2906" s="9"/>
      <c r="F2906" s="10" t="s">
        <v>114</v>
      </c>
      <c r="H2906">
        <v>206.25</v>
      </c>
      <c r="I2906">
        <v>8.5000000000000006E-2</v>
      </c>
      <c r="J2906">
        <v>0.14324999999999999</v>
      </c>
      <c r="K2906">
        <v>0.122</v>
      </c>
      <c r="L2906">
        <v>0.11</v>
      </c>
      <c r="M2906">
        <v>0.11650000000000001</v>
      </c>
      <c r="N2906">
        <v>0.14949999999999999</v>
      </c>
      <c r="O2906">
        <v>0.1275</v>
      </c>
      <c r="P2906">
        <v>0.17749999999999999</v>
      </c>
    </row>
    <row r="2907" spans="1:63" x14ac:dyDescent="0.25">
      <c r="A2907" s="57" t="s">
        <v>294</v>
      </c>
      <c r="B2907" s="57" t="s">
        <v>294</v>
      </c>
      <c r="C2907" s="9">
        <v>41607</v>
      </c>
      <c r="D2907" s="9"/>
      <c r="E2907" s="9"/>
      <c r="F2907" s="10" t="s">
        <v>114</v>
      </c>
      <c r="BA2907">
        <v>70.724999999999994</v>
      </c>
    </row>
    <row r="2908" spans="1:63" x14ac:dyDescent="0.25">
      <c r="A2908" s="57" t="s">
        <v>294</v>
      </c>
      <c r="B2908" s="57" t="s">
        <v>294</v>
      </c>
      <c r="C2908" s="9">
        <v>41610</v>
      </c>
      <c r="D2908" s="9"/>
      <c r="E2908" s="9"/>
      <c r="F2908" s="10" t="s">
        <v>114</v>
      </c>
      <c r="U2908">
        <v>2263.3544949769098</v>
      </c>
      <c r="V2908">
        <v>492.36172435526203</v>
      </c>
      <c r="AD2908">
        <v>190.798607926383</v>
      </c>
      <c r="AM2908">
        <v>4.0055999064848198</v>
      </c>
      <c r="AP2908">
        <v>290.25479429423802</v>
      </c>
      <c r="AS2908">
        <v>1.3800289E-2</v>
      </c>
      <c r="BB2908">
        <v>154.76190476190499</v>
      </c>
      <c r="BE2908">
        <v>301.56311642887903</v>
      </c>
      <c r="BJ2908">
        <v>1143.95313909269</v>
      </c>
      <c r="BK2908">
        <v>637.91666666666697</v>
      </c>
    </row>
    <row r="2909" spans="1:63" x14ac:dyDescent="0.25">
      <c r="A2909" s="57" t="s">
        <v>294</v>
      </c>
      <c r="B2909" s="57" t="s">
        <v>294</v>
      </c>
      <c r="C2909" s="9">
        <v>41611</v>
      </c>
      <c r="D2909" s="9"/>
      <c r="E2909" s="9"/>
      <c r="F2909" s="10" t="s">
        <v>114</v>
      </c>
      <c r="H2909">
        <v>192.1</v>
      </c>
      <c r="I2909">
        <v>8.7499999999999994E-2</v>
      </c>
      <c r="J2909">
        <v>0.13725000000000001</v>
      </c>
      <c r="K2909">
        <v>0.11899999999999999</v>
      </c>
      <c r="L2909">
        <v>9.9000000000000005E-2</v>
      </c>
      <c r="M2909">
        <v>9.9250000000000005E-2</v>
      </c>
      <c r="N2909">
        <v>0.12925</v>
      </c>
      <c r="O2909">
        <v>0.1205</v>
      </c>
      <c r="P2909">
        <v>0.16875000000000001</v>
      </c>
    </row>
    <row r="2910" spans="1:63" x14ac:dyDescent="0.25">
      <c r="A2910" s="57" t="s">
        <v>294</v>
      </c>
      <c r="B2910" s="57" t="s">
        <v>294</v>
      </c>
      <c r="C2910" s="9">
        <v>41613</v>
      </c>
      <c r="D2910" s="9"/>
      <c r="E2910" s="9"/>
      <c r="F2910" s="10" t="s">
        <v>114</v>
      </c>
      <c r="AF2910">
        <v>0.969427764786716</v>
      </c>
    </row>
    <row r="2911" spans="1:63" x14ac:dyDescent="0.25">
      <c r="A2911" s="57" t="s">
        <v>294</v>
      </c>
      <c r="B2911" s="57" t="s">
        <v>294</v>
      </c>
      <c r="C2911" s="9">
        <v>41618</v>
      </c>
      <c r="D2911" s="9"/>
      <c r="E2911" s="9"/>
      <c r="F2911" s="10" t="s">
        <v>114</v>
      </c>
      <c r="H2911">
        <v>172.35</v>
      </c>
      <c r="I2911">
        <v>7.8E-2</v>
      </c>
      <c r="J2911">
        <v>0.13150000000000001</v>
      </c>
      <c r="K2911">
        <v>0.10925</v>
      </c>
      <c r="L2911">
        <v>0.09</v>
      </c>
      <c r="M2911">
        <v>7.9750000000000001E-2</v>
      </c>
      <c r="N2911">
        <v>0.10375</v>
      </c>
      <c r="O2911">
        <v>0.107</v>
      </c>
      <c r="P2911">
        <v>0.16250000000000001</v>
      </c>
    </row>
    <row r="2912" spans="1:63" x14ac:dyDescent="0.25">
      <c r="A2912" s="57" t="s">
        <v>294</v>
      </c>
      <c r="B2912" s="57" t="s">
        <v>294</v>
      </c>
      <c r="C2912" s="9">
        <v>41620</v>
      </c>
      <c r="D2912" s="9"/>
      <c r="E2912" s="9"/>
      <c r="F2912" s="10" t="s">
        <v>114</v>
      </c>
      <c r="BA2912">
        <v>81</v>
      </c>
    </row>
    <row r="2913" spans="1:63" x14ac:dyDescent="0.25">
      <c r="A2913" s="57" t="s">
        <v>294</v>
      </c>
      <c r="B2913" s="57" t="s">
        <v>294</v>
      </c>
      <c r="C2913" s="9">
        <v>41625</v>
      </c>
      <c r="D2913" s="9"/>
      <c r="E2913" s="9"/>
      <c r="F2913" s="10" t="s">
        <v>114</v>
      </c>
      <c r="H2913">
        <v>201.5</v>
      </c>
      <c r="I2913">
        <v>0.16475000000000001</v>
      </c>
      <c r="J2913">
        <v>0.17924999999999999</v>
      </c>
      <c r="K2913">
        <v>0.121</v>
      </c>
      <c r="L2913">
        <v>9.0499999999999997E-2</v>
      </c>
      <c r="M2913">
        <v>8.2500000000000004E-2</v>
      </c>
      <c r="N2913">
        <v>0.108</v>
      </c>
      <c r="O2913">
        <v>0.10425</v>
      </c>
      <c r="P2913">
        <v>0.15725</v>
      </c>
      <c r="U2913">
        <v>2799.2876533741</v>
      </c>
      <c r="V2913">
        <v>1095.0774985794801</v>
      </c>
      <c r="AD2913">
        <v>793.5143821506</v>
      </c>
      <c r="AM2913">
        <v>3.0885626755610098</v>
      </c>
      <c r="AP2913">
        <v>209.05005642826401</v>
      </c>
      <c r="AS2913">
        <v>1.4774272999999999E-2</v>
      </c>
      <c r="BB2913">
        <v>142.857142857143</v>
      </c>
      <c r="BE2913">
        <v>301.56311642887903</v>
      </c>
      <c r="BJ2913">
        <v>1050.3398931735101</v>
      </c>
      <c r="BK2913">
        <v>671.96428571428601</v>
      </c>
    </row>
    <row r="2914" spans="1:63" x14ac:dyDescent="0.25">
      <c r="A2914" s="57" t="s">
        <v>294</v>
      </c>
      <c r="B2914" s="57" t="s">
        <v>294</v>
      </c>
      <c r="C2914" s="9">
        <v>41627</v>
      </c>
      <c r="D2914" s="9"/>
      <c r="E2914" s="9"/>
      <c r="F2914" s="10" t="s">
        <v>114</v>
      </c>
      <c r="BA2914">
        <v>82.5</v>
      </c>
    </row>
    <row r="2915" spans="1:63" x14ac:dyDescent="0.25">
      <c r="A2915" s="57" t="s">
        <v>294</v>
      </c>
      <c r="B2915" s="57" t="s">
        <v>294</v>
      </c>
      <c r="C2915" s="9">
        <v>41628</v>
      </c>
      <c r="D2915" s="9"/>
      <c r="E2915" s="9"/>
      <c r="F2915" s="10" t="s">
        <v>114</v>
      </c>
      <c r="AF2915">
        <v>0.97638548329318098</v>
      </c>
    </row>
    <row r="2916" spans="1:63" x14ac:dyDescent="0.25">
      <c r="A2916" s="57" t="s">
        <v>294</v>
      </c>
      <c r="B2916" s="57" t="s">
        <v>294</v>
      </c>
      <c r="C2916" s="9">
        <v>41632</v>
      </c>
      <c r="D2916" s="9"/>
      <c r="E2916" s="9"/>
      <c r="F2916" s="10" t="s">
        <v>114</v>
      </c>
      <c r="H2916">
        <v>225.4</v>
      </c>
      <c r="I2916">
        <v>0.21049999999999999</v>
      </c>
      <c r="J2916">
        <v>0.22275</v>
      </c>
      <c r="K2916">
        <v>0.14599999999999999</v>
      </c>
      <c r="L2916">
        <v>9.6000000000000002E-2</v>
      </c>
      <c r="M2916">
        <v>8.4000000000000005E-2</v>
      </c>
      <c r="N2916">
        <v>0.11</v>
      </c>
      <c r="O2916">
        <v>0.10349999999999999</v>
      </c>
      <c r="P2916">
        <v>0.15425</v>
      </c>
    </row>
    <row r="2917" spans="1:63" x14ac:dyDescent="0.25">
      <c r="A2917" s="57" t="s">
        <v>294</v>
      </c>
      <c r="B2917" s="57" t="s">
        <v>294</v>
      </c>
      <c r="C2917" s="9">
        <v>41638</v>
      </c>
      <c r="D2917" s="9"/>
      <c r="E2917" s="9"/>
      <c r="F2917" s="10" t="s">
        <v>114</v>
      </c>
      <c r="BA2917">
        <v>86.5</v>
      </c>
    </row>
    <row r="2918" spans="1:63" x14ac:dyDescent="0.25">
      <c r="A2918" s="57" t="s">
        <v>294</v>
      </c>
      <c r="B2918" s="57" t="s">
        <v>294</v>
      </c>
      <c r="C2918" s="9">
        <v>41639</v>
      </c>
      <c r="D2918" s="9"/>
      <c r="E2918" s="9"/>
      <c r="F2918" s="10" t="s">
        <v>114</v>
      </c>
      <c r="H2918">
        <v>267.55</v>
      </c>
      <c r="I2918">
        <v>0.28325</v>
      </c>
      <c r="J2918">
        <v>0.27725</v>
      </c>
      <c r="K2918">
        <v>0.20649999999999999</v>
      </c>
      <c r="L2918">
        <v>0.11325</v>
      </c>
      <c r="M2918">
        <v>8.9249999999999996E-2</v>
      </c>
      <c r="N2918">
        <v>0.1135</v>
      </c>
      <c r="O2918">
        <v>0.104</v>
      </c>
      <c r="P2918">
        <v>0.15075</v>
      </c>
      <c r="AA2918" s="33"/>
    </row>
    <row r="2919" spans="1:63" x14ac:dyDescent="0.25">
      <c r="A2919" s="57" t="s">
        <v>294</v>
      </c>
      <c r="B2919" s="57" t="s">
        <v>294</v>
      </c>
      <c r="C2919" s="9">
        <v>41645</v>
      </c>
      <c r="D2919" s="9"/>
      <c r="E2919" s="9"/>
      <c r="F2919" s="10" t="s">
        <v>114</v>
      </c>
      <c r="AA2919" s="33"/>
      <c r="AF2919">
        <v>0.49971334567674602</v>
      </c>
      <c r="BA2919">
        <v>87.5</v>
      </c>
    </row>
    <row r="2920" spans="1:63" x14ac:dyDescent="0.25">
      <c r="A2920" s="57" t="s">
        <v>294</v>
      </c>
      <c r="B2920" s="57" t="s">
        <v>294</v>
      </c>
      <c r="C2920" s="9">
        <v>41646</v>
      </c>
      <c r="D2920" s="9"/>
      <c r="E2920" s="9"/>
      <c r="F2920" s="10" t="s">
        <v>114</v>
      </c>
      <c r="H2920">
        <v>253.95</v>
      </c>
      <c r="I2920">
        <v>0.22425</v>
      </c>
      <c r="J2920">
        <v>0.2515</v>
      </c>
      <c r="K2920">
        <v>0.20749999999999999</v>
      </c>
      <c r="L2920">
        <v>0.12875</v>
      </c>
      <c r="M2920">
        <v>9.2999999999999999E-2</v>
      </c>
      <c r="N2920">
        <v>0.1135</v>
      </c>
      <c r="O2920">
        <v>0.10299999999999999</v>
      </c>
      <c r="P2920">
        <v>0.14824999999999999</v>
      </c>
      <c r="AA2920" s="33"/>
    </row>
    <row r="2921" spans="1:63" x14ac:dyDescent="0.25">
      <c r="A2921" s="57" t="s">
        <v>294</v>
      </c>
      <c r="B2921" s="57" t="s">
        <v>294</v>
      </c>
      <c r="C2921" s="9">
        <v>41652</v>
      </c>
      <c r="D2921" s="9"/>
      <c r="E2921" s="9"/>
      <c r="F2921" s="10" t="s">
        <v>114</v>
      </c>
      <c r="AA2921" s="33"/>
      <c r="BA2921">
        <v>90.5</v>
      </c>
    </row>
    <row r="2922" spans="1:63" x14ac:dyDescent="0.25">
      <c r="A2922" s="57" t="s">
        <v>294</v>
      </c>
      <c r="B2922" s="57" t="s">
        <v>294</v>
      </c>
      <c r="C2922" s="9">
        <v>41653</v>
      </c>
      <c r="D2922" s="9"/>
      <c r="E2922" s="9"/>
      <c r="F2922" s="10" t="s">
        <v>114</v>
      </c>
      <c r="H2922">
        <v>239.7</v>
      </c>
      <c r="I2922">
        <v>0.17824999999999999</v>
      </c>
      <c r="J2922">
        <v>0.22750000000000001</v>
      </c>
      <c r="K2922">
        <v>0.19600000000000001</v>
      </c>
      <c r="L2922">
        <v>0.13275000000000001</v>
      </c>
      <c r="M2922">
        <v>9.7750000000000004E-2</v>
      </c>
      <c r="N2922">
        <v>0.11650000000000001</v>
      </c>
      <c r="O2922">
        <v>0.10199999999999999</v>
      </c>
      <c r="P2922">
        <v>0.14774999999999999</v>
      </c>
      <c r="AA2922" s="33"/>
      <c r="AF2922">
        <v>0</v>
      </c>
    </row>
    <row r="2923" spans="1:63" x14ac:dyDescent="0.25">
      <c r="A2923" s="57" t="s">
        <v>294</v>
      </c>
      <c r="B2923" s="57" t="s">
        <v>294</v>
      </c>
      <c r="C2923" s="9">
        <v>41660</v>
      </c>
      <c r="D2923" s="9"/>
      <c r="E2923" s="9"/>
      <c r="F2923" s="10" t="s">
        <v>114</v>
      </c>
      <c r="H2923">
        <v>232.5</v>
      </c>
      <c r="I2923">
        <v>0.15725</v>
      </c>
      <c r="J2923">
        <v>0.2155</v>
      </c>
      <c r="K2923">
        <v>0.18725</v>
      </c>
      <c r="L2923">
        <v>0.13300000000000001</v>
      </c>
      <c r="M2923">
        <v>0.10349999999999999</v>
      </c>
      <c r="N2923">
        <v>0.11975</v>
      </c>
      <c r="O2923">
        <v>0.10349999999999999</v>
      </c>
      <c r="P2923">
        <v>0.14274999999999999</v>
      </c>
      <c r="AA2923" s="33"/>
    </row>
    <row r="2924" spans="1:63" x14ac:dyDescent="0.25">
      <c r="A2924" s="57" t="s">
        <v>294</v>
      </c>
      <c r="B2924" s="57" t="s">
        <v>294</v>
      </c>
      <c r="C2924" s="9">
        <v>41662</v>
      </c>
      <c r="D2924" s="9"/>
      <c r="E2924" s="9"/>
      <c r="F2924" s="10" t="s">
        <v>114</v>
      </c>
      <c r="AF2924">
        <v>0</v>
      </c>
      <c r="BA2924">
        <v>93</v>
      </c>
    </row>
    <row r="2925" spans="1:63" x14ac:dyDescent="0.25">
      <c r="A2925" s="57" t="s">
        <v>294</v>
      </c>
      <c r="B2925" s="57" t="s">
        <v>294</v>
      </c>
      <c r="C2925" s="9">
        <v>41664</v>
      </c>
      <c r="D2925" s="9"/>
      <c r="E2925" s="9"/>
      <c r="F2925" s="10" t="s">
        <v>114</v>
      </c>
      <c r="U2925">
        <v>2468.3094723972399</v>
      </c>
      <c r="V2925">
        <v>1256.0124139288801</v>
      </c>
      <c r="Y2925" s="33"/>
      <c r="Z2925">
        <v>3.7774811249999998E-2</v>
      </c>
      <c r="AB2925">
        <v>25266.818441084899</v>
      </c>
      <c r="AD2925">
        <v>954.44929749999994</v>
      </c>
      <c r="AP2925">
        <v>0</v>
      </c>
      <c r="AT2925" t="s">
        <v>45</v>
      </c>
      <c r="BE2925">
        <v>301.56311642887903</v>
      </c>
      <c r="BJ2925">
        <v>798.82365915335595</v>
      </c>
    </row>
    <row r="2926" spans="1:63" x14ac:dyDescent="0.25">
      <c r="A2926" s="57" t="s">
        <v>294</v>
      </c>
      <c r="B2926" s="57" t="s">
        <v>294</v>
      </c>
      <c r="C2926" s="9">
        <v>41667</v>
      </c>
      <c r="D2926" s="9"/>
      <c r="E2926" s="9"/>
      <c r="F2926" s="10" t="s">
        <v>114</v>
      </c>
      <c r="H2926">
        <v>232</v>
      </c>
      <c r="I2926">
        <v>0.15024999999999999</v>
      </c>
      <c r="J2926">
        <v>0.20649999999999999</v>
      </c>
      <c r="K2926">
        <v>0.182</v>
      </c>
      <c r="L2926">
        <v>0.13375000000000001</v>
      </c>
      <c r="M2926">
        <v>0.10975</v>
      </c>
      <c r="N2926">
        <v>0.13275000000000001</v>
      </c>
      <c r="O2926">
        <v>0.10475</v>
      </c>
      <c r="P2926">
        <v>0.14025000000000001</v>
      </c>
    </row>
    <row r="2927" spans="1:63" x14ac:dyDescent="0.25">
      <c r="A2927" s="34" t="s">
        <v>294</v>
      </c>
      <c r="B2927" s="34" t="s">
        <v>294</v>
      </c>
      <c r="F2927" s="10" t="s">
        <v>114</v>
      </c>
    </row>
    <row r="2928" spans="1:63" x14ac:dyDescent="0.25">
      <c r="A2928" s="34" t="s">
        <v>295</v>
      </c>
      <c r="B2928" s="34" t="s">
        <v>295</v>
      </c>
      <c r="C2928" s="1">
        <v>41369</v>
      </c>
      <c r="F2928" s="38" t="s">
        <v>114</v>
      </c>
    </row>
    <row r="2929" spans="1:64" x14ac:dyDescent="0.25">
      <c r="A2929" s="34" t="s">
        <v>295</v>
      </c>
      <c r="B2929" s="34" t="s">
        <v>295</v>
      </c>
      <c r="C2929" s="1">
        <v>41380</v>
      </c>
      <c r="F2929" s="38" t="s">
        <v>114</v>
      </c>
    </row>
    <row r="2930" spans="1:64" x14ac:dyDescent="0.25">
      <c r="A2930" s="57" t="s">
        <v>295</v>
      </c>
      <c r="B2930" s="57" t="s">
        <v>295</v>
      </c>
      <c r="C2930" s="9">
        <v>41386</v>
      </c>
      <c r="D2930" s="9"/>
      <c r="E2930" s="9"/>
      <c r="F2930" s="10" t="s">
        <v>114</v>
      </c>
      <c r="AE2930">
        <v>3.8</v>
      </c>
      <c r="AL2930">
        <v>2.0499999999999998</v>
      </c>
      <c r="BA2930">
        <v>17.5</v>
      </c>
      <c r="BL2930">
        <v>3.8</v>
      </c>
    </row>
    <row r="2931" spans="1:64" x14ac:dyDescent="0.25">
      <c r="A2931" s="57" t="s">
        <v>295</v>
      </c>
      <c r="B2931" s="57" t="s">
        <v>295</v>
      </c>
      <c r="C2931" s="9">
        <v>41387</v>
      </c>
      <c r="D2931" s="9"/>
      <c r="E2931" s="9"/>
      <c r="F2931" s="10" t="s">
        <v>114</v>
      </c>
      <c r="H2931">
        <v>390.22500000000002</v>
      </c>
      <c r="I2931">
        <v>0.270625</v>
      </c>
      <c r="J2931">
        <v>0.27825</v>
      </c>
      <c r="K2931">
        <v>0.27600000000000002</v>
      </c>
      <c r="L2931">
        <v>0.25024999999999997</v>
      </c>
      <c r="M2931">
        <v>0.25074999999999997</v>
      </c>
      <c r="N2931">
        <v>0.23974999999999999</v>
      </c>
      <c r="O2931">
        <v>0.18925</v>
      </c>
      <c r="P2931">
        <v>0.19625000000000001</v>
      </c>
    </row>
    <row r="2932" spans="1:64" x14ac:dyDescent="0.25">
      <c r="A2932" s="34" t="s">
        <v>295</v>
      </c>
      <c r="B2932" s="34" t="s">
        <v>295</v>
      </c>
      <c r="C2932" s="1">
        <v>41390</v>
      </c>
      <c r="F2932" s="38" t="s">
        <v>114</v>
      </c>
    </row>
    <row r="2933" spans="1:64" x14ac:dyDescent="0.25">
      <c r="A2933" s="57" t="s">
        <v>295</v>
      </c>
      <c r="B2933" s="57" t="s">
        <v>295</v>
      </c>
      <c r="C2933" s="9">
        <v>41394</v>
      </c>
      <c r="D2933" s="9"/>
      <c r="E2933" s="9"/>
      <c r="F2933" s="10" t="s">
        <v>114</v>
      </c>
      <c r="H2933">
        <v>386.05</v>
      </c>
      <c r="I2933">
        <v>0.25224999999999997</v>
      </c>
      <c r="J2933">
        <v>0.27550000000000002</v>
      </c>
      <c r="K2933">
        <v>0.27775</v>
      </c>
      <c r="L2933">
        <v>0.251</v>
      </c>
      <c r="M2933">
        <v>0.24775</v>
      </c>
      <c r="N2933">
        <v>0.23949999999999999</v>
      </c>
      <c r="O2933">
        <v>0.189</v>
      </c>
      <c r="P2933">
        <v>0.19750000000000001</v>
      </c>
    </row>
    <row r="2934" spans="1:64" x14ac:dyDescent="0.25">
      <c r="A2934" s="57" t="s">
        <v>295</v>
      </c>
      <c r="B2934" s="57" t="s">
        <v>295</v>
      </c>
      <c r="C2934" s="9">
        <v>41396</v>
      </c>
      <c r="D2934" s="9"/>
      <c r="E2934" s="9"/>
      <c r="F2934" s="10" t="s">
        <v>114</v>
      </c>
      <c r="AE2934">
        <v>4.95</v>
      </c>
      <c r="AL2934">
        <v>3.85</v>
      </c>
      <c r="BA2934">
        <v>22</v>
      </c>
      <c r="BL2934">
        <v>4.95</v>
      </c>
    </row>
    <row r="2935" spans="1:64" x14ac:dyDescent="0.25">
      <c r="A2935" s="57" t="s">
        <v>295</v>
      </c>
      <c r="B2935" s="57" t="s">
        <v>295</v>
      </c>
      <c r="C2935" s="9">
        <v>41397</v>
      </c>
      <c r="D2935" s="9"/>
      <c r="E2935" s="9"/>
      <c r="F2935" s="10" t="s">
        <v>114</v>
      </c>
      <c r="AF2935">
        <v>0.207329667506334</v>
      </c>
    </row>
    <row r="2936" spans="1:64" x14ac:dyDescent="0.25">
      <c r="A2936" s="34" t="s">
        <v>295</v>
      </c>
      <c r="B2936" s="34" t="s">
        <v>295</v>
      </c>
      <c r="C2936" s="1">
        <v>41399</v>
      </c>
      <c r="F2936" s="38" t="s">
        <v>114</v>
      </c>
    </row>
    <row r="2937" spans="1:64" x14ac:dyDescent="0.25">
      <c r="A2937" s="57" t="s">
        <v>295</v>
      </c>
      <c r="B2937" s="57" t="s">
        <v>295</v>
      </c>
      <c r="C2937" s="9">
        <v>41408</v>
      </c>
      <c r="D2937" s="9"/>
      <c r="E2937" s="9"/>
      <c r="F2937" s="10" t="s">
        <v>114</v>
      </c>
      <c r="H2937">
        <v>375.97500000000002</v>
      </c>
      <c r="I2937">
        <v>0.237125</v>
      </c>
      <c r="J2937">
        <v>0.26324999999999998</v>
      </c>
      <c r="K2937">
        <v>0.27200000000000002</v>
      </c>
      <c r="L2937">
        <v>0.24174999999999999</v>
      </c>
      <c r="M2937">
        <v>0.24675</v>
      </c>
      <c r="N2937">
        <v>0.23799999999999999</v>
      </c>
      <c r="O2937">
        <v>0.18625</v>
      </c>
      <c r="P2937">
        <v>0.19475000000000001</v>
      </c>
      <c r="AF2937">
        <v>0.41872405266430002</v>
      </c>
    </row>
    <row r="2938" spans="1:64" x14ac:dyDescent="0.25">
      <c r="A2938" s="57" t="s">
        <v>295</v>
      </c>
      <c r="B2938" s="57" t="s">
        <v>295</v>
      </c>
      <c r="C2938" s="9">
        <v>41410</v>
      </c>
      <c r="D2938" s="9"/>
      <c r="E2938" s="9"/>
      <c r="F2938" s="10" t="s">
        <v>114</v>
      </c>
      <c r="AE2938">
        <v>6</v>
      </c>
      <c r="AL2938">
        <v>4.8</v>
      </c>
      <c r="BA2938">
        <v>24.25</v>
      </c>
      <c r="BL2938">
        <v>6</v>
      </c>
    </row>
    <row r="2939" spans="1:64" x14ac:dyDescent="0.25">
      <c r="A2939" s="34" t="s">
        <v>295</v>
      </c>
      <c r="B2939" s="34" t="s">
        <v>295</v>
      </c>
      <c r="C2939" s="1">
        <v>41413</v>
      </c>
      <c r="F2939" s="38" t="s">
        <v>114</v>
      </c>
    </row>
    <row r="2940" spans="1:64" x14ac:dyDescent="0.25">
      <c r="A2940" s="57" t="s">
        <v>295</v>
      </c>
      <c r="B2940" s="57" t="s">
        <v>295</v>
      </c>
      <c r="C2940" s="9">
        <v>41423</v>
      </c>
      <c r="D2940" s="9"/>
      <c r="E2940" s="9"/>
      <c r="F2940" s="10" t="s">
        <v>114</v>
      </c>
      <c r="H2940">
        <v>390.1</v>
      </c>
      <c r="I2940">
        <v>0.28649999999999998</v>
      </c>
      <c r="J2940">
        <v>0.28625</v>
      </c>
      <c r="K2940">
        <v>0.27450000000000002</v>
      </c>
      <c r="L2940">
        <v>0.2445</v>
      </c>
      <c r="M2940">
        <v>0.24324999999999999</v>
      </c>
      <c r="N2940">
        <v>0.23624999999999999</v>
      </c>
      <c r="O2940">
        <v>0.18575</v>
      </c>
      <c r="P2940">
        <v>0.19350000000000001</v>
      </c>
      <c r="AE2940">
        <v>6.9</v>
      </c>
      <c r="AL2940">
        <v>5.85</v>
      </c>
      <c r="BL2940">
        <v>6.9</v>
      </c>
    </row>
    <row r="2941" spans="1:64" x14ac:dyDescent="0.25">
      <c r="A2941" s="57" t="s">
        <v>295</v>
      </c>
      <c r="B2941" s="57" t="s">
        <v>295</v>
      </c>
      <c r="C2941" s="9">
        <v>41425</v>
      </c>
      <c r="D2941" s="9"/>
      <c r="E2941" s="9"/>
      <c r="F2941" s="10" t="s">
        <v>114</v>
      </c>
      <c r="AF2941">
        <v>0.71724237880555797</v>
      </c>
      <c r="BA2941">
        <v>25</v>
      </c>
    </row>
    <row r="2942" spans="1:64" x14ac:dyDescent="0.25">
      <c r="A2942" s="34" t="s">
        <v>295</v>
      </c>
      <c r="B2942" s="34" t="s">
        <v>295</v>
      </c>
      <c r="C2942" s="1">
        <v>41426</v>
      </c>
      <c r="F2942" s="38" t="s">
        <v>114</v>
      </c>
    </row>
    <row r="2943" spans="1:64" x14ac:dyDescent="0.25">
      <c r="A2943" s="57" t="s">
        <v>295</v>
      </c>
      <c r="B2943" s="57" t="s">
        <v>295</v>
      </c>
      <c r="C2943" s="9">
        <v>41436</v>
      </c>
      <c r="D2943" s="9"/>
      <c r="E2943" s="9"/>
      <c r="F2943" s="10" t="s">
        <v>114</v>
      </c>
      <c r="H2943">
        <v>387.8</v>
      </c>
      <c r="I2943">
        <v>0.28299999999999997</v>
      </c>
      <c r="J2943">
        <v>0.28449999999999998</v>
      </c>
      <c r="K2943">
        <v>0.27550000000000002</v>
      </c>
      <c r="L2943">
        <v>0.24049999999999999</v>
      </c>
      <c r="M2943">
        <v>0.24324999999999999</v>
      </c>
      <c r="N2943">
        <v>0.23549999999999999</v>
      </c>
      <c r="O2943">
        <v>0.183</v>
      </c>
      <c r="P2943">
        <v>0.19375000000000001</v>
      </c>
    </row>
    <row r="2944" spans="1:64" x14ac:dyDescent="0.25">
      <c r="A2944" s="57" t="s">
        <v>295</v>
      </c>
      <c r="B2944" s="57" t="s">
        <v>295</v>
      </c>
      <c r="C2944" s="9">
        <v>41438</v>
      </c>
      <c r="D2944" s="9"/>
      <c r="E2944" s="9"/>
      <c r="F2944" s="10" t="s">
        <v>114</v>
      </c>
      <c r="AE2944">
        <v>7.9</v>
      </c>
      <c r="AF2944">
        <v>0.79080429205020197</v>
      </c>
      <c r="AL2944">
        <v>6.8</v>
      </c>
      <c r="BA2944">
        <v>26</v>
      </c>
      <c r="BL2944">
        <v>7.9</v>
      </c>
    </row>
    <row r="2945" spans="1:64" x14ac:dyDescent="0.25">
      <c r="A2945" s="34" t="s">
        <v>295</v>
      </c>
      <c r="B2945" s="34" t="s">
        <v>295</v>
      </c>
      <c r="C2945" s="1">
        <v>41448</v>
      </c>
      <c r="F2945" s="38" t="s">
        <v>114</v>
      </c>
    </row>
    <row r="2946" spans="1:64" x14ac:dyDescent="0.25">
      <c r="A2946" s="57" t="s">
        <v>295</v>
      </c>
      <c r="B2946" s="57" t="s">
        <v>295</v>
      </c>
      <c r="C2946" s="9">
        <v>41450</v>
      </c>
      <c r="D2946" s="9"/>
      <c r="E2946" s="9"/>
      <c r="F2946" s="10" t="s">
        <v>114</v>
      </c>
      <c r="H2946">
        <v>417.25</v>
      </c>
      <c r="I2946">
        <v>0.3145</v>
      </c>
      <c r="J2946">
        <v>0.30149999999999999</v>
      </c>
      <c r="K2946">
        <v>0.28575</v>
      </c>
      <c r="L2946">
        <v>0.27725</v>
      </c>
      <c r="M2946">
        <v>0.26150000000000001</v>
      </c>
      <c r="N2946">
        <v>0.2475</v>
      </c>
      <c r="O2946">
        <v>0.20324999999999999</v>
      </c>
      <c r="P2946">
        <v>0.19500000000000001</v>
      </c>
      <c r="AE2946">
        <v>8.75</v>
      </c>
      <c r="AF2946">
        <v>0.95173760900652604</v>
      </c>
      <c r="AL2946">
        <v>7.1</v>
      </c>
      <c r="BL2946">
        <v>8.75</v>
      </c>
    </row>
    <row r="2947" spans="1:64" x14ac:dyDescent="0.25">
      <c r="A2947" s="57" t="s">
        <v>295</v>
      </c>
      <c r="B2947" s="57" t="s">
        <v>295</v>
      </c>
      <c r="C2947" s="9">
        <v>41457</v>
      </c>
      <c r="D2947" s="9"/>
      <c r="E2947" s="9"/>
      <c r="F2947" s="10" t="s">
        <v>114</v>
      </c>
      <c r="BA2947">
        <v>27.5</v>
      </c>
    </row>
    <row r="2948" spans="1:64" x14ac:dyDescent="0.25">
      <c r="A2948" s="57" t="s">
        <v>295</v>
      </c>
      <c r="B2948" s="57" t="s">
        <v>295</v>
      </c>
      <c r="C2948" s="9">
        <v>41459</v>
      </c>
      <c r="D2948" s="9"/>
      <c r="E2948" s="9"/>
      <c r="F2948" s="10" t="s">
        <v>114</v>
      </c>
      <c r="U2948">
        <v>259.60892857142898</v>
      </c>
      <c r="V2948">
        <v>0</v>
      </c>
      <c r="AM2948">
        <v>2.9321753615448301</v>
      </c>
      <c r="AP2948">
        <v>154.86086465602301</v>
      </c>
      <c r="AS2948">
        <v>1.8934256999999999E-2</v>
      </c>
      <c r="BB2948">
        <v>158.333333333333</v>
      </c>
      <c r="BE2948">
        <v>0</v>
      </c>
      <c r="BJ2948">
        <v>98.299934840037807</v>
      </c>
      <c r="BK2948">
        <v>1394.5833333333301</v>
      </c>
    </row>
    <row r="2949" spans="1:64" x14ac:dyDescent="0.25">
      <c r="A2949" s="57" t="s">
        <v>295</v>
      </c>
      <c r="B2949" s="57" t="s">
        <v>295</v>
      </c>
      <c r="C2949" s="9">
        <v>41465</v>
      </c>
      <c r="D2949" s="9"/>
      <c r="E2949" s="9"/>
      <c r="F2949" s="10" t="s">
        <v>114</v>
      </c>
      <c r="AE2949">
        <v>8.9</v>
      </c>
      <c r="AL2949">
        <v>7.9</v>
      </c>
      <c r="BA2949">
        <v>27.75</v>
      </c>
      <c r="BL2949">
        <v>8.9</v>
      </c>
    </row>
    <row r="2950" spans="1:64" x14ac:dyDescent="0.25">
      <c r="A2950" s="57" t="s">
        <v>295</v>
      </c>
      <c r="B2950" s="57" t="s">
        <v>295</v>
      </c>
      <c r="C2950" s="9">
        <v>41466</v>
      </c>
      <c r="D2950" s="9"/>
      <c r="E2950" s="9"/>
      <c r="F2950" s="10" t="s">
        <v>114</v>
      </c>
      <c r="H2950">
        <v>412.82499999999999</v>
      </c>
      <c r="I2950">
        <v>0.27887499999999998</v>
      </c>
      <c r="J2950">
        <v>0.28425</v>
      </c>
      <c r="K2950">
        <v>0.28475</v>
      </c>
      <c r="L2950">
        <v>0.26850000000000002</v>
      </c>
      <c r="M2950">
        <v>0.26774999999999999</v>
      </c>
      <c r="N2950">
        <v>0.25524999999999998</v>
      </c>
      <c r="O2950">
        <v>0.21149999999999999</v>
      </c>
      <c r="P2950">
        <v>0.21325</v>
      </c>
      <c r="AF2950">
        <v>0.97125781630328201</v>
      </c>
    </row>
    <row r="2951" spans="1:64" x14ac:dyDescent="0.25">
      <c r="A2951" s="34" t="s">
        <v>295</v>
      </c>
      <c r="B2951" s="34" t="s">
        <v>295</v>
      </c>
      <c r="C2951" s="1">
        <v>41471</v>
      </c>
      <c r="F2951" s="38" t="s">
        <v>114</v>
      </c>
    </row>
    <row r="2952" spans="1:64" x14ac:dyDescent="0.25">
      <c r="A2952" s="57" t="s">
        <v>295</v>
      </c>
      <c r="B2952" s="57" t="s">
        <v>295</v>
      </c>
      <c r="C2952" s="9">
        <v>41481</v>
      </c>
      <c r="D2952" s="9"/>
      <c r="E2952" s="9"/>
      <c r="F2952" s="10" t="s">
        <v>114</v>
      </c>
      <c r="BA2952">
        <v>30</v>
      </c>
    </row>
    <row r="2953" spans="1:64" x14ac:dyDescent="0.25">
      <c r="A2953" s="57" t="s">
        <v>295</v>
      </c>
      <c r="B2953" s="57" t="s">
        <v>295</v>
      </c>
      <c r="C2953" s="9">
        <v>41484</v>
      </c>
      <c r="D2953" s="9"/>
      <c r="E2953" s="9"/>
      <c r="F2953" s="10" t="s">
        <v>114</v>
      </c>
      <c r="AE2953">
        <v>9.8000000000000007</v>
      </c>
      <c r="AF2953">
        <v>0.98423189867719196</v>
      </c>
      <c r="AL2953">
        <v>8.8000000000000007</v>
      </c>
      <c r="BL2953">
        <v>9.8000000000000007</v>
      </c>
    </row>
    <row r="2954" spans="1:64" x14ac:dyDescent="0.25">
      <c r="A2954" s="57" t="s">
        <v>295</v>
      </c>
      <c r="B2954" s="57" t="s">
        <v>295</v>
      </c>
      <c r="C2954" s="9">
        <v>41485</v>
      </c>
      <c r="D2954" s="9"/>
      <c r="E2954" s="9"/>
      <c r="F2954" s="10" t="s">
        <v>114</v>
      </c>
      <c r="H2954">
        <v>407.67500000000001</v>
      </c>
      <c r="I2954">
        <v>0.266625</v>
      </c>
      <c r="J2954">
        <v>0.27374999999999999</v>
      </c>
      <c r="K2954">
        <v>0.28000000000000003</v>
      </c>
      <c r="L2954">
        <v>0.26</v>
      </c>
      <c r="M2954">
        <v>0.26574999999999999</v>
      </c>
      <c r="N2954">
        <v>0.2555</v>
      </c>
      <c r="O2954">
        <v>0.214</v>
      </c>
      <c r="P2954">
        <v>0.22275</v>
      </c>
    </row>
    <row r="2955" spans="1:64" x14ac:dyDescent="0.25">
      <c r="A2955" s="34" t="s">
        <v>295</v>
      </c>
      <c r="B2955" s="34" t="s">
        <v>295</v>
      </c>
      <c r="C2955" s="1">
        <v>41490</v>
      </c>
      <c r="F2955" s="38" t="s">
        <v>114</v>
      </c>
    </row>
    <row r="2956" spans="1:64" x14ac:dyDescent="0.25">
      <c r="A2956" s="57" t="s">
        <v>295</v>
      </c>
      <c r="B2956" s="57" t="s">
        <v>295</v>
      </c>
      <c r="C2956" s="9">
        <v>41495</v>
      </c>
      <c r="D2956" s="9"/>
      <c r="E2956" s="9"/>
      <c r="F2956" s="10" t="s">
        <v>114</v>
      </c>
      <c r="BA2956">
        <v>31.5</v>
      </c>
    </row>
    <row r="2957" spans="1:64" x14ac:dyDescent="0.25">
      <c r="A2957" s="57" t="s">
        <v>295</v>
      </c>
      <c r="B2957" s="57" t="s">
        <v>295</v>
      </c>
      <c r="C2957" s="9">
        <v>41500</v>
      </c>
      <c r="D2957" s="9"/>
      <c r="E2957" s="9"/>
      <c r="F2957" s="10" t="s">
        <v>114</v>
      </c>
      <c r="AE2957">
        <v>10.7</v>
      </c>
      <c r="AL2957">
        <v>9.6</v>
      </c>
      <c r="BL2957">
        <v>10.7</v>
      </c>
    </row>
    <row r="2958" spans="1:64" x14ac:dyDescent="0.25">
      <c r="A2958" s="34" t="s">
        <v>295</v>
      </c>
      <c r="B2958" s="34" t="s">
        <v>295</v>
      </c>
      <c r="C2958" s="1">
        <v>41507</v>
      </c>
      <c r="F2958" s="38" t="s">
        <v>114</v>
      </c>
    </row>
    <row r="2959" spans="1:64" x14ac:dyDescent="0.25">
      <c r="A2959" s="57" t="s">
        <v>295</v>
      </c>
      <c r="B2959" s="57" t="s">
        <v>295</v>
      </c>
      <c r="C2959" s="9">
        <v>41515</v>
      </c>
      <c r="D2959" s="9"/>
      <c r="E2959" s="9"/>
      <c r="F2959" s="10" t="s">
        <v>114</v>
      </c>
      <c r="H2959">
        <v>380.67500000000001</v>
      </c>
      <c r="I2959">
        <v>0.21162500000000001</v>
      </c>
      <c r="J2959">
        <v>0.24049999999999999</v>
      </c>
      <c r="K2959">
        <v>0.26374999999999998</v>
      </c>
      <c r="L2959">
        <v>0.23449999999999999</v>
      </c>
      <c r="M2959">
        <v>0.252</v>
      </c>
      <c r="N2959">
        <v>0.25850000000000001</v>
      </c>
      <c r="O2959">
        <v>0.21299999999999999</v>
      </c>
      <c r="P2959">
        <v>0.22950000000000001</v>
      </c>
    </row>
    <row r="2960" spans="1:64" x14ac:dyDescent="0.25">
      <c r="A2960" s="57" t="s">
        <v>295</v>
      </c>
      <c r="B2960" s="57" t="s">
        <v>295</v>
      </c>
      <c r="C2960" s="9">
        <v>41516</v>
      </c>
      <c r="D2960" s="9"/>
      <c r="E2960" s="9"/>
      <c r="F2960" s="10" t="s">
        <v>114</v>
      </c>
      <c r="AE2960">
        <v>11.8</v>
      </c>
      <c r="AF2960">
        <v>0.95914660776240102</v>
      </c>
      <c r="AL2960">
        <v>10.5</v>
      </c>
      <c r="BL2960">
        <v>11.8</v>
      </c>
    </row>
    <row r="2961" spans="1:64" x14ac:dyDescent="0.25">
      <c r="A2961" s="57" t="s">
        <v>295</v>
      </c>
      <c r="B2961" s="57" t="s">
        <v>295</v>
      </c>
      <c r="C2961" s="9">
        <v>41520</v>
      </c>
      <c r="D2961" s="9"/>
      <c r="E2961" s="9"/>
      <c r="F2961" s="10" t="s">
        <v>114</v>
      </c>
      <c r="U2961">
        <v>649.67857142857099</v>
      </c>
      <c r="V2961">
        <v>0</v>
      </c>
      <c r="AM2961">
        <v>6.4411493571910396</v>
      </c>
      <c r="AP2961">
        <v>289.49706996121</v>
      </c>
      <c r="AS2961">
        <v>2.2249445999999999E-2</v>
      </c>
      <c r="BB2961">
        <v>170.23809523809501</v>
      </c>
      <c r="BE2961">
        <v>0</v>
      </c>
      <c r="BJ2961">
        <v>249.20648265765399</v>
      </c>
      <c r="BK2961">
        <v>1419.94047619048</v>
      </c>
    </row>
    <row r="2962" spans="1:64" x14ac:dyDescent="0.25">
      <c r="A2962" s="34" t="s">
        <v>295</v>
      </c>
      <c r="B2962" s="34" t="s">
        <v>295</v>
      </c>
      <c r="C2962" s="1">
        <v>41525</v>
      </c>
      <c r="F2962" s="38" t="s">
        <v>114</v>
      </c>
    </row>
    <row r="2963" spans="1:64" x14ac:dyDescent="0.25">
      <c r="A2963" s="57" t="s">
        <v>295</v>
      </c>
      <c r="B2963" s="57" t="s">
        <v>295</v>
      </c>
      <c r="C2963" s="9">
        <v>41526</v>
      </c>
      <c r="D2963" s="9"/>
      <c r="E2963" s="9"/>
      <c r="F2963" s="10" t="s">
        <v>114</v>
      </c>
      <c r="AE2963">
        <v>12.05</v>
      </c>
      <c r="AL2963">
        <v>10.8</v>
      </c>
      <c r="BL2963">
        <v>12.05</v>
      </c>
    </row>
    <row r="2964" spans="1:64" x14ac:dyDescent="0.25">
      <c r="A2964" s="57" t="s">
        <v>295</v>
      </c>
      <c r="B2964" s="57" t="s">
        <v>295</v>
      </c>
      <c r="C2964" s="9">
        <v>41527</v>
      </c>
      <c r="D2964" s="9"/>
      <c r="E2964" s="9"/>
      <c r="F2964" s="10" t="s">
        <v>114</v>
      </c>
      <c r="AF2964">
        <v>0.99181951584262795</v>
      </c>
    </row>
    <row r="2965" spans="1:64" x14ac:dyDescent="0.25">
      <c r="A2965" s="57" t="s">
        <v>295</v>
      </c>
      <c r="B2965" s="57" t="s">
        <v>295</v>
      </c>
      <c r="C2965" s="9">
        <v>41530</v>
      </c>
      <c r="D2965" s="9"/>
      <c r="E2965" s="9"/>
      <c r="F2965" s="10" t="s">
        <v>114</v>
      </c>
      <c r="BA2965">
        <v>32</v>
      </c>
    </row>
    <row r="2966" spans="1:64" x14ac:dyDescent="0.25">
      <c r="A2966" s="57" t="s">
        <v>295</v>
      </c>
      <c r="B2966" s="57" t="s">
        <v>295</v>
      </c>
      <c r="C2966" s="9">
        <v>41533</v>
      </c>
      <c r="D2966" s="9"/>
      <c r="E2966" s="9"/>
      <c r="F2966" s="10" t="s">
        <v>114</v>
      </c>
      <c r="H2966">
        <v>341.52499999999998</v>
      </c>
      <c r="I2966">
        <v>0.16287499999999999</v>
      </c>
      <c r="J2966">
        <v>0.20774999999999999</v>
      </c>
      <c r="K2966">
        <v>0.23175000000000001</v>
      </c>
      <c r="L2966">
        <v>0.19475000000000001</v>
      </c>
      <c r="M2966">
        <v>0.23350000000000001</v>
      </c>
      <c r="N2966">
        <v>0.2465</v>
      </c>
      <c r="O2966">
        <v>0.20749999999999999</v>
      </c>
      <c r="P2966">
        <v>0.223</v>
      </c>
    </row>
    <row r="2967" spans="1:64" x14ac:dyDescent="0.25">
      <c r="A2967" s="34" t="s">
        <v>295</v>
      </c>
      <c r="B2967" s="34" t="s">
        <v>295</v>
      </c>
      <c r="C2967" s="1">
        <v>41540</v>
      </c>
      <c r="F2967" s="38" t="s">
        <v>114</v>
      </c>
    </row>
    <row r="2968" spans="1:64" x14ac:dyDescent="0.25">
      <c r="A2968" s="57" t="s">
        <v>295</v>
      </c>
      <c r="B2968" s="57" t="s">
        <v>295</v>
      </c>
      <c r="C2968" s="9">
        <v>41542</v>
      </c>
      <c r="D2968" s="9"/>
      <c r="E2968" s="9"/>
      <c r="F2968" s="10" t="s">
        <v>114</v>
      </c>
      <c r="H2968">
        <v>361.52499999999998</v>
      </c>
      <c r="I2968">
        <v>0.234375</v>
      </c>
      <c r="J2968">
        <v>0.247</v>
      </c>
      <c r="K2968">
        <v>0.23549999999999999</v>
      </c>
      <c r="L2968">
        <v>0.19325000000000001</v>
      </c>
      <c r="M2968">
        <v>0.23</v>
      </c>
      <c r="N2968">
        <v>0.24199999999999999</v>
      </c>
      <c r="O2968">
        <v>0.20474999999999999</v>
      </c>
      <c r="P2968">
        <v>0.22075</v>
      </c>
    </row>
    <row r="2969" spans="1:64" x14ac:dyDescent="0.25">
      <c r="A2969" s="57" t="s">
        <v>295</v>
      </c>
      <c r="B2969" s="57" t="s">
        <v>295</v>
      </c>
      <c r="C2969" s="9">
        <v>41544</v>
      </c>
      <c r="D2969" s="9"/>
      <c r="E2969" s="9"/>
      <c r="F2969" s="10" t="s">
        <v>114</v>
      </c>
      <c r="AE2969">
        <v>13.2</v>
      </c>
      <c r="AL2969">
        <v>12.05</v>
      </c>
      <c r="BL2969">
        <v>13.2</v>
      </c>
    </row>
    <row r="2970" spans="1:64" x14ac:dyDescent="0.25">
      <c r="A2970" s="57" t="s">
        <v>295</v>
      </c>
      <c r="B2970" s="57" t="s">
        <v>295</v>
      </c>
      <c r="C2970" s="9">
        <v>41548</v>
      </c>
      <c r="D2970" s="9"/>
      <c r="E2970" s="9"/>
      <c r="F2970" s="10" t="s">
        <v>114</v>
      </c>
      <c r="H2970">
        <v>398.05</v>
      </c>
      <c r="I2970">
        <v>0.30525000000000002</v>
      </c>
      <c r="J2970">
        <v>0.307</v>
      </c>
      <c r="K2970">
        <v>0.27124999999999999</v>
      </c>
      <c r="L2970">
        <v>0.20749999999999999</v>
      </c>
      <c r="M2970">
        <v>0.23250000000000001</v>
      </c>
      <c r="N2970">
        <v>0.24349999999999999</v>
      </c>
      <c r="O2970">
        <v>0.20225000000000001</v>
      </c>
      <c r="P2970">
        <v>0.221</v>
      </c>
    </row>
    <row r="2971" spans="1:64" x14ac:dyDescent="0.25">
      <c r="A2971" s="34" t="s">
        <v>295</v>
      </c>
      <c r="B2971" s="34" t="s">
        <v>295</v>
      </c>
      <c r="C2971" s="1">
        <v>41554</v>
      </c>
      <c r="F2971" s="38" t="s">
        <v>114</v>
      </c>
    </row>
    <row r="2972" spans="1:64" x14ac:dyDescent="0.25">
      <c r="A2972" s="57" t="s">
        <v>295</v>
      </c>
      <c r="B2972" s="57" t="s">
        <v>295</v>
      </c>
      <c r="C2972" s="9">
        <v>41555</v>
      </c>
      <c r="D2972" s="9"/>
      <c r="E2972" s="9"/>
      <c r="F2972" s="10" t="s">
        <v>114</v>
      </c>
      <c r="H2972">
        <v>391.85</v>
      </c>
      <c r="I2972">
        <v>0.28525</v>
      </c>
      <c r="J2972">
        <v>0.29799999999999999</v>
      </c>
      <c r="K2972">
        <v>0.27400000000000002</v>
      </c>
      <c r="L2972">
        <v>0.21675</v>
      </c>
      <c r="M2972">
        <v>0.23025000000000001</v>
      </c>
      <c r="N2972">
        <v>0.23974999999999999</v>
      </c>
      <c r="O2972">
        <v>0.19800000000000001</v>
      </c>
      <c r="P2972">
        <v>0.21725</v>
      </c>
    </row>
    <row r="2973" spans="1:64" x14ac:dyDescent="0.25">
      <c r="A2973" s="57" t="s">
        <v>295</v>
      </c>
      <c r="B2973" s="57" t="s">
        <v>295</v>
      </c>
      <c r="C2973" s="9">
        <v>41558</v>
      </c>
      <c r="D2973" s="9"/>
      <c r="E2973" s="9"/>
      <c r="F2973" s="10" t="s">
        <v>114</v>
      </c>
      <c r="AE2973">
        <v>14.05</v>
      </c>
      <c r="AL2973">
        <v>13</v>
      </c>
      <c r="BA2973">
        <v>37.5</v>
      </c>
      <c r="BL2973">
        <v>14.05</v>
      </c>
    </row>
    <row r="2974" spans="1:64" x14ac:dyDescent="0.25">
      <c r="A2974" s="57" t="s">
        <v>295</v>
      </c>
      <c r="B2974" s="57" t="s">
        <v>295</v>
      </c>
      <c r="C2974" s="9">
        <v>41562</v>
      </c>
      <c r="D2974" s="9"/>
      <c r="E2974" s="9"/>
      <c r="F2974" s="10" t="s">
        <v>114</v>
      </c>
      <c r="H2974">
        <v>397.3</v>
      </c>
      <c r="I2974">
        <v>0.28899999999999998</v>
      </c>
      <c r="J2974">
        <v>0.29925000000000002</v>
      </c>
      <c r="K2974">
        <v>0.28000000000000003</v>
      </c>
      <c r="L2974">
        <v>0.22975000000000001</v>
      </c>
      <c r="M2974">
        <v>0.23449999999999999</v>
      </c>
      <c r="N2974">
        <v>0.23824999999999999</v>
      </c>
      <c r="O2974">
        <v>0.19900000000000001</v>
      </c>
      <c r="P2974">
        <v>0.21675</v>
      </c>
    </row>
    <row r="2975" spans="1:64" x14ac:dyDescent="0.25">
      <c r="A2975" s="57" t="s">
        <v>295</v>
      </c>
      <c r="B2975" s="57" t="s">
        <v>295</v>
      </c>
      <c r="C2975" s="9">
        <v>41563</v>
      </c>
      <c r="D2975" s="9"/>
      <c r="E2975" s="9"/>
      <c r="F2975" s="10" t="s">
        <v>114</v>
      </c>
      <c r="AF2975">
        <v>0.98654625674657104</v>
      </c>
    </row>
    <row r="2976" spans="1:64" x14ac:dyDescent="0.25">
      <c r="A2976" s="34" t="s">
        <v>295</v>
      </c>
      <c r="B2976" s="34" t="s">
        <v>295</v>
      </c>
      <c r="C2976" s="1">
        <v>41567</v>
      </c>
      <c r="F2976" s="38" t="s">
        <v>114</v>
      </c>
    </row>
    <row r="2977" spans="1:64" x14ac:dyDescent="0.25">
      <c r="A2977" s="57" t="s">
        <v>295</v>
      </c>
      <c r="B2977" s="57" t="s">
        <v>295</v>
      </c>
      <c r="C2977" s="9">
        <v>41569</v>
      </c>
      <c r="D2977" s="9"/>
      <c r="E2977" s="9"/>
      <c r="F2977" s="10" t="s">
        <v>114</v>
      </c>
      <c r="H2977">
        <v>378.55</v>
      </c>
      <c r="I2977">
        <v>0.24074999999999999</v>
      </c>
      <c r="J2977">
        <v>0.27975</v>
      </c>
      <c r="K2977">
        <v>0.27124999999999999</v>
      </c>
      <c r="L2977">
        <v>0.22425</v>
      </c>
      <c r="M2977">
        <v>0.23125000000000001</v>
      </c>
      <c r="N2977">
        <v>0.23674999999999999</v>
      </c>
      <c r="O2977">
        <v>0.19550000000000001</v>
      </c>
      <c r="P2977">
        <v>0.21325</v>
      </c>
      <c r="U2977">
        <v>1402.8307463435001</v>
      </c>
      <c r="V2977">
        <v>0</v>
      </c>
      <c r="AM2977">
        <v>10.045908389749201</v>
      </c>
      <c r="AP2977">
        <v>473.022943877172</v>
      </c>
      <c r="AS2977">
        <v>2.1237677E-2</v>
      </c>
      <c r="BB2977">
        <v>161.30952380952399</v>
      </c>
      <c r="BE2977">
        <v>0</v>
      </c>
      <c r="BJ2977">
        <v>728.99710777442704</v>
      </c>
      <c r="BK2977">
        <v>805.59523809523796</v>
      </c>
    </row>
    <row r="2978" spans="1:64" x14ac:dyDescent="0.25">
      <c r="A2978" s="57" t="s">
        <v>295</v>
      </c>
      <c r="B2978" s="57" t="s">
        <v>295</v>
      </c>
      <c r="C2978" s="9">
        <v>41570</v>
      </c>
      <c r="D2978" s="9"/>
      <c r="E2978" s="9"/>
      <c r="F2978" s="10" t="s">
        <v>114</v>
      </c>
      <c r="AE2978">
        <v>14.35</v>
      </c>
      <c r="AL2978">
        <v>13.5</v>
      </c>
      <c r="BL2978">
        <v>14.35</v>
      </c>
    </row>
    <row r="2979" spans="1:64" x14ac:dyDescent="0.25">
      <c r="A2979" s="57" t="s">
        <v>295</v>
      </c>
      <c r="B2979" s="57" t="s">
        <v>295</v>
      </c>
      <c r="C2979" s="9">
        <v>41576</v>
      </c>
      <c r="D2979" s="9"/>
      <c r="E2979" s="9"/>
      <c r="F2979" s="10" t="s">
        <v>114</v>
      </c>
      <c r="H2979">
        <v>373.7</v>
      </c>
      <c r="I2979">
        <v>0.22625000000000001</v>
      </c>
      <c r="J2979">
        <v>0.27650000000000002</v>
      </c>
      <c r="K2979">
        <v>0.27150000000000002</v>
      </c>
      <c r="L2979">
        <v>0.224</v>
      </c>
      <c r="M2979">
        <v>0.22975000000000001</v>
      </c>
      <c r="N2979">
        <v>0.23574999999999999</v>
      </c>
      <c r="O2979">
        <v>0.19350000000000001</v>
      </c>
      <c r="P2979">
        <v>0.21124999999999999</v>
      </c>
      <c r="AE2979">
        <v>14.35</v>
      </c>
      <c r="AL2979">
        <v>14.35</v>
      </c>
      <c r="BA2979">
        <v>43.5</v>
      </c>
      <c r="BL2979">
        <v>14.35</v>
      </c>
    </row>
    <row r="2980" spans="1:64" x14ac:dyDescent="0.25">
      <c r="A2980" s="34" t="s">
        <v>295</v>
      </c>
      <c r="B2980" s="34" t="s">
        <v>295</v>
      </c>
      <c r="C2980" s="1">
        <v>41577</v>
      </c>
      <c r="F2980" s="38" t="s">
        <v>114</v>
      </c>
    </row>
    <row r="2981" spans="1:64" x14ac:dyDescent="0.25">
      <c r="A2981" s="57" t="s">
        <v>295</v>
      </c>
      <c r="B2981" s="57" t="s">
        <v>295</v>
      </c>
      <c r="C2981" s="9">
        <v>41582</v>
      </c>
      <c r="D2981" s="9"/>
      <c r="E2981" s="9"/>
      <c r="F2981" s="10" t="s">
        <v>114</v>
      </c>
      <c r="U2981">
        <v>1751.3349013553</v>
      </c>
      <c r="V2981">
        <v>14.8617833968068</v>
      </c>
      <c r="AM2981">
        <v>9.9447832929959699</v>
      </c>
      <c r="AP2981">
        <v>472.77607825760799</v>
      </c>
      <c r="AS2981">
        <v>2.1034870000000001E-2</v>
      </c>
      <c r="BA2981">
        <v>45.5</v>
      </c>
      <c r="BB2981">
        <v>169.04761904761901</v>
      </c>
      <c r="BE2981">
        <v>14.8617833968068</v>
      </c>
      <c r="BJ2981">
        <v>1036.15995630004</v>
      </c>
      <c r="BK2981">
        <v>696.48809523809496</v>
      </c>
    </row>
    <row r="2982" spans="1:64" x14ac:dyDescent="0.25">
      <c r="A2982" s="57" t="s">
        <v>295</v>
      </c>
      <c r="B2982" s="57" t="s">
        <v>295</v>
      </c>
      <c r="C2982" s="9">
        <v>41583</v>
      </c>
      <c r="D2982" s="9"/>
      <c r="E2982" s="9"/>
      <c r="F2982" s="10" t="s">
        <v>114</v>
      </c>
      <c r="H2982">
        <v>377.65</v>
      </c>
      <c r="I2982">
        <v>0.25124999999999997</v>
      </c>
      <c r="J2982">
        <v>0.28599999999999998</v>
      </c>
      <c r="K2982">
        <v>0.27224999999999999</v>
      </c>
      <c r="L2982">
        <v>0.22225</v>
      </c>
      <c r="M2982">
        <v>0.22550000000000001</v>
      </c>
      <c r="N2982">
        <v>0.23150000000000001</v>
      </c>
      <c r="O2982">
        <v>0.191</v>
      </c>
      <c r="P2982">
        <v>0.20849999999999999</v>
      </c>
    </row>
    <row r="2983" spans="1:64" x14ac:dyDescent="0.25">
      <c r="A2983" s="57" t="s">
        <v>295</v>
      </c>
      <c r="B2983" s="57" t="s">
        <v>295</v>
      </c>
      <c r="C2983" s="9">
        <v>41586</v>
      </c>
      <c r="D2983" s="9"/>
      <c r="E2983" s="9"/>
      <c r="F2983" s="10" t="s">
        <v>114</v>
      </c>
      <c r="AF2983">
        <v>0.98646217003755199</v>
      </c>
      <c r="AK2983">
        <v>8</v>
      </c>
      <c r="BA2983">
        <v>56</v>
      </c>
    </row>
    <row r="2984" spans="1:64" x14ac:dyDescent="0.25">
      <c r="A2984" s="57" t="s">
        <v>295</v>
      </c>
      <c r="B2984" s="57" t="s">
        <v>295</v>
      </c>
      <c r="C2984" s="9">
        <v>41590</v>
      </c>
      <c r="D2984" s="9"/>
      <c r="E2984" s="9"/>
      <c r="F2984" s="10" t="s">
        <v>114</v>
      </c>
      <c r="H2984">
        <v>383</v>
      </c>
      <c r="I2984">
        <v>0.27675</v>
      </c>
      <c r="J2984">
        <v>0.29349999999999998</v>
      </c>
      <c r="K2984">
        <v>0.27374999999999999</v>
      </c>
      <c r="L2984">
        <v>0.22425</v>
      </c>
      <c r="M2984">
        <v>0.22425</v>
      </c>
      <c r="N2984">
        <v>0.23</v>
      </c>
      <c r="O2984">
        <v>0.1855</v>
      </c>
      <c r="P2984">
        <v>0.20699999999999999</v>
      </c>
    </row>
    <row r="2985" spans="1:64" x14ac:dyDescent="0.25">
      <c r="A2985" s="57" t="s">
        <v>295</v>
      </c>
      <c r="B2985" s="57" t="s">
        <v>295</v>
      </c>
      <c r="C2985" s="9">
        <v>41596</v>
      </c>
      <c r="D2985" s="9"/>
      <c r="E2985" s="9"/>
      <c r="F2985" s="10" t="s">
        <v>114</v>
      </c>
      <c r="U2985">
        <v>1887.00612321624</v>
      </c>
      <c r="V2985">
        <v>273.702202844569</v>
      </c>
      <c r="AM2985">
        <v>7.00548236278535</v>
      </c>
      <c r="AP2985">
        <v>377.65356638131402</v>
      </c>
      <c r="AS2985">
        <v>1.8550022999999999E-2</v>
      </c>
      <c r="BB2985">
        <v>138.69047619047601</v>
      </c>
      <c r="BE2985">
        <v>273.702202844569</v>
      </c>
      <c r="BJ2985">
        <v>1066.4044347543499</v>
      </c>
      <c r="BK2985">
        <v>635.892857142857</v>
      </c>
    </row>
    <row r="2986" spans="1:64" x14ac:dyDescent="0.25">
      <c r="A2986" s="57" t="s">
        <v>295</v>
      </c>
      <c r="B2986" s="57" t="s">
        <v>295</v>
      </c>
      <c r="C2986" s="9">
        <v>41596</v>
      </c>
      <c r="D2986" s="9"/>
      <c r="E2986" s="9"/>
      <c r="F2986" s="10" t="s">
        <v>114</v>
      </c>
      <c r="AF2986">
        <v>0.98712959033683301</v>
      </c>
    </row>
    <row r="2987" spans="1:64" x14ac:dyDescent="0.25">
      <c r="A2987" s="57" t="s">
        <v>295</v>
      </c>
      <c r="B2987" s="57" t="s">
        <v>295</v>
      </c>
      <c r="C2987" s="9">
        <v>41597</v>
      </c>
      <c r="D2987" s="9"/>
      <c r="E2987" s="9"/>
      <c r="F2987" s="10" t="s">
        <v>114</v>
      </c>
      <c r="H2987">
        <v>384.95</v>
      </c>
      <c r="I2987">
        <v>0.27975</v>
      </c>
      <c r="J2987">
        <v>0.29649999999999999</v>
      </c>
      <c r="K2987">
        <v>0.27975</v>
      </c>
      <c r="L2987">
        <v>0.23350000000000001</v>
      </c>
      <c r="M2987">
        <v>0.224</v>
      </c>
      <c r="N2987">
        <v>0.22450000000000001</v>
      </c>
      <c r="O2987">
        <v>0.1845</v>
      </c>
      <c r="P2987">
        <v>0.20225000000000001</v>
      </c>
    </row>
    <row r="2988" spans="1:64" x14ac:dyDescent="0.25">
      <c r="A2988" s="57" t="s">
        <v>295</v>
      </c>
      <c r="B2988" s="57" t="s">
        <v>295</v>
      </c>
      <c r="C2988" s="9">
        <v>41599</v>
      </c>
      <c r="D2988" s="9"/>
      <c r="E2988" s="9"/>
      <c r="F2988" s="10" t="s">
        <v>114</v>
      </c>
      <c r="BA2988">
        <v>70.2</v>
      </c>
    </row>
    <row r="2989" spans="1:64" x14ac:dyDescent="0.25">
      <c r="A2989" s="57" t="s">
        <v>295</v>
      </c>
      <c r="B2989" s="57" t="s">
        <v>295</v>
      </c>
      <c r="C2989" s="9">
        <v>41604</v>
      </c>
      <c r="D2989" s="9"/>
      <c r="E2989" s="9"/>
      <c r="F2989" s="10" t="s">
        <v>114</v>
      </c>
      <c r="H2989">
        <v>387.6</v>
      </c>
      <c r="I2989">
        <v>0.28375</v>
      </c>
      <c r="J2989">
        <v>0.29725000000000001</v>
      </c>
      <c r="K2989">
        <v>0.28199999999999997</v>
      </c>
      <c r="L2989">
        <v>0.23949999999999999</v>
      </c>
      <c r="M2989">
        <v>0.22500000000000001</v>
      </c>
      <c r="N2989">
        <v>0.22650000000000001</v>
      </c>
      <c r="O2989">
        <v>0.1825</v>
      </c>
      <c r="P2989">
        <v>0.20150000000000001</v>
      </c>
    </row>
    <row r="2990" spans="1:64" x14ac:dyDescent="0.25">
      <c r="A2990" s="57" t="s">
        <v>295</v>
      </c>
      <c r="B2990" s="57" t="s">
        <v>295</v>
      </c>
      <c r="C2990" s="9">
        <v>41607</v>
      </c>
      <c r="D2990" s="9"/>
      <c r="E2990" s="9"/>
      <c r="F2990" s="10" t="s">
        <v>114</v>
      </c>
      <c r="AK2990">
        <v>8</v>
      </c>
      <c r="BA2990">
        <v>70.650000000000006</v>
      </c>
    </row>
    <row r="2991" spans="1:64" x14ac:dyDescent="0.25">
      <c r="A2991" s="57" t="s">
        <v>295</v>
      </c>
      <c r="B2991" s="57" t="s">
        <v>295</v>
      </c>
      <c r="C2991" s="9">
        <v>41610</v>
      </c>
      <c r="D2991" s="9"/>
      <c r="E2991" s="9"/>
      <c r="F2991" s="10" t="s">
        <v>114</v>
      </c>
      <c r="U2991">
        <v>2249.0845984679599</v>
      </c>
      <c r="V2991">
        <v>422.76585749227303</v>
      </c>
      <c r="AD2991">
        <v>75.125780348288302</v>
      </c>
      <c r="AM2991">
        <v>6.7423104984325999</v>
      </c>
      <c r="AP2991">
        <v>376.34067623203703</v>
      </c>
      <c r="AS2991">
        <v>1.7915444999999999E-2</v>
      </c>
      <c r="BB2991">
        <v>142.857142857143</v>
      </c>
      <c r="BE2991">
        <v>347.64007714398502</v>
      </c>
      <c r="BJ2991">
        <v>1211.27741418294</v>
      </c>
      <c r="BK2991">
        <v>715.77380952380997</v>
      </c>
    </row>
    <row r="2992" spans="1:64" x14ac:dyDescent="0.25">
      <c r="A2992" s="57" t="s">
        <v>295</v>
      </c>
      <c r="B2992" s="57" t="s">
        <v>295</v>
      </c>
      <c r="C2992" s="9">
        <v>41611</v>
      </c>
      <c r="D2992" s="9"/>
      <c r="E2992" s="9"/>
      <c r="F2992" s="10" t="s">
        <v>114</v>
      </c>
      <c r="H2992">
        <v>385.05</v>
      </c>
      <c r="I2992">
        <v>0.26674999999999999</v>
      </c>
      <c r="J2992">
        <v>0.29325000000000001</v>
      </c>
      <c r="K2992">
        <v>0.28275</v>
      </c>
      <c r="L2992">
        <v>0.25</v>
      </c>
      <c r="M2992">
        <v>0.22650000000000001</v>
      </c>
      <c r="N2992">
        <v>0.22875000000000001</v>
      </c>
      <c r="O2992">
        <v>0.18099999999999999</v>
      </c>
      <c r="P2992">
        <v>0.19625000000000001</v>
      </c>
    </row>
    <row r="2993" spans="1:63" x14ac:dyDescent="0.25">
      <c r="A2993" s="57" t="s">
        <v>295</v>
      </c>
      <c r="B2993" s="57" t="s">
        <v>295</v>
      </c>
      <c r="C2993" s="9">
        <v>41613</v>
      </c>
      <c r="D2993" s="9"/>
      <c r="E2993" s="9"/>
      <c r="F2993" s="10" t="s">
        <v>114</v>
      </c>
      <c r="AF2993">
        <v>0.98885216403701504</v>
      </c>
    </row>
    <row r="2994" spans="1:63" x14ac:dyDescent="0.25">
      <c r="A2994" s="57" t="s">
        <v>295</v>
      </c>
      <c r="B2994" s="57" t="s">
        <v>295</v>
      </c>
      <c r="C2994" s="9">
        <v>41618</v>
      </c>
      <c r="D2994" s="9"/>
      <c r="E2994" s="9"/>
      <c r="F2994" s="10" t="s">
        <v>114</v>
      </c>
      <c r="H2994">
        <v>371.05</v>
      </c>
      <c r="I2994">
        <v>0.23449999999999999</v>
      </c>
      <c r="J2994">
        <v>0.28000000000000003</v>
      </c>
      <c r="K2994">
        <v>0.27650000000000002</v>
      </c>
      <c r="L2994">
        <v>0.23924999999999999</v>
      </c>
      <c r="M2994">
        <v>0.22500000000000001</v>
      </c>
      <c r="N2994">
        <v>0.22550000000000001</v>
      </c>
      <c r="O2994">
        <v>0.17899999999999999</v>
      </c>
      <c r="P2994">
        <v>0.19550000000000001</v>
      </c>
    </row>
    <row r="2995" spans="1:63" x14ac:dyDescent="0.25">
      <c r="A2995" s="57" t="s">
        <v>295</v>
      </c>
      <c r="B2995" s="57" t="s">
        <v>295</v>
      </c>
      <c r="C2995" s="9">
        <v>41620</v>
      </c>
      <c r="D2995" s="9"/>
      <c r="E2995" s="9"/>
      <c r="F2995" s="10" t="s">
        <v>114</v>
      </c>
      <c r="BA2995">
        <v>81</v>
      </c>
    </row>
    <row r="2996" spans="1:63" x14ac:dyDescent="0.25">
      <c r="A2996" s="57" t="s">
        <v>295</v>
      </c>
      <c r="B2996" s="57" t="s">
        <v>295</v>
      </c>
      <c r="C2996" s="9">
        <v>41625</v>
      </c>
      <c r="D2996" s="9"/>
      <c r="E2996" s="9"/>
      <c r="F2996" s="10" t="s">
        <v>114</v>
      </c>
      <c r="H2996">
        <v>372.75</v>
      </c>
      <c r="I2996">
        <v>0.2525</v>
      </c>
      <c r="J2996">
        <v>0.28825000000000001</v>
      </c>
      <c r="K2996">
        <v>0.27700000000000002</v>
      </c>
      <c r="L2996">
        <v>0.23899999999999999</v>
      </c>
      <c r="M2996">
        <v>0.2205</v>
      </c>
      <c r="N2996">
        <v>0.22025</v>
      </c>
      <c r="O2996">
        <v>0.17724999999999999</v>
      </c>
      <c r="P2996">
        <v>0.189</v>
      </c>
      <c r="U2996">
        <v>2993.4587204772702</v>
      </c>
      <c r="V2996">
        <v>1021.83944486658</v>
      </c>
      <c r="AD2996">
        <v>674.19936772259098</v>
      </c>
      <c r="AM2996">
        <v>6.1739705975307198</v>
      </c>
      <c r="AP2996">
        <v>334.76148054374602</v>
      </c>
      <c r="AS2996">
        <v>1.8442894000000001E-2</v>
      </c>
      <c r="BB2996">
        <v>178.57142857142901</v>
      </c>
      <c r="BE2996">
        <v>347.64007714398502</v>
      </c>
      <c r="BJ2996">
        <v>1253.0901519885499</v>
      </c>
      <c r="BK2996">
        <v>868.21428571428601</v>
      </c>
    </row>
    <row r="2997" spans="1:63" x14ac:dyDescent="0.25">
      <c r="A2997" s="57" t="s">
        <v>295</v>
      </c>
      <c r="B2997" s="57" t="s">
        <v>295</v>
      </c>
      <c r="C2997" s="9">
        <v>41627</v>
      </c>
      <c r="D2997" s="9"/>
      <c r="E2997" s="9"/>
      <c r="F2997" s="10" t="s">
        <v>114</v>
      </c>
      <c r="AK2997">
        <v>10</v>
      </c>
      <c r="BA2997">
        <v>81.5</v>
      </c>
    </row>
    <row r="2998" spans="1:63" x14ac:dyDescent="0.25">
      <c r="A2998" s="57" t="s">
        <v>295</v>
      </c>
      <c r="B2998" s="57" t="s">
        <v>295</v>
      </c>
      <c r="C2998" s="9">
        <v>41628</v>
      </c>
      <c r="D2998" s="9"/>
      <c r="E2998" s="9"/>
      <c r="F2998" s="10" t="s">
        <v>114</v>
      </c>
      <c r="AF2998">
        <v>0.99176556447888298</v>
      </c>
    </row>
    <row r="2999" spans="1:63" x14ac:dyDescent="0.25">
      <c r="A2999" s="57" t="s">
        <v>295</v>
      </c>
      <c r="B2999" s="57" t="s">
        <v>295</v>
      </c>
      <c r="C2999" s="9">
        <v>41632</v>
      </c>
      <c r="D2999" s="9"/>
      <c r="E2999" s="9"/>
      <c r="F2999" s="10" t="s">
        <v>114</v>
      </c>
      <c r="H2999">
        <v>371</v>
      </c>
      <c r="I2999">
        <v>0.2515</v>
      </c>
      <c r="J2999">
        <v>0.28799999999999998</v>
      </c>
      <c r="K2999">
        <v>0.27825</v>
      </c>
      <c r="L2999">
        <v>0.24324999999999999</v>
      </c>
      <c r="M2999">
        <v>0.22025</v>
      </c>
      <c r="N2999">
        <v>0.21825</v>
      </c>
      <c r="O2999">
        <v>0.17125000000000001</v>
      </c>
      <c r="P2999">
        <v>0.18425</v>
      </c>
    </row>
    <row r="3000" spans="1:63" x14ac:dyDescent="0.25">
      <c r="A3000" s="57" t="s">
        <v>295</v>
      </c>
      <c r="B3000" s="57" t="s">
        <v>295</v>
      </c>
      <c r="C3000" s="9">
        <v>41638</v>
      </c>
      <c r="D3000" s="9"/>
      <c r="E3000" s="9"/>
      <c r="F3000" s="10" t="s">
        <v>114</v>
      </c>
      <c r="AK3000">
        <v>12</v>
      </c>
      <c r="BA3000">
        <v>86</v>
      </c>
    </row>
    <row r="3001" spans="1:63" x14ac:dyDescent="0.25">
      <c r="A3001" s="57" t="s">
        <v>295</v>
      </c>
      <c r="B3001" s="57" t="s">
        <v>295</v>
      </c>
      <c r="C3001" s="9">
        <v>41639</v>
      </c>
      <c r="D3001" s="9"/>
      <c r="E3001" s="9"/>
      <c r="F3001" s="10" t="s">
        <v>114</v>
      </c>
      <c r="H3001">
        <v>351.1</v>
      </c>
      <c r="I3001">
        <v>0.221</v>
      </c>
      <c r="J3001">
        <v>0.26500000000000001</v>
      </c>
      <c r="K3001">
        <v>0.26874999999999999</v>
      </c>
      <c r="L3001">
        <v>0.22450000000000001</v>
      </c>
      <c r="M3001">
        <v>0.21425</v>
      </c>
      <c r="N3001">
        <v>0.21249999999999999</v>
      </c>
      <c r="O3001">
        <v>0.16775000000000001</v>
      </c>
      <c r="P3001">
        <v>0.18174999999999999</v>
      </c>
    </row>
    <row r="3002" spans="1:63" x14ac:dyDescent="0.25">
      <c r="A3002" s="57" t="s">
        <v>295</v>
      </c>
      <c r="B3002" s="57" t="s">
        <v>295</v>
      </c>
      <c r="C3002" s="9">
        <v>41645</v>
      </c>
      <c r="D3002" s="9"/>
      <c r="E3002" s="9"/>
      <c r="F3002" s="10" t="s">
        <v>114</v>
      </c>
      <c r="AF3002">
        <v>0.830430482837057</v>
      </c>
      <c r="AK3002">
        <v>13</v>
      </c>
      <c r="BA3002">
        <v>87</v>
      </c>
    </row>
    <row r="3003" spans="1:63" x14ac:dyDescent="0.25">
      <c r="A3003" s="57" t="s">
        <v>295</v>
      </c>
      <c r="B3003" s="57" t="s">
        <v>295</v>
      </c>
      <c r="C3003" s="9">
        <v>41646</v>
      </c>
      <c r="D3003" s="9"/>
      <c r="E3003" s="9"/>
      <c r="F3003" s="10" t="s">
        <v>114</v>
      </c>
      <c r="H3003">
        <v>301.55</v>
      </c>
      <c r="I3003">
        <v>0.10125000000000001</v>
      </c>
      <c r="J3003">
        <v>0.2145</v>
      </c>
      <c r="K3003">
        <v>0.23924999999999999</v>
      </c>
      <c r="L3003">
        <v>0.19425000000000001</v>
      </c>
      <c r="M3003">
        <v>0.20449999999999999</v>
      </c>
      <c r="N3003">
        <v>0.20924999999999999</v>
      </c>
      <c r="O3003">
        <v>0.16425000000000001</v>
      </c>
      <c r="P3003">
        <v>0.18049999999999999</v>
      </c>
    </row>
    <row r="3004" spans="1:63" x14ac:dyDescent="0.25">
      <c r="A3004" s="57" t="s">
        <v>295</v>
      </c>
      <c r="B3004" s="57" t="s">
        <v>295</v>
      </c>
      <c r="C3004" s="9">
        <v>41652</v>
      </c>
      <c r="D3004" s="9"/>
      <c r="E3004" s="9"/>
      <c r="F3004" s="10" t="s">
        <v>114</v>
      </c>
      <c r="BA3004">
        <v>88</v>
      </c>
    </row>
    <row r="3005" spans="1:63" x14ac:dyDescent="0.25">
      <c r="A3005" s="57" t="s">
        <v>295</v>
      </c>
      <c r="B3005" s="57" t="s">
        <v>295</v>
      </c>
      <c r="C3005" s="9">
        <v>41653</v>
      </c>
      <c r="D3005" s="9"/>
      <c r="E3005" s="9"/>
      <c r="F3005" s="10" t="s">
        <v>114</v>
      </c>
      <c r="H3005">
        <v>278.95</v>
      </c>
      <c r="I3005">
        <v>8.1500000000000003E-2</v>
      </c>
      <c r="J3005">
        <v>0.19600000000000001</v>
      </c>
      <c r="K3005">
        <v>0.21625</v>
      </c>
      <c r="L3005">
        <v>0.17324999999999999</v>
      </c>
      <c r="M3005">
        <v>0.19225</v>
      </c>
      <c r="N3005">
        <v>0.20150000000000001</v>
      </c>
      <c r="O3005">
        <v>0.1615</v>
      </c>
      <c r="P3005">
        <v>0.17249999999999999</v>
      </c>
      <c r="AF3005">
        <v>0.31407831248426599</v>
      </c>
      <c r="AK3005">
        <v>15</v>
      </c>
    </row>
    <row r="3006" spans="1:63" x14ac:dyDescent="0.25">
      <c r="A3006" s="57" t="s">
        <v>295</v>
      </c>
      <c r="B3006" s="57" t="s">
        <v>295</v>
      </c>
      <c r="C3006" s="9">
        <v>41660</v>
      </c>
      <c r="D3006" s="9"/>
      <c r="E3006" s="9"/>
      <c r="F3006" s="10" t="s">
        <v>114</v>
      </c>
      <c r="H3006">
        <v>263.05</v>
      </c>
      <c r="I3006">
        <v>7.3499999999999996E-2</v>
      </c>
      <c r="J3006">
        <v>0.18625</v>
      </c>
      <c r="K3006">
        <v>0.19850000000000001</v>
      </c>
      <c r="L3006">
        <v>0.1555</v>
      </c>
      <c r="M3006">
        <v>0.18325</v>
      </c>
      <c r="N3006">
        <v>0.19125</v>
      </c>
      <c r="O3006">
        <v>0.15675</v>
      </c>
      <c r="P3006">
        <v>0.17025000000000001</v>
      </c>
    </row>
    <row r="3007" spans="1:63" x14ac:dyDescent="0.25">
      <c r="A3007" s="57" t="s">
        <v>295</v>
      </c>
      <c r="B3007" s="57" t="s">
        <v>295</v>
      </c>
      <c r="C3007" s="9">
        <v>41662</v>
      </c>
      <c r="D3007" s="9"/>
      <c r="E3007" s="9"/>
      <c r="F3007" s="10" t="s">
        <v>114</v>
      </c>
      <c r="AK3007">
        <v>15</v>
      </c>
      <c r="BA3007">
        <v>93</v>
      </c>
    </row>
    <row r="3008" spans="1:63" x14ac:dyDescent="0.25">
      <c r="A3008" s="57" t="s">
        <v>295</v>
      </c>
      <c r="B3008" s="57" t="s">
        <v>295</v>
      </c>
      <c r="C3008" s="9">
        <v>41664</v>
      </c>
      <c r="D3008" s="9"/>
      <c r="E3008" s="9"/>
      <c r="F3008" s="10" t="s">
        <v>114</v>
      </c>
      <c r="U3008">
        <v>2625.4943707521302</v>
      </c>
      <c r="V3008">
        <v>1233.09316214398</v>
      </c>
      <c r="Y3008" s="33"/>
      <c r="Z3008">
        <v>3.2070330000000001E-2</v>
      </c>
      <c r="AB3008">
        <v>27609.7279011473</v>
      </c>
      <c r="AD3008">
        <v>885.45308499999999</v>
      </c>
      <c r="AP3008">
        <v>0</v>
      </c>
      <c r="AT3008" t="s">
        <v>45</v>
      </c>
      <c r="BE3008">
        <v>347.64007714398502</v>
      </c>
      <c r="BJ3008">
        <v>883.743501876148</v>
      </c>
    </row>
    <row r="3009" spans="1:64" x14ac:dyDescent="0.25">
      <c r="A3009" s="57" t="s">
        <v>295</v>
      </c>
      <c r="B3009" s="57" t="s">
        <v>295</v>
      </c>
      <c r="C3009" s="9">
        <v>41667</v>
      </c>
      <c r="D3009" s="9"/>
      <c r="E3009" s="9"/>
      <c r="F3009" s="10" t="s">
        <v>114</v>
      </c>
      <c r="H3009">
        <v>257.25</v>
      </c>
      <c r="I3009">
        <v>7.1499999999999994E-2</v>
      </c>
      <c r="J3009">
        <v>0.19025</v>
      </c>
      <c r="K3009">
        <v>0.191</v>
      </c>
      <c r="L3009">
        <v>0.14649999999999999</v>
      </c>
      <c r="M3009">
        <v>0.17499999999999999</v>
      </c>
      <c r="N3009">
        <v>0.1895</v>
      </c>
      <c r="O3009">
        <v>0.154</v>
      </c>
      <c r="P3009">
        <v>0.16850000000000001</v>
      </c>
    </row>
    <row r="3010" spans="1:64" x14ac:dyDescent="0.25">
      <c r="A3010" s="34" t="s">
        <v>295</v>
      </c>
      <c r="B3010" s="34" t="s">
        <v>295</v>
      </c>
      <c r="F3010" s="10" t="s">
        <v>114</v>
      </c>
    </row>
    <row r="3011" spans="1:64" x14ac:dyDescent="0.25">
      <c r="A3011" s="34" t="s">
        <v>296</v>
      </c>
      <c r="B3011" s="34" t="s">
        <v>296</v>
      </c>
      <c r="C3011" s="1">
        <v>41369</v>
      </c>
      <c r="F3011" s="38" t="s">
        <v>114</v>
      </c>
    </row>
    <row r="3012" spans="1:64" x14ac:dyDescent="0.25">
      <c r="A3012" s="34" t="s">
        <v>296</v>
      </c>
      <c r="B3012" s="34" t="s">
        <v>296</v>
      </c>
      <c r="C3012" s="1">
        <v>41380</v>
      </c>
      <c r="F3012" s="38" t="s">
        <v>114</v>
      </c>
    </row>
    <row r="3013" spans="1:64" x14ac:dyDescent="0.25">
      <c r="A3013" s="57" t="s">
        <v>296</v>
      </c>
      <c r="B3013" s="57" t="s">
        <v>296</v>
      </c>
      <c r="C3013" s="9">
        <v>41386</v>
      </c>
      <c r="D3013" s="9"/>
      <c r="E3013" s="9"/>
      <c r="F3013" s="10" t="s">
        <v>114</v>
      </c>
      <c r="AE3013">
        <v>3.75</v>
      </c>
      <c r="AL3013">
        <v>2.0499999999999998</v>
      </c>
      <c r="BA3013">
        <v>19.25</v>
      </c>
      <c r="BL3013">
        <v>3.75</v>
      </c>
    </row>
    <row r="3014" spans="1:64" x14ac:dyDescent="0.25">
      <c r="A3014" s="57" t="s">
        <v>296</v>
      </c>
      <c r="B3014" s="57" t="s">
        <v>296</v>
      </c>
      <c r="C3014" s="9">
        <v>41387</v>
      </c>
      <c r="D3014" s="9"/>
      <c r="E3014" s="9"/>
      <c r="F3014" s="10" t="s">
        <v>114</v>
      </c>
      <c r="H3014">
        <v>404.22500000000002</v>
      </c>
      <c r="I3014">
        <v>0.268125</v>
      </c>
      <c r="J3014">
        <v>0.27850000000000003</v>
      </c>
      <c r="K3014">
        <v>0.27400000000000002</v>
      </c>
      <c r="L3014">
        <v>0.27074999999999999</v>
      </c>
      <c r="M3014">
        <v>0.27150000000000002</v>
      </c>
      <c r="N3014">
        <v>0.23125000000000001</v>
      </c>
      <c r="O3014">
        <v>0.19900000000000001</v>
      </c>
      <c r="P3014">
        <v>0.22800000000000001</v>
      </c>
    </row>
    <row r="3015" spans="1:64" x14ac:dyDescent="0.25">
      <c r="A3015" s="34" t="s">
        <v>296</v>
      </c>
      <c r="B3015" s="34" t="s">
        <v>296</v>
      </c>
      <c r="C3015" s="1">
        <v>41390</v>
      </c>
      <c r="F3015" s="38" t="s">
        <v>114</v>
      </c>
    </row>
    <row r="3016" spans="1:64" x14ac:dyDescent="0.25">
      <c r="A3016" s="57" t="s">
        <v>296</v>
      </c>
      <c r="B3016" s="57" t="s">
        <v>296</v>
      </c>
      <c r="C3016" s="9">
        <v>41394</v>
      </c>
      <c r="D3016" s="9"/>
      <c r="E3016" s="9"/>
      <c r="F3016" s="10" t="s">
        <v>114</v>
      </c>
      <c r="H3016">
        <v>401.375</v>
      </c>
      <c r="I3016">
        <v>0.25412499999999999</v>
      </c>
      <c r="J3016">
        <v>0.27825</v>
      </c>
      <c r="K3016">
        <v>0.27625</v>
      </c>
      <c r="L3016">
        <v>0.27</v>
      </c>
      <c r="M3016">
        <v>0.27024999999999999</v>
      </c>
      <c r="N3016">
        <v>0.23225000000000001</v>
      </c>
      <c r="O3016">
        <v>0.19800000000000001</v>
      </c>
      <c r="P3016">
        <v>0.22775000000000001</v>
      </c>
    </row>
    <row r="3017" spans="1:64" x14ac:dyDescent="0.25">
      <c r="A3017" s="57" t="s">
        <v>296</v>
      </c>
      <c r="B3017" s="57" t="s">
        <v>296</v>
      </c>
      <c r="C3017" s="9">
        <v>41396</v>
      </c>
      <c r="D3017" s="9"/>
      <c r="E3017" s="9"/>
      <c r="F3017" s="10" t="s">
        <v>114</v>
      </c>
      <c r="AE3017">
        <v>4.95</v>
      </c>
      <c r="AL3017">
        <v>3.7</v>
      </c>
      <c r="BA3017">
        <v>22</v>
      </c>
      <c r="BL3017">
        <v>4.95</v>
      </c>
    </row>
    <row r="3018" spans="1:64" x14ac:dyDescent="0.25">
      <c r="A3018" s="57" t="s">
        <v>296</v>
      </c>
      <c r="B3018" s="57" t="s">
        <v>296</v>
      </c>
      <c r="C3018" s="9">
        <v>41397</v>
      </c>
      <c r="D3018" s="9"/>
      <c r="E3018" s="9"/>
      <c r="F3018" s="10" t="s">
        <v>114</v>
      </c>
      <c r="AF3018">
        <v>0.22771336389414301</v>
      </c>
    </row>
    <row r="3019" spans="1:64" x14ac:dyDescent="0.25">
      <c r="A3019" s="34" t="s">
        <v>296</v>
      </c>
      <c r="B3019" s="34" t="s">
        <v>296</v>
      </c>
      <c r="C3019" s="1">
        <v>41399</v>
      </c>
      <c r="F3019" s="38" t="s">
        <v>114</v>
      </c>
    </row>
    <row r="3020" spans="1:64" x14ac:dyDescent="0.25">
      <c r="A3020" s="57" t="s">
        <v>296</v>
      </c>
      <c r="B3020" s="57" t="s">
        <v>296</v>
      </c>
      <c r="C3020" s="9">
        <v>41408</v>
      </c>
      <c r="D3020" s="9"/>
      <c r="E3020" s="9"/>
      <c r="F3020" s="10" t="s">
        <v>114</v>
      </c>
      <c r="H3020">
        <v>389.15</v>
      </c>
      <c r="I3020">
        <v>0.22450000000000001</v>
      </c>
      <c r="J3020">
        <v>0.26600000000000001</v>
      </c>
      <c r="K3020">
        <v>0.27100000000000002</v>
      </c>
      <c r="L3020">
        <v>0.26500000000000001</v>
      </c>
      <c r="M3020">
        <v>0.26600000000000001</v>
      </c>
      <c r="N3020">
        <v>0.23050000000000001</v>
      </c>
      <c r="O3020">
        <v>0.19575000000000001</v>
      </c>
      <c r="P3020">
        <v>0.22700000000000001</v>
      </c>
      <c r="AF3020">
        <v>0.45885743739679302</v>
      </c>
    </row>
    <row r="3021" spans="1:64" x14ac:dyDescent="0.25">
      <c r="A3021" s="57" t="s">
        <v>296</v>
      </c>
      <c r="B3021" s="57" t="s">
        <v>296</v>
      </c>
      <c r="C3021" s="9">
        <v>41410</v>
      </c>
      <c r="D3021" s="9"/>
      <c r="E3021" s="9"/>
      <c r="F3021" s="10" t="s">
        <v>114</v>
      </c>
      <c r="AE3021">
        <v>6.25</v>
      </c>
      <c r="AL3021">
        <v>4.95</v>
      </c>
      <c r="BA3021">
        <v>24.75</v>
      </c>
      <c r="BL3021">
        <v>6.25</v>
      </c>
    </row>
    <row r="3022" spans="1:64" x14ac:dyDescent="0.25">
      <c r="A3022" s="34" t="s">
        <v>296</v>
      </c>
      <c r="B3022" s="34" t="s">
        <v>296</v>
      </c>
      <c r="C3022" s="1">
        <v>41413</v>
      </c>
      <c r="F3022" s="38" t="s">
        <v>114</v>
      </c>
    </row>
    <row r="3023" spans="1:64" x14ac:dyDescent="0.25">
      <c r="A3023" s="57" t="s">
        <v>296</v>
      </c>
      <c r="B3023" s="57" t="s">
        <v>296</v>
      </c>
      <c r="C3023" s="9">
        <v>41423</v>
      </c>
      <c r="D3023" s="9"/>
      <c r="E3023" s="9"/>
      <c r="F3023" s="10" t="s">
        <v>114</v>
      </c>
      <c r="H3023">
        <v>409.05</v>
      </c>
      <c r="I3023">
        <v>0.28899999999999998</v>
      </c>
      <c r="J3023">
        <v>0.28825000000000001</v>
      </c>
      <c r="K3023">
        <v>0.27725</v>
      </c>
      <c r="L3023">
        <v>0.26824999999999999</v>
      </c>
      <c r="M3023">
        <v>0.26624999999999999</v>
      </c>
      <c r="N3023">
        <v>0.22900000000000001</v>
      </c>
      <c r="O3023">
        <v>0.19975000000000001</v>
      </c>
      <c r="P3023">
        <v>0.22750000000000001</v>
      </c>
      <c r="AE3023">
        <v>7.1</v>
      </c>
      <c r="AL3023">
        <v>5.95</v>
      </c>
      <c r="BL3023">
        <v>7.1</v>
      </c>
    </row>
    <row r="3024" spans="1:64" x14ac:dyDescent="0.25">
      <c r="A3024" s="57" t="s">
        <v>296</v>
      </c>
      <c r="B3024" s="57" t="s">
        <v>296</v>
      </c>
      <c r="C3024" s="9">
        <v>41425</v>
      </c>
      <c r="D3024" s="9"/>
      <c r="E3024" s="9"/>
      <c r="F3024" s="10" t="s">
        <v>114</v>
      </c>
      <c r="AF3024">
        <v>0.73153603257621902</v>
      </c>
      <c r="BA3024">
        <v>24.5</v>
      </c>
    </row>
    <row r="3025" spans="1:64" x14ac:dyDescent="0.25">
      <c r="A3025" s="34" t="s">
        <v>296</v>
      </c>
      <c r="B3025" s="34" t="s">
        <v>296</v>
      </c>
      <c r="C3025" s="1">
        <v>41426</v>
      </c>
      <c r="F3025" s="38" t="s">
        <v>114</v>
      </c>
    </row>
    <row r="3026" spans="1:64" x14ac:dyDescent="0.25">
      <c r="A3026" s="57" t="s">
        <v>296</v>
      </c>
      <c r="B3026" s="57" t="s">
        <v>296</v>
      </c>
      <c r="C3026" s="9">
        <v>41436</v>
      </c>
      <c r="D3026" s="9"/>
      <c r="E3026" s="9"/>
      <c r="F3026" s="10" t="s">
        <v>114</v>
      </c>
      <c r="H3026">
        <v>407.22500000000002</v>
      </c>
      <c r="I3026">
        <v>0.28787499999999999</v>
      </c>
      <c r="J3026">
        <v>0.28575</v>
      </c>
      <c r="K3026">
        <v>0.27600000000000002</v>
      </c>
      <c r="L3026">
        <v>0.26624999999999999</v>
      </c>
      <c r="M3026">
        <v>0.26724999999999999</v>
      </c>
      <c r="N3026">
        <v>0.22800000000000001</v>
      </c>
      <c r="O3026">
        <v>0.19975000000000001</v>
      </c>
      <c r="P3026">
        <v>0.22525000000000001</v>
      </c>
    </row>
    <row r="3027" spans="1:64" x14ac:dyDescent="0.25">
      <c r="A3027" s="57" t="s">
        <v>296</v>
      </c>
      <c r="B3027" s="57" t="s">
        <v>296</v>
      </c>
      <c r="C3027" s="9">
        <v>41438</v>
      </c>
      <c r="D3027" s="9"/>
      <c r="E3027" s="9"/>
      <c r="F3027" s="10" t="s">
        <v>114</v>
      </c>
      <c r="AE3027">
        <v>8.0500000000000007</v>
      </c>
      <c r="AF3027">
        <v>0.80901498294831498</v>
      </c>
      <c r="AL3027">
        <v>6.95</v>
      </c>
      <c r="BA3027">
        <v>25.75</v>
      </c>
      <c r="BL3027">
        <v>8.0500000000000007</v>
      </c>
    </row>
    <row r="3028" spans="1:64" x14ac:dyDescent="0.25">
      <c r="A3028" s="34" t="s">
        <v>296</v>
      </c>
      <c r="B3028" s="34" t="s">
        <v>296</v>
      </c>
      <c r="C3028" s="1">
        <v>41448</v>
      </c>
      <c r="F3028" s="38" t="s">
        <v>114</v>
      </c>
    </row>
    <row r="3029" spans="1:64" x14ac:dyDescent="0.25">
      <c r="A3029" s="57" t="s">
        <v>296</v>
      </c>
      <c r="B3029" s="57" t="s">
        <v>296</v>
      </c>
      <c r="C3029" s="9">
        <v>41450</v>
      </c>
      <c r="D3029" s="9"/>
      <c r="E3029" s="9"/>
      <c r="F3029" s="10" t="s">
        <v>114</v>
      </c>
      <c r="H3029">
        <v>470.35</v>
      </c>
      <c r="I3029">
        <v>0.33274999999999999</v>
      </c>
      <c r="J3029">
        <v>0.30449999999999999</v>
      </c>
      <c r="K3029">
        <v>0.29125000000000001</v>
      </c>
      <c r="L3029">
        <v>0.31724999999999998</v>
      </c>
      <c r="M3029">
        <v>0.30375000000000002</v>
      </c>
      <c r="N3029">
        <v>0.29975000000000002</v>
      </c>
      <c r="O3029">
        <v>0.26400000000000001</v>
      </c>
      <c r="P3029">
        <v>0.23849999999999999</v>
      </c>
      <c r="AE3029">
        <v>8.65</v>
      </c>
      <c r="AF3029">
        <v>0.94693667571676299</v>
      </c>
      <c r="AL3029">
        <v>7.35</v>
      </c>
      <c r="BL3029">
        <v>8.65</v>
      </c>
    </row>
    <row r="3030" spans="1:64" x14ac:dyDescent="0.25">
      <c r="A3030" s="57" t="s">
        <v>296</v>
      </c>
      <c r="B3030" s="57" t="s">
        <v>296</v>
      </c>
      <c r="C3030" s="9">
        <v>41457</v>
      </c>
      <c r="D3030" s="9"/>
      <c r="E3030" s="9"/>
      <c r="F3030" s="10" t="s">
        <v>114</v>
      </c>
      <c r="BA3030">
        <v>27</v>
      </c>
    </row>
    <row r="3031" spans="1:64" x14ac:dyDescent="0.25">
      <c r="A3031" s="57" t="s">
        <v>296</v>
      </c>
      <c r="B3031" s="57" t="s">
        <v>296</v>
      </c>
      <c r="C3031" s="9">
        <v>41459</v>
      </c>
      <c r="D3031" s="9"/>
      <c r="E3031" s="9"/>
      <c r="F3031" s="10" t="s">
        <v>114</v>
      </c>
      <c r="U3031">
        <v>244.48333333333301</v>
      </c>
      <c r="V3031">
        <v>0</v>
      </c>
      <c r="AM3031">
        <v>2.73372164422375</v>
      </c>
      <c r="AP3031">
        <v>148.70613552744601</v>
      </c>
      <c r="AS3031">
        <v>1.8383382E-2</v>
      </c>
      <c r="BB3031">
        <v>154.166666666667</v>
      </c>
      <c r="BE3031">
        <v>0</v>
      </c>
      <c r="BJ3031">
        <v>93.276816757288699</v>
      </c>
      <c r="BK3031">
        <v>1436.7857142857099</v>
      </c>
    </row>
    <row r="3032" spans="1:64" x14ac:dyDescent="0.25">
      <c r="A3032" s="57" t="s">
        <v>296</v>
      </c>
      <c r="B3032" s="57" t="s">
        <v>296</v>
      </c>
      <c r="C3032" s="9">
        <v>41465</v>
      </c>
      <c r="D3032" s="9"/>
      <c r="E3032" s="9"/>
      <c r="F3032" s="10" t="s">
        <v>114</v>
      </c>
      <c r="AE3032">
        <v>9.1</v>
      </c>
      <c r="AL3032">
        <v>8</v>
      </c>
      <c r="BA3032">
        <v>28.5</v>
      </c>
      <c r="BL3032">
        <v>9.1</v>
      </c>
    </row>
    <row r="3033" spans="1:64" x14ac:dyDescent="0.25">
      <c r="A3033" s="57" t="s">
        <v>296</v>
      </c>
      <c r="B3033" s="57" t="s">
        <v>296</v>
      </c>
      <c r="C3033" s="9">
        <v>41466</v>
      </c>
      <c r="D3033" s="9"/>
      <c r="E3033" s="9"/>
      <c r="F3033" s="10" t="s">
        <v>114</v>
      </c>
      <c r="H3033">
        <v>458.1</v>
      </c>
      <c r="I3033">
        <v>0.29249999999999998</v>
      </c>
      <c r="J3033">
        <v>0.28875000000000001</v>
      </c>
      <c r="K3033">
        <v>0.28725000000000001</v>
      </c>
      <c r="L3033">
        <v>0.307</v>
      </c>
      <c r="M3033">
        <v>0.3</v>
      </c>
      <c r="N3033">
        <v>0.29449999999999998</v>
      </c>
      <c r="O3033">
        <v>0.26624999999999999</v>
      </c>
      <c r="P3033">
        <v>0.25424999999999998</v>
      </c>
      <c r="AF3033">
        <v>0.973532110145647</v>
      </c>
    </row>
    <row r="3034" spans="1:64" x14ac:dyDescent="0.25">
      <c r="A3034" s="34" t="s">
        <v>296</v>
      </c>
      <c r="B3034" s="34" t="s">
        <v>296</v>
      </c>
      <c r="C3034" s="1">
        <v>41471</v>
      </c>
      <c r="F3034" s="38" t="s">
        <v>114</v>
      </c>
    </row>
    <row r="3035" spans="1:64" x14ac:dyDescent="0.25">
      <c r="A3035" s="57" t="s">
        <v>296</v>
      </c>
      <c r="B3035" s="57" t="s">
        <v>296</v>
      </c>
      <c r="C3035" s="9">
        <v>41481</v>
      </c>
      <c r="D3035" s="9"/>
      <c r="E3035" s="9"/>
      <c r="F3035" s="10" t="s">
        <v>114</v>
      </c>
      <c r="BA3035">
        <v>30</v>
      </c>
    </row>
    <row r="3036" spans="1:64" x14ac:dyDescent="0.25">
      <c r="A3036" s="57" t="s">
        <v>296</v>
      </c>
      <c r="B3036" s="57" t="s">
        <v>296</v>
      </c>
      <c r="C3036" s="9">
        <v>41484</v>
      </c>
      <c r="D3036" s="9"/>
      <c r="E3036" s="9"/>
      <c r="F3036" s="10" t="s">
        <v>114</v>
      </c>
      <c r="AE3036">
        <v>9.9499999999999993</v>
      </c>
      <c r="AF3036">
        <v>0.98910895840385404</v>
      </c>
      <c r="AL3036">
        <v>8.85</v>
      </c>
      <c r="BL3036">
        <v>9.9499999999999993</v>
      </c>
    </row>
    <row r="3037" spans="1:64" x14ac:dyDescent="0.25">
      <c r="A3037" s="57" t="s">
        <v>296</v>
      </c>
      <c r="B3037" s="57" t="s">
        <v>296</v>
      </c>
      <c r="C3037" s="9">
        <v>41485</v>
      </c>
      <c r="D3037" s="9"/>
      <c r="E3037" s="9"/>
      <c r="F3037" s="10" t="s">
        <v>114</v>
      </c>
      <c r="H3037">
        <v>446.52499999999998</v>
      </c>
      <c r="I3037">
        <v>0.27612500000000001</v>
      </c>
      <c r="J3037">
        <v>0.28125</v>
      </c>
      <c r="K3037">
        <v>0.28225</v>
      </c>
      <c r="L3037">
        <v>0.29475000000000001</v>
      </c>
      <c r="M3037">
        <v>0.29275000000000001</v>
      </c>
      <c r="N3037">
        <v>0.28525</v>
      </c>
      <c r="O3037">
        <v>0.26200000000000001</v>
      </c>
      <c r="P3037">
        <v>0.25824999999999998</v>
      </c>
    </row>
    <row r="3038" spans="1:64" x14ac:dyDescent="0.25">
      <c r="A3038" s="34" t="s">
        <v>296</v>
      </c>
      <c r="B3038" s="34" t="s">
        <v>296</v>
      </c>
      <c r="C3038" s="1">
        <v>41490</v>
      </c>
      <c r="F3038" s="38" t="s">
        <v>114</v>
      </c>
    </row>
    <row r="3039" spans="1:64" x14ac:dyDescent="0.25">
      <c r="A3039" s="57" t="s">
        <v>296</v>
      </c>
      <c r="B3039" s="57" t="s">
        <v>296</v>
      </c>
      <c r="C3039" s="9">
        <v>41495</v>
      </c>
      <c r="D3039" s="9"/>
      <c r="E3039" s="9"/>
      <c r="F3039" s="10" t="s">
        <v>114</v>
      </c>
      <c r="BA3039">
        <v>31.25</v>
      </c>
    </row>
    <row r="3040" spans="1:64" x14ac:dyDescent="0.25">
      <c r="A3040" s="57" t="s">
        <v>296</v>
      </c>
      <c r="B3040" s="57" t="s">
        <v>296</v>
      </c>
      <c r="C3040" s="9">
        <v>41500</v>
      </c>
      <c r="D3040" s="9"/>
      <c r="E3040" s="9"/>
      <c r="F3040" s="10" t="s">
        <v>114</v>
      </c>
      <c r="AE3040">
        <v>10.8</v>
      </c>
      <c r="AL3040">
        <v>9.6</v>
      </c>
      <c r="BL3040">
        <v>10.8</v>
      </c>
    </row>
    <row r="3041" spans="1:64" x14ac:dyDescent="0.25">
      <c r="A3041" s="34" t="s">
        <v>296</v>
      </c>
      <c r="B3041" s="34" t="s">
        <v>296</v>
      </c>
      <c r="C3041" s="1">
        <v>41507</v>
      </c>
      <c r="F3041" s="38" t="s">
        <v>114</v>
      </c>
    </row>
    <row r="3042" spans="1:64" x14ac:dyDescent="0.25">
      <c r="A3042" s="57" t="s">
        <v>296</v>
      </c>
      <c r="B3042" s="57" t="s">
        <v>296</v>
      </c>
      <c r="C3042" s="9">
        <v>41515</v>
      </c>
      <c r="D3042" s="9"/>
      <c r="E3042" s="9"/>
      <c r="F3042" s="10" t="s">
        <v>114</v>
      </c>
      <c r="H3042">
        <v>414.47500000000002</v>
      </c>
      <c r="I3042">
        <v>0.22087499999999999</v>
      </c>
      <c r="J3042">
        <v>0.25524999999999998</v>
      </c>
      <c r="K3042">
        <v>0.26950000000000002</v>
      </c>
      <c r="L3042">
        <v>0.27124999999999999</v>
      </c>
      <c r="M3042">
        <v>0.28325</v>
      </c>
      <c r="N3042">
        <v>0.26300000000000001</v>
      </c>
      <c r="O3042">
        <v>0.24975</v>
      </c>
      <c r="P3042">
        <v>0.25950000000000001</v>
      </c>
    </row>
    <row r="3043" spans="1:64" x14ac:dyDescent="0.25">
      <c r="A3043" s="57" t="s">
        <v>296</v>
      </c>
      <c r="B3043" s="57" t="s">
        <v>296</v>
      </c>
      <c r="C3043" s="9">
        <v>41516</v>
      </c>
      <c r="D3043" s="9"/>
      <c r="E3043" s="9"/>
      <c r="F3043" s="10" t="s">
        <v>114</v>
      </c>
      <c r="AE3043">
        <v>11.8</v>
      </c>
      <c r="AF3043">
        <v>0.96096085218219196</v>
      </c>
      <c r="AL3043">
        <v>10.3</v>
      </c>
      <c r="BL3043">
        <v>11.8</v>
      </c>
    </row>
    <row r="3044" spans="1:64" x14ac:dyDescent="0.25">
      <c r="A3044" s="57" t="s">
        <v>296</v>
      </c>
      <c r="B3044" s="57" t="s">
        <v>296</v>
      </c>
      <c r="C3044" s="9">
        <v>41520</v>
      </c>
      <c r="D3044" s="9"/>
      <c r="E3044" s="9"/>
      <c r="F3044" s="10" t="s">
        <v>114</v>
      </c>
      <c r="U3044">
        <v>608.392857142857</v>
      </c>
      <c r="V3044">
        <v>0</v>
      </c>
      <c r="AM3044">
        <v>6.2107293889740696</v>
      </c>
      <c r="AP3044">
        <v>278.59102726330502</v>
      </c>
      <c r="AS3044">
        <v>2.2293357999999999E-2</v>
      </c>
      <c r="BB3044">
        <v>160.71428571428601</v>
      </c>
      <c r="BE3044">
        <v>0</v>
      </c>
      <c r="BJ3044">
        <v>234.40687718707699</v>
      </c>
      <c r="BK3044">
        <v>1383.92857142857</v>
      </c>
    </row>
    <row r="3045" spans="1:64" x14ac:dyDescent="0.25">
      <c r="A3045" s="34" t="s">
        <v>296</v>
      </c>
      <c r="B3045" s="34" t="s">
        <v>296</v>
      </c>
      <c r="C3045" s="1">
        <v>41525</v>
      </c>
      <c r="F3045" s="38" t="s">
        <v>114</v>
      </c>
    </row>
    <row r="3046" spans="1:64" x14ac:dyDescent="0.25">
      <c r="A3046" s="57" t="s">
        <v>296</v>
      </c>
      <c r="B3046" s="57" t="s">
        <v>296</v>
      </c>
      <c r="C3046" s="9">
        <v>41526</v>
      </c>
      <c r="D3046" s="9"/>
      <c r="E3046" s="9"/>
      <c r="F3046" s="10" t="s">
        <v>114</v>
      </c>
      <c r="AE3046">
        <v>12.1</v>
      </c>
      <c r="AL3046">
        <v>10.95</v>
      </c>
      <c r="BL3046">
        <v>12.1</v>
      </c>
    </row>
    <row r="3047" spans="1:64" x14ac:dyDescent="0.25">
      <c r="A3047" s="57" t="s">
        <v>296</v>
      </c>
      <c r="B3047" s="57" t="s">
        <v>296</v>
      </c>
      <c r="C3047" s="9">
        <v>41527</v>
      </c>
      <c r="D3047" s="9"/>
      <c r="E3047" s="9"/>
      <c r="F3047" s="10" t="s">
        <v>114</v>
      </c>
      <c r="AF3047">
        <v>0.99346212010429502</v>
      </c>
    </row>
    <row r="3048" spans="1:64" x14ac:dyDescent="0.25">
      <c r="A3048" s="57" t="s">
        <v>296</v>
      </c>
      <c r="B3048" s="57" t="s">
        <v>296</v>
      </c>
      <c r="C3048" s="9">
        <v>41530</v>
      </c>
      <c r="D3048" s="9"/>
      <c r="E3048" s="9"/>
      <c r="F3048" s="10" t="s">
        <v>114</v>
      </c>
      <c r="BA3048">
        <v>32</v>
      </c>
    </row>
    <row r="3049" spans="1:64" x14ac:dyDescent="0.25">
      <c r="A3049" s="57" t="s">
        <v>296</v>
      </c>
      <c r="B3049" s="57" t="s">
        <v>296</v>
      </c>
      <c r="C3049" s="9">
        <v>41533</v>
      </c>
      <c r="D3049" s="9"/>
      <c r="E3049" s="9"/>
      <c r="F3049" s="10" t="s">
        <v>114</v>
      </c>
      <c r="H3049">
        <v>375.25</v>
      </c>
      <c r="I3049">
        <v>0.17125000000000001</v>
      </c>
      <c r="J3049">
        <v>0.21925</v>
      </c>
      <c r="K3049">
        <v>0.24324999999999999</v>
      </c>
      <c r="L3049">
        <v>0.23899999999999999</v>
      </c>
      <c r="M3049">
        <v>0.26574999999999999</v>
      </c>
      <c r="N3049">
        <v>0.2445</v>
      </c>
      <c r="O3049">
        <v>0.23574999999999999</v>
      </c>
      <c r="P3049">
        <v>0.25750000000000001</v>
      </c>
    </row>
    <row r="3050" spans="1:64" x14ac:dyDescent="0.25">
      <c r="A3050" s="34" t="s">
        <v>296</v>
      </c>
      <c r="B3050" s="34" t="s">
        <v>296</v>
      </c>
      <c r="C3050" s="1">
        <v>41540</v>
      </c>
      <c r="F3050" s="38" t="s">
        <v>114</v>
      </c>
    </row>
    <row r="3051" spans="1:64" x14ac:dyDescent="0.25">
      <c r="A3051" s="57" t="s">
        <v>296</v>
      </c>
      <c r="B3051" s="57" t="s">
        <v>296</v>
      </c>
      <c r="C3051" s="9">
        <v>41542</v>
      </c>
      <c r="D3051" s="9"/>
      <c r="E3051" s="9"/>
      <c r="F3051" s="10" t="s">
        <v>114</v>
      </c>
      <c r="H3051">
        <v>390.47500000000002</v>
      </c>
      <c r="I3051">
        <v>0.22612499999999999</v>
      </c>
      <c r="J3051">
        <v>0.25800000000000001</v>
      </c>
      <c r="K3051">
        <v>0.24875</v>
      </c>
      <c r="L3051">
        <v>0.23699999999999999</v>
      </c>
      <c r="M3051">
        <v>0.26</v>
      </c>
      <c r="N3051">
        <v>0.23849999999999999</v>
      </c>
      <c r="O3051">
        <v>0.22775000000000001</v>
      </c>
      <c r="P3051">
        <v>0.25624999999999998</v>
      </c>
    </row>
    <row r="3052" spans="1:64" x14ac:dyDescent="0.25">
      <c r="A3052" s="57" t="s">
        <v>296</v>
      </c>
      <c r="B3052" s="57" t="s">
        <v>296</v>
      </c>
      <c r="C3052" s="9">
        <v>41544</v>
      </c>
      <c r="D3052" s="9"/>
      <c r="E3052" s="9"/>
      <c r="F3052" s="10" t="s">
        <v>114</v>
      </c>
      <c r="AE3052">
        <v>13.05</v>
      </c>
      <c r="AL3052">
        <v>12.05</v>
      </c>
      <c r="BL3052">
        <v>13.05</v>
      </c>
    </row>
    <row r="3053" spans="1:64" x14ac:dyDescent="0.25">
      <c r="A3053" s="57" t="s">
        <v>296</v>
      </c>
      <c r="B3053" s="57" t="s">
        <v>296</v>
      </c>
      <c r="C3053" s="9">
        <v>41548</v>
      </c>
      <c r="D3053" s="9"/>
      <c r="E3053" s="9"/>
      <c r="F3053" s="10" t="s">
        <v>114</v>
      </c>
      <c r="H3053">
        <v>400.6</v>
      </c>
      <c r="I3053">
        <v>0.25950000000000001</v>
      </c>
      <c r="J3053">
        <v>0.27575</v>
      </c>
      <c r="K3053">
        <v>0.25474999999999998</v>
      </c>
      <c r="L3053">
        <v>0.23699999999999999</v>
      </c>
      <c r="M3053">
        <v>0.26074999999999998</v>
      </c>
      <c r="N3053">
        <v>0.23524999999999999</v>
      </c>
      <c r="O3053">
        <v>0.22475000000000001</v>
      </c>
      <c r="P3053">
        <v>0.25524999999999998</v>
      </c>
    </row>
    <row r="3054" spans="1:64" x14ac:dyDescent="0.25">
      <c r="A3054" s="34" t="s">
        <v>296</v>
      </c>
      <c r="B3054" s="34" t="s">
        <v>296</v>
      </c>
      <c r="C3054" s="1">
        <v>41554</v>
      </c>
      <c r="F3054" s="38" t="s">
        <v>114</v>
      </c>
    </row>
    <row r="3055" spans="1:64" x14ac:dyDescent="0.25">
      <c r="A3055" s="57" t="s">
        <v>296</v>
      </c>
      <c r="B3055" s="57" t="s">
        <v>296</v>
      </c>
      <c r="C3055" s="9">
        <v>41555</v>
      </c>
      <c r="D3055" s="9"/>
      <c r="E3055" s="9"/>
      <c r="F3055" s="10" t="s">
        <v>114</v>
      </c>
      <c r="H3055">
        <v>398.2</v>
      </c>
      <c r="I3055">
        <v>0.25650000000000001</v>
      </c>
      <c r="J3055">
        <v>0.27925</v>
      </c>
      <c r="K3055">
        <v>0.26050000000000001</v>
      </c>
      <c r="L3055">
        <v>0.23699999999999999</v>
      </c>
      <c r="M3055">
        <v>0.25624999999999998</v>
      </c>
      <c r="N3055">
        <v>0.23025000000000001</v>
      </c>
      <c r="O3055">
        <v>0.21825</v>
      </c>
      <c r="P3055">
        <v>0.253</v>
      </c>
    </row>
    <row r="3056" spans="1:64" x14ac:dyDescent="0.25">
      <c r="A3056" s="57" t="s">
        <v>296</v>
      </c>
      <c r="B3056" s="57" t="s">
        <v>296</v>
      </c>
      <c r="C3056" s="9">
        <v>41558</v>
      </c>
      <c r="D3056" s="9"/>
      <c r="E3056" s="9"/>
      <c r="F3056" s="10" t="s">
        <v>114</v>
      </c>
      <c r="AE3056">
        <v>14</v>
      </c>
      <c r="AL3056">
        <v>13</v>
      </c>
      <c r="BA3056">
        <v>37.75</v>
      </c>
      <c r="BL3056">
        <v>14</v>
      </c>
    </row>
    <row r="3057" spans="1:64" x14ac:dyDescent="0.25">
      <c r="A3057" s="57" t="s">
        <v>296</v>
      </c>
      <c r="B3057" s="57" t="s">
        <v>296</v>
      </c>
      <c r="C3057" s="9">
        <v>41562</v>
      </c>
      <c r="D3057" s="9"/>
      <c r="E3057" s="9"/>
      <c r="F3057" s="10" t="s">
        <v>114</v>
      </c>
      <c r="H3057">
        <v>405.85</v>
      </c>
      <c r="I3057">
        <v>0.27524999999999999</v>
      </c>
      <c r="J3057">
        <v>0.29125000000000001</v>
      </c>
      <c r="K3057">
        <v>0.26774999999999999</v>
      </c>
      <c r="L3057">
        <v>0.24</v>
      </c>
      <c r="M3057">
        <v>0.26</v>
      </c>
      <c r="N3057">
        <v>0.22675000000000001</v>
      </c>
      <c r="O3057">
        <v>0.21625</v>
      </c>
      <c r="P3057">
        <v>0.252</v>
      </c>
    </row>
    <row r="3058" spans="1:64" x14ac:dyDescent="0.25">
      <c r="A3058" s="57" t="s">
        <v>296</v>
      </c>
      <c r="B3058" s="57" t="s">
        <v>296</v>
      </c>
      <c r="C3058" s="9">
        <v>41563</v>
      </c>
      <c r="D3058" s="9"/>
      <c r="E3058" s="9"/>
      <c r="F3058" s="10" t="s">
        <v>114</v>
      </c>
      <c r="AF3058">
        <v>0.98768685295127601</v>
      </c>
    </row>
    <row r="3059" spans="1:64" x14ac:dyDescent="0.25">
      <c r="A3059" s="34" t="s">
        <v>296</v>
      </c>
      <c r="B3059" s="34" t="s">
        <v>296</v>
      </c>
      <c r="C3059" s="1">
        <v>41567</v>
      </c>
      <c r="F3059" s="38" t="s">
        <v>114</v>
      </c>
    </row>
    <row r="3060" spans="1:64" x14ac:dyDescent="0.25">
      <c r="A3060" s="57" t="s">
        <v>296</v>
      </c>
      <c r="B3060" s="57" t="s">
        <v>296</v>
      </c>
      <c r="C3060" s="9">
        <v>41569</v>
      </c>
      <c r="D3060" s="9"/>
      <c r="E3060" s="9"/>
      <c r="F3060" s="10" t="s">
        <v>114</v>
      </c>
      <c r="H3060">
        <v>387.85</v>
      </c>
      <c r="I3060">
        <v>0.22025</v>
      </c>
      <c r="J3060">
        <v>0.27374999999999999</v>
      </c>
      <c r="K3060">
        <v>0.26550000000000001</v>
      </c>
      <c r="L3060">
        <v>0.23849999999999999</v>
      </c>
      <c r="M3060">
        <v>0.25374999999999998</v>
      </c>
      <c r="N3060">
        <v>0.22475000000000001</v>
      </c>
      <c r="O3060">
        <v>0.21299999999999999</v>
      </c>
      <c r="P3060">
        <v>0.24975</v>
      </c>
      <c r="U3060">
        <v>1466.21240076668</v>
      </c>
      <c r="V3060">
        <v>0</v>
      </c>
      <c r="AM3060">
        <v>10.418043180476101</v>
      </c>
      <c r="AP3060">
        <v>472.83341299415099</v>
      </c>
      <c r="AS3060">
        <v>2.2033220999999999E-2</v>
      </c>
      <c r="BB3060">
        <v>166.666666666667</v>
      </c>
      <c r="BE3060">
        <v>0</v>
      </c>
      <c r="BJ3060">
        <v>797.92490397196298</v>
      </c>
      <c r="BK3060">
        <v>783.69047619047603</v>
      </c>
    </row>
    <row r="3061" spans="1:64" x14ac:dyDescent="0.25">
      <c r="A3061" s="57" t="s">
        <v>296</v>
      </c>
      <c r="B3061" s="57" t="s">
        <v>296</v>
      </c>
      <c r="C3061" s="9">
        <v>41570</v>
      </c>
      <c r="D3061" s="9"/>
      <c r="E3061" s="9"/>
      <c r="F3061" s="10" t="s">
        <v>114</v>
      </c>
      <c r="AE3061">
        <v>14.45</v>
      </c>
      <c r="AL3061">
        <v>13.55</v>
      </c>
      <c r="BL3061">
        <v>14.45</v>
      </c>
    </row>
    <row r="3062" spans="1:64" x14ac:dyDescent="0.25">
      <c r="A3062" s="57" t="s">
        <v>296</v>
      </c>
      <c r="B3062" s="57" t="s">
        <v>296</v>
      </c>
      <c r="C3062" s="9">
        <v>41576</v>
      </c>
      <c r="D3062" s="9"/>
      <c r="E3062" s="9"/>
      <c r="F3062" s="10" t="s">
        <v>114</v>
      </c>
      <c r="H3062">
        <v>382.95</v>
      </c>
      <c r="I3062">
        <v>0.21199999999999999</v>
      </c>
      <c r="J3062">
        <v>0.26950000000000002</v>
      </c>
      <c r="K3062">
        <v>0.26624999999999999</v>
      </c>
      <c r="L3062">
        <v>0.23799999999999999</v>
      </c>
      <c r="M3062">
        <v>0.25174999999999997</v>
      </c>
      <c r="N3062">
        <v>0.22125</v>
      </c>
      <c r="O3062">
        <v>0.20724999999999999</v>
      </c>
      <c r="P3062">
        <v>0.24875</v>
      </c>
      <c r="AE3062">
        <v>14.45</v>
      </c>
      <c r="AL3062">
        <v>14.45</v>
      </c>
      <c r="BA3062">
        <v>42.5</v>
      </c>
      <c r="BL3062">
        <v>14.45</v>
      </c>
    </row>
    <row r="3063" spans="1:64" x14ac:dyDescent="0.25">
      <c r="A3063" s="34" t="s">
        <v>296</v>
      </c>
      <c r="B3063" s="34" t="s">
        <v>296</v>
      </c>
      <c r="C3063" s="1">
        <v>41577</v>
      </c>
      <c r="F3063" s="38" t="s">
        <v>114</v>
      </c>
    </row>
    <row r="3064" spans="1:64" x14ac:dyDescent="0.25">
      <c r="A3064" s="57" t="s">
        <v>296</v>
      </c>
      <c r="B3064" s="57" t="s">
        <v>296</v>
      </c>
      <c r="C3064" s="9">
        <v>41582</v>
      </c>
      <c r="D3064" s="9"/>
      <c r="E3064" s="9"/>
      <c r="F3064" s="10" t="s">
        <v>114</v>
      </c>
      <c r="U3064">
        <v>1781.80194214464</v>
      </c>
      <c r="V3064">
        <v>12.572853570249601</v>
      </c>
      <c r="AM3064">
        <v>9.0164599027567398</v>
      </c>
      <c r="AP3064">
        <v>475.11077022929601</v>
      </c>
      <c r="AS3064">
        <v>1.8977595E-2</v>
      </c>
      <c r="BA3064">
        <v>46.5</v>
      </c>
      <c r="BB3064">
        <v>163.09523809523799</v>
      </c>
      <c r="BE3064">
        <v>12.572853570249601</v>
      </c>
      <c r="BJ3064">
        <v>1104.7312211712799</v>
      </c>
      <c r="BK3064">
        <v>762.91666666666697</v>
      </c>
    </row>
    <row r="3065" spans="1:64" x14ac:dyDescent="0.25">
      <c r="A3065" s="57" t="s">
        <v>296</v>
      </c>
      <c r="B3065" s="57" t="s">
        <v>296</v>
      </c>
      <c r="C3065" s="9">
        <v>41583</v>
      </c>
      <c r="D3065" s="9"/>
      <c r="E3065" s="9"/>
      <c r="F3065" s="10" t="s">
        <v>114</v>
      </c>
      <c r="H3065">
        <v>347.9</v>
      </c>
      <c r="I3065">
        <v>0.14374999999999999</v>
      </c>
      <c r="J3065">
        <v>0.22625000000000001</v>
      </c>
      <c r="K3065">
        <v>0.2455</v>
      </c>
      <c r="L3065">
        <v>0.222</v>
      </c>
      <c r="M3065">
        <v>0.24249999999999999</v>
      </c>
      <c r="N3065">
        <v>0.21174999999999999</v>
      </c>
      <c r="O3065">
        <v>0.20175000000000001</v>
      </c>
      <c r="P3065">
        <v>0.246</v>
      </c>
    </row>
    <row r="3066" spans="1:64" x14ac:dyDescent="0.25">
      <c r="A3066" s="57" t="s">
        <v>296</v>
      </c>
      <c r="B3066" s="57" t="s">
        <v>296</v>
      </c>
      <c r="C3066" s="9">
        <v>41586</v>
      </c>
      <c r="D3066" s="9"/>
      <c r="E3066" s="9"/>
      <c r="F3066" s="10" t="s">
        <v>114</v>
      </c>
      <c r="AF3066">
        <v>0.98562036944923603</v>
      </c>
      <c r="BA3066">
        <v>55.75</v>
      </c>
    </row>
    <row r="3067" spans="1:64" x14ac:dyDescent="0.25">
      <c r="A3067" s="57" t="s">
        <v>296</v>
      </c>
      <c r="B3067" s="57" t="s">
        <v>296</v>
      </c>
      <c r="C3067" s="9">
        <v>41590</v>
      </c>
      <c r="D3067" s="9"/>
      <c r="E3067" s="9"/>
      <c r="F3067" s="10" t="s">
        <v>114</v>
      </c>
      <c r="H3067">
        <v>318.8</v>
      </c>
      <c r="I3067">
        <v>0.11724999999999999</v>
      </c>
      <c r="J3067">
        <v>0.20300000000000001</v>
      </c>
      <c r="K3067">
        <v>0.218</v>
      </c>
      <c r="L3067">
        <v>0.1905</v>
      </c>
      <c r="M3067">
        <v>0.22475000000000001</v>
      </c>
      <c r="N3067">
        <v>0.20025000000000001</v>
      </c>
      <c r="O3067">
        <v>0.19500000000000001</v>
      </c>
      <c r="P3067">
        <v>0.24525</v>
      </c>
    </row>
    <row r="3068" spans="1:64" x14ac:dyDescent="0.25">
      <c r="A3068" s="57" t="s">
        <v>296</v>
      </c>
      <c r="B3068" s="57" t="s">
        <v>296</v>
      </c>
      <c r="C3068" s="9">
        <v>41596</v>
      </c>
      <c r="D3068" s="9"/>
      <c r="E3068" s="9"/>
      <c r="F3068" s="10" t="s">
        <v>114</v>
      </c>
      <c r="U3068">
        <v>2089.0641791602902</v>
      </c>
      <c r="V3068">
        <v>310.68143553343901</v>
      </c>
      <c r="AD3068">
        <v>0.285493871282893</v>
      </c>
      <c r="AM3068">
        <v>7.2400461471744002</v>
      </c>
      <c r="AP3068">
        <v>394.117270031141</v>
      </c>
      <c r="AS3068">
        <v>1.8370284000000001E-2</v>
      </c>
      <c r="BB3068">
        <v>141.666666666667</v>
      </c>
      <c r="BE3068">
        <v>310.39594166215602</v>
      </c>
      <c r="BJ3068">
        <v>1157.28567939085</v>
      </c>
      <c r="BK3068">
        <v>735.59523809523796</v>
      </c>
    </row>
    <row r="3069" spans="1:64" x14ac:dyDescent="0.25">
      <c r="A3069" s="57" t="s">
        <v>296</v>
      </c>
      <c r="B3069" s="57" t="s">
        <v>296</v>
      </c>
      <c r="C3069" s="9">
        <v>41596</v>
      </c>
      <c r="D3069" s="9"/>
      <c r="E3069" s="9"/>
      <c r="F3069" s="10" t="s">
        <v>114</v>
      </c>
      <c r="AF3069">
        <v>0.98422588306136904</v>
      </c>
    </row>
    <row r="3070" spans="1:64" x14ac:dyDescent="0.25">
      <c r="A3070" s="57" t="s">
        <v>296</v>
      </c>
      <c r="B3070" s="57" t="s">
        <v>296</v>
      </c>
      <c r="C3070" s="9">
        <v>41597</v>
      </c>
      <c r="D3070" s="9"/>
      <c r="E3070" s="9"/>
      <c r="F3070" s="10" t="s">
        <v>114</v>
      </c>
      <c r="H3070">
        <v>292.60000000000002</v>
      </c>
      <c r="I3070">
        <v>0.1075</v>
      </c>
      <c r="J3070">
        <v>0.193</v>
      </c>
      <c r="K3070">
        <v>0.19275</v>
      </c>
      <c r="L3070">
        <v>0.16</v>
      </c>
      <c r="M3070">
        <v>0.20250000000000001</v>
      </c>
      <c r="N3070">
        <v>0.18525</v>
      </c>
      <c r="O3070">
        <v>0.18275</v>
      </c>
      <c r="P3070">
        <v>0.23924999999999999</v>
      </c>
    </row>
    <row r="3071" spans="1:64" x14ac:dyDescent="0.25">
      <c r="A3071" s="57" t="s">
        <v>296</v>
      </c>
      <c r="B3071" s="57" t="s">
        <v>296</v>
      </c>
      <c r="C3071" s="9">
        <v>41599</v>
      </c>
      <c r="D3071" s="9"/>
      <c r="E3071" s="9"/>
      <c r="F3071" s="10" t="s">
        <v>114</v>
      </c>
      <c r="BA3071">
        <v>70.349999999999994</v>
      </c>
    </row>
    <row r="3072" spans="1:64" x14ac:dyDescent="0.25">
      <c r="A3072" s="57" t="s">
        <v>296</v>
      </c>
      <c r="B3072" s="57" t="s">
        <v>296</v>
      </c>
      <c r="C3072" s="9">
        <v>41604</v>
      </c>
      <c r="D3072" s="9"/>
      <c r="E3072" s="9"/>
      <c r="F3072" s="10" t="s">
        <v>114</v>
      </c>
      <c r="H3072">
        <v>272</v>
      </c>
      <c r="I3072">
        <v>9.7750000000000004E-2</v>
      </c>
      <c r="J3072">
        <v>0.182</v>
      </c>
      <c r="K3072">
        <v>0.17524999999999999</v>
      </c>
      <c r="L3072">
        <v>0.14074999999999999</v>
      </c>
      <c r="M3072">
        <v>0.1855</v>
      </c>
      <c r="N3072">
        <v>0.17</v>
      </c>
      <c r="O3072">
        <v>0.17524999999999999</v>
      </c>
      <c r="P3072">
        <v>0.23350000000000001</v>
      </c>
    </row>
    <row r="3073" spans="1:63" x14ac:dyDescent="0.25">
      <c r="A3073" s="57" t="s">
        <v>296</v>
      </c>
      <c r="B3073" s="57" t="s">
        <v>296</v>
      </c>
      <c r="C3073" s="9">
        <v>41607</v>
      </c>
      <c r="D3073" s="9"/>
      <c r="E3073" s="9"/>
      <c r="F3073" s="10" t="s">
        <v>114</v>
      </c>
      <c r="BA3073">
        <v>70.724999999999994</v>
      </c>
    </row>
    <row r="3074" spans="1:63" x14ac:dyDescent="0.25">
      <c r="A3074" s="57" t="s">
        <v>296</v>
      </c>
      <c r="B3074" s="57" t="s">
        <v>296</v>
      </c>
      <c r="C3074" s="9">
        <v>41610</v>
      </c>
      <c r="D3074" s="9"/>
      <c r="E3074" s="9"/>
      <c r="F3074" s="10" t="s">
        <v>114</v>
      </c>
      <c r="U3074">
        <v>2427.4345949610301</v>
      </c>
      <c r="V3074">
        <v>482.48320005205801</v>
      </c>
      <c r="AD3074">
        <v>154.975526178362</v>
      </c>
      <c r="AM3074">
        <v>5.43869664978312</v>
      </c>
      <c r="AP3074">
        <v>339.07863713666097</v>
      </c>
      <c r="AS3074">
        <v>1.6039632000000002E-2</v>
      </c>
      <c r="BB3074">
        <v>149.40476190476201</v>
      </c>
      <c r="BE3074">
        <v>327.50767387369598</v>
      </c>
      <c r="BJ3074">
        <v>1278.14167123737</v>
      </c>
      <c r="BK3074">
        <v>876.19047619047603</v>
      </c>
    </row>
    <row r="3075" spans="1:63" x14ac:dyDescent="0.25">
      <c r="A3075" s="57" t="s">
        <v>296</v>
      </c>
      <c r="B3075" s="57" t="s">
        <v>296</v>
      </c>
      <c r="C3075" s="9">
        <v>41611</v>
      </c>
      <c r="D3075" s="9"/>
      <c r="E3075" s="9"/>
      <c r="F3075" s="10" t="s">
        <v>114</v>
      </c>
      <c r="H3075">
        <v>249</v>
      </c>
      <c r="I3075">
        <v>9.2249999999999999E-2</v>
      </c>
      <c r="J3075">
        <v>0.16925000000000001</v>
      </c>
      <c r="K3075">
        <v>0.15975</v>
      </c>
      <c r="L3075">
        <v>0.11924999999999999</v>
      </c>
      <c r="M3075">
        <v>0.156</v>
      </c>
      <c r="N3075">
        <v>0.1515</v>
      </c>
      <c r="O3075">
        <v>0.16500000000000001</v>
      </c>
      <c r="P3075">
        <v>0.23200000000000001</v>
      </c>
    </row>
    <row r="3076" spans="1:63" x14ac:dyDescent="0.25">
      <c r="A3076" s="57" t="s">
        <v>296</v>
      </c>
      <c r="B3076" s="57" t="s">
        <v>296</v>
      </c>
      <c r="C3076" s="9">
        <v>41613</v>
      </c>
      <c r="D3076" s="9"/>
      <c r="E3076" s="9"/>
      <c r="F3076" s="10" t="s">
        <v>114</v>
      </c>
      <c r="AF3076">
        <v>0.98271945709748698</v>
      </c>
    </row>
    <row r="3077" spans="1:63" x14ac:dyDescent="0.25">
      <c r="A3077" s="57" t="s">
        <v>296</v>
      </c>
      <c r="B3077" s="57" t="s">
        <v>296</v>
      </c>
      <c r="C3077" s="9">
        <v>41618</v>
      </c>
      <c r="D3077" s="9"/>
      <c r="E3077" s="9"/>
      <c r="F3077" s="10" t="s">
        <v>114</v>
      </c>
      <c r="H3077">
        <v>215.5</v>
      </c>
      <c r="I3077">
        <v>7.7499999999999999E-2</v>
      </c>
      <c r="J3077">
        <v>0.15775</v>
      </c>
      <c r="K3077">
        <v>0.14025000000000001</v>
      </c>
      <c r="L3077">
        <v>9.1999999999999998E-2</v>
      </c>
      <c r="M3077">
        <v>0.115</v>
      </c>
      <c r="N3077">
        <v>0.12175</v>
      </c>
      <c r="O3077">
        <v>0.14774999999999999</v>
      </c>
      <c r="P3077">
        <v>0.22550000000000001</v>
      </c>
    </row>
    <row r="3078" spans="1:63" x14ac:dyDescent="0.25">
      <c r="A3078" s="57" t="s">
        <v>296</v>
      </c>
      <c r="B3078" s="57" t="s">
        <v>296</v>
      </c>
      <c r="C3078" s="9">
        <v>41620</v>
      </c>
      <c r="D3078" s="9"/>
      <c r="E3078" s="9"/>
      <c r="F3078" s="10" t="s">
        <v>114</v>
      </c>
      <c r="BA3078">
        <v>81</v>
      </c>
    </row>
    <row r="3079" spans="1:63" x14ac:dyDescent="0.25">
      <c r="A3079" s="57" t="s">
        <v>296</v>
      </c>
      <c r="B3079" s="57" t="s">
        <v>296</v>
      </c>
      <c r="C3079" s="9">
        <v>41625</v>
      </c>
      <c r="D3079" s="9"/>
      <c r="E3079" s="9"/>
      <c r="F3079" s="10" t="s">
        <v>114</v>
      </c>
      <c r="H3079">
        <v>190.25</v>
      </c>
      <c r="I3079">
        <v>7.1249999999999994E-2</v>
      </c>
      <c r="J3079">
        <v>0.14624999999999999</v>
      </c>
      <c r="K3079">
        <v>0.12725</v>
      </c>
      <c r="L3079">
        <v>7.6499999999999999E-2</v>
      </c>
      <c r="M3079">
        <v>8.8749999999999996E-2</v>
      </c>
      <c r="N3079">
        <v>9.4500000000000001E-2</v>
      </c>
      <c r="O3079">
        <v>0.13150000000000001</v>
      </c>
      <c r="P3079">
        <v>0.21525</v>
      </c>
      <c r="U3079">
        <v>2932.02846230868</v>
      </c>
      <c r="V3079">
        <v>1002.77271537914</v>
      </c>
      <c r="AD3079">
        <v>675.26504150544895</v>
      </c>
      <c r="AM3079">
        <v>2.45508372918614</v>
      </c>
      <c r="AP3079">
        <v>212.34972053996</v>
      </c>
      <c r="AS3079">
        <v>1.1561511E-2</v>
      </c>
      <c r="BB3079">
        <v>151.78571428571399</v>
      </c>
      <c r="BE3079">
        <v>327.50767387369598</v>
      </c>
      <c r="BJ3079">
        <v>1163.2402463178</v>
      </c>
      <c r="BK3079">
        <v>697.61904761904805</v>
      </c>
    </row>
    <row r="3080" spans="1:63" x14ac:dyDescent="0.25">
      <c r="A3080" s="57" t="s">
        <v>296</v>
      </c>
      <c r="B3080" s="57" t="s">
        <v>296</v>
      </c>
      <c r="C3080" s="9">
        <v>41627</v>
      </c>
      <c r="D3080" s="9"/>
      <c r="E3080" s="9"/>
      <c r="F3080" s="10" t="s">
        <v>114</v>
      </c>
      <c r="BA3080">
        <v>83</v>
      </c>
    </row>
    <row r="3081" spans="1:63" x14ac:dyDescent="0.25">
      <c r="A3081" s="57" t="s">
        <v>296</v>
      </c>
      <c r="B3081" s="57" t="s">
        <v>296</v>
      </c>
      <c r="C3081" s="9">
        <v>41628</v>
      </c>
      <c r="D3081" s="9"/>
      <c r="E3081" s="9"/>
      <c r="F3081" s="10" t="s">
        <v>114</v>
      </c>
      <c r="AF3081">
        <v>0.94553870723104005</v>
      </c>
    </row>
    <row r="3082" spans="1:63" x14ac:dyDescent="0.25">
      <c r="A3082" s="57" t="s">
        <v>296</v>
      </c>
      <c r="B3082" s="57" t="s">
        <v>296</v>
      </c>
      <c r="C3082" s="9">
        <v>41632</v>
      </c>
      <c r="D3082" s="9"/>
      <c r="E3082" s="9"/>
      <c r="F3082" s="10" t="s">
        <v>114</v>
      </c>
      <c r="H3082">
        <v>175.1</v>
      </c>
      <c r="I3082">
        <v>7.3749999999999996E-2</v>
      </c>
      <c r="J3082">
        <v>0.13950000000000001</v>
      </c>
      <c r="K3082">
        <v>0.12</v>
      </c>
      <c r="L3082">
        <v>6.6250000000000003E-2</v>
      </c>
      <c r="M3082">
        <v>7.3749999999999996E-2</v>
      </c>
      <c r="N3082">
        <v>7.4999999999999997E-2</v>
      </c>
      <c r="O3082">
        <v>0.12025</v>
      </c>
      <c r="P3082">
        <v>0.20699999999999999</v>
      </c>
    </row>
    <row r="3083" spans="1:63" x14ac:dyDescent="0.25">
      <c r="A3083" s="57" t="s">
        <v>296</v>
      </c>
      <c r="B3083" s="57" t="s">
        <v>296</v>
      </c>
      <c r="C3083" s="9">
        <v>41638</v>
      </c>
      <c r="D3083" s="9"/>
      <c r="E3083" s="9"/>
      <c r="F3083" s="10" t="s">
        <v>114</v>
      </c>
      <c r="BA3083">
        <v>87</v>
      </c>
    </row>
    <row r="3084" spans="1:63" x14ac:dyDescent="0.25">
      <c r="A3084" s="57" t="s">
        <v>296</v>
      </c>
      <c r="B3084" s="57" t="s">
        <v>296</v>
      </c>
      <c r="C3084" s="9">
        <v>41639</v>
      </c>
      <c r="D3084" s="9"/>
      <c r="E3084" s="9"/>
      <c r="F3084" s="10" t="s">
        <v>114</v>
      </c>
      <c r="H3084">
        <v>170.75</v>
      </c>
      <c r="I3084">
        <v>7.3499999999999996E-2</v>
      </c>
      <c r="J3084">
        <v>0.13800000000000001</v>
      </c>
      <c r="K3084">
        <v>0.11724999999999999</v>
      </c>
      <c r="L3084">
        <v>6.4750000000000002E-2</v>
      </c>
      <c r="M3084">
        <v>6.9000000000000006E-2</v>
      </c>
      <c r="N3084">
        <v>7.1249999999999994E-2</v>
      </c>
      <c r="O3084">
        <v>0.11675000000000001</v>
      </c>
      <c r="P3084">
        <v>0.20324999999999999</v>
      </c>
    </row>
    <row r="3085" spans="1:63" x14ac:dyDescent="0.25">
      <c r="A3085" s="57" t="s">
        <v>296</v>
      </c>
      <c r="B3085" s="57" t="s">
        <v>296</v>
      </c>
      <c r="C3085" s="9">
        <v>41645</v>
      </c>
      <c r="D3085" s="9"/>
      <c r="E3085" s="9"/>
      <c r="F3085" s="10" t="s">
        <v>114</v>
      </c>
      <c r="AF3085">
        <v>1.4654315865596399E-2</v>
      </c>
      <c r="BA3085">
        <v>90.75</v>
      </c>
    </row>
    <row r="3086" spans="1:63" x14ac:dyDescent="0.25">
      <c r="A3086" s="57" t="s">
        <v>296</v>
      </c>
      <c r="B3086" s="57" t="s">
        <v>296</v>
      </c>
      <c r="C3086" s="9">
        <v>41646</v>
      </c>
      <c r="D3086" s="9"/>
      <c r="E3086" s="9"/>
      <c r="F3086" s="10" t="s">
        <v>114</v>
      </c>
      <c r="H3086">
        <v>162.35</v>
      </c>
      <c r="I3086">
        <v>6.1249999999999999E-2</v>
      </c>
      <c r="J3086">
        <v>0.13175000000000001</v>
      </c>
      <c r="K3086">
        <v>0.114</v>
      </c>
      <c r="L3086">
        <v>6.1499999999999999E-2</v>
      </c>
      <c r="M3086">
        <v>6.4250000000000002E-2</v>
      </c>
      <c r="N3086">
        <v>6.4000000000000001E-2</v>
      </c>
      <c r="O3086">
        <v>0.11550000000000001</v>
      </c>
      <c r="P3086">
        <v>0.19950000000000001</v>
      </c>
    </row>
    <row r="3087" spans="1:63" x14ac:dyDescent="0.25">
      <c r="A3087" s="57" t="s">
        <v>296</v>
      </c>
      <c r="B3087" s="57" t="s">
        <v>296</v>
      </c>
      <c r="C3087" s="9">
        <v>41652</v>
      </c>
      <c r="D3087" s="9"/>
      <c r="E3087" s="9"/>
      <c r="F3087" s="10" t="s">
        <v>114</v>
      </c>
      <c r="BA3087">
        <v>91.5</v>
      </c>
    </row>
    <row r="3088" spans="1:63" x14ac:dyDescent="0.25">
      <c r="A3088" s="57" t="s">
        <v>296</v>
      </c>
      <c r="B3088" s="57" t="s">
        <v>296</v>
      </c>
      <c r="C3088" s="9">
        <v>41653</v>
      </c>
      <c r="D3088" s="9"/>
      <c r="E3088" s="9"/>
      <c r="F3088" s="10" t="s">
        <v>114</v>
      </c>
      <c r="H3088">
        <v>162.75</v>
      </c>
      <c r="I3088">
        <v>5.8999999999999997E-2</v>
      </c>
      <c r="J3088">
        <v>0.13350000000000001</v>
      </c>
      <c r="K3088">
        <v>0.11550000000000001</v>
      </c>
      <c r="L3088">
        <v>5.8999999999999997E-2</v>
      </c>
      <c r="M3088">
        <v>6.4750000000000002E-2</v>
      </c>
      <c r="N3088">
        <v>6.5750000000000003E-2</v>
      </c>
      <c r="O3088">
        <v>0.11675000000000001</v>
      </c>
      <c r="P3088">
        <v>0.19950000000000001</v>
      </c>
      <c r="AF3088">
        <v>0</v>
      </c>
    </row>
    <row r="3089" spans="1:64" x14ac:dyDescent="0.25">
      <c r="A3089" s="57" t="s">
        <v>296</v>
      </c>
      <c r="B3089" s="57" t="s">
        <v>296</v>
      </c>
      <c r="C3089" s="9">
        <v>41660</v>
      </c>
      <c r="D3089" s="9"/>
      <c r="E3089" s="9"/>
      <c r="F3089" s="10" t="s">
        <v>114</v>
      </c>
      <c r="H3089">
        <v>163</v>
      </c>
      <c r="I3089">
        <v>5.6250000000000001E-2</v>
      </c>
      <c r="J3089">
        <v>0.12975</v>
      </c>
      <c r="K3089">
        <v>0.11425</v>
      </c>
      <c r="L3089">
        <v>0.06</v>
      </c>
      <c r="M3089">
        <v>6.6000000000000003E-2</v>
      </c>
      <c r="N3089">
        <v>7.0000000000000007E-2</v>
      </c>
      <c r="O3089">
        <v>0.1215</v>
      </c>
      <c r="P3089">
        <v>0.19725000000000001</v>
      </c>
    </row>
    <row r="3090" spans="1:64" x14ac:dyDescent="0.25">
      <c r="A3090" s="57" t="s">
        <v>296</v>
      </c>
      <c r="B3090" s="57" t="s">
        <v>296</v>
      </c>
      <c r="C3090" s="9">
        <v>41662</v>
      </c>
      <c r="D3090" s="9"/>
      <c r="E3090" s="9"/>
      <c r="F3090" s="10" t="s">
        <v>114</v>
      </c>
      <c r="AF3090">
        <v>0</v>
      </c>
      <c r="BA3090">
        <v>93</v>
      </c>
    </row>
    <row r="3091" spans="1:64" x14ac:dyDescent="0.25">
      <c r="A3091" s="57" t="s">
        <v>296</v>
      </c>
      <c r="B3091" s="57" t="s">
        <v>296</v>
      </c>
      <c r="C3091" s="9">
        <v>41664</v>
      </c>
      <c r="D3091" s="9"/>
      <c r="E3091" s="9"/>
      <c r="F3091" s="10" t="s">
        <v>114</v>
      </c>
      <c r="U3091">
        <v>2619.6985123527302</v>
      </c>
      <c r="V3091">
        <v>1231.5468913737</v>
      </c>
      <c r="Y3091" s="33"/>
      <c r="Z3091">
        <v>3.6049415000000001E-2</v>
      </c>
      <c r="AB3091">
        <v>28433.773147215801</v>
      </c>
      <c r="AD3091">
        <v>904.03921749999995</v>
      </c>
      <c r="AP3091">
        <v>0</v>
      </c>
      <c r="AT3091" t="s">
        <v>45</v>
      </c>
      <c r="BE3091">
        <v>327.50767387369598</v>
      </c>
      <c r="BJ3091">
        <v>901.35902355859503</v>
      </c>
    </row>
    <row r="3092" spans="1:64" x14ac:dyDescent="0.25">
      <c r="A3092" s="57" t="s">
        <v>296</v>
      </c>
      <c r="B3092" s="57" t="s">
        <v>296</v>
      </c>
      <c r="C3092" s="9">
        <v>41667</v>
      </c>
      <c r="D3092" s="9"/>
      <c r="E3092" s="9"/>
      <c r="F3092" s="10" t="s">
        <v>114</v>
      </c>
      <c r="H3092">
        <v>10.9</v>
      </c>
      <c r="I3092">
        <v>5.45E-2</v>
      </c>
    </row>
    <row r="3093" spans="1:64" x14ac:dyDescent="0.25">
      <c r="A3093" s="34" t="s">
        <v>296</v>
      </c>
      <c r="B3093" s="34" t="s">
        <v>296</v>
      </c>
      <c r="F3093" s="10" t="s">
        <v>114</v>
      </c>
    </row>
    <row r="3094" spans="1:64" x14ac:dyDescent="0.25">
      <c r="A3094" s="34" t="s">
        <v>297</v>
      </c>
      <c r="B3094" s="34" t="s">
        <v>297</v>
      </c>
      <c r="C3094" s="1">
        <v>41369</v>
      </c>
      <c r="F3094" s="38" t="s">
        <v>114</v>
      </c>
    </row>
    <row r="3095" spans="1:64" x14ac:dyDescent="0.25">
      <c r="A3095" s="34" t="s">
        <v>297</v>
      </c>
      <c r="B3095" s="34" t="s">
        <v>297</v>
      </c>
      <c r="C3095" s="1">
        <v>41380</v>
      </c>
      <c r="F3095" s="38" t="s">
        <v>114</v>
      </c>
    </row>
    <row r="3096" spans="1:64" x14ac:dyDescent="0.25">
      <c r="A3096" s="57" t="s">
        <v>297</v>
      </c>
      <c r="B3096" s="57" t="s">
        <v>297</v>
      </c>
      <c r="C3096" s="9">
        <v>41386</v>
      </c>
      <c r="D3096" s="9"/>
      <c r="E3096" s="9"/>
      <c r="F3096" s="10" t="s">
        <v>114</v>
      </c>
      <c r="AE3096">
        <v>3.7</v>
      </c>
      <c r="AL3096">
        <v>2.15</v>
      </c>
      <c r="BA3096">
        <v>17.5</v>
      </c>
      <c r="BL3096">
        <v>3.7</v>
      </c>
    </row>
    <row r="3097" spans="1:64" x14ac:dyDescent="0.25">
      <c r="A3097" s="57" t="s">
        <v>297</v>
      </c>
      <c r="B3097" s="57" t="s">
        <v>297</v>
      </c>
      <c r="C3097" s="9">
        <v>41387</v>
      </c>
      <c r="D3097" s="9"/>
      <c r="E3097" s="9"/>
      <c r="F3097" s="10" t="s">
        <v>114</v>
      </c>
      <c r="H3097">
        <v>397.4</v>
      </c>
      <c r="I3097">
        <v>0.26950000000000002</v>
      </c>
      <c r="J3097">
        <v>0.27875</v>
      </c>
      <c r="K3097">
        <v>0.27100000000000002</v>
      </c>
      <c r="L3097">
        <v>0.27950000000000003</v>
      </c>
      <c r="M3097">
        <v>0.22750000000000001</v>
      </c>
      <c r="N3097">
        <v>0.1905</v>
      </c>
      <c r="O3097">
        <v>0.23175000000000001</v>
      </c>
      <c r="P3097">
        <v>0.23849999999999999</v>
      </c>
    </row>
    <row r="3098" spans="1:64" x14ac:dyDescent="0.25">
      <c r="A3098" s="34" t="s">
        <v>297</v>
      </c>
      <c r="B3098" s="34" t="s">
        <v>297</v>
      </c>
      <c r="C3098" s="1">
        <v>41390</v>
      </c>
      <c r="F3098" s="38" t="s">
        <v>114</v>
      </c>
    </row>
    <row r="3099" spans="1:64" x14ac:dyDescent="0.25">
      <c r="A3099" s="57" t="s">
        <v>297</v>
      </c>
      <c r="B3099" s="57" t="s">
        <v>297</v>
      </c>
      <c r="C3099" s="9">
        <v>41394</v>
      </c>
      <c r="D3099" s="9"/>
      <c r="E3099" s="9"/>
      <c r="F3099" s="10" t="s">
        <v>114</v>
      </c>
      <c r="H3099">
        <v>391.67500000000001</v>
      </c>
      <c r="I3099">
        <v>0.25362499999999999</v>
      </c>
      <c r="J3099">
        <v>0.27775</v>
      </c>
      <c r="K3099">
        <v>0.26824999999999999</v>
      </c>
      <c r="L3099">
        <v>0.27750000000000002</v>
      </c>
      <c r="M3099">
        <v>0.22450000000000001</v>
      </c>
      <c r="N3099">
        <v>0.18825</v>
      </c>
      <c r="O3099">
        <v>0.23</v>
      </c>
      <c r="P3099">
        <v>0.23849999999999999</v>
      </c>
    </row>
    <row r="3100" spans="1:64" x14ac:dyDescent="0.25">
      <c r="A3100" s="57" t="s">
        <v>297</v>
      </c>
      <c r="B3100" s="57" t="s">
        <v>297</v>
      </c>
      <c r="C3100" s="9">
        <v>41396</v>
      </c>
      <c r="D3100" s="9"/>
      <c r="E3100" s="9"/>
      <c r="F3100" s="10" t="s">
        <v>114</v>
      </c>
      <c r="AE3100">
        <v>4.8499999999999996</v>
      </c>
      <c r="AL3100">
        <v>3.7</v>
      </c>
      <c r="BA3100">
        <v>22</v>
      </c>
      <c r="BL3100">
        <v>4.8499999999999996</v>
      </c>
    </row>
    <row r="3101" spans="1:64" x14ac:dyDescent="0.25">
      <c r="A3101" s="57" t="s">
        <v>297</v>
      </c>
      <c r="B3101" s="57" t="s">
        <v>297</v>
      </c>
      <c r="C3101" s="9">
        <v>41397</v>
      </c>
      <c r="D3101" s="9"/>
      <c r="E3101" s="9"/>
      <c r="F3101" s="10" t="s">
        <v>114</v>
      </c>
      <c r="AF3101">
        <v>0.21659329775748001</v>
      </c>
    </row>
    <row r="3102" spans="1:64" x14ac:dyDescent="0.25">
      <c r="A3102" s="34" t="s">
        <v>297</v>
      </c>
      <c r="B3102" s="34" t="s">
        <v>297</v>
      </c>
      <c r="C3102" s="1">
        <v>41399</v>
      </c>
      <c r="F3102" s="38" t="s">
        <v>114</v>
      </c>
    </row>
    <row r="3103" spans="1:64" x14ac:dyDescent="0.25">
      <c r="A3103" s="57" t="s">
        <v>297</v>
      </c>
      <c r="B3103" s="57" t="s">
        <v>297</v>
      </c>
      <c r="C3103" s="9">
        <v>41408</v>
      </c>
      <c r="D3103" s="9"/>
      <c r="E3103" s="9"/>
      <c r="F3103" s="10" t="s">
        <v>114</v>
      </c>
      <c r="H3103">
        <v>388.8</v>
      </c>
      <c r="I3103">
        <v>0.23849999999999999</v>
      </c>
      <c r="J3103">
        <v>0.26950000000000002</v>
      </c>
      <c r="K3103">
        <v>0.26850000000000002</v>
      </c>
      <c r="L3103">
        <v>0.28000000000000003</v>
      </c>
      <c r="M3103">
        <v>0.22775000000000001</v>
      </c>
      <c r="N3103">
        <v>0.19</v>
      </c>
      <c r="O3103">
        <v>0.23075000000000001</v>
      </c>
      <c r="P3103">
        <v>0.23899999999999999</v>
      </c>
      <c r="AF3103">
        <v>0.43667134245053102</v>
      </c>
    </row>
    <row r="3104" spans="1:64" x14ac:dyDescent="0.25">
      <c r="A3104" s="57" t="s">
        <v>297</v>
      </c>
      <c r="B3104" s="57" t="s">
        <v>297</v>
      </c>
      <c r="C3104" s="9">
        <v>41410</v>
      </c>
      <c r="D3104" s="9"/>
      <c r="E3104" s="9"/>
      <c r="F3104" s="10" t="s">
        <v>114</v>
      </c>
      <c r="AE3104">
        <v>6.1</v>
      </c>
      <c r="AL3104">
        <v>4.9000000000000004</v>
      </c>
      <c r="BA3104">
        <v>24.5</v>
      </c>
      <c r="BL3104">
        <v>6.1</v>
      </c>
    </row>
    <row r="3105" spans="1:64" x14ac:dyDescent="0.25">
      <c r="A3105" s="34" t="s">
        <v>297</v>
      </c>
      <c r="B3105" s="34" t="s">
        <v>297</v>
      </c>
      <c r="C3105" s="1">
        <v>41413</v>
      </c>
      <c r="F3105" s="38" t="s">
        <v>114</v>
      </c>
    </row>
    <row r="3106" spans="1:64" x14ac:dyDescent="0.25">
      <c r="A3106" s="57" t="s">
        <v>297</v>
      </c>
      <c r="B3106" s="57" t="s">
        <v>297</v>
      </c>
      <c r="C3106" s="9">
        <v>41423</v>
      </c>
      <c r="D3106" s="9"/>
      <c r="E3106" s="9"/>
      <c r="F3106" s="10" t="s">
        <v>114</v>
      </c>
      <c r="H3106">
        <v>402.375</v>
      </c>
      <c r="I3106">
        <v>0.28712500000000002</v>
      </c>
      <c r="J3106">
        <v>0.29075000000000001</v>
      </c>
      <c r="K3106">
        <v>0.27074999999999999</v>
      </c>
      <c r="L3106">
        <v>0.28000000000000003</v>
      </c>
      <c r="M3106">
        <v>0.22525000000000001</v>
      </c>
      <c r="N3106">
        <v>0.18975</v>
      </c>
      <c r="O3106">
        <v>0.22850000000000001</v>
      </c>
      <c r="P3106">
        <v>0.23974999999999999</v>
      </c>
      <c r="AE3106">
        <v>7.1</v>
      </c>
      <c r="AL3106">
        <v>5.95</v>
      </c>
      <c r="BL3106">
        <v>7.1</v>
      </c>
    </row>
    <row r="3107" spans="1:64" x14ac:dyDescent="0.25">
      <c r="A3107" s="57" t="s">
        <v>297</v>
      </c>
      <c r="B3107" s="57" t="s">
        <v>297</v>
      </c>
      <c r="C3107" s="9">
        <v>41425</v>
      </c>
      <c r="D3107" s="9"/>
      <c r="E3107" s="9"/>
      <c r="F3107" s="10" t="s">
        <v>114</v>
      </c>
      <c r="AF3107">
        <v>0.75777245738038301</v>
      </c>
      <c r="BA3107">
        <v>25</v>
      </c>
    </row>
    <row r="3108" spans="1:64" x14ac:dyDescent="0.25">
      <c r="A3108" s="34" t="s">
        <v>297</v>
      </c>
      <c r="B3108" s="34" t="s">
        <v>297</v>
      </c>
      <c r="C3108" s="1">
        <v>41426</v>
      </c>
      <c r="F3108" s="38" t="s">
        <v>114</v>
      </c>
    </row>
    <row r="3109" spans="1:64" x14ac:dyDescent="0.25">
      <c r="A3109" s="57" t="s">
        <v>297</v>
      </c>
      <c r="B3109" s="57" t="s">
        <v>297</v>
      </c>
      <c r="C3109" s="9">
        <v>41436</v>
      </c>
      <c r="D3109" s="9"/>
      <c r="E3109" s="9"/>
      <c r="F3109" s="10" t="s">
        <v>114</v>
      </c>
      <c r="H3109">
        <v>398.57499999999999</v>
      </c>
      <c r="I3109">
        <v>0.28637499999999999</v>
      </c>
      <c r="J3109">
        <v>0.28725000000000001</v>
      </c>
      <c r="K3109">
        <v>0.26874999999999999</v>
      </c>
      <c r="L3109">
        <v>0.27975</v>
      </c>
      <c r="M3109">
        <v>0.2205</v>
      </c>
      <c r="N3109">
        <v>0.18675</v>
      </c>
      <c r="O3109">
        <v>0.22675000000000001</v>
      </c>
      <c r="P3109">
        <v>0.23674999999999999</v>
      </c>
    </row>
    <row r="3110" spans="1:64" x14ac:dyDescent="0.25">
      <c r="A3110" s="57" t="s">
        <v>297</v>
      </c>
      <c r="B3110" s="57" t="s">
        <v>297</v>
      </c>
      <c r="C3110" s="9">
        <v>41438</v>
      </c>
      <c r="D3110" s="9"/>
      <c r="E3110" s="9"/>
      <c r="F3110" s="10" t="s">
        <v>114</v>
      </c>
      <c r="AE3110">
        <v>8</v>
      </c>
      <c r="AF3110">
        <v>0.79661371571756501</v>
      </c>
      <c r="AL3110">
        <v>6.95</v>
      </c>
      <c r="BA3110">
        <v>25.5</v>
      </c>
      <c r="BL3110">
        <v>8</v>
      </c>
    </row>
    <row r="3111" spans="1:64" x14ac:dyDescent="0.25">
      <c r="A3111" s="34" t="s">
        <v>297</v>
      </c>
      <c r="B3111" s="34" t="s">
        <v>297</v>
      </c>
      <c r="C3111" s="1">
        <v>41448</v>
      </c>
      <c r="F3111" s="38" t="s">
        <v>114</v>
      </c>
    </row>
    <row r="3112" spans="1:64" x14ac:dyDescent="0.25">
      <c r="A3112" s="57" t="s">
        <v>297</v>
      </c>
      <c r="B3112" s="57" t="s">
        <v>297</v>
      </c>
      <c r="C3112" s="9">
        <v>41450</v>
      </c>
      <c r="D3112" s="9"/>
      <c r="E3112" s="9"/>
      <c r="F3112" s="10" t="s">
        <v>114</v>
      </c>
      <c r="H3112">
        <v>437.42500000000001</v>
      </c>
      <c r="I3112">
        <v>0.31862499999999999</v>
      </c>
      <c r="J3112">
        <v>0.30049999999999999</v>
      </c>
      <c r="K3112">
        <v>0.29075000000000001</v>
      </c>
      <c r="L3112">
        <v>0.3</v>
      </c>
      <c r="M3112">
        <v>0.25700000000000001</v>
      </c>
      <c r="N3112">
        <v>0.22275</v>
      </c>
      <c r="O3112">
        <v>0.2515</v>
      </c>
      <c r="P3112">
        <v>0.246</v>
      </c>
      <c r="AE3112">
        <v>8.65</v>
      </c>
      <c r="AF3112">
        <v>0.94825038028908604</v>
      </c>
      <c r="AL3112">
        <v>7.25</v>
      </c>
      <c r="BL3112">
        <v>8.65</v>
      </c>
    </row>
    <row r="3113" spans="1:64" x14ac:dyDescent="0.25">
      <c r="A3113" s="57" t="s">
        <v>297</v>
      </c>
      <c r="B3113" s="57" t="s">
        <v>297</v>
      </c>
      <c r="C3113" s="9">
        <v>41457</v>
      </c>
      <c r="D3113" s="9"/>
      <c r="E3113" s="9"/>
      <c r="F3113" s="10" t="s">
        <v>114</v>
      </c>
      <c r="BA3113">
        <v>26.5</v>
      </c>
    </row>
    <row r="3114" spans="1:64" x14ac:dyDescent="0.25">
      <c r="A3114" s="57" t="s">
        <v>297</v>
      </c>
      <c r="B3114" s="57" t="s">
        <v>297</v>
      </c>
      <c r="C3114" s="9">
        <v>41459</v>
      </c>
      <c r="D3114" s="9"/>
      <c r="E3114" s="9"/>
      <c r="F3114" s="10" t="s">
        <v>114</v>
      </c>
      <c r="U3114">
        <v>265.64404761904802</v>
      </c>
      <c r="V3114">
        <v>0</v>
      </c>
      <c r="AM3114">
        <v>3.0580843875467898</v>
      </c>
      <c r="AP3114">
        <v>162.85967328652799</v>
      </c>
      <c r="AS3114">
        <v>1.8777419E-2</v>
      </c>
      <c r="BB3114">
        <v>181.54761904761901</v>
      </c>
      <c r="BE3114">
        <v>0</v>
      </c>
      <c r="BJ3114">
        <v>97.645493562774803</v>
      </c>
      <c r="BK3114">
        <v>1398.75</v>
      </c>
    </row>
    <row r="3115" spans="1:64" x14ac:dyDescent="0.25">
      <c r="A3115" s="57" t="s">
        <v>297</v>
      </c>
      <c r="B3115" s="57" t="s">
        <v>297</v>
      </c>
      <c r="C3115" s="9">
        <v>41465</v>
      </c>
      <c r="D3115" s="9"/>
      <c r="E3115" s="9"/>
      <c r="F3115" s="10" t="s">
        <v>114</v>
      </c>
      <c r="AE3115">
        <v>9</v>
      </c>
      <c r="AL3115">
        <v>7.95</v>
      </c>
      <c r="BA3115">
        <v>27</v>
      </c>
      <c r="BL3115">
        <v>9</v>
      </c>
    </row>
    <row r="3116" spans="1:64" x14ac:dyDescent="0.25">
      <c r="A3116" s="57" t="s">
        <v>297</v>
      </c>
      <c r="B3116" s="57" t="s">
        <v>297</v>
      </c>
      <c r="C3116" s="9">
        <v>41466</v>
      </c>
      <c r="D3116" s="9"/>
      <c r="E3116" s="9"/>
      <c r="F3116" s="10" t="s">
        <v>114</v>
      </c>
      <c r="H3116">
        <v>435.375</v>
      </c>
      <c r="I3116">
        <v>0.28112500000000001</v>
      </c>
      <c r="J3116">
        <v>0.28825000000000001</v>
      </c>
      <c r="K3116">
        <v>0.28275</v>
      </c>
      <c r="L3116">
        <v>0.29875000000000002</v>
      </c>
      <c r="M3116">
        <v>0.25650000000000001</v>
      </c>
      <c r="N3116">
        <v>0.23674999999999999</v>
      </c>
      <c r="O3116">
        <v>0.26924999999999999</v>
      </c>
      <c r="P3116">
        <v>0.26350000000000001</v>
      </c>
      <c r="AF3116">
        <v>0.97378198353620804</v>
      </c>
    </row>
    <row r="3117" spans="1:64" x14ac:dyDescent="0.25">
      <c r="A3117" s="34" t="s">
        <v>297</v>
      </c>
      <c r="B3117" s="34" t="s">
        <v>297</v>
      </c>
      <c r="C3117" s="1">
        <v>41471</v>
      </c>
      <c r="F3117" s="38" t="s">
        <v>114</v>
      </c>
    </row>
    <row r="3118" spans="1:64" x14ac:dyDescent="0.25">
      <c r="A3118" s="57" t="s">
        <v>297</v>
      </c>
      <c r="B3118" s="57" t="s">
        <v>297</v>
      </c>
      <c r="C3118" s="9">
        <v>41481</v>
      </c>
      <c r="D3118" s="9"/>
      <c r="E3118" s="9"/>
      <c r="F3118" s="10" t="s">
        <v>114</v>
      </c>
      <c r="BA3118">
        <v>30</v>
      </c>
    </row>
    <row r="3119" spans="1:64" x14ac:dyDescent="0.25">
      <c r="A3119" s="57" t="s">
        <v>297</v>
      </c>
      <c r="B3119" s="57" t="s">
        <v>297</v>
      </c>
      <c r="C3119" s="9">
        <v>41484</v>
      </c>
      <c r="D3119" s="9"/>
      <c r="E3119" s="9"/>
      <c r="F3119" s="10" t="s">
        <v>114</v>
      </c>
      <c r="AE3119">
        <v>9.85</v>
      </c>
      <c r="AF3119">
        <v>0.98551358713910098</v>
      </c>
      <c r="AL3119">
        <v>8.85</v>
      </c>
      <c r="BL3119">
        <v>9.85</v>
      </c>
    </row>
    <row r="3120" spans="1:64" x14ac:dyDescent="0.25">
      <c r="A3120" s="57" t="s">
        <v>297</v>
      </c>
      <c r="B3120" s="57" t="s">
        <v>297</v>
      </c>
      <c r="C3120" s="9">
        <v>41485</v>
      </c>
      <c r="D3120" s="9"/>
      <c r="E3120" s="9"/>
      <c r="F3120" s="10" t="s">
        <v>114</v>
      </c>
      <c r="H3120">
        <v>424.27499999999998</v>
      </c>
      <c r="I3120">
        <v>0.267125</v>
      </c>
      <c r="J3120">
        <v>0.27800000000000002</v>
      </c>
      <c r="K3120">
        <v>0.27350000000000002</v>
      </c>
      <c r="L3120">
        <v>0.29099999999999998</v>
      </c>
      <c r="M3120">
        <v>0.247</v>
      </c>
      <c r="N3120">
        <v>0.23075000000000001</v>
      </c>
      <c r="O3120">
        <v>0.26900000000000002</v>
      </c>
      <c r="P3120">
        <v>0.26500000000000001</v>
      </c>
    </row>
    <row r="3121" spans="1:64" x14ac:dyDescent="0.25">
      <c r="A3121" s="34" t="s">
        <v>297</v>
      </c>
      <c r="B3121" s="34" t="s">
        <v>297</v>
      </c>
      <c r="C3121" s="1">
        <v>41490</v>
      </c>
      <c r="F3121" s="38" t="s">
        <v>114</v>
      </c>
    </row>
    <row r="3122" spans="1:64" x14ac:dyDescent="0.25">
      <c r="A3122" s="57" t="s">
        <v>297</v>
      </c>
      <c r="B3122" s="57" t="s">
        <v>297</v>
      </c>
      <c r="C3122" s="9">
        <v>41495</v>
      </c>
      <c r="D3122" s="9"/>
      <c r="E3122" s="9"/>
      <c r="F3122" s="10" t="s">
        <v>114</v>
      </c>
      <c r="BA3122">
        <v>31</v>
      </c>
    </row>
    <row r="3123" spans="1:64" x14ac:dyDescent="0.25">
      <c r="A3123" s="57" t="s">
        <v>297</v>
      </c>
      <c r="B3123" s="57" t="s">
        <v>297</v>
      </c>
      <c r="C3123" s="9">
        <v>41500</v>
      </c>
      <c r="D3123" s="9"/>
      <c r="E3123" s="9"/>
      <c r="F3123" s="10" t="s">
        <v>114</v>
      </c>
      <c r="AE3123">
        <v>10.7</v>
      </c>
      <c r="AL3123">
        <v>9.5</v>
      </c>
      <c r="BL3123">
        <v>10.7</v>
      </c>
    </row>
    <row r="3124" spans="1:64" x14ac:dyDescent="0.25">
      <c r="A3124" s="34" t="s">
        <v>297</v>
      </c>
      <c r="B3124" s="34" t="s">
        <v>297</v>
      </c>
      <c r="C3124" s="1">
        <v>41507</v>
      </c>
      <c r="F3124" s="38" t="s">
        <v>114</v>
      </c>
    </row>
    <row r="3125" spans="1:64" x14ac:dyDescent="0.25">
      <c r="A3125" s="57" t="s">
        <v>297</v>
      </c>
      <c r="B3125" s="57" t="s">
        <v>297</v>
      </c>
      <c r="C3125" s="9">
        <v>41515</v>
      </c>
      <c r="D3125" s="9"/>
      <c r="E3125" s="9"/>
      <c r="F3125" s="10" t="s">
        <v>114</v>
      </c>
      <c r="H3125">
        <v>394.17500000000001</v>
      </c>
      <c r="I3125">
        <v>0.22112499999999999</v>
      </c>
      <c r="J3125">
        <v>0.2485</v>
      </c>
      <c r="K3125">
        <v>0.25174999999999997</v>
      </c>
      <c r="L3125">
        <v>0.26950000000000002</v>
      </c>
      <c r="M3125">
        <v>0.23949999999999999</v>
      </c>
      <c r="N3125">
        <v>0.214</v>
      </c>
      <c r="O3125">
        <v>0.26124999999999998</v>
      </c>
      <c r="P3125">
        <v>0.26524999999999999</v>
      </c>
    </row>
    <row r="3126" spans="1:64" x14ac:dyDescent="0.25">
      <c r="A3126" s="57" t="s">
        <v>297</v>
      </c>
      <c r="B3126" s="57" t="s">
        <v>297</v>
      </c>
      <c r="C3126" s="9">
        <v>41516</v>
      </c>
      <c r="D3126" s="9"/>
      <c r="E3126" s="9"/>
      <c r="F3126" s="10" t="s">
        <v>114</v>
      </c>
      <c r="AE3126">
        <v>11.7</v>
      </c>
      <c r="AF3126">
        <v>0.95934501035952302</v>
      </c>
      <c r="AL3126">
        <v>10.25</v>
      </c>
      <c r="BL3126">
        <v>11.7</v>
      </c>
    </row>
    <row r="3127" spans="1:64" x14ac:dyDescent="0.25">
      <c r="A3127" s="57" t="s">
        <v>297</v>
      </c>
      <c r="B3127" s="57" t="s">
        <v>297</v>
      </c>
      <c r="C3127" s="9">
        <v>41520</v>
      </c>
      <c r="D3127" s="9"/>
      <c r="E3127" s="9"/>
      <c r="F3127" s="10" t="s">
        <v>114</v>
      </c>
      <c r="U3127">
        <v>675.00595238095195</v>
      </c>
      <c r="V3127">
        <v>0</v>
      </c>
      <c r="AM3127">
        <v>6.5587274035357597</v>
      </c>
      <c r="AP3127">
        <v>306.49049523166798</v>
      </c>
      <c r="AS3127">
        <v>2.1399448000000001E-2</v>
      </c>
      <c r="BB3127">
        <v>185.71428571428601</v>
      </c>
      <c r="BE3127">
        <v>0</v>
      </c>
      <c r="BJ3127">
        <v>263.65939342966101</v>
      </c>
      <c r="BK3127">
        <v>1439.7619047619</v>
      </c>
    </row>
    <row r="3128" spans="1:64" x14ac:dyDescent="0.25">
      <c r="A3128" s="34" t="s">
        <v>297</v>
      </c>
      <c r="B3128" s="34" t="s">
        <v>297</v>
      </c>
      <c r="C3128" s="1">
        <v>41525</v>
      </c>
      <c r="F3128" s="38" t="s">
        <v>114</v>
      </c>
    </row>
    <row r="3129" spans="1:64" x14ac:dyDescent="0.25">
      <c r="A3129" s="57" t="s">
        <v>297</v>
      </c>
      <c r="B3129" s="57" t="s">
        <v>297</v>
      </c>
      <c r="C3129" s="9">
        <v>41526</v>
      </c>
      <c r="D3129" s="9"/>
      <c r="E3129" s="9"/>
      <c r="F3129" s="10" t="s">
        <v>114</v>
      </c>
      <c r="AE3129">
        <v>12.1</v>
      </c>
      <c r="AL3129">
        <v>10.95</v>
      </c>
      <c r="BL3129">
        <v>12.1</v>
      </c>
    </row>
    <row r="3130" spans="1:64" x14ac:dyDescent="0.25">
      <c r="A3130" s="57" t="s">
        <v>297</v>
      </c>
      <c r="B3130" s="57" t="s">
        <v>297</v>
      </c>
      <c r="C3130" s="9">
        <v>41527</v>
      </c>
      <c r="D3130" s="9"/>
      <c r="E3130" s="9"/>
      <c r="F3130" s="10" t="s">
        <v>114</v>
      </c>
      <c r="AF3130">
        <v>0.99411820843969601</v>
      </c>
    </row>
    <row r="3131" spans="1:64" x14ac:dyDescent="0.25">
      <c r="A3131" s="57" t="s">
        <v>297</v>
      </c>
      <c r="B3131" s="57" t="s">
        <v>297</v>
      </c>
      <c r="C3131" s="9">
        <v>41530</v>
      </c>
      <c r="D3131" s="9"/>
      <c r="E3131" s="9"/>
      <c r="F3131" s="10" t="s">
        <v>114</v>
      </c>
      <c r="BA3131">
        <v>32</v>
      </c>
    </row>
    <row r="3132" spans="1:64" x14ac:dyDescent="0.25">
      <c r="A3132" s="57" t="s">
        <v>297</v>
      </c>
      <c r="B3132" s="57" t="s">
        <v>297</v>
      </c>
      <c r="C3132" s="9">
        <v>41533</v>
      </c>
      <c r="D3132" s="9"/>
      <c r="E3132" s="9"/>
      <c r="F3132" s="10" t="s">
        <v>114</v>
      </c>
      <c r="H3132">
        <v>354.02499999999998</v>
      </c>
      <c r="I3132">
        <v>0.18087500000000001</v>
      </c>
      <c r="J3132">
        <v>0.21375</v>
      </c>
      <c r="K3132">
        <v>0.214</v>
      </c>
      <c r="L3132">
        <v>0.23649999999999999</v>
      </c>
      <c r="M3132">
        <v>0.218</v>
      </c>
      <c r="N3132">
        <v>0.19900000000000001</v>
      </c>
      <c r="O3132">
        <v>0.25124999999999997</v>
      </c>
      <c r="P3132">
        <v>0.25674999999999998</v>
      </c>
    </row>
    <row r="3133" spans="1:64" x14ac:dyDescent="0.25">
      <c r="A3133" s="34" t="s">
        <v>297</v>
      </c>
      <c r="B3133" s="34" t="s">
        <v>297</v>
      </c>
      <c r="C3133" s="1">
        <v>41540</v>
      </c>
      <c r="F3133" s="38" t="s">
        <v>114</v>
      </c>
    </row>
    <row r="3134" spans="1:64" x14ac:dyDescent="0.25">
      <c r="A3134" s="57" t="s">
        <v>297</v>
      </c>
      <c r="B3134" s="57" t="s">
        <v>297</v>
      </c>
      <c r="C3134" s="9">
        <v>41542</v>
      </c>
      <c r="D3134" s="9"/>
      <c r="E3134" s="9"/>
      <c r="F3134" s="10" t="s">
        <v>114</v>
      </c>
      <c r="H3134">
        <v>371.07499999999999</v>
      </c>
      <c r="I3134">
        <v>0.235125</v>
      </c>
      <c r="J3134">
        <v>0.25224999999999997</v>
      </c>
      <c r="K3134">
        <v>0.22</v>
      </c>
      <c r="L3134">
        <v>0.23624999999999999</v>
      </c>
      <c r="M3134">
        <v>0.21425</v>
      </c>
      <c r="N3134">
        <v>0.193</v>
      </c>
      <c r="O3134">
        <v>0.24675</v>
      </c>
      <c r="P3134">
        <v>0.25774999999999998</v>
      </c>
    </row>
    <row r="3135" spans="1:64" x14ac:dyDescent="0.25">
      <c r="A3135" s="57" t="s">
        <v>297</v>
      </c>
      <c r="B3135" s="57" t="s">
        <v>297</v>
      </c>
      <c r="C3135" s="9">
        <v>41544</v>
      </c>
      <c r="D3135" s="9"/>
      <c r="E3135" s="9"/>
      <c r="F3135" s="10" t="s">
        <v>114</v>
      </c>
      <c r="AE3135">
        <v>13.1</v>
      </c>
      <c r="AL3135">
        <v>12.1</v>
      </c>
      <c r="BL3135">
        <v>13.1</v>
      </c>
    </row>
    <row r="3136" spans="1:64" x14ac:dyDescent="0.25">
      <c r="A3136" s="57" t="s">
        <v>297</v>
      </c>
      <c r="B3136" s="57" t="s">
        <v>297</v>
      </c>
      <c r="C3136" s="9">
        <v>41548</v>
      </c>
      <c r="D3136" s="9"/>
      <c r="E3136" s="9"/>
      <c r="F3136" s="10" t="s">
        <v>114</v>
      </c>
      <c r="H3136">
        <v>384.7</v>
      </c>
      <c r="I3136">
        <v>0.27925</v>
      </c>
      <c r="J3136">
        <v>0.26850000000000002</v>
      </c>
      <c r="K3136">
        <v>0.22750000000000001</v>
      </c>
      <c r="L3136">
        <v>0.23724999999999999</v>
      </c>
      <c r="M3136">
        <v>0.215</v>
      </c>
      <c r="N3136">
        <v>0.19075</v>
      </c>
      <c r="O3136">
        <v>0.24725</v>
      </c>
      <c r="P3136">
        <v>0.25800000000000001</v>
      </c>
    </row>
    <row r="3137" spans="1:64" x14ac:dyDescent="0.25">
      <c r="A3137" s="34" t="s">
        <v>297</v>
      </c>
      <c r="B3137" s="34" t="s">
        <v>297</v>
      </c>
      <c r="C3137" s="1">
        <v>41554</v>
      </c>
      <c r="F3137" s="38" t="s">
        <v>114</v>
      </c>
    </row>
    <row r="3138" spans="1:64" x14ac:dyDescent="0.25">
      <c r="A3138" s="57" t="s">
        <v>297</v>
      </c>
      <c r="B3138" s="57" t="s">
        <v>297</v>
      </c>
      <c r="C3138" s="9">
        <v>41555</v>
      </c>
      <c r="D3138" s="9"/>
      <c r="E3138" s="9"/>
      <c r="F3138" s="10" t="s">
        <v>114</v>
      </c>
      <c r="H3138">
        <v>379.7</v>
      </c>
      <c r="I3138">
        <v>0.25700000000000001</v>
      </c>
      <c r="J3138">
        <v>0.27500000000000002</v>
      </c>
      <c r="K3138">
        <v>0.23774999999999999</v>
      </c>
      <c r="L3138">
        <v>0.23774999999999999</v>
      </c>
      <c r="M3138">
        <v>0.21049999999999999</v>
      </c>
      <c r="N3138">
        <v>0.18675</v>
      </c>
      <c r="O3138">
        <v>0.23924999999999999</v>
      </c>
      <c r="P3138">
        <v>0.2545</v>
      </c>
    </row>
    <row r="3139" spans="1:64" x14ac:dyDescent="0.25">
      <c r="A3139" s="57" t="s">
        <v>297</v>
      </c>
      <c r="B3139" s="57" t="s">
        <v>297</v>
      </c>
      <c r="C3139" s="9">
        <v>41558</v>
      </c>
      <c r="D3139" s="9"/>
      <c r="E3139" s="9"/>
      <c r="F3139" s="10" t="s">
        <v>114</v>
      </c>
      <c r="AE3139">
        <v>14.05</v>
      </c>
      <c r="AL3139">
        <v>12.95</v>
      </c>
      <c r="BA3139">
        <v>38</v>
      </c>
      <c r="BL3139">
        <v>14.05</v>
      </c>
    </row>
    <row r="3140" spans="1:64" x14ac:dyDescent="0.25">
      <c r="A3140" s="57" t="s">
        <v>297</v>
      </c>
      <c r="B3140" s="57" t="s">
        <v>297</v>
      </c>
      <c r="C3140" s="9">
        <v>41562</v>
      </c>
      <c r="D3140" s="9"/>
      <c r="E3140" s="9"/>
      <c r="F3140" s="10" t="s">
        <v>114</v>
      </c>
      <c r="H3140">
        <v>366.9</v>
      </c>
      <c r="I3140">
        <v>0.22850000000000001</v>
      </c>
      <c r="J3140">
        <v>0.26</v>
      </c>
      <c r="K3140">
        <v>0.23300000000000001</v>
      </c>
      <c r="L3140">
        <v>0.23674999999999999</v>
      </c>
      <c r="M3140">
        <v>0.20549999999999999</v>
      </c>
      <c r="N3140">
        <v>0.18425</v>
      </c>
      <c r="O3140">
        <v>0.23524999999999999</v>
      </c>
      <c r="P3140">
        <v>0.25124999999999997</v>
      </c>
    </row>
    <row r="3141" spans="1:64" x14ac:dyDescent="0.25">
      <c r="A3141" s="57" t="s">
        <v>297</v>
      </c>
      <c r="B3141" s="57" t="s">
        <v>297</v>
      </c>
      <c r="C3141" s="9">
        <v>41563</v>
      </c>
      <c r="D3141" s="9"/>
      <c r="E3141" s="9"/>
      <c r="F3141" s="10" t="s">
        <v>114</v>
      </c>
      <c r="AF3141">
        <v>0.98833321671458296</v>
      </c>
    </row>
    <row r="3142" spans="1:64" x14ac:dyDescent="0.25">
      <c r="A3142" s="34" t="s">
        <v>297</v>
      </c>
      <c r="B3142" s="34" t="s">
        <v>297</v>
      </c>
      <c r="C3142" s="1">
        <v>41567</v>
      </c>
      <c r="F3142" s="38" t="s">
        <v>114</v>
      </c>
    </row>
    <row r="3143" spans="1:64" x14ac:dyDescent="0.25">
      <c r="A3143" s="57" t="s">
        <v>297</v>
      </c>
      <c r="B3143" s="57" t="s">
        <v>297</v>
      </c>
      <c r="C3143" s="9">
        <v>41569</v>
      </c>
      <c r="D3143" s="9"/>
      <c r="E3143" s="9"/>
      <c r="F3143" s="10" t="s">
        <v>114</v>
      </c>
      <c r="H3143">
        <v>328.35</v>
      </c>
      <c r="I3143">
        <v>0.16125</v>
      </c>
      <c r="J3143">
        <v>0.21024999999999999</v>
      </c>
      <c r="K3143">
        <v>0.20150000000000001</v>
      </c>
      <c r="L3143">
        <v>0.21725</v>
      </c>
      <c r="M3143">
        <v>0.1925</v>
      </c>
      <c r="N3143">
        <v>0.17649999999999999</v>
      </c>
      <c r="O3143">
        <v>0.23449999999999999</v>
      </c>
      <c r="P3143">
        <v>0.248</v>
      </c>
      <c r="U3143">
        <v>1297.92742613169</v>
      </c>
      <c r="V3143">
        <v>0</v>
      </c>
      <c r="AM3143">
        <v>9.4994730635118891</v>
      </c>
      <c r="AP3143">
        <v>423.85734348139101</v>
      </c>
      <c r="AS3143">
        <v>2.2411957999999999E-2</v>
      </c>
      <c r="BB3143">
        <v>146.42857142857099</v>
      </c>
      <c r="BE3143">
        <v>0</v>
      </c>
      <c r="BJ3143">
        <v>700.42154623567399</v>
      </c>
      <c r="BK3143">
        <v>684.34523809523796</v>
      </c>
    </row>
    <row r="3144" spans="1:64" x14ac:dyDescent="0.25">
      <c r="A3144" s="57" t="s">
        <v>297</v>
      </c>
      <c r="B3144" s="57" t="s">
        <v>297</v>
      </c>
      <c r="C3144" s="9">
        <v>41570</v>
      </c>
      <c r="D3144" s="9"/>
      <c r="E3144" s="9"/>
      <c r="F3144" s="10" t="s">
        <v>114</v>
      </c>
      <c r="AE3144">
        <v>14.4</v>
      </c>
      <c r="AL3144">
        <v>13.35</v>
      </c>
      <c r="BL3144">
        <v>14.4</v>
      </c>
    </row>
    <row r="3145" spans="1:64" x14ac:dyDescent="0.25">
      <c r="A3145" s="57" t="s">
        <v>297</v>
      </c>
      <c r="B3145" s="57" t="s">
        <v>297</v>
      </c>
      <c r="C3145" s="9">
        <v>41576</v>
      </c>
      <c r="D3145" s="9"/>
      <c r="E3145" s="9"/>
      <c r="F3145" s="10" t="s">
        <v>114</v>
      </c>
      <c r="H3145">
        <v>291.2</v>
      </c>
      <c r="I3145">
        <v>0.13200000000000001</v>
      </c>
      <c r="J3145">
        <v>0.182</v>
      </c>
      <c r="K3145">
        <v>0.16325000000000001</v>
      </c>
      <c r="L3145">
        <v>0.17724999999999999</v>
      </c>
      <c r="M3145">
        <v>0.17050000000000001</v>
      </c>
      <c r="N3145">
        <v>0.16275000000000001</v>
      </c>
      <c r="O3145">
        <v>0.2235</v>
      </c>
      <c r="P3145">
        <v>0.24475</v>
      </c>
      <c r="AE3145">
        <v>14.4</v>
      </c>
      <c r="AL3145">
        <v>14.4</v>
      </c>
      <c r="BA3145">
        <v>43</v>
      </c>
      <c r="BL3145">
        <v>14.4</v>
      </c>
    </row>
    <row r="3146" spans="1:64" x14ac:dyDescent="0.25">
      <c r="A3146" s="34" t="s">
        <v>297</v>
      </c>
      <c r="B3146" s="34" t="s">
        <v>297</v>
      </c>
      <c r="C3146" s="1">
        <v>41577</v>
      </c>
      <c r="F3146" s="38" t="s">
        <v>114</v>
      </c>
    </row>
    <row r="3147" spans="1:64" x14ac:dyDescent="0.25">
      <c r="A3147" s="57" t="s">
        <v>297</v>
      </c>
      <c r="B3147" s="57" t="s">
        <v>297</v>
      </c>
      <c r="C3147" s="9">
        <v>41582</v>
      </c>
      <c r="D3147" s="9"/>
      <c r="E3147" s="9"/>
      <c r="F3147" s="10" t="s">
        <v>114</v>
      </c>
      <c r="U3147">
        <v>1793.21800910108</v>
      </c>
      <c r="V3147">
        <v>28.914976819361101</v>
      </c>
      <c r="AM3147">
        <v>8.2408672288725597</v>
      </c>
      <c r="AP3147">
        <v>436.64115473274302</v>
      </c>
      <c r="AS3147">
        <v>1.8873318E-2</v>
      </c>
      <c r="BA3147">
        <v>49.25</v>
      </c>
      <c r="BB3147">
        <v>166.07142857142901</v>
      </c>
      <c r="BE3147">
        <v>28.914976819361101</v>
      </c>
      <c r="BJ3147">
        <v>1100.8654925005601</v>
      </c>
      <c r="BK3147">
        <v>832.5</v>
      </c>
    </row>
    <row r="3148" spans="1:64" x14ac:dyDescent="0.25">
      <c r="A3148" s="57" t="s">
        <v>297</v>
      </c>
      <c r="B3148" s="57" t="s">
        <v>297</v>
      </c>
      <c r="C3148" s="9">
        <v>41583</v>
      </c>
      <c r="D3148" s="9"/>
      <c r="E3148" s="9"/>
      <c r="F3148" s="10" t="s">
        <v>114</v>
      </c>
      <c r="H3148">
        <v>260.05</v>
      </c>
      <c r="I3148">
        <v>0.114</v>
      </c>
      <c r="J3148">
        <v>0.16425000000000001</v>
      </c>
      <c r="K3148">
        <v>0.14174999999999999</v>
      </c>
      <c r="L3148">
        <v>0.14000000000000001</v>
      </c>
      <c r="M3148">
        <v>0.14050000000000001</v>
      </c>
      <c r="N3148">
        <v>0.14349999999999999</v>
      </c>
      <c r="O3148">
        <v>0.21475</v>
      </c>
      <c r="P3148">
        <v>0.24149999999999999</v>
      </c>
    </row>
    <row r="3149" spans="1:64" x14ac:dyDescent="0.25">
      <c r="A3149" s="57" t="s">
        <v>297</v>
      </c>
      <c r="B3149" s="57" t="s">
        <v>297</v>
      </c>
      <c r="C3149" s="9">
        <v>41586</v>
      </c>
      <c r="D3149" s="9"/>
      <c r="E3149" s="9"/>
      <c r="F3149" s="10" t="s">
        <v>114</v>
      </c>
      <c r="AF3149">
        <v>0.98437998828642004</v>
      </c>
      <c r="BA3149">
        <v>57</v>
      </c>
    </row>
    <row r="3150" spans="1:64" x14ac:dyDescent="0.25">
      <c r="A3150" s="57" t="s">
        <v>297</v>
      </c>
      <c r="B3150" s="57" t="s">
        <v>297</v>
      </c>
      <c r="C3150" s="9">
        <v>41590</v>
      </c>
      <c r="D3150" s="9"/>
      <c r="E3150" s="9"/>
      <c r="F3150" s="10" t="s">
        <v>114</v>
      </c>
      <c r="H3150">
        <v>239.35</v>
      </c>
      <c r="I3150">
        <v>0.104</v>
      </c>
      <c r="J3150">
        <v>0.15925</v>
      </c>
      <c r="K3150">
        <v>0.13250000000000001</v>
      </c>
      <c r="L3150">
        <v>0.12175</v>
      </c>
      <c r="M3150">
        <v>0.11824999999999999</v>
      </c>
      <c r="N3150">
        <v>0.1255</v>
      </c>
      <c r="O3150">
        <v>0.20250000000000001</v>
      </c>
      <c r="P3150">
        <v>0.23300000000000001</v>
      </c>
    </row>
    <row r="3151" spans="1:64" x14ac:dyDescent="0.25">
      <c r="A3151" s="57" t="s">
        <v>297</v>
      </c>
      <c r="B3151" s="57" t="s">
        <v>297</v>
      </c>
      <c r="C3151" s="9">
        <v>41596</v>
      </c>
      <c r="D3151" s="9"/>
      <c r="E3151" s="9"/>
      <c r="F3151" s="10" t="s">
        <v>114</v>
      </c>
      <c r="U3151">
        <v>2003.9743996700199</v>
      </c>
      <c r="V3151">
        <v>282.63814795117702</v>
      </c>
      <c r="AD3151">
        <v>3.45528263985873</v>
      </c>
      <c r="AM3151">
        <v>5.4969255384869999</v>
      </c>
      <c r="AP3151">
        <v>346.799816395665</v>
      </c>
      <c r="AS3151">
        <v>1.5850428E-2</v>
      </c>
      <c r="BB3151">
        <v>150</v>
      </c>
      <c r="BE3151">
        <v>279.18286531131798</v>
      </c>
      <c r="BJ3151">
        <v>1086.19962866012</v>
      </c>
      <c r="BK3151">
        <v>765.892857142857</v>
      </c>
    </row>
    <row r="3152" spans="1:64" x14ac:dyDescent="0.25">
      <c r="A3152" s="57" t="s">
        <v>297</v>
      </c>
      <c r="B3152" s="57" t="s">
        <v>297</v>
      </c>
      <c r="C3152" s="9">
        <v>41596</v>
      </c>
      <c r="D3152" s="9"/>
      <c r="E3152" s="9"/>
      <c r="F3152" s="10" t="s">
        <v>114</v>
      </c>
      <c r="AF3152">
        <v>0.98418467436671697</v>
      </c>
    </row>
    <row r="3153" spans="1:63" x14ac:dyDescent="0.25">
      <c r="A3153" s="57" t="s">
        <v>297</v>
      </c>
      <c r="B3153" s="57" t="s">
        <v>297</v>
      </c>
      <c r="C3153" s="9">
        <v>41597</v>
      </c>
      <c r="D3153" s="9"/>
      <c r="E3153" s="9"/>
      <c r="F3153" s="10" t="s">
        <v>114</v>
      </c>
      <c r="H3153">
        <v>222.8</v>
      </c>
      <c r="I3153">
        <v>0.10150000000000001</v>
      </c>
      <c r="J3153">
        <v>0.15225</v>
      </c>
      <c r="K3153">
        <v>0.12675</v>
      </c>
      <c r="L3153">
        <v>0.11</v>
      </c>
      <c r="M3153">
        <v>9.8750000000000004E-2</v>
      </c>
      <c r="N3153">
        <v>0.1105</v>
      </c>
      <c r="O3153">
        <v>0.19</v>
      </c>
      <c r="P3153">
        <v>0.22425</v>
      </c>
    </row>
    <row r="3154" spans="1:63" x14ac:dyDescent="0.25">
      <c r="A3154" s="57" t="s">
        <v>297</v>
      </c>
      <c r="B3154" s="57" t="s">
        <v>297</v>
      </c>
      <c r="C3154" s="9">
        <v>41599</v>
      </c>
      <c r="D3154" s="9"/>
      <c r="E3154" s="9"/>
      <c r="F3154" s="10" t="s">
        <v>114</v>
      </c>
      <c r="BA3154">
        <v>70.2</v>
      </c>
    </row>
    <row r="3155" spans="1:63" x14ac:dyDescent="0.25">
      <c r="A3155" s="57" t="s">
        <v>297</v>
      </c>
      <c r="B3155" s="57" t="s">
        <v>297</v>
      </c>
      <c r="C3155" s="9">
        <v>41604</v>
      </c>
      <c r="D3155" s="9"/>
      <c r="E3155" s="9"/>
      <c r="F3155" s="10" t="s">
        <v>114</v>
      </c>
      <c r="H3155">
        <v>209.8</v>
      </c>
      <c r="I3155">
        <v>9.5000000000000001E-2</v>
      </c>
      <c r="J3155">
        <v>0.14949999999999999</v>
      </c>
      <c r="K3155">
        <v>0.12075</v>
      </c>
      <c r="L3155">
        <v>9.8750000000000004E-2</v>
      </c>
      <c r="M3155">
        <v>8.6249999999999993E-2</v>
      </c>
      <c r="N3155">
        <v>9.8750000000000004E-2</v>
      </c>
      <c r="O3155">
        <v>0.18149999999999999</v>
      </c>
      <c r="P3155">
        <v>0.2185</v>
      </c>
    </row>
    <row r="3156" spans="1:63" x14ac:dyDescent="0.25">
      <c r="A3156" s="57" t="s">
        <v>297</v>
      </c>
      <c r="B3156" s="57" t="s">
        <v>297</v>
      </c>
      <c r="C3156" s="9">
        <v>41607</v>
      </c>
      <c r="D3156" s="9"/>
      <c r="E3156" s="9"/>
      <c r="F3156" s="10" t="s">
        <v>114</v>
      </c>
      <c r="BA3156">
        <v>70.724999999999994</v>
      </c>
    </row>
    <row r="3157" spans="1:63" x14ac:dyDescent="0.25">
      <c r="A3157" s="57" t="s">
        <v>297</v>
      </c>
      <c r="B3157" s="57" t="s">
        <v>297</v>
      </c>
      <c r="C3157" s="9">
        <v>41610</v>
      </c>
      <c r="D3157" s="9"/>
      <c r="E3157" s="9"/>
      <c r="F3157" s="10" t="s">
        <v>114</v>
      </c>
      <c r="U3157">
        <v>2222.97388405536</v>
      </c>
      <c r="V3157">
        <v>445.53927694834698</v>
      </c>
      <c r="AD3157">
        <v>147.756057426301</v>
      </c>
      <c r="AM3157">
        <v>4.1986445555564202</v>
      </c>
      <c r="AP3157">
        <v>306.12942682313701</v>
      </c>
      <c r="AS3157">
        <v>1.371526E-2</v>
      </c>
      <c r="BB3157">
        <v>140.47619047619</v>
      </c>
      <c r="BE3157">
        <v>297.78321952204601</v>
      </c>
      <c r="BJ3157">
        <v>1141.18628684283</v>
      </c>
      <c r="BK3157">
        <v>600.47619047619003</v>
      </c>
    </row>
    <row r="3158" spans="1:63" x14ac:dyDescent="0.25">
      <c r="A3158" s="57" t="s">
        <v>297</v>
      </c>
      <c r="B3158" s="57" t="s">
        <v>297</v>
      </c>
      <c r="C3158" s="9">
        <v>41611</v>
      </c>
      <c r="D3158" s="9"/>
      <c r="E3158" s="9"/>
      <c r="F3158" s="10" t="s">
        <v>114</v>
      </c>
      <c r="H3158">
        <v>196.2</v>
      </c>
      <c r="I3158">
        <v>9.2749999999999999E-2</v>
      </c>
      <c r="J3158">
        <v>0.14149999999999999</v>
      </c>
      <c r="K3158">
        <v>0.11525000000000001</v>
      </c>
      <c r="L3158">
        <v>9.0499999999999997E-2</v>
      </c>
      <c r="M3158">
        <v>7.4249999999999997E-2</v>
      </c>
      <c r="N3158">
        <v>8.3750000000000005E-2</v>
      </c>
      <c r="O3158">
        <v>0.17050000000000001</v>
      </c>
      <c r="P3158">
        <v>0.21249999999999999</v>
      </c>
    </row>
    <row r="3159" spans="1:63" x14ac:dyDescent="0.25">
      <c r="A3159" s="57" t="s">
        <v>297</v>
      </c>
      <c r="B3159" s="57" t="s">
        <v>297</v>
      </c>
      <c r="C3159" s="9">
        <v>41613</v>
      </c>
      <c r="D3159" s="9"/>
      <c r="E3159" s="9"/>
      <c r="F3159" s="10" t="s">
        <v>114</v>
      </c>
      <c r="AF3159">
        <v>0.97743116910038796</v>
      </c>
    </row>
    <row r="3160" spans="1:63" x14ac:dyDescent="0.25">
      <c r="A3160" s="57" t="s">
        <v>297</v>
      </c>
      <c r="B3160" s="57" t="s">
        <v>297</v>
      </c>
      <c r="C3160" s="9">
        <v>41618</v>
      </c>
      <c r="D3160" s="9"/>
      <c r="E3160" s="9"/>
      <c r="F3160" s="10" t="s">
        <v>114</v>
      </c>
      <c r="H3160">
        <v>178.6</v>
      </c>
      <c r="I3160">
        <v>8.1000000000000003E-2</v>
      </c>
      <c r="J3160">
        <v>0.13275000000000001</v>
      </c>
      <c r="K3160">
        <v>0.108</v>
      </c>
      <c r="L3160">
        <v>8.1250000000000003E-2</v>
      </c>
      <c r="M3160">
        <v>6.1249999999999999E-2</v>
      </c>
      <c r="N3160">
        <v>6.9250000000000006E-2</v>
      </c>
      <c r="O3160">
        <v>0.15525</v>
      </c>
      <c r="P3160">
        <v>0.20424999999999999</v>
      </c>
    </row>
    <row r="3161" spans="1:63" x14ac:dyDescent="0.25">
      <c r="A3161" s="57" t="s">
        <v>297</v>
      </c>
      <c r="B3161" s="57" t="s">
        <v>297</v>
      </c>
      <c r="C3161" s="9">
        <v>41620</v>
      </c>
      <c r="D3161" s="9"/>
      <c r="E3161" s="9"/>
      <c r="F3161" s="10" t="s">
        <v>114</v>
      </c>
      <c r="BA3161">
        <v>81</v>
      </c>
    </row>
    <row r="3162" spans="1:63" x14ac:dyDescent="0.25">
      <c r="A3162" s="57" t="s">
        <v>297</v>
      </c>
      <c r="B3162" s="57" t="s">
        <v>297</v>
      </c>
      <c r="C3162" s="9">
        <v>41625</v>
      </c>
      <c r="D3162" s="9"/>
      <c r="E3162" s="9"/>
      <c r="F3162" s="10" t="s">
        <v>114</v>
      </c>
      <c r="H3162">
        <v>166</v>
      </c>
      <c r="I3162">
        <v>7.5249999999999997E-2</v>
      </c>
      <c r="J3162">
        <v>0.1255</v>
      </c>
      <c r="K3162">
        <v>0.10174999999999999</v>
      </c>
      <c r="L3162">
        <v>7.4249999999999997E-2</v>
      </c>
      <c r="M3162">
        <v>5.3749999999999999E-2</v>
      </c>
      <c r="N3162">
        <v>6.0999999999999999E-2</v>
      </c>
      <c r="O3162">
        <v>0.14324999999999999</v>
      </c>
      <c r="P3162">
        <v>0.19525000000000001</v>
      </c>
      <c r="U3162">
        <v>2842.3258907459699</v>
      </c>
      <c r="V3162">
        <v>1048.58405196185</v>
      </c>
      <c r="AD3162">
        <v>750.80083243980403</v>
      </c>
      <c r="AM3162">
        <v>2.19637411360568</v>
      </c>
      <c r="AP3162">
        <v>183.568282237478</v>
      </c>
      <c r="AS3162">
        <v>1.1964888999999999E-2</v>
      </c>
      <c r="BB3162">
        <v>174.40476190476201</v>
      </c>
      <c r="BE3162">
        <v>297.78321952204601</v>
      </c>
      <c r="BJ3162">
        <v>1078.1491087546499</v>
      </c>
      <c r="BK3162">
        <v>786.01190476190504</v>
      </c>
    </row>
    <row r="3163" spans="1:63" x14ac:dyDescent="0.25">
      <c r="A3163" s="57" t="s">
        <v>297</v>
      </c>
      <c r="B3163" s="57" t="s">
        <v>297</v>
      </c>
      <c r="C3163" s="9">
        <v>41627</v>
      </c>
      <c r="D3163" s="9"/>
      <c r="E3163" s="9"/>
      <c r="F3163" s="10" t="s">
        <v>114</v>
      </c>
      <c r="BA3163">
        <v>83</v>
      </c>
    </row>
    <row r="3164" spans="1:63" x14ac:dyDescent="0.25">
      <c r="A3164" s="57" t="s">
        <v>297</v>
      </c>
      <c r="B3164" s="57" t="s">
        <v>297</v>
      </c>
      <c r="C3164" s="9">
        <v>41628</v>
      </c>
      <c r="D3164" s="9"/>
      <c r="E3164" s="9"/>
      <c r="F3164" s="10" t="s">
        <v>114</v>
      </c>
      <c r="AF3164">
        <v>0.94008525118828501</v>
      </c>
    </row>
    <row r="3165" spans="1:63" x14ac:dyDescent="0.25">
      <c r="A3165" s="57" t="s">
        <v>297</v>
      </c>
      <c r="B3165" s="57" t="s">
        <v>297</v>
      </c>
      <c r="C3165" s="9">
        <v>41632</v>
      </c>
      <c r="D3165" s="9"/>
      <c r="E3165" s="9"/>
      <c r="F3165" s="10" t="s">
        <v>114</v>
      </c>
      <c r="H3165">
        <v>198.8</v>
      </c>
      <c r="I3165">
        <v>0.1825</v>
      </c>
      <c r="J3165">
        <v>0.17349999999999999</v>
      </c>
      <c r="K3165">
        <v>0.10925</v>
      </c>
      <c r="L3165">
        <v>7.3999999999999996E-2</v>
      </c>
      <c r="M3165">
        <v>5.6750000000000002E-2</v>
      </c>
      <c r="N3165">
        <v>6.3500000000000001E-2</v>
      </c>
      <c r="O3165">
        <v>0.14399999999999999</v>
      </c>
      <c r="P3165">
        <v>0.1905</v>
      </c>
    </row>
    <row r="3166" spans="1:63" x14ac:dyDescent="0.25">
      <c r="A3166" s="57" t="s">
        <v>297</v>
      </c>
      <c r="B3166" s="57" t="s">
        <v>297</v>
      </c>
      <c r="C3166" s="9">
        <v>41638</v>
      </c>
      <c r="D3166" s="9"/>
      <c r="E3166" s="9"/>
      <c r="F3166" s="10" t="s">
        <v>114</v>
      </c>
      <c r="BA3166">
        <v>87</v>
      </c>
    </row>
    <row r="3167" spans="1:63" x14ac:dyDescent="0.25">
      <c r="A3167" s="57" t="s">
        <v>297</v>
      </c>
      <c r="B3167" s="57" t="s">
        <v>297</v>
      </c>
      <c r="C3167" s="9">
        <v>41639</v>
      </c>
      <c r="D3167" s="9"/>
      <c r="E3167" s="9"/>
      <c r="F3167" s="10" t="s">
        <v>114</v>
      </c>
      <c r="H3167">
        <v>243.25</v>
      </c>
      <c r="I3167">
        <v>0.24775</v>
      </c>
      <c r="J3167">
        <v>0.26450000000000001</v>
      </c>
      <c r="K3167">
        <v>0.1585</v>
      </c>
      <c r="L3167">
        <v>8.1500000000000003E-2</v>
      </c>
      <c r="M3167">
        <v>5.8250000000000003E-2</v>
      </c>
      <c r="N3167">
        <v>7.0250000000000007E-2</v>
      </c>
      <c r="O3167">
        <v>0.14649999999999999</v>
      </c>
      <c r="P3167">
        <v>0.189</v>
      </c>
    </row>
    <row r="3168" spans="1:63" x14ac:dyDescent="0.25">
      <c r="A3168" s="57" t="s">
        <v>297</v>
      </c>
      <c r="B3168" s="57" t="s">
        <v>297</v>
      </c>
      <c r="C3168" s="9">
        <v>41645</v>
      </c>
      <c r="D3168" s="9"/>
      <c r="E3168" s="9"/>
      <c r="F3168" s="10" t="s">
        <v>114</v>
      </c>
      <c r="AF3168">
        <v>0.27416880744065603</v>
      </c>
      <c r="BA3168">
        <v>90.75</v>
      </c>
    </row>
    <row r="3169" spans="1:64" x14ac:dyDescent="0.25">
      <c r="A3169" s="57" t="s">
        <v>297</v>
      </c>
      <c r="B3169" s="57" t="s">
        <v>297</v>
      </c>
      <c r="C3169" s="9">
        <v>41646</v>
      </c>
      <c r="D3169" s="9"/>
      <c r="E3169" s="9"/>
      <c r="F3169" s="10" t="s">
        <v>114</v>
      </c>
      <c r="H3169">
        <v>249.15</v>
      </c>
      <c r="I3169">
        <v>0.2495</v>
      </c>
      <c r="J3169">
        <v>0.25974999999999998</v>
      </c>
      <c r="K3169">
        <v>0.17974999999999999</v>
      </c>
      <c r="L3169">
        <v>8.9749999999999996E-2</v>
      </c>
      <c r="M3169">
        <v>6.1499999999999999E-2</v>
      </c>
      <c r="N3169">
        <v>7.0749999999999993E-2</v>
      </c>
      <c r="O3169">
        <v>0.14624999999999999</v>
      </c>
      <c r="P3169">
        <v>0.1885</v>
      </c>
    </row>
    <row r="3170" spans="1:64" x14ac:dyDescent="0.25">
      <c r="A3170" s="57" t="s">
        <v>297</v>
      </c>
      <c r="B3170" s="57" t="s">
        <v>297</v>
      </c>
      <c r="C3170" s="9">
        <v>41652</v>
      </c>
      <c r="D3170" s="9"/>
      <c r="E3170" s="9"/>
      <c r="F3170" s="10" t="s">
        <v>114</v>
      </c>
      <c r="BA3170">
        <v>90.75</v>
      </c>
    </row>
    <row r="3171" spans="1:64" x14ac:dyDescent="0.25">
      <c r="A3171" s="57" t="s">
        <v>297</v>
      </c>
      <c r="B3171" s="57" t="s">
        <v>297</v>
      </c>
      <c r="C3171" s="9">
        <v>41653</v>
      </c>
      <c r="D3171" s="9"/>
      <c r="E3171" s="9"/>
      <c r="F3171" s="10" t="s">
        <v>114</v>
      </c>
      <c r="H3171">
        <v>242.85</v>
      </c>
      <c r="I3171">
        <v>0.21775</v>
      </c>
      <c r="J3171">
        <v>0.24149999999999999</v>
      </c>
      <c r="K3171">
        <v>0.17724999999999999</v>
      </c>
      <c r="L3171">
        <v>9.6750000000000003E-2</v>
      </c>
      <c r="M3171">
        <v>6.6500000000000004E-2</v>
      </c>
      <c r="N3171">
        <v>7.5249999999999997E-2</v>
      </c>
      <c r="O3171">
        <v>0.14824999999999999</v>
      </c>
      <c r="P3171">
        <v>0.191</v>
      </c>
      <c r="AF3171">
        <v>0</v>
      </c>
    </row>
    <row r="3172" spans="1:64" x14ac:dyDescent="0.25">
      <c r="A3172" s="57" t="s">
        <v>297</v>
      </c>
      <c r="B3172" s="57" t="s">
        <v>297</v>
      </c>
      <c r="C3172" s="9">
        <v>41660</v>
      </c>
      <c r="D3172" s="9"/>
      <c r="E3172" s="9"/>
      <c r="F3172" s="10" t="s">
        <v>114</v>
      </c>
      <c r="H3172">
        <v>238.5</v>
      </c>
      <c r="I3172">
        <v>0.19700000000000001</v>
      </c>
      <c r="J3172">
        <v>0.23300000000000001</v>
      </c>
      <c r="K3172">
        <v>0.17299999999999999</v>
      </c>
      <c r="L3172">
        <v>0.10224999999999999</v>
      </c>
      <c r="M3172">
        <v>7.0749999999999993E-2</v>
      </c>
      <c r="N3172">
        <v>7.8750000000000001E-2</v>
      </c>
      <c r="O3172">
        <v>0.14824999999999999</v>
      </c>
      <c r="P3172">
        <v>0.1895</v>
      </c>
    </row>
    <row r="3173" spans="1:64" x14ac:dyDescent="0.25">
      <c r="A3173" s="57" t="s">
        <v>297</v>
      </c>
      <c r="B3173" s="57" t="s">
        <v>297</v>
      </c>
      <c r="C3173" s="9">
        <v>41662</v>
      </c>
      <c r="D3173" s="9"/>
      <c r="E3173" s="9"/>
      <c r="F3173" s="10" t="s">
        <v>114</v>
      </c>
      <c r="AF3173">
        <v>0</v>
      </c>
      <c r="BA3173">
        <v>93</v>
      </c>
    </row>
    <row r="3174" spans="1:64" x14ac:dyDescent="0.25">
      <c r="A3174" s="57" t="s">
        <v>297</v>
      </c>
      <c r="B3174" s="57" t="s">
        <v>297</v>
      </c>
      <c r="C3174" s="9">
        <v>41664</v>
      </c>
      <c r="D3174" s="9"/>
      <c r="E3174" s="9"/>
      <c r="F3174" s="10" t="s">
        <v>114</v>
      </c>
      <c r="U3174">
        <v>2474.0820469697901</v>
      </c>
      <c r="V3174">
        <v>1159.6031345220499</v>
      </c>
      <c r="Y3174" s="33"/>
      <c r="Z3174">
        <v>3.9384780000000001E-2</v>
      </c>
      <c r="AB3174">
        <v>23906.626917524201</v>
      </c>
      <c r="AD3174">
        <v>861.81991500000004</v>
      </c>
      <c r="AP3174">
        <v>0</v>
      </c>
      <c r="AT3174" t="s">
        <v>45</v>
      </c>
      <c r="BE3174">
        <v>297.78321952204601</v>
      </c>
      <c r="BJ3174">
        <v>820.25531414114505</v>
      </c>
    </row>
    <row r="3175" spans="1:64" x14ac:dyDescent="0.25">
      <c r="A3175" s="57" t="s">
        <v>297</v>
      </c>
      <c r="B3175" s="57" t="s">
        <v>297</v>
      </c>
      <c r="C3175" s="9">
        <v>41667</v>
      </c>
      <c r="D3175" s="9"/>
      <c r="E3175" s="9"/>
      <c r="F3175" s="10" t="s">
        <v>114</v>
      </c>
      <c r="H3175">
        <v>237.95</v>
      </c>
      <c r="I3175">
        <v>0.18775</v>
      </c>
      <c r="J3175">
        <v>0.22675000000000001</v>
      </c>
      <c r="K3175">
        <v>0.17150000000000001</v>
      </c>
      <c r="L3175">
        <v>0.10675</v>
      </c>
      <c r="M3175">
        <v>7.7499999999999999E-2</v>
      </c>
      <c r="N3175">
        <v>8.3000000000000004E-2</v>
      </c>
      <c r="O3175">
        <v>0.14924999999999999</v>
      </c>
      <c r="P3175">
        <v>0.18725</v>
      </c>
    </row>
    <row r="3176" spans="1:64" x14ac:dyDescent="0.25">
      <c r="A3176" s="34" t="s">
        <v>297</v>
      </c>
      <c r="B3176" s="34" t="s">
        <v>297</v>
      </c>
      <c r="F3176" s="10" t="s">
        <v>114</v>
      </c>
    </row>
    <row r="3177" spans="1:64" x14ac:dyDescent="0.25">
      <c r="A3177" s="34" t="s">
        <v>298</v>
      </c>
      <c r="B3177" s="34" t="s">
        <v>298</v>
      </c>
      <c r="C3177" s="1">
        <v>41369</v>
      </c>
      <c r="F3177" s="38" t="s">
        <v>114</v>
      </c>
    </row>
    <row r="3178" spans="1:64" x14ac:dyDescent="0.25">
      <c r="A3178" s="34" t="s">
        <v>298</v>
      </c>
      <c r="B3178" s="34" t="s">
        <v>298</v>
      </c>
      <c r="C3178" s="1">
        <v>41380</v>
      </c>
      <c r="F3178" s="38" t="s">
        <v>114</v>
      </c>
    </row>
    <row r="3179" spans="1:64" x14ac:dyDescent="0.25">
      <c r="A3179" s="57" t="s">
        <v>298</v>
      </c>
      <c r="B3179" s="57" t="s">
        <v>298</v>
      </c>
      <c r="C3179" s="9">
        <v>41386</v>
      </c>
      <c r="D3179" s="9"/>
      <c r="E3179" s="9"/>
      <c r="F3179" s="10" t="s">
        <v>114</v>
      </c>
      <c r="AE3179">
        <v>3.9</v>
      </c>
      <c r="AL3179">
        <v>2.1</v>
      </c>
      <c r="BA3179">
        <v>17.5</v>
      </c>
      <c r="BL3179">
        <v>3.9</v>
      </c>
    </row>
    <row r="3180" spans="1:64" x14ac:dyDescent="0.25">
      <c r="A3180" s="57" t="s">
        <v>298</v>
      </c>
      <c r="B3180" s="57" t="s">
        <v>298</v>
      </c>
      <c r="C3180" s="9">
        <v>41387</v>
      </c>
      <c r="D3180" s="9"/>
      <c r="E3180" s="9"/>
      <c r="F3180" s="10" t="s">
        <v>114</v>
      </c>
      <c r="H3180">
        <v>374.32499999999999</v>
      </c>
      <c r="I3180">
        <v>0.263625</v>
      </c>
      <c r="J3180">
        <v>0.28249999999999997</v>
      </c>
      <c r="K3180">
        <v>0.26374999999999998</v>
      </c>
      <c r="L3180">
        <v>0.20624999999999999</v>
      </c>
      <c r="M3180">
        <v>0.24249999999999999</v>
      </c>
      <c r="N3180">
        <v>0.24249999999999999</v>
      </c>
      <c r="O3180">
        <v>0.18825</v>
      </c>
      <c r="P3180">
        <v>0.18225</v>
      </c>
    </row>
    <row r="3181" spans="1:64" x14ac:dyDescent="0.25">
      <c r="A3181" s="34" t="s">
        <v>298</v>
      </c>
      <c r="B3181" s="34" t="s">
        <v>298</v>
      </c>
      <c r="C3181" s="1">
        <v>41390</v>
      </c>
      <c r="F3181" s="38" t="s">
        <v>114</v>
      </c>
    </row>
    <row r="3182" spans="1:64" x14ac:dyDescent="0.25">
      <c r="A3182" s="57" t="s">
        <v>298</v>
      </c>
      <c r="B3182" s="57" t="s">
        <v>298</v>
      </c>
      <c r="C3182" s="9">
        <v>41394</v>
      </c>
      <c r="D3182" s="9"/>
      <c r="E3182" s="9"/>
      <c r="F3182" s="10" t="s">
        <v>114</v>
      </c>
      <c r="H3182">
        <v>368.25</v>
      </c>
      <c r="I3182">
        <v>0.2495</v>
      </c>
      <c r="J3182">
        <v>0.28175</v>
      </c>
      <c r="K3182">
        <v>0.26300000000000001</v>
      </c>
      <c r="L3182">
        <v>0.20275000000000001</v>
      </c>
      <c r="M3182">
        <v>0.23799999999999999</v>
      </c>
      <c r="N3182">
        <v>0.24049999999999999</v>
      </c>
      <c r="O3182">
        <v>0.185</v>
      </c>
      <c r="P3182">
        <v>0.18074999999999999</v>
      </c>
    </row>
    <row r="3183" spans="1:64" x14ac:dyDescent="0.25">
      <c r="A3183" s="57" t="s">
        <v>298</v>
      </c>
      <c r="B3183" s="57" t="s">
        <v>298</v>
      </c>
      <c r="C3183" s="9">
        <v>41396</v>
      </c>
      <c r="D3183" s="9"/>
      <c r="E3183" s="9"/>
      <c r="F3183" s="10" t="s">
        <v>114</v>
      </c>
      <c r="AE3183">
        <v>5</v>
      </c>
      <c r="AL3183">
        <v>3.85</v>
      </c>
      <c r="BA3183">
        <v>22.25</v>
      </c>
      <c r="BL3183">
        <v>5</v>
      </c>
    </row>
    <row r="3184" spans="1:64" x14ac:dyDescent="0.25">
      <c r="A3184" s="57" t="s">
        <v>298</v>
      </c>
      <c r="B3184" s="57" t="s">
        <v>298</v>
      </c>
      <c r="C3184" s="9">
        <v>41397</v>
      </c>
      <c r="D3184" s="9"/>
      <c r="E3184" s="9"/>
      <c r="F3184" s="10" t="s">
        <v>114</v>
      </c>
      <c r="AF3184">
        <v>0.20034810498982</v>
      </c>
    </row>
    <row r="3185" spans="1:64" x14ac:dyDescent="0.25">
      <c r="A3185" s="34" t="s">
        <v>298</v>
      </c>
      <c r="B3185" s="34" t="s">
        <v>298</v>
      </c>
      <c r="C3185" s="1">
        <v>41399</v>
      </c>
      <c r="F3185" s="38" t="s">
        <v>114</v>
      </c>
    </row>
    <row r="3186" spans="1:64" x14ac:dyDescent="0.25">
      <c r="A3186" s="57" t="s">
        <v>298</v>
      </c>
      <c r="B3186" s="57" t="s">
        <v>298</v>
      </c>
      <c r="C3186" s="9">
        <v>41408</v>
      </c>
      <c r="D3186" s="9"/>
      <c r="E3186" s="9"/>
      <c r="F3186" s="10" t="s">
        <v>114</v>
      </c>
      <c r="H3186">
        <v>359</v>
      </c>
      <c r="I3186">
        <v>0.23200000000000001</v>
      </c>
      <c r="J3186">
        <v>0.27424999999999999</v>
      </c>
      <c r="K3186">
        <v>0.25674999999999998</v>
      </c>
      <c r="L3186">
        <v>0.19850000000000001</v>
      </c>
      <c r="M3186">
        <v>0.23350000000000001</v>
      </c>
      <c r="N3186">
        <v>0.23275000000000001</v>
      </c>
      <c r="O3186">
        <v>0.183</v>
      </c>
      <c r="P3186">
        <v>0.18425</v>
      </c>
      <c r="AF3186">
        <v>0.43562341935058402</v>
      </c>
    </row>
    <row r="3187" spans="1:64" x14ac:dyDescent="0.25">
      <c r="A3187" s="57" t="s">
        <v>298</v>
      </c>
      <c r="B3187" s="57" t="s">
        <v>298</v>
      </c>
      <c r="C3187" s="9">
        <v>41410</v>
      </c>
      <c r="D3187" s="9"/>
      <c r="E3187" s="9"/>
      <c r="F3187" s="10" t="s">
        <v>114</v>
      </c>
      <c r="AE3187">
        <v>6.35</v>
      </c>
      <c r="AL3187">
        <v>5.05</v>
      </c>
      <c r="BA3187">
        <v>24.25</v>
      </c>
      <c r="BL3187">
        <v>6.35</v>
      </c>
    </row>
    <row r="3188" spans="1:64" x14ac:dyDescent="0.25">
      <c r="A3188" s="34" t="s">
        <v>298</v>
      </c>
      <c r="B3188" s="34" t="s">
        <v>298</v>
      </c>
      <c r="C3188" s="1">
        <v>41413</v>
      </c>
      <c r="F3188" s="38" t="s">
        <v>114</v>
      </c>
    </row>
    <row r="3189" spans="1:64" x14ac:dyDescent="0.25">
      <c r="A3189" s="57" t="s">
        <v>298</v>
      </c>
      <c r="B3189" s="57" t="s">
        <v>298</v>
      </c>
      <c r="C3189" s="9">
        <v>41423</v>
      </c>
      <c r="D3189" s="9"/>
      <c r="E3189" s="9"/>
      <c r="F3189" s="10" t="s">
        <v>114</v>
      </c>
      <c r="H3189">
        <v>349.32499999999999</v>
      </c>
      <c r="I3189">
        <v>0.22612499999999999</v>
      </c>
      <c r="J3189">
        <v>0.26500000000000001</v>
      </c>
      <c r="K3189">
        <v>0.25124999999999997</v>
      </c>
      <c r="L3189">
        <v>0.19</v>
      </c>
      <c r="M3189">
        <v>0.23</v>
      </c>
      <c r="N3189">
        <v>0.22850000000000001</v>
      </c>
      <c r="O3189">
        <v>0.17849999999999999</v>
      </c>
      <c r="P3189">
        <v>0.17724999999999999</v>
      </c>
      <c r="AE3189">
        <v>7.2</v>
      </c>
      <c r="AL3189">
        <v>6.15</v>
      </c>
      <c r="BL3189">
        <v>7.2</v>
      </c>
    </row>
    <row r="3190" spans="1:64" x14ac:dyDescent="0.25">
      <c r="A3190" s="57" t="s">
        <v>298</v>
      </c>
      <c r="B3190" s="57" t="s">
        <v>298</v>
      </c>
      <c r="C3190" s="9">
        <v>41425</v>
      </c>
      <c r="D3190" s="9"/>
      <c r="E3190" s="9"/>
      <c r="F3190" s="10" t="s">
        <v>114</v>
      </c>
      <c r="AF3190">
        <v>0.71376127790974697</v>
      </c>
      <c r="BA3190">
        <v>24.5</v>
      </c>
    </row>
    <row r="3191" spans="1:64" x14ac:dyDescent="0.25">
      <c r="A3191" s="34" t="s">
        <v>298</v>
      </c>
      <c r="B3191" s="34" t="s">
        <v>298</v>
      </c>
      <c r="C3191" s="1">
        <v>41426</v>
      </c>
      <c r="F3191" s="38" t="s">
        <v>114</v>
      </c>
    </row>
    <row r="3192" spans="1:64" x14ac:dyDescent="0.25">
      <c r="A3192" s="57" t="s">
        <v>298</v>
      </c>
      <c r="B3192" s="57" t="s">
        <v>298</v>
      </c>
      <c r="C3192" s="9">
        <v>41436</v>
      </c>
      <c r="D3192" s="9"/>
      <c r="E3192" s="9"/>
      <c r="F3192" s="10" t="s">
        <v>114</v>
      </c>
      <c r="H3192">
        <v>341.67500000000001</v>
      </c>
      <c r="I3192">
        <v>0.21812500000000001</v>
      </c>
      <c r="J3192">
        <v>0.26</v>
      </c>
      <c r="K3192">
        <v>0.24575</v>
      </c>
      <c r="L3192">
        <v>0.183</v>
      </c>
      <c r="M3192">
        <v>0.22550000000000001</v>
      </c>
      <c r="N3192">
        <v>0.22475000000000001</v>
      </c>
      <c r="O3192">
        <v>0.17524999999999999</v>
      </c>
      <c r="P3192">
        <v>0.17599999999999999</v>
      </c>
    </row>
    <row r="3193" spans="1:64" x14ac:dyDescent="0.25">
      <c r="A3193" s="57" t="s">
        <v>298</v>
      </c>
      <c r="B3193" s="57" t="s">
        <v>298</v>
      </c>
      <c r="C3193" s="9">
        <v>41438</v>
      </c>
      <c r="D3193" s="9"/>
      <c r="E3193" s="9"/>
      <c r="F3193" s="10" t="s">
        <v>114</v>
      </c>
      <c r="AE3193">
        <v>8.15</v>
      </c>
      <c r="AF3193">
        <v>0.76449582783405201</v>
      </c>
      <c r="AL3193">
        <v>7.1</v>
      </c>
      <c r="BA3193">
        <v>25.25</v>
      </c>
      <c r="BL3193">
        <v>8.15</v>
      </c>
    </row>
    <row r="3194" spans="1:64" x14ac:dyDescent="0.25">
      <c r="A3194" s="34" t="s">
        <v>298</v>
      </c>
      <c r="B3194" s="34" t="s">
        <v>298</v>
      </c>
      <c r="C3194" s="1">
        <v>41448</v>
      </c>
      <c r="F3194" s="38" t="s">
        <v>114</v>
      </c>
    </row>
    <row r="3195" spans="1:64" x14ac:dyDescent="0.25">
      <c r="A3195" s="57" t="s">
        <v>298</v>
      </c>
      <c r="B3195" s="57" t="s">
        <v>298</v>
      </c>
      <c r="C3195" s="9">
        <v>41450</v>
      </c>
      <c r="D3195" s="9"/>
      <c r="E3195" s="9"/>
      <c r="F3195" s="10" t="s">
        <v>114</v>
      </c>
      <c r="H3195">
        <v>420.35</v>
      </c>
      <c r="I3195">
        <v>0.25924999999999998</v>
      </c>
      <c r="J3195">
        <v>0.28425</v>
      </c>
      <c r="K3195">
        <v>0.27474999999999999</v>
      </c>
      <c r="L3195">
        <v>0.25824999999999998</v>
      </c>
      <c r="M3195">
        <v>0.28875000000000001</v>
      </c>
      <c r="N3195">
        <v>0.29649999999999999</v>
      </c>
      <c r="O3195">
        <v>0.23050000000000001</v>
      </c>
      <c r="P3195">
        <v>0.20949999999999999</v>
      </c>
      <c r="AE3195">
        <v>8.6999999999999993</v>
      </c>
      <c r="AF3195">
        <v>0.92240056879783205</v>
      </c>
      <c r="AL3195">
        <v>7.45</v>
      </c>
      <c r="BL3195">
        <v>8.6999999999999993</v>
      </c>
    </row>
    <row r="3196" spans="1:64" x14ac:dyDescent="0.25">
      <c r="A3196" s="57" t="s">
        <v>298</v>
      </c>
      <c r="B3196" s="57" t="s">
        <v>298</v>
      </c>
      <c r="C3196" s="9">
        <v>41457</v>
      </c>
      <c r="D3196" s="9"/>
      <c r="E3196" s="9"/>
      <c r="F3196" s="10" t="s">
        <v>114</v>
      </c>
      <c r="BA3196">
        <v>26.5</v>
      </c>
    </row>
    <row r="3197" spans="1:64" x14ac:dyDescent="0.25">
      <c r="A3197" s="57" t="s">
        <v>298</v>
      </c>
      <c r="B3197" s="57" t="s">
        <v>298</v>
      </c>
      <c r="C3197" s="9">
        <v>41459</v>
      </c>
      <c r="D3197" s="9"/>
      <c r="E3197" s="9"/>
      <c r="F3197" s="10" t="s">
        <v>114</v>
      </c>
      <c r="U3197">
        <v>226.897023809524</v>
      </c>
      <c r="V3197">
        <v>0</v>
      </c>
      <c r="AM3197">
        <v>2.3872229417172899</v>
      </c>
      <c r="AP3197">
        <v>136.44411816604801</v>
      </c>
      <c r="AS3197">
        <v>1.7495975E-2</v>
      </c>
      <c r="BB3197">
        <v>157.73809523809501</v>
      </c>
      <c r="BE3197">
        <v>0</v>
      </c>
      <c r="BJ3197">
        <v>87.534178137118005</v>
      </c>
      <c r="BK3197">
        <v>1367.61904761905</v>
      </c>
    </row>
    <row r="3198" spans="1:64" x14ac:dyDescent="0.25">
      <c r="A3198" s="57" t="s">
        <v>298</v>
      </c>
      <c r="B3198" s="57" t="s">
        <v>298</v>
      </c>
      <c r="C3198" s="9">
        <v>41465</v>
      </c>
      <c r="D3198" s="9"/>
      <c r="E3198" s="9"/>
      <c r="F3198" s="10" t="s">
        <v>114</v>
      </c>
      <c r="AE3198">
        <v>9.15</v>
      </c>
      <c r="AL3198">
        <v>8.1</v>
      </c>
      <c r="BA3198">
        <v>27.25</v>
      </c>
      <c r="BL3198">
        <v>9.15</v>
      </c>
    </row>
    <row r="3199" spans="1:64" x14ac:dyDescent="0.25">
      <c r="A3199" s="57" t="s">
        <v>298</v>
      </c>
      <c r="B3199" s="57" t="s">
        <v>298</v>
      </c>
      <c r="C3199" s="9">
        <v>41466</v>
      </c>
      <c r="D3199" s="9"/>
      <c r="E3199" s="9"/>
      <c r="F3199" s="10" t="s">
        <v>114</v>
      </c>
      <c r="H3199">
        <v>405.75</v>
      </c>
      <c r="I3199">
        <v>0.23874999999999999</v>
      </c>
      <c r="J3199">
        <v>0.27524999999999999</v>
      </c>
      <c r="K3199">
        <v>0.26774999999999999</v>
      </c>
      <c r="L3199">
        <v>0.23724999999999999</v>
      </c>
      <c r="M3199">
        <v>0.27474999999999999</v>
      </c>
      <c r="N3199">
        <v>0.28449999999999998</v>
      </c>
      <c r="O3199">
        <v>0.22950000000000001</v>
      </c>
      <c r="P3199">
        <v>0.221</v>
      </c>
      <c r="AF3199">
        <v>0.95509358282104195</v>
      </c>
    </row>
    <row r="3200" spans="1:64" x14ac:dyDescent="0.25">
      <c r="A3200" s="34" t="s">
        <v>298</v>
      </c>
      <c r="B3200" s="34" t="s">
        <v>298</v>
      </c>
      <c r="C3200" s="1">
        <v>41471</v>
      </c>
      <c r="F3200" s="38" t="s">
        <v>114</v>
      </c>
    </row>
    <row r="3201" spans="1:64" x14ac:dyDescent="0.25">
      <c r="A3201" s="57" t="s">
        <v>298</v>
      </c>
      <c r="B3201" s="57" t="s">
        <v>298</v>
      </c>
      <c r="C3201" s="9">
        <v>41481</v>
      </c>
      <c r="D3201" s="9"/>
      <c r="E3201" s="9"/>
      <c r="F3201" s="10" t="s">
        <v>114</v>
      </c>
      <c r="BA3201">
        <v>30</v>
      </c>
    </row>
    <row r="3202" spans="1:64" x14ac:dyDescent="0.25">
      <c r="A3202" s="57" t="s">
        <v>298</v>
      </c>
      <c r="B3202" s="57" t="s">
        <v>298</v>
      </c>
      <c r="C3202" s="9">
        <v>41484</v>
      </c>
      <c r="D3202" s="9"/>
      <c r="E3202" s="9"/>
      <c r="F3202" s="10" t="s">
        <v>114</v>
      </c>
      <c r="AE3202">
        <v>10</v>
      </c>
      <c r="AF3202">
        <v>0.97341501800613905</v>
      </c>
      <c r="AL3202">
        <v>8.75</v>
      </c>
      <c r="BL3202">
        <v>10</v>
      </c>
    </row>
    <row r="3203" spans="1:64" x14ac:dyDescent="0.25">
      <c r="A3203" s="57" t="s">
        <v>298</v>
      </c>
      <c r="B3203" s="57" t="s">
        <v>298</v>
      </c>
      <c r="C3203" s="9">
        <v>41485</v>
      </c>
      <c r="D3203" s="9"/>
      <c r="E3203" s="9"/>
      <c r="F3203" s="10" t="s">
        <v>114</v>
      </c>
      <c r="H3203">
        <v>393.02499999999998</v>
      </c>
      <c r="I3203">
        <v>0.236375</v>
      </c>
      <c r="J3203">
        <v>0.27100000000000002</v>
      </c>
      <c r="K3203">
        <v>0.26100000000000001</v>
      </c>
      <c r="L3203">
        <v>0.21925</v>
      </c>
      <c r="M3203">
        <v>0.26174999999999998</v>
      </c>
      <c r="N3203">
        <v>0.26974999999999999</v>
      </c>
      <c r="O3203">
        <v>0.22275</v>
      </c>
      <c r="P3203">
        <v>0.22325</v>
      </c>
    </row>
    <row r="3204" spans="1:64" x14ac:dyDescent="0.25">
      <c r="A3204" s="34" t="s">
        <v>298</v>
      </c>
      <c r="B3204" s="34" t="s">
        <v>298</v>
      </c>
      <c r="C3204" s="1">
        <v>41490</v>
      </c>
      <c r="F3204" s="38" t="s">
        <v>114</v>
      </c>
    </row>
    <row r="3205" spans="1:64" x14ac:dyDescent="0.25">
      <c r="A3205" s="57" t="s">
        <v>298</v>
      </c>
      <c r="B3205" s="57" t="s">
        <v>298</v>
      </c>
      <c r="C3205" s="9">
        <v>41495</v>
      </c>
      <c r="D3205" s="9"/>
      <c r="E3205" s="9"/>
      <c r="F3205" s="10" t="s">
        <v>114</v>
      </c>
      <c r="BA3205">
        <v>31</v>
      </c>
    </row>
    <row r="3206" spans="1:64" x14ac:dyDescent="0.25">
      <c r="A3206" s="57" t="s">
        <v>298</v>
      </c>
      <c r="B3206" s="57" t="s">
        <v>298</v>
      </c>
      <c r="C3206" s="9">
        <v>41500</v>
      </c>
      <c r="D3206" s="9"/>
      <c r="E3206" s="9"/>
      <c r="F3206" s="10" t="s">
        <v>114</v>
      </c>
      <c r="AE3206">
        <v>10.75</v>
      </c>
      <c r="AL3206">
        <v>9.6999999999999993</v>
      </c>
      <c r="BL3206">
        <v>10.75</v>
      </c>
    </row>
    <row r="3207" spans="1:64" x14ac:dyDescent="0.25">
      <c r="A3207" s="34" t="s">
        <v>298</v>
      </c>
      <c r="B3207" s="34" t="s">
        <v>298</v>
      </c>
      <c r="C3207" s="1">
        <v>41507</v>
      </c>
      <c r="F3207" s="38" t="s">
        <v>114</v>
      </c>
    </row>
    <row r="3208" spans="1:64" x14ac:dyDescent="0.25">
      <c r="A3208" s="57" t="s">
        <v>298</v>
      </c>
      <c r="B3208" s="57" t="s">
        <v>298</v>
      </c>
      <c r="C3208" s="9">
        <v>41515</v>
      </c>
      <c r="D3208" s="9"/>
      <c r="E3208" s="9"/>
      <c r="F3208" s="10" t="s">
        <v>114</v>
      </c>
      <c r="H3208">
        <v>360.55</v>
      </c>
      <c r="I3208">
        <v>0.19925000000000001</v>
      </c>
      <c r="J3208">
        <v>0.248</v>
      </c>
      <c r="K3208">
        <v>0.24875</v>
      </c>
      <c r="L3208">
        <v>0.19125</v>
      </c>
      <c r="M3208">
        <v>0.23824999999999999</v>
      </c>
      <c r="N3208">
        <v>0.252</v>
      </c>
      <c r="O3208">
        <v>0.20624999999999999</v>
      </c>
      <c r="P3208">
        <v>0.219</v>
      </c>
    </row>
    <row r="3209" spans="1:64" x14ac:dyDescent="0.25">
      <c r="A3209" s="57" t="s">
        <v>298</v>
      </c>
      <c r="B3209" s="57" t="s">
        <v>298</v>
      </c>
      <c r="C3209" s="9">
        <v>41516</v>
      </c>
      <c r="D3209" s="9"/>
      <c r="E3209" s="9"/>
      <c r="F3209" s="10" t="s">
        <v>114</v>
      </c>
      <c r="AE3209">
        <v>11.75</v>
      </c>
      <c r="AF3209">
        <v>0.94213357872731796</v>
      </c>
      <c r="AL3209">
        <v>10.55</v>
      </c>
      <c r="BL3209">
        <v>11.75</v>
      </c>
    </row>
    <row r="3210" spans="1:64" x14ac:dyDescent="0.25">
      <c r="A3210" s="57" t="s">
        <v>298</v>
      </c>
      <c r="B3210" s="57" t="s">
        <v>298</v>
      </c>
      <c r="C3210" s="9">
        <v>41520</v>
      </c>
      <c r="D3210" s="9"/>
      <c r="E3210" s="9"/>
      <c r="F3210" s="10" t="s">
        <v>114</v>
      </c>
      <c r="U3210">
        <v>624.357142857143</v>
      </c>
      <c r="V3210">
        <v>0</v>
      </c>
      <c r="AM3210">
        <v>6.2677068354927901</v>
      </c>
      <c r="AP3210">
        <v>278.170481554086</v>
      </c>
      <c r="AS3210">
        <v>2.2531890999999998E-2</v>
      </c>
      <c r="BB3210">
        <v>170.23809523809501</v>
      </c>
      <c r="BE3210">
        <v>0</v>
      </c>
      <c r="BJ3210">
        <v>254.253211849108</v>
      </c>
      <c r="BK3210">
        <v>1257.67857142857</v>
      </c>
    </row>
    <row r="3211" spans="1:64" x14ac:dyDescent="0.25">
      <c r="A3211" s="34" t="s">
        <v>298</v>
      </c>
      <c r="B3211" s="34" t="s">
        <v>298</v>
      </c>
      <c r="C3211" s="1">
        <v>41525</v>
      </c>
      <c r="F3211" s="38" t="s">
        <v>114</v>
      </c>
    </row>
    <row r="3212" spans="1:64" x14ac:dyDescent="0.25">
      <c r="A3212" s="57" t="s">
        <v>298</v>
      </c>
      <c r="B3212" s="57" t="s">
        <v>298</v>
      </c>
      <c r="C3212" s="9">
        <v>41526</v>
      </c>
      <c r="D3212" s="9"/>
      <c r="E3212" s="9"/>
      <c r="F3212" s="10" t="s">
        <v>114</v>
      </c>
      <c r="AE3212">
        <v>12.15</v>
      </c>
      <c r="AL3212">
        <v>11.1</v>
      </c>
      <c r="BL3212">
        <v>12.15</v>
      </c>
    </row>
    <row r="3213" spans="1:64" x14ac:dyDescent="0.25">
      <c r="A3213" s="57" t="s">
        <v>298</v>
      </c>
      <c r="B3213" s="57" t="s">
        <v>298</v>
      </c>
      <c r="C3213" s="9">
        <v>41527</v>
      </c>
      <c r="D3213" s="9"/>
      <c r="E3213" s="9"/>
      <c r="F3213" s="10" t="s">
        <v>114</v>
      </c>
      <c r="AF3213">
        <v>0.98686350261228095</v>
      </c>
    </row>
    <row r="3214" spans="1:64" x14ac:dyDescent="0.25">
      <c r="A3214" s="57" t="s">
        <v>298</v>
      </c>
      <c r="B3214" s="57" t="s">
        <v>298</v>
      </c>
      <c r="C3214" s="9">
        <v>41530</v>
      </c>
      <c r="D3214" s="9"/>
      <c r="E3214" s="9"/>
      <c r="F3214" s="10" t="s">
        <v>114</v>
      </c>
      <c r="BA3214">
        <v>32</v>
      </c>
    </row>
    <row r="3215" spans="1:64" x14ac:dyDescent="0.25">
      <c r="A3215" s="57" t="s">
        <v>298</v>
      </c>
      <c r="B3215" s="57" t="s">
        <v>298</v>
      </c>
      <c r="C3215" s="9">
        <v>41533</v>
      </c>
      <c r="D3215" s="9"/>
      <c r="E3215" s="9"/>
      <c r="F3215" s="10" t="s">
        <v>114</v>
      </c>
      <c r="H3215">
        <v>322.25</v>
      </c>
      <c r="I3215">
        <v>0.16950000000000001</v>
      </c>
      <c r="J3215">
        <v>0.2135</v>
      </c>
      <c r="K3215">
        <v>0.2155</v>
      </c>
      <c r="L3215">
        <v>0.16025</v>
      </c>
      <c r="M3215">
        <v>0.21675</v>
      </c>
      <c r="N3215">
        <v>0.23499999999999999</v>
      </c>
      <c r="O3215">
        <v>0.192</v>
      </c>
      <c r="P3215">
        <v>0.20874999999999999</v>
      </c>
    </row>
    <row r="3216" spans="1:64" x14ac:dyDescent="0.25">
      <c r="A3216" s="34" t="s">
        <v>298</v>
      </c>
      <c r="B3216" s="34" t="s">
        <v>298</v>
      </c>
      <c r="C3216" s="1">
        <v>41540</v>
      </c>
      <c r="F3216" s="38" t="s">
        <v>114</v>
      </c>
    </row>
    <row r="3217" spans="1:64" x14ac:dyDescent="0.25">
      <c r="A3217" s="57" t="s">
        <v>298</v>
      </c>
      <c r="B3217" s="57" t="s">
        <v>298</v>
      </c>
      <c r="C3217" s="9">
        <v>41542</v>
      </c>
      <c r="D3217" s="9"/>
      <c r="E3217" s="9"/>
      <c r="F3217" s="10" t="s">
        <v>114</v>
      </c>
      <c r="H3217">
        <v>318.42500000000001</v>
      </c>
      <c r="I3217">
        <v>0.21087500000000001</v>
      </c>
      <c r="J3217">
        <v>0.20799999999999999</v>
      </c>
      <c r="K3217">
        <v>0.20499999999999999</v>
      </c>
      <c r="L3217">
        <v>0.14774999999999999</v>
      </c>
      <c r="M3217">
        <v>0.20774999999999999</v>
      </c>
      <c r="N3217">
        <v>0.22450000000000001</v>
      </c>
      <c r="O3217">
        <v>0.18375</v>
      </c>
      <c r="P3217">
        <v>0.20449999999999999</v>
      </c>
    </row>
    <row r="3218" spans="1:64" x14ac:dyDescent="0.25">
      <c r="A3218" s="57" t="s">
        <v>298</v>
      </c>
      <c r="B3218" s="57" t="s">
        <v>298</v>
      </c>
      <c r="C3218" s="9">
        <v>41544</v>
      </c>
      <c r="D3218" s="9"/>
      <c r="E3218" s="9"/>
      <c r="F3218" s="10" t="s">
        <v>114</v>
      </c>
      <c r="AE3218">
        <v>13.25</v>
      </c>
      <c r="AL3218">
        <v>12.15</v>
      </c>
      <c r="BL3218">
        <v>13.25</v>
      </c>
    </row>
    <row r="3219" spans="1:64" x14ac:dyDescent="0.25">
      <c r="A3219" s="57" t="s">
        <v>298</v>
      </c>
      <c r="B3219" s="57" t="s">
        <v>298</v>
      </c>
      <c r="C3219" s="9">
        <v>41548</v>
      </c>
      <c r="D3219" s="9"/>
      <c r="E3219" s="9"/>
      <c r="F3219" s="10" t="s">
        <v>114</v>
      </c>
      <c r="H3219">
        <v>305.39999999999998</v>
      </c>
      <c r="I3219">
        <v>0.17</v>
      </c>
      <c r="J3219">
        <v>0.20674999999999999</v>
      </c>
      <c r="K3219">
        <v>0.19775000000000001</v>
      </c>
      <c r="L3219">
        <v>0.14174999999999999</v>
      </c>
      <c r="M3219">
        <v>0.20300000000000001</v>
      </c>
      <c r="N3219">
        <v>0.223</v>
      </c>
      <c r="O3219">
        <v>0.183</v>
      </c>
      <c r="P3219">
        <v>0.20175000000000001</v>
      </c>
    </row>
    <row r="3220" spans="1:64" x14ac:dyDescent="0.25">
      <c r="A3220" s="34" t="s">
        <v>298</v>
      </c>
      <c r="B3220" s="34" t="s">
        <v>298</v>
      </c>
      <c r="C3220" s="1">
        <v>41554</v>
      </c>
      <c r="F3220" s="38" t="s">
        <v>114</v>
      </c>
    </row>
    <row r="3221" spans="1:64" x14ac:dyDescent="0.25">
      <c r="A3221" s="57" t="s">
        <v>298</v>
      </c>
      <c r="B3221" s="57" t="s">
        <v>298</v>
      </c>
      <c r="C3221" s="9">
        <v>41555</v>
      </c>
      <c r="D3221" s="9"/>
      <c r="E3221" s="9"/>
      <c r="F3221" s="10" t="s">
        <v>114</v>
      </c>
      <c r="H3221">
        <v>283.64999999999998</v>
      </c>
      <c r="I3221">
        <v>0.152</v>
      </c>
      <c r="J3221">
        <v>0.19025</v>
      </c>
      <c r="K3221">
        <v>0.17474999999999999</v>
      </c>
      <c r="L3221">
        <v>0.12375</v>
      </c>
      <c r="M3221">
        <v>0.19175</v>
      </c>
      <c r="N3221">
        <v>0.21249999999999999</v>
      </c>
      <c r="O3221">
        <v>0.17674999999999999</v>
      </c>
      <c r="P3221">
        <v>0.19650000000000001</v>
      </c>
    </row>
    <row r="3222" spans="1:64" x14ac:dyDescent="0.25">
      <c r="A3222" s="57" t="s">
        <v>298</v>
      </c>
      <c r="B3222" s="57" t="s">
        <v>298</v>
      </c>
      <c r="C3222" s="9">
        <v>41558</v>
      </c>
      <c r="D3222" s="9"/>
      <c r="E3222" s="9"/>
      <c r="F3222" s="10" t="s">
        <v>114</v>
      </c>
      <c r="AE3222">
        <v>14.35</v>
      </c>
      <c r="AL3222">
        <v>13.2</v>
      </c>
      <c r="BA3222">
        <v>37.25</v>
      </c>
      <c r="BL3222">
        <v>14.35</v>
      </c>
    </row>
    <row r="3223" spans="1:64" x14ac:dyDescent="0.25">
      <c r="A3223" s="57" t="s">
        <v>298</v>
      </c>
      <c r="B3223" s="57" t="s">
        <v>298</v>
      </c>
      <c r="C3223" s="9">
        <v>41562</v>
      </c>
      <c r="D3223" s="9"/>
      <c r="E3223" s="9"/>
      <c r="F3223" s="10" t="s">
        <v>114</v>
      </c>
      <c r="H3223">
        <v>270.75</v>
      </c>
      <c r="I3223">
        <v>0.13950000000000001</v>
      </c>
      <c r="J3223">
        <v>0.18049999999999999</v>
      </c>
      <c r="K3223">
        <v>0.16275000000000001</v>
      </c>
      <c r="L3223">
        <v>0.113</v>
      </c>
      <c r="M3223">
        <v>0.1855</v>
      </c>
      <c r="N3223">
        <v>0.20699999999999999</v>
      </c>
      <c r="O3223">
        <v>0.17150000000000001</v>
      </c>
      <c r="P3223">
        <v>0.19400000000000001</v>
      </c>
    </row>
    <row r="3224" spans="1:64" x14ac:dyDescent="0.25">
      <c r="A3224" s="57" t="s">
        <v>298</v>
      </c>
      <c r="B3224" s="57" t="s">
        <v>298</v>
      </c>
      <c r="C3224" s="9">
        <v>41563</v>
      </c>
      <c r="D3224" s="9"/>
      <c r="E3224" s="9"/>
      <c r="F3224" s="10" t="s">
        <v>114</v>
      </c>
      <c r="AF3224">
        <v>0.97410706721021501</v>
      </c>
    </row>
    <row r="3225" spans="1:64" x14ac:dyDescent="0.25">
      <c r="A3225" s="34" t="s">
        <v>298</v>
      </c>
      <c r="B3225" s="34" t="s">
        <v>298</v>
      </c>
      <c r="C3225" s="1">
        <v>41567</v>
      </c>
      <c r="F3225" s="38" t="s">
        <v>114</v>
      </c>
    </row>
    <row r="3226" spans="1:64" x14ac:dyDescent="0.25">
      <c r="A3226" s="57" t="s">
        <v>298</v>
      </c>
      <c r="B3226" s="57" t="s">
        <v>298</v>
      </c>
      <c r="C3226" s="9">
        <v>41569</v>
      </c>
      <c r="D3226" s="9"/>
      <c r="E3226" s="9"/>
      <c r="F3226" s="10" t="s">
        <v>114</v>
      </c>
      <c r="H3226">
        <v>241.25</v>
      </c>
      <c r="I3226">
        <v>0.111</v>
      </c>
      <c r="J3226">
        <v>0.15975</v>
      </c>
      <c r="K3226">
        <v>0.13600000000000001</v>
      </c>
      <c r="L3226">
        <v>8.9249999999999996E-2</v>
      </c>
      <c r="M3226">
        <v>0.16350000000000001</v>
      </c>
      <c r="N3226">
        <v>0.19175</v>
      </c>
      <c r="O3226">
        <v>0.16625000000000001</v>
      </c>
      <c r="P3226">
        <v>0.18875</v>
      </c>
      <c r="U3226">
        <v>1362.8234278234299</v>
      </c>
      <c r="V3226">
        <v>0</v>
      </c>
      <c r="AM3226">
        <v>7.7770623965616901</v>
      </c>
      <c r="AP3226">
        <v>380.587227265114</v>
      </c>
      <c r="AS3226">
        <v>2.0434376000000001E-2</v>
      </c>
      <c r="BB3226">
        <v>160.71428571428601</v>
      </c>
      <c r="BE3226">
        <v>0</v>
      </c>
      <c r="BJ3226">
        <v>774.78903753974203</v>
      </c>
      <c r="BK3226">
        <v>801.66666666666697</v>
      </c>
    </row>
    <row r="3227" spans="1:64" x14ac:dyDescent="0.25">
      <c r="A3227" s="57" t="s">
        <v>298</v>
      </c>
      <c r="B3227" s="57" t="s">
        <v>298</v>
      </c>
      <c r="C3227" s="9">
        <v>41570</v>
      </c>
      <c r="D3227" s="9"/>
      <c r="E3227" s="9"/>
      <c r="F3227" s="10" t="s">
        <v>114</v>
      </c>
      <c r="AE3227">
        <v>14.4</v>
      </c>
      <c r="AL3227">
        <v>13.6</v>
      </c>
      <c r="BL3227">
        <v>14.4</v>
      </c>
    </row>
    <row r="3228" spans="1:64" x14ac:dyDescent="0.25">
      <c r="A3228" s="57" t="s">
        <v>298</v>
      </c>
      <c r="B3228" s="57" t="s">
        <v>298</v>
      </c>
      <c r="C3228" s="9">
        <v>41576</v>
      </c>
      <c r="D3228" s="9"/>
      <c r="E3228" s="9"/>
      <c r="F3228" s="10" t="s">
        <v>114</v>
      </c>
      <c r="H3228">
        <v>221</v>
      </c>
      <c r="I3228">
        <v>9.8250000000000004E-2</v>
      </c>
      <c r="J3228">
        <v>0.14774999999999999</v>
      </c>
      <c r="K3228">
        <v>0.12175</v>
      </c>
      <c r="L3228">
        <v>7.7499999999999999E-2</v>
      </c>
      <c r="M3228">
        <v>0.14524999999999999</v>
      </c>
      <c r="N3228">
        <v>0.17549999999999999</v>
      </c>
      <c r="O3228">
        <v>0.15775</v>
      </c>
      <c r="P3228">
        <v>0.18124999999999999</v>
      </c>
      <c r="AE3228">
        <v>14.4</v>
      </c>
      <c r="AL3228">
        <v>14.4</v>
      </c>
      <c r="BA3228">
        <v>43.5</v>
      </c>
      <c r="BL3228">
        <v>14.4</v>
      </c>
    </row>
    <row r="3229" spans="1:64" x14ac:dyDescent="0.25">
      <c r="A3229" s="34" t="s">
        <v>298</v>
      </c>
      <c r="B3229" s="34" t="s">
        <v>298</v>
      </c>
      <c r="C3229" s="1">
        <v>41577</v>
      </c>
      <c r="F3229" s="38" t="s">
        <v>114</v>
      </c>
    </row>
    <row r="3230" spans="1:64" x14ac:dyDescent="0.25">
      <c r="A3230" s="57" t="s">
        <v>298</v>
      </c>
      <c r="B3230" s="57" t="s">
        <v>298</v>
      </c>
      <c r="C3230" s="9">
        <v>41582</v>
      </c>
      <c r="D3230" s="9"/>
      <c r="E3230" s="9"/>
      <c r="F3230" s="10" t="s">
        <v>114</v>
      </c>
      <c r="U3230">
        <v>1620.5776179914001</v>
      </c>
      <c r="V3230">
        <v>108.037587496201</v>
      </c>
      <c r="AM3230">
        <v>6.2177981873402501</v>
      </c>
      <c r="AP3230">
        <v>337.72940464559701</v>
      </c>
      <c r="AS3230">
        <v>1.8410592E-2</v>
      </c>
      <c r="BA3230">
        <v>53.5</v>
      </c>
      <c r="BB3230">
        <v>147.02380952381</v>
      </c>
      <c r="BE3230">
        <v>108.037587496201</v>
      </c>
      <c r="BJ3230">
        <v>968.93367032483002</v>
      </c>
      <c r="BK3230">
        <v>657.55952380952397</v>
      </c>
    </row>
    <row r="3231" spans="1:64" x14ac:dyDescent="0.25">
      <c r="A3231" s="57" t="s">
        <v>298</v>
      </c>
      <c r="B3231" s="57" t="s">
        <v>298</v>
      </c>
      <c r="C3231" s="9">
        <v>41583</v>
      </c>
      <c r="D3231" s="9"/>
      <c r="E3231" s="9"/>
      <c r="F3231" s="10" t="s">
        <v>114</v>
      </c>
      <c r="H3231">
        <v>205.95</v>
      </c>
      <c r="I3231">
        <v>8.9749999999999996E-2</v>
      </c>
      <c r="J3231">
        <v>0.14099999999999999</v>
      </c>
      <c r="K3231">
        <v>0.11525000000000001</v>
      </c>
      <c r="L3231">
        <v>6.9500000000000006E-2</v>
      </c>
      <c r="M3231">
        <v>0.12875</v>
      </c>
      <c r="N3231">
        <v>0.16</v>
      </c>
      <c r="O3231">
        <v>0.14974999999999999</v>
      </c>
      <c r="P3231">
        <v>0.17574999999999999</v>
      </c>
    </row>
    <row r="3232" spans="1:64" x14ac:dyDescent="0.25">
      <c r="A3232" s="57" t="s">
        <v>298</v>
      </c>
      <c r="B3232" s="57" t="s">
        <v>298</v>
      </c>
      <c r="C3232" s="9">
        <v>41586</v>
      </c>
      <c r="D3232" s="9"/>
      <c r="E3232" s="9"/>
      <c r="F3232" s="10" t="s">
        <v>114</v>
      </c>
      <c r="AF3232">
        <v>0.96851917268705801</v>
      </c>
      <c r="BA3232">
        <v>59.25</v>
      </c>
    </row>
    <row r="3233" spans="1:63" x14ac:dyDescent="0.25">
      <c r="A3233" s="57" t="s">
        <v>298</v>
      </c>
      <c r="B3233" s="57" t="s">
        <v>298</v>
      </c>
      <c r="C3233" s="9">
        <v>41590</v>
      </c>
      <c r="D3233" s="9"/>
      <c r="E3233" s="9"/>
      <c r="F3233" s="10" t="s">
        <v>114</v>
      </c>
      <c r="H3233">
        <v>194.85</v>
      </c>
      <c r="I3233">
        <v>8.3500000000000005E-2</v>
      </c>
      <c r="J3233">
        <v>0.13550000000000001</v>
      </c>
      <c r="K3233">
        <v>0.11025</v>
      </c>
      <c r="L3233">
        <v>6.6250000000000003E-2</v>
      </c>
      <c r="M3233">
        <v>0.11774999999999999</v>
      </c>
      <c r="N3233">
        <v>0.14749999999999999</v>
      </c>
      <c r="O3233">
        <v>0.14299999999999999</v>
      </c>
      <c r="P3233">
        <v>0.17050000000000001</v>
      </c>
    </row>
    <row r="3234" spans="1:63" x14ac:dyDescent="0.25">
      <c r="A3234" s="57" t="s">
        <v>298</v>
      </c>
      <c r="B3234" s="57" t="s">
        <v>298</v>
      </c>
      <c r="C3234" s="9">
        <v>41596</v>
      </c>
      <c r="D3234" s="9"/>
      <c r="E3234" s="9"/>
      <c r="F3234" s="10" t="s">
        <v>114</v>
      </c>
      <c r="U3234">
        <v>1948.06739988236</v>
      </c>
      <c r="V3234">
        <v>271.14874703958702</v>
      </c>
      <c r="AD3234">
        <v>13.9802400139942</v>
      </c>
      <c r="AM3234">
        <v>5.3198033883655</v>
      </c>
      <c r="AP3234">
        <v>316.34622536928202</v>
      </c>
      <c r="AS3234">
        <v>1.6816396000000001E-2</v>
      </c>
      <c r="BB3234">
        <v>138.69047619047601</v>
      </c>
      <c r="BE3234">
        <v>257.16850702559202</v>
      </c>
      <c r="BJ3234">
        <v>1078.18005071273</v>
      </c>
      <c r="BK3234">
        <v>738.392857142857</v>
      </c>
    </row>
    <row r="3235" spans="1:63" x14ac:dyDescent="0.25">
      <c r="A3235" s="57" t="s">
        <v>298</v>
      </c>
      <c r="B3235" s="57" t="s">
        <v>298</v>
      </c>
      <c r="C3235" s="9">
        <v>41596</v>
      </c>
      <c r="D3235" s="9"/>
      <c r="E3235" s="9"/>
      <c r="F3235" s="10" t="s">
        <v>114</v>
      </c>
      <c r="AF3235">
        <v>0.96417049165882895</v>
      </c>
    </row>
    <row r="3236" spans="1:63" x14ac:dyDescent="0.25">
      <c r="A3236" s="57" t="s">
        <v>298</v>
      </c>
      <c r="B3236" s="57" t="s">
        <v>298</v>
      </c>
      <c r="C3236" s="9">
        <v>41597</v>
      </c>
      <c r="D3236" s="9"/>
      <c r="E3236" s="9"/>
      <c r="F3236" s="10" t="s">
        <v>114</v>
      </c>
      <c r="H3236">
        <v>186.35</v>
      </c>
      <c r="I3236">
        <v>8.7499999999999994E-2</v>
      </c>
      <c r="J3236">
        <v>0.13250000000000001</v>
      </c>
      <c r="K3236">
        <v>0.10775</v>
      </c>
      <c r="L3236">
        <v>6.3750000000000001E-2</v>
      </c>
      <c r="M3236">
        <v>0.10825</v>
      </c>
      <c r="N3236">
        <v>0.13700000000000001</v>
      </c>
      <c r="O3236">
        <v>0.13350000000000001</v>
      </c>
      <c r="P3236">
        <v>0.1615</v>
      </c>
    </row>
    <row r="3237" spans="1:63" x14ac:dyDescent="0.25">
      <c r="A3237" s="57" t="s">
        <v>298</v>
      </c>
      <c r="B3237" s="57" t="s">
        <v>298</v>
      </c>
      <c r="C3237" s="9">
        <v>41599</v>
      </c>
      <c r="D3237" s="9"/>
      <c r="E3237" s="9"/>
      <c r="F3237" s="10" t="s">
        <v>114</v>
      </c>
      <c r="BA3237">
        <v>70.424999999999997</v>
      </c>
    </row>
    <row r="3238" spans="1:63" x14ac:dyDescent="0.25">
      <c r="A3238" s="57" t="s">
        <v>298</v>
      </c>
      <c r="B3238" s="57" t="s">
        <v>298</v>
      </c>
      <c r="C3238" s="9">
        <v>41604</v>
      </c>
      <c r="D3238" s="9"/>
      <c r="E3238" s="9"/>
      <c r="F3238" s="10" t="s">
        <v>114</v>
      </c>
      <c r="H3238">
        <v>180.1</v>
      </c>
      <c r="I3238">
        <v>8.1750000000000003E-2</v>
      </c>
      <c r="J3238">
        <v>0.13100000000000001</v>
      </c>
      <c r="K3238">
        <v>0.1065</v>
      </c>
      <c r="L3238">
        <v>6.1499999999999999E-2</v>
      </c>
      <c r="M3238">
        <v>0.10174999999999999</v>
      </c>
      <c r="N3238">
        <v>0.13</v>
      </c>
      <c r="O3238">
        <v>0.12925</v>
      </c>
      <c r="P3238">
        <v>0.15875</v>
      </c>
    </row>
    <row r="3239" spans="1:63" x14ac:dyDescent="0.25">
      <c r="A3239" s="57" t="s">
        <v>298</v>
      </c>
      <c r="B3239" s="57" t="s">
        <v>298</v>
      </c>
      <c r="C3239" s="9">
        <v>41607</v>
      </c>
      <c r="D3239" s="9"/>
      <c r="E3239" s="9"/>
      <c r="F3239" s="10" t="s">
        <v>114</v>
      </c>
      <c r="BA3239">
        <v>70.8</v>
      </c>
    </row>
    <row r="3240" spans="1:63" x14ac:dyDescent="0.25">
      <c r="A3240" s="57" t="s">
        <v>298</v>
      </c>
      <c r="B3240" s="57" t="s">
        <v>298</v>
      </c>
      <c r="C3240" s="9">
        <v>41610</v>
      </c>
      <c r="D3240" s="9"/>
      <c r="E3240" s="9"/>
      <c r="F3240" s="10" t="s">
        <v>114</v>
      </c>
      <c r="U3240">
        <v>2109.7287606477498</v>
      </c>
      <c r="V3240">
        <v>455.553146100616</v>
      </c>
      <c r="AD3240">
        <v>190.56940146327699</v>
      </c>
      <c r="AM3240">
        <v>3.7765601968632301</v>
      </c>
      <c r="AP3240">
        <v>269.45820045230101</v>
      </c>
      <c r="AS3240">
        <v>1.4015384000000001E-2</v>
      </c>
      <c r="BB3240">
        <v>149.40476190476201</v>
      </c>
      <c r="BE3240">
        <v>264.98374463733899</v>
      </c>
      <c r="BJ3240">
        <v>1104.23025375682</v>
      </c>
      <c r="BK3240">
        <v>657.5</v>
      </c>
    </row>
    <row r="3241" spans="1:63" x14ac:dyDescent="0.25">
      <c r="A3241" s="57" t="s">
        <v>298</v>
      </c>
      <c r="B3241" s="57" t="s">
        <v>298</v>
      </c>
      <c r="C3241" s="9">
        <v>41611</v>
      </c>
      <c r="D3241" s="9"/>
      <c r="E3241" s="9"/>
      <c r="F3241" s="10" t="s">
        <v>114</v>
      </c>
      <c r="H3241">
        <v>171.5</v>
      </c>
      <c r="I3241">
        <v>8.1750000000000003E-2</v>
      </c>
      <c r="J3241">
        <v>0.1275</v>
      </c>
      <c r="K3241">
        <v>0.10299999999999999</v>
      </c>
      <c r="L3241">
        <v>5.9499999999999997E-2</v>
      </c>
      <c r="M3241">
        <v>9.325E-2</v>
      </c>
      <c r="N3241">
        <v>0.1205</v>
      </c>
      <c r="O3241">
        <v>0.1225</v>
      </c>
      <c r="P3241">
        <v>0.14949999999999999</v>
      </c>
    </row>
    <row r="3242" spans="1:63" x14ac:dyDescent="0.25">
      <c r="A3242" s="57" t="s">
        <v>298</v>
      </c>
      <c r="B3242" s="57" t="s">
        <v>298</v>
      </c>
      <c r="C3242" s="9">
        <v>41613</v>
      </c>
      <c r="D3242" s="9"/>
      <c r="E3242" s="9"/>
      <c r="F3242" s="10" t="s">
        <v>114</v>
      </c>
      <c r="AF3242">
        <v>0.94900999890107895</v>
      </c>
    </row>
    <row r="3243" spans="1:63" x14ac:dyDescent="0.25">
      <c r="A3243" s="57" t="s">
        <v>298</v>
      </c>
      <c r="B3243" s="57" t="s">
        <v>298</v>
      </c>
      <c r="C3243" s="9">
        <v>41618</v>
      </c>
      <c r="D3243" s="9"/>
      <c r="E3243" s="9"/>
      <c r="F3243" s="10" t="s">
        <v>114</v>
      </c>
      <c r="H3243">
        <v>159.65</v>
      </c>
      <c r="I3243">
        <v>7.2249999999999995E-2</v>
      </c>
      <c r="J3243">
        <v>0.12175</v>
      </c>
      <c r="K3243">
        <v>9.9500000000000005E-2</v>
      </c>
      <c r="L3243">
        <v>5.425E-2</v>
      </c>
      <c r="M3243">
        <v>8.1000000000000003E-2</v>
      </c>
      <c r="N3243">
        <v>0.11175</v>
      </c>
      <c r="O3243">
        <v>0.11550000000000001</v>
      </c>
      <c r="P3243">
        <v>0.14224999999999999</v>
      </c>
    </row>
    <row r="3244" spans="1:63" x14ac:dyDescent="0.25">
      <c r="A3244" s="57" t="s">
        <v>298</v>
      </c>
      <c r="B3244" s="57" t="s">
        <v>298</v>
      </c>
      <c r="C3244" s="9">
        <v>41620</v>
      </c>
      <c r="D3244" s="9"/>
      <c r="E3244" s="9"/>
      <c r="F3244" s="10" t="s">
        <v>114</v>
      </c>
      <c r="BA3244">
        <v>81</v>
      </c>
    </row>
    <row r="3245" spans="1:63" x14ac:dyDescent="0.25">
      <c r="A3245" s="57" t="s">
        <v>298</v>
      </c>
      <c r="B3245" s="57" t="s">
        <v>298</v>
      </c>
      <c r="C3245" s="9">
        <v>41625</v>
      </c>
      <c r="D3245" s="9"/>
      <c r="E3245" s="9"/>
      <c r="F3245" s="10" t="s">
        <v>114</v>
      </c>
      <c r="H3245">
        <v>149.05000000000001</v>
      </c>
      <c r="I3245">
        <v>6.8750000000000006E-2</v>
      </c>
      <c r="J3245">
        <v>0.11774999999999999</v>
      </c>
      <c r="K3245">
        <v>9.6500000000000002E-2</v>
      </c>
      <c r="L3245">
        <v>5.0250000000000003E-2</v>
      </c>
      <c r="M3245">
        <v>6.9750000000000006E-2</v>
      </c>
      <c r="N3245">
        <v>0.10125000000000001</v>
      </c>
      <c r="O3245">
        <v>0.107</v>
      </c>
      <c r="P3245">
        <v>0.13400000000000001</v>
      </c>
      <c r="U3245">
        <v>2370.9786599317099</v>
      </c>
      <c r="V3245">
        <v>855.54094425843402</v>
      </c>
      <c r="AD3245">
        <v>590.55719962109504</v>
      </c>
      <c r="AM3245">
        <v>2.0383446717260498</v>
      </c>
      <c r="AP3245">
        <v>162.57468853335899</v>
      </c>
      <c r="AS3245">
        <v>1.2537896999999999E-2</v>
      </c>
      <c r="BB3245">
        <v>145.23809523809501</v>
      </c>
      <c r="BE3245">
        <v>264.98374463733899</v>
      </c>
      <c r="BJ3245">
        <v>965.17603000641395</v>
      </c>
      <c r="BK3245">
        <v>605.29761904761904</v>
      </c>
    </row>
    <row r="3246" spans="1:63" x14ac:dyDescent="0.25">
      <c r="A3246" s="57" t="s">
        <v>298</v>
      </c>
      <c r="B3246" s="57" t="s">
        <v>298</v>
      </c>
      <c r="C3246" s="9">
        <v>41627</v>
      </c>
      <c r="D3246" s="9"/>
      <c r="E3246" s="9"/>
      <c r="F3246" s="10" t="s">
        <v>114</v>
      </c>
      <c r="BA3246">
        <v>83</v>
      </c>
    </row>
    <row r="3247" spans="1:63" x14ac:dyDescent="0.25">
      <c r="A3247" s="57" t="s">
        <v>298</v>
      </c>
      <c r="B3247" s="57" t="s">
        <v>298</v>
      </c>
      <c r="C3247" s="9">
        <v>41628</v>
      </c>
      <c r="D3247" s="9"/>
      <c r="E3247" s="9"/>
      <c r="F3247" s="10" t="s">
        <v>114</v>
      </c>
      <c r="AF3247">
        <v>0.80719004246637605</v>
      </c>
    </row>
    <row r="3248" spans="1:63" x14ac:dyDescent="0.25">
      <c r="A3248" s="57" t="s">
        <v>298</v>
      </c>
      <c r="B3248" s="57" t="s">
        <v>298</v>
      </c>
      <c r="C3248" s="9">
        <v>41632</v>
      </c>
      <c r="D3248" s="9"/>
      <c r="E3248" s="9"/>
      <c r="F3248" s="10" t="s">
        <v>114</v>
      </c>
      <c r="H3248">
        <v>145.05000000000001</v>
      </c>
      <c r="I3248">
        <v>7.2999999999999995E-2</v>
      </c>
      <c r="J3248">
        <v>0.11650000000000001</v>
      </c>
      <c r="K3248">
        <v>9.5500000000000002E-2</v>
      </c>
      <c r="L3248">
        <v>4.8750000000000002E-2</v>
      </c>
      <c r="M3248">
        <v>6.7000000000000004E-2</v>
      </c>
      <c r="N3248">
        <v>9.7500000000000003E-2</v>
      </c>
      <c r="O3248">
        <v>0.10150000000000001</v>
      </c>
      <c r="P3248">
        <v>0.1255</v>
      </c>
    </row>
    <row r="3249" spans="1:64" x14ac:dyDescent="0.25">
      <c r="A3249" s="57" t="s">
        <v>298</v>
      </c>
      <c r="B3249" s="57" t="s">
        <v>298</v>
      </c>
      <c r="C3249" s="9">
        <v>41638</v>
      </c>
      <c r="D3249" s="9"/>
      <c r="E3249" s="9"/>
      <c r="F3249" s="10" t="s">
        <v>114</v>
      </c>
      <c r="BA3249">
        <v>87.5</v>
      </c>
    </row>
    <row r="3250" spans="1:64" x14ac:dyDescent="0.25">
      <c r="A3250" s="57" t="s">
        <v>298</v>
      </c>
      <c r="B3250" s="57" t="s">
        <v>298</v>
      </c>
      <c r="C3250" s="9">
        <v>41639</v>
      </c>
      <c r="D3250" s="9"/>
      <c r="E3250" s="9"/>
      <c r="F3250" s="10" t="s">
        <v>114</v>
      </c>
      <c r="H3250">
        <v>144.80000000000001</v>
      </c>
      <c r="I3250">
        <v>7.2499999999999995E-2</v>
      </c>
      <c r="J3250">
        <v>0.11475</v>
      </c>
      <c r="K3250">
        <v>9.425E-2</v>
      </c>
      <c r="L3250">
        <v>4.8500000000000001E-2</v>
      </c>
      <c r="M3250">
        <v>6.7000000000000004E-2</v>
      </c>
      <c r="N3250">
        <v>9.7750000000000004E-2</v>
      </c>
      <c r="O3250">
        <v>0.10299999999999999</v>
      </c>
      <c r="P3250">
        <v>0.12625</v>
      </c>
    </row>
    <row r="3251" spans="1:64" x14ac:dyDescent="0.25">
      <c r="A3251" s="57" t="s">
        <v>298</v>
      </c>
      <c r="B3251" s="57" t="s">
        <v>298</v>
      </c>
      <c r="C3251" s="9">
        <v>41645</v>
      </c>
      <c r="D3251" s="9"/>
      <c r="E3251" s="9"/>
      <c r="F3251" s="10" t="s">
        <v>114</v>
      </c>
      <c r="AF3251">
        <v>1.80002454505984E-2</v>
      </c>
      <c r="BA3251">
        <v>91</v>
      </c>
    </row>
    <row r="3252" spans="1:64" x14ac:dyDescent="0.25">
      <c r="A3252" s="57" t="s">
        <v>298</v>
      </c>
      <c r="B3252" s="57" t="s">
        <v>298</v>
      </c>
      <c r="C3252" s="9">
        <v>41646</v>
      </c>
      <c r="D3252" s="9"/>
      <c r="E3252" s="9"/>
      <c r="F3252" s="10" t="s">
        <v>114</v>
      </c>
      <c r="H3252">
        <v>143.30000000000001</v>
      </c>
      <c r="I3252">
        <v>6.4250000000000002E-2</v>
      </c>
      <c r="J3252">
        <v>0.11475</v>
      </c>
      <c r="K3252">
        <v>9.5000000000000001E-2</v>
      </c>
      <c r="L3252">
        <v>4.9000000000000002E-2</v>
      </c>
      <c r="M3252">
        <v>6.8250000000000005E-2</v>
      </c>
      <c r="N3252">
        <v>9.9000000000000005E-2</v>
      </c>
      <c r="O3252">
        <v>0.10299999999999999</v>
      </c>
      <c r="P3252">
        <v>0.12325</v>
      </c>
    </row>
    <row r="3253" spans="1:64" x14ac:dyDescent="0.25">
      <c r="A3253" s="57" t="s">
        <v>298</v>
      </c>
      <c r="B3253" s="57" t="s">
        <v>298</v>
      </c>
      <c r="C3253" s="9">
        <v>41652</v>
      </c>
      <c r="D3253" s="9"/>
      <c r="E3253" s="9"/>
      <c r="F3253" s="10" t="s">
        <v>114</v>
      </c>
      <c r="BA3253">
        <v>92</v>
      </c>
    </row>
    <row r="3254" spans="1:64" x14ac:dyDescent="0.25">
      <c r="A3254" s="57" t="s">
        <v>298</v>
      </c>
      <c r="B3254" s="57" t="s">
        <v>298</v>
      </c>
      <c r="C3254" s="9">
        <v>41653</v>
      </c>
      <c r="D3254" s="9"/>
      <c r="E3254" s="9"/>
      <c r="F3254" s="10" t="s">
        <v>114</v>
      </c>
      <c r="H3254">
        <v>144.80000000000001</v>
      </c>
      <c r="I3254">
        <v>6.225E-2</v>
      </c>
      <c r="J3254">
        <v>0.11425</v>
      </c>
      <c r="K3254">
        <v>9.4500000000000001E-2</v>
      </c>
      <c r="L3254">
        <v>4.9500000000000002E-2</v>
      </c>
      <c r="M3254">
        <v>7.1999999999999995E-2</v>
      </c>
      <c r="N3254">
        <v>0.10274999999999999</v>
      </c>
      <c r="O3254">
        <v>0.105</v>
      </c>
      <c r="P3254">
        <v>0.12375</v>
      </c>
      <c r="AF3254">
        <v>0</v>
      </c>
    </row>
    <row r="3255" spans="1:64" x14ac:dyDescent="0.25">
      <c r="A3255" s="57" t="s">
        <v>298</v>
      </c>
      <c r="B3255" s="57" t="s">
        <v>298</v>
      </c>
      <c r="C3255" s="9">
        <v>41660</v>
      </c>
      <c r="D3255" s="9"/>
      <c r="E3255" s="9"/>
      <c r="F3255" s="10" t="s">
        <v>114</v>
      </c>
      <c r="H3255">
        <v>146.69999999999999</v>
      </c>
      <c r="I3255">
        <v>6.0749999999999998E-2</v>
      </c>
      <c r="J3255">
        <v>0.11525000000000001</v>
      </c>
      <c r="K3255">
        <v>9.5750000000000002E-2</v>
      </c>
      <c r="L3255">
        <v>5.0999999999999997E-2</v>
      </c>
      <c r="M3255">
        <v>7.3499999999999996E-2</v>
      </c>
      <c r="N3255">
        <v>0.10525</v>
      </c>
      <c r="O3255">
        <v>0.107</v>
      </c>
      <c r="P3255">
        <v>0.125</v>
      </c>
    </row>
    <row r="3256" spans="1:64" x14ac:dyDescent="0.25">
      <c r="A3256" s="57" t="s">
        <v>298</v>
      </c>
      <c r="B3256" s="57" t="s">
        <v>298</v>
      </c>
      <c r="C3256" s="9">
        <v>41662</v>
      </c>
      <c r="D3256" s="9"/>
      <c r="E3256" s="9"/>
      <c r="F3256" s="10" t="s">
        <v>114</v>
      </c>
      <c r="BA3256">
        <v>93</v>
      </c>
    </row>
    <row r="3257" spans="1:64" x14ac:dyDescent="0.25">
      <c r="A3257" s="57" t="s">
        <v>298</v>
      </c>
      <c r="B3257" s="57" t="s">
        <v>298</v>
      </c>
      <c r="C3257" s="9">
        <v>41664</v>
      </c>
      <c r="D3257" s="9"/>
      <c r="E3257" s="9"/>
      <c r="F3257" s="10" t="s">
        <v>114</v>
      </c>
      <c r="U3257">
        <v>2121.67460174898</v>
      </c>
      <c r="V3257">
        <v>947.294439637339</v>
      </c>
      <c r="Y3257" s="33"/>
      <c r="Z3257">
        <v>3.1794556874999998E-2</v>
      </c>
      <c r="AB3257">
        <v>17324.2225803978</v>
      </c>
      <c r="AD3257">
        <v>682.31069500000001</v>
      </c>
      <c r="AT3257" t="s">
        <v>45</v>
      </c>
      <c r="BE3257">
        <v>264.98374463733899</v>
      </c>
      <c r="BJ3257">
        <v>734.85205635114403</v>
      </c>
    </row>
    <row r="3258" spans="1:64" x14ac:dyDescent="0.25">
      <c r="A3258" s="57" t="s">
        <v>298</v>
      </c>
      <c r="B3258" s="57" t="s">
        <v>298</v>
      </c>
      <c r="C3258" s="9">
        <v>41667</v>
      </c>
      <c r="D3258" s="9"/>
      <c r="E3258" s="9"/>
      <c r="F3258" s="10" t="s">
        <v>114</v>
      </c>
      <c r="H3258">
        <v>11.85</v>
      </c>
      <c r="I3258">
        <v>5.9249999999999997E-2</v>
      </c>
      <c r="Y3258" s="33"/>
    </row>
    <row r="3259" spans="1:64" x14ac:dyDescent="0.25">
      <c r="A3259" s="34" t="s">
        <v>298</v>
      </c>
      <c r="B3259" s="34" t="s">
        <v>298</v>
      </c>
      <c r="F3259" s="10" t="s">
        <v>114</v>
      </c>
    </row>
    <row r="3260" spans="1:64" x14ac:dyDescent="0.25">
      <c r="A3260" s="34" t="s">
        <v>299</v>
      </c>
      <c r="B3260" s="34" t="s">
        <v>299</v>
      </c>
      <c r="C3260" s="1">
        <v>41369</v>
      </c>
      <c r="F3260" s="38" t="s">
        <v>114</v>
      </c>
    </row>
    <row r="3261" spans="1:64" x14ac:dyDescent="0.25">
      <c r="A3261" s="34" t="s">
        <v>299</v>
      </c>
      <c r="B3261" s="34" t="s">
        <v>299</v>
      </c>
      <c r="C3261" s="1">
        <v>41380</v>
      </c>
      <c r="F3261" s="38" t="s">
        <v>114</v>
      </c>
    </row>
    <row r="3262" spans="1:64" x14ac:dyDescent="0.25">
      <c r="A3262" s="57" t="s">
        <v>299</v>
      </c>
      <c r="B3262" s="57" t="s">
        <v>299</v>
      </c>
      <c r="C3262" s="9">
        <v>41386</v>
      </c>
      <c r="D3262" s="9"/>
      <c r="E3262" s="9"/>
      <c r="F3262" s="10" t="s">
        <v>114</v>
      </c>
      <c r="AE3262">
        <v>3.9</v>
      </c>
      <c r="AL3262">
        <v>2</v>
      </c>
      <c r="BA3262">
        <v>15.75</v>
      </c>
      <c r="BL3262">
        <v>3.9</v>
      </c>
    </row>
    <row r="3263" spans="1:64" x14ac:dyDescent="0.25">
      <c r="A3263" s="57" t="s">
        <v>299</v>
      </c>
      <c r="B3263" s="57" t="s">
        <v>299</v>
      </c>
      <c r="C3263" s="9">
        <v>41387</v>
      </c>
      <c r="D3263" s="9"/>
      <c r="E3263" s="9"/>
      <c r="F3263" s="10" t="s">
        <v>114</v>
      </c>
      <c r="H3263">
        <v>401.15</v>
      </c>
      <c r="I3263">
        <v>0.26924999999999999</v>
      </c>
      <c r="J3263">
        <v>0.28649999999999998</v>
      </c>
      <c r="K3263">
        <v>0.27600000000000002</v>
      </c>
      <c r="L3263">
        <v>0.27450000000000002</v>
      </c>
      <c r="M3263">
        <v>0.29125000000000001</v>
      </c>
      <c r="N3263">
        <v>0.22275</v>
      </c>
      <c r="O3263">
        <v>0.20374999999999999</v>
      </c>
      <c r="P3263">
        <v>0.18174999999999999</v>
      </c>
    </row>
    <row r="3264" spans="1:64" x14ac:dyDescent="0.25">
      <c r="A3264" s="34" t="s">
        <v>299</v>
      </c>
      <c r="B3264" s="34" t="s">
        <v>299</v>
      </c>
      <c r="C3264" s="1">
        <v>41390</v>
      </c>
      <c r="F3264" s="38" t="s">
        <v>114</v>
      </c>
    </row>
    <row r="3265" spans="1:64" x14ac:dyDescent="0.25">
      <c r="A3265" s="57" t="s">
        <v>299</v>
      </c>
      <c r="B3265" s="57" t="s">
        <v>299</v>
      </c>
      <c r="C3265" s="9">
        <v>41394</v>
      </c>
      <c r="D3265" s="9"/>
      <c r="E3265" s="9"/>
      <c r="F3265" s="10" t="s">
        <v>114</v>
      </c>
      <c r="H3265">
        <v>395.25</v>
      </c>
      <c r="I3265">
        <v>0.253</v>
      </c>
      <c r="J3265">
        <v>0.28249999999999997</v>
      </c>
      <c r="K3265">
        <v>0.27374999999999999</v>
      </c>
      <c r="L3265">
        <v>0.27174999999999999</v>
      </c>
      <c r="M3265">
        <v>0.29149999999999998</v>
      </c>
      <c r="N3265">
        <v>0.2195</v>
      </c>
      <c r="O3265">
        <v>0.20300000000000001</v>
      </c>
      <c r="P3265">
        <v>0.18124999999999999</v>
      </c>
    </row>
    <row r="3266" spans="1:64" x14ac:dyDescent="0.25">
      <c r="A3266" s="57" t="s">
        <v>299</v>
      </c>
      <c r="B3266" s="57" t="s">
        <v>299</v>
      </c>
      <c r="C3266" s="9">
        <v>41396</v>
      </c>
      <c r="D3266" s="9"/>
      <c r="E3266" s="9"/>
      <c r="F3266" s="10" t="s">
        <v>114</v>
      </c>
      <c r="AE3266">
        <v>4.95</v>
      </c>
      <c r="AL3266">
        <v>3.8</v>
      </c>
      <c r="BA3266">
        <v>21.75</v>
      </c>
      <c r="BL3266">
        <v>4.95</v>
      </c>
    </row>
    <row r="3267" spans="1:64" x14ac:dyDescent="0.25">
      <c r="A3267" s="57" t="s">
        <v>299</v>
      </c>
      <c r="B3267" s="57" t="s">
        <v>299</v>
      </c>
      <c r="C3267" s="9">
        <v>41397</v>
      </c>
      <c r="D3267" s="9"/>
      <c r="E3267" s="9"/>
      <c r="F3267" s="10" t="s">
        <v>114</v>
      </c>
      <c r="AF3267">
        <v>0.22411051883682101</v>
      </c>
    </row>
    <row r="3268" spans="1:64" x14ac:dyDescent="0.25">
      <c r="A3268" s="34" t="s">
        <v>299</v>
      </c>
      <c r="B3268" s="34" t="s">
        <v>299</v>
      </c>
      <c r="C3268" s="1">
        <v>41399</v>
      </c>
      <c r="F3268" s="38" t="s">
        <v>114</v>
      </c>
    </row>
    <row r="3269" spans="1:64" x14ac:dyDescent="0.25">
      <c r="A3269" s="57" t="s">
        <v>299</v>
      </c>
      <c r="B3269" s="57" t="s">
        <v>299</v>
      </c>
      <c r="C3269" s="9">
        <v>41408</v>
      </c>
      <c r="D3269" s="9"/>
      <c r="E3269" s="9"/>
      <c r="F3269" s="10" t="s">
        <v>114</v>
      </c>
      <c r="H3269">
        <v>387.22500000000002</v>
      </c>
      <c r="I3269">
        <v>0.24037500000000001</v>
      </c>
      <c r="J3269">
        <v>0.27575</v>
      </c>
      <c r="K3269">
        <v>0.26974999999999999</v>
      </c>
      <c r="L3269">
        <v>0.26474999999999999</v>
      </c>
      <c r="M3269">
        <v>0.28825000000000001</v>
      </c>
      <c r="N3269">
        <v>0.2175</v>
      </c>
      <c r="O3269">
        <v>0.20200000000000001</v>
      </c>
      <c r="P3269">
        <v>0.17774999999999999</v>
      </c>
      <c r="AF3269">
        <v>0.46861322112933401</v>
      </c>
    </row>
    <row r="3270" spans="1:64" x14ac:dyDescent="0.25">
      <c r="A3270" s="57" t="s">
        <v>299</v>
      </c>
      <c r="B3270" s="57" t="s">
        <v>299</v>
      </c>
      <c r="C3270" s="9">
        <v>41410</v>
      </c>
      <c r="D3270" s="9"/>
      <c r="E3270" s="9"/>
      <c r="F3270" s="10" t="s">
        <v>114</v>
      </c>
      <c r="AE3270">
        <v>5.95</v>
      </c>
      <c r="AL3270">
        <v>4.9000000000000004</v>
      </c>
      <c r="BA3270">
        <v>24</v>
      </c>
      <c r="BL3270">
        <v>5.95</v>
      </c>
    </row>
    <row r="3271" spans="1:64" x14ac:dyDescent="0.25">
      <c r="A3271" s="34" t="s">
        <v>299</v>
      </c>
      <c r="B3271" s="34" t="s">
        <v>299</v>
      </c>
      <c r="C3271" s="1">
        <v>41413</v>
      </c>
      <c r="F3271" s="38" t="s">
        <v>114</v>
      </c>
    </row>
    <row r="3272" spans="1:64" x14ac:dyDescent="0.25">
      <c r="A3272" s="57" t="s">
        <v>299</v>
      </c>
      <c r="B3272" s="57" t="s">
        <v>299</v>
      </c>
      <c r="C3272" s="9">
        <v>41423</v>
      </c>
      <c r="D3272" s="9"/>
      <c r="E3272" s="9"/>
      <c r="F3272" s="10" t="s">
        <v>114</v>
      </c>
      <c r="H3272">
        <v>379.75</v>
      </c>
      <c r="I3272">
        <v>0.22900000000000001</v>
      </c>
      <c r="J3272">
        <v>0.26950000000000002</v>
      </c>
      <c r="K3272">
        <v>0.26300000000000001</v>
      </c>
      <c r="L3272">
        <v>0.25874999999999998</v>
      </c>
      <c r="M3272">
        <v>0.28299999999999997</v>
      </c>
      <c r="N3272">
        <v>0.2155</v>
      </c>
      <c r="O3272">
        <v>0.20125000000000001</v>
      </c>
      <c r="P3272">
        <v>0.17874999999999999</v>
      </c>
      <c r="AE3272">
        <v>7</v>
      </c>
      <c r="AL3272">
        <v>5.9</v>
      </c>
      <c r="BL3272">
        <v>7</v>
      </c>
    </row>
    <row r="3273" spans="1:64" x14ac:dyDescent="0.25">
      <c r="A3273" s="57" t="s">
        <v>299</v>
      </c>
      <c r="B3273" s="57" t="s">
        <v>299</v>
      </c>
      <c r="C3273" s="9">
        <v>41425</v>
      </c>
      <c r="D3273" s="9"/>
      <c r="E3273" s="9"/>
      <c r="F3273" s="10" t="s">
        <v>114</v>
      </c>
      <c r="AF3273">
        <v>0.70510357668446499</v>
      </c>
      <c r="BA3273">
        <v>24.75</v>
      </c>
    </row>
    <row r="3274" spans="1:64" x14ac:dyDescent="0.25">
      <c r="A3274" s="34" t="s">
        <v>299</v>
      </c>
      <c r="B3274" s="34" t="s">
        <v>299</v>
      </c>
      <c r="C3274" s="1">
        <v>41426</v>
      </c>
      <c r="F3274" s="38" t="s">
        <v>114</v>
      </c>
    </row>
    <row r="3275" spans="1:64" x14ac:dyDescent="0.25">
      <c r="A3275" s="57" t="s">
        <v>299</v>
      </c>
      <c r="B3275" s="57" t="s">
        <v>299</v>
      </c>
      <c r="C3275" s="9">
        <v>41436</v>
      </c>
      <c r="D3275" s="9"/>
      <c r="E3275" s="9"/>
      <c r="F3275" s="10" t="s">
        <v>114</v>
      </c>
      <c r="H3275">
        <v>370.2</v>
      </c>
      <c r="I3275">
        <v>0.2175</v>
      </c>
      <c r="J3275">
        <v>0.26224999999999998</v>
      </c>
      <c r="K3275">
        <v>0.25724999999999998</v>
      </c>
      <c r="L3275">
        <v>0.25024999999999997</v>
      </c>
      <c r="M3275">
        <v>0.27875</v>
      </c>
      <c r="N3275">
        <v>0.21099999999999999</v>
      </c>
      <c r="O3275">
        <v>0.19775000000000001</v>
      </c>
      <c r="P3275">
        <v>0.17624999999999999</v>
      </c>
    </row>
    <row r="3276" spans="1:64" x14ac:dyDescent="0.25">
      <c r="A3276" s="57" t="s">
        <v>299</v>
      </c>
      <c r="B3276" s="57" t="s">
        <v>299</v>
      </c>
      <c r="C3276" s="9">
        <v>41438</v>
      </c>
      <c r="D3276" s="9"/>
      <c r="E3276" s="9"/>
      <c r="F3276" s="10" t="s">
        <v>114</v>
      </c>
      <c r="AE3276">
        <v>7.95</v>
      </c>
      <c r="AF3276">
        <v>0.774650813327591</v>
      </c>
      <c r="AL3276">
        <v>6.9</v>
      </c>
      <c r="BA3276">
        <v>25.25</v>
      </c>
      <c r="BL3276">
        <v>7.95</v>
      </c>
    </row>
    <row r="3277" spans="1:64" x14ac:dyDescent="0.25">
      <c r="A3277" s="34" t="s">
        <v>299</v>
      </c>
      <c r="B3277" s="34" t="s">
        <v>299</v>
      </c>
      <c r="C3277" s="1">
        <v>41448</v>
      </c>
      <c r="F3277" s="38" t="s">
        <v>114</v>
      </c>
    </row>
    <row r="3278" spans="1:64" x14ac:dyDescent="0.25">
      <c r="A3278" s="57" t="s">
        <v>299</v>
      </c>
      <c r="B3278" s="57" t="s">
        <v>299</v>
      </c>
      <c r="C3278" s="9">
        <v>41450</v>
      </c>
      <c r="D3278" s="9"/>
      <c r="E3278" s="9"/>
      <c r="F3278" s="10" t="s">
        <v>114</v>
      </c>
      <c r="H3278">
        <v>422.07499999999999</v>
      </c>
      <c r="I3278">
        <v>0.29962499999999997</v>
      </c>
      <c r="J3278">
        <v>0.29375000000000001</v>
      </c>
      <c r="K3278">
        <v>0.27550000000000002</v>
      </c>
      <c r="L3278">
        <v>0.26974999999999999</v>
      </c>
      <c r="M3278">
        <v>0.29549999999999998</v>
      </c>
      <c r="N3278">
        <v>0.25674999999999998</v>
      </c>
      <c r="O3278">
        <v>0.22475000000000001</v>
      </c>
      <c r="P3278">
        <v>0.19475000000000001</v>
      </c>
      <c r="AE3278">
        <v>8.5500000000000007</v>
      </c>
      <c r="AF3278">
        <v>0.94385341631775599</v>
      </c>
      <c r="AL3278">
        <v>7.1</v>
      </c>
      <c r="BL3278">
        <v>8.5500000000000007</v>
      </c>
    </row>
    <row r="3279" spans="1:64" x14ac:dyDescent="0.25">
      <c r="A3279" s="57" t="s">
        <v>299</v>
      </c>
      <c r="B3279" s="57" t="s">
        <v>299</v>
      </c>
      <c r="C3279" s="9">
        <v>41457</v>
      </c>
      <c r="D3279" s="9"/>
      <c r="E3279" s="9"/>
      <c r="F3279" s="10" t="s">
        <v>114</v>
      </c>
      <c r="BA3279">
        <v>27</v>
      </c>
    </row>
    <row r="3280" spans="1:64" x14ac:dyDescent="0.25">
      <c r="A3280" s="57" t="s">
        <v>299</v>
      </c>
      <c r="B3280" s="57" t="s">
        <v>299</v>
      </c>
      <c r="C3280" s="9">
        <v>41459</v>
      </c>
      <c r="D3280" s="9"/>
      <c r="E3280" s="9"/>
      <c r="F3280" s="10" t="s">
        <v>114</v>
      </c>
      <c r="U3280">
        <v>249.91249999999999</v>
      </c>
      <c r="V3280">
        <v>0</v>
      </c>
      <c r="AM3280">
        <v>2.6411303739170702</v>
      </c>
      <c r="AP3280">
        <v>149.643660688804</v>
      </c>
      <c r="AS3280">
        <v>1.7649464E-2</v>
      </c>
      <c r="BB3280">
        <v>172.02380952381</v>
      </c>
      <c r="BE3280">
        <v>0</v>
      </c>
      <c r="BJ3280">
        <v>96.235808744906095</v>
      </c>
      <c r="BK3280">
        <v>1391.36904761905</v>
      </c>
    </row>
    <row r="3281" spans="1:64" x14ac:dyDescent="0.25">
      <c r="A3281" s="57" t="s">
        <v>299</v>
      </c>
      <c r="B3281" s="57" t="s">
        <v>299</v>
      </c>
      <c r="C3281" s="9">
        <v>41465</v>
      </c>
      <c r="D3281" s="9"/>
      <c r="E3281" s="9"/>
      <c r="F3281" s="10" t="s">
        <v>114</v>
      </c>
      <c r="AE3281">
        <v>9</v>
      </c>
      <c r="AL3281">
        <v>7.9</v>
      </c>
      <c r="BA3281">
        <v>27.5</v>
      </c>
      <c r="BL3281">
        <v>9</v>
      </c>
    </row>
    <row r="3282" spans="1:64" x14ac:dyDescent="0.25">
      <c r="A3282" s="57" t="s">
        <v>299</v>
      </c>
      <c r="B3282" s="57" t="s">
        <v>299</v>
      </c>
      <c r="C3282" s="9">
        <v>41466</v>
      </c>
      <c r="D3282" s="9"/>
      <c r="E3282" s="9"/>
      <c r="F3282" s="10" t="s">
        <v>114</v>
      </c>
      <c r="H3282">
        <v>417</v>
      </c>
      <c r="I3282">
        <v>0.25824999999999998</v>
      </c>
      <c r="J3282">
        <v>0.28575</v>
      </c>
      <c r="K3282">
        <v>0.27274999999999999</v>
      </c>
      <c r="L3282">
        <v>0.27200000000000002</v>
      </c>
      <c r="M3282">
        <v>0.29849999999999999</v>
      </c>
      <c r="N3282">
        <v>0.25700000000000001</v>
      </c>
      <c r="O3282">
        <v>0.23300000000000001</v>
      </c>
      <c r="P3282">
        <v>0.20774999999999999</v>
      </c>
      <c r="AF3282">
        <v>0.964076687328561</v>
      </c>
    </row>
    <row r="3283" spans="1:64" x14ac:dyDescent="0.25">
      <c r="A3283" s="34" t="s">
        <v>299</v>
      </c>
      <c r="B3283" s="34" t="s">
        <v>299</v>
      </c>
      <c r="C3283" s="1">
        <v>41471</v>
      </c>
      <c r="F3283" s="38" t="s">
        <v>114</v>
      </c>
    </row>
    <row r="3284" spans="1:64" x14ac:dyDescent="0.25">
      <c r="A3284" s="57" t="s">
        <v>299</v>
      </c>
      <c r="B3284" s="57" t="s">
        <v>299</v>
      </c>
      <c r="C3284" s="9">
        <v>41481</v>
      </c>
      <c r="D3284" s="9"/>
      <c r="E3284" s="9"/>
      <c r="F3284" s="10" t="s">
        <v>114</v>
      </c>
      <c r="BA3284">
        <v>30</v>
      </c>
    </row>
    <row r="3285" spans="1:64" x14ac:dyDescent="0.25">
      <c r="A3285" s="57" t="s">
        <v>299</v>
      </c>
      <c r="B3285" s="57" t="s">
        <v>299</v>
      </c>
      <c r="C3285" s="9">
        <v>41484</v>
      </c>
      <c r="D3285" s="9"/>
      <c r="E3285" s="9"/>
      <c r="F3285" s="10" t="s">
        <v>114</v>
      </c>
      <c r="AE3285">
        <v>9.9</v>
      </c>
      <c r="AF3285">
        <v>0.97984586789362804</v>
      </c>
      <c r="AL3285">
        <v>8.8000000000000007</v>
      </c>
      <c r="BL3285">
        <v>9.9</v>
      </c>
    </row>
    <row r="3286" spans="1:64" x14ac:dyDescent="0.25">
      <c r="A3286" s="57" t="s">
        <v>299</v>
      </c>
      <c r="B3286" s="57" t="s">
        <v>299</v>
      </c>
      <c r="C3286" s="9">
        <v>41485</v>
      </c>
      <c r="D3286" s="9"/>
      <c r="E3286" s="9"/>
      <c r="F3286" s="10" t="s">
        <v>114</v>
      </c>
      <c r="H3286">
        <v>411</v>
      </c>
      <c r="I3286">
        <v>0.24625</v>
      </c>
      <c r="J3286">
        <v>0.27750000000000002</v>
      </c>
      <c r="K3286">
        <v>0.26724999999999999</v>
      </c>
      <c r="L3286">
        <v>0.26774999999999999</v>
      </c>
      <c r="M3286">
        <v>0.29375000000000001</v>
      </c>
      <c r="N3286">
        <v>0.25224999999999997</v>
      </c>
      <c r="O3286">
        <v>0.23350000000000001</v>
      </c>
      <c r="P3286">
        <v>0.21675</v>
      </c>
    </row>
    <row r="3287" spans="1:64" x14ac:dyDescent="0.25">
      <c r="A3287" s="34" t="s">
        <v>299</v>
      </c>
      <c r="B3287" s="34" t="s">
        <v>299</v>
      </c>
      <c r="C3287" s="1">
        <v>41490</v>
      </c>
      <c r="F3287" s="38" t="s">
        <v>114</v>
      </c>
    </row>
    <row r="3288" spans="1:64" x14ac:dyDescent="0.25">
      <c r="A3288" s="57" t="s">
        <v>299</v>
      </c>
      <c r="B3288" s="57" t="s">
        <v>299</v>
      </c>
      <c r="C3288" s="9">
        <v>41495</v>
      </c>
      <c r="D3288" s="9"/>
      <c r="E3288" s="9"/>
      <c r="F3288" s="10" t="s">
        <v>114</v>
      </c>
      <c r="BA3288">
        <v>31</v>
      </c>
    </row>
    <row r="3289" spans="1:64" x14ac:dyDescent="0.25">
      <c r="A3289" s="57" t="s">
        <v>299</v>
      </c>
      <c r="B3289" s="57" t="s">
        <v>299</v>
      </c>
      <c r="C3289" s="9">
        <v>41500</v>
      </c>
      <c r="D3289" s="9"/>
      <c r="E3289" s="9"/>
      <c r="F3289" s="10" t="s">
        <v>114</v>
      </c>
      <c r="AE3289">
        <v>10.65</v>
      </c>
      <c r="AL3289">
        <v>9.35</v>
      </c>
      <c r="BL3289">
        <v>10.65</v>
      </c>
    </row>
    <row r="3290" spans="1:64" x14ac:dyDescent="0.25">
      <c r="A3290" s="34" t="s">
        <v>299</v>
      </c>
      <c r="B3290" s="34" t="s">
        <v>299</v>
      </c>
      <c r="C3290" s="1">
        <v>41507</v>
      </c>
      <c r="F3290" s="38" t="s">
        <v>114</v>
      </c>
    </row>
    <row r="3291" spans="1:64" x14ac:dyDescent="0.25">
      <c r="A3291" s="57" t="s">
        <v>299</v>
      </c>
      <c r="B3291" s="57" t="s">
        <v>299</v>
      </c>
      <c r="C3291" s="9">
        <v>41515</v>
      </c>
      <c r="D3291" s="9"/>
      <c r="E3291" s="9"/>
      <c r="F3291" s="10" t="s">
        <v>114</v>
      </c>
      <c r="H3291">
        <v>383.97500000000002</v>
      </c>
      <c r="I3291">
        <v>0.198125</v>
      </c>
      <c r="J3291">
        <v>0.2505</v>
      </c>
      <c r="K3291">
        <v>0.252</v>
      </c>
      <c r="L3291">
        <v>0.24725</v>
      </c>
      <c r="M3291">
        <v>0.28675</v>
      </c>
      <c r="N3291">
        <v>0.24049999999999999</v>
      </c>
      <c r="O3291">
        <v>0.22975000000000001</v>
      </c>
      <c r="P3291">
        <v>0.215</v>
      </c>
    </row>
    <row r="3292" spans="1:64" x14ac:dyDescent="0.25">
      <c r="A3292" s="57" t="s">
        <v>299</v>
      </c>
      <c r="B3292" s="57" t="s">
        <v>299</v>
      </c>
      <c r="C3292" s="9">
        <v>41516</v>
      </c>
      <c r="D3292" s="9"/>
      <c r="E3292" s="9"/>
      <c r="F3292" s="10" t="s">
        <v>114</v>
      </c>
      <c r="AE3292">
        <v>11.8</v>
      </c>
      <c r="AF3292">
        <v>0.94595099617835499</v>
      </c>
      <c r="AL3292">
        <v>10.4</v>
      </c>
      <c r="BL3292">
        <v>11.8</v>
      </c>
    </row>
    <row r="3293" spans="1:64" x14ac:dyDescent="0.25">
      <c r="A3293" s="57" t="s">
        <v>299</v>
      </c>
      <c r="B3293" s="57" t="s">
        <v>299</v>
      </c>
      <c r="C3293" s="9">
        <v>41520</v>
      </c>
      <c r="D3293" s="9"/>
      <c r="E3293" s="9"/>
      <c r="F3293" s="10" t="s">
        <v>114</v>
      </c>
      <c r="U3293">
        <v>627.47023809523796</v>
      </c>
      <c r="V3293">
        <v>0</v>
      </c>
      <c r="AM3293">
        <v>6.2240336677711099</v>
      </c>
      <c r="AP3293">
        <v>279.77525061768</v>
      </c>
      <c r="AS3293">
        <v>2.2246548000000001E-2</v>
      </c>
      <c r="BB3293">
        <v>154.166666666667</v>
      </c>
      <c r="BE3293">
        <v>0</v>
      </c>
      <c r="BJ3293">
        <v>233.92020932238299</v>
      </c>
      <c r="BK3293">
        <v>1076.7261904761899</v>
      </c>
    </row>
    <row r="3294" spans="1:64" x14ac:dyDescent="0.25">
      <c r="A3294" s="34" t="s">
        <v>299</v>
      </c>
      <c r="B3294" s="34" t="s">
        <v>299</v>
      </c>
      <c r="C3294" s="1">
        <v>41525</v>
      </c>
      <c r="F3294" s="38" t="s">
        <v>114</v>
      </c>
    </row>
    <row r="3295" spans="1:64" x14ac:dyDescent="0.25">
      <c r="A3295" s="57" t="s">
        <v>299</v>
      </c>
      <c r="B3295" s="57" t="s">
        <v>299</v>
      </c>
      <c r="C3295" s="9">
        <v>41526</v>
      </c>
      <c r="D3295" s="9"/>
      <c r="E3295" s="9"/>
      <c r="F3295" s="10" t="s">
        <v>114</v>
      </c>
      <c r="AE3295">
        <v>12.15</v>
      </c>
      <c r="AL3295">
        <v>10.9</v>
      </c>
      <c r="BL3295">
        <v>12.15</v>
      </c>
    </row>
    <row r="3296" spans="1:64" x14ac:dyDescent="0.25">
      <c r="A3296" s="57" t="s">
        <v>299</v>
      </c>
      <c r="B3296" s="57" t="s">
        <v>299</v>
      </c>
      <c r="C3296" s="9">
        <v>41527</v>
      </c>
      <c r="D3296" s="9"/>
      <c r="E3296" s="9"/>
      <c r="F3296" s="10" t="s">
        <v>114</v>
      </c>
      <c r="AF3296">
        <v>0.99021413656034096</v>
      </c>
    </row>
    <row r="3297" spans="1:64" x14ac:dyDescent="0.25">
      <c r="A3297" s="57" t="s">
        <v>299</v>
      </c>
      <c r="B3297" s="57" t="s">
        <v>299</v>
      </c>
      <c r="C3297" s="9">
        <v>41530</v>
      </c>
      <c r="D3297" s="9"/>
      <c r="E3297" s="9"/>
      <c r="F3297" s="10" t="s">
        <v>114</v>
      </c>
      <c r="BA3297">
        <v>32</v>
      </c>
    </row>
    <row r="3298" spans="1:64" x14ac:dyDescent="0.25">
      <c r="A3298" s="57" t="s">
        <v>299</v>
      </c>
      <c r="B3298" s="57" t="s">
        <v>299</v>
      </c>
      <c r="C3298" s="9">
        <v>41533</v>
      </c>
      <c r="D3298" s="9"/>
      <c r="E3298" s="9"/>
      <c r="F3298" s="10" t="s">
        <v>114</v>
      </c>
      <c r="H3298">
        <v>345.77499999999998</v>
      </c>
      <c r="I3298">
        <v>0.15437500000000001</v>
      </c>
      <c r="J3298">
        <v>0.21174999999999999</v>
      </c>
      <c r="K3298">
        <v>0.21775</v>
      </c>
      <c r="L3298">
        <v>0.21775</v>
      </c>
      <c r="M3298">
        <v>0.27274999999999999</v>
      </c>
      <c r="N3298">
        <v>0.22650000000000001</v>
      </c>
      <c r="O3298">
        <v>0.21975</v>
      </c>
      <c r="P3298">
        <v>0.20824999999999999</v>
      </c>
    </row>
    <row r="3299" spans="1:64" x14ac:dyDescent="0.25">
      <c r="A3299" s="34" t="s">
        <v>299</v>
      </c>
      <c r="B3299" s="34" t="s">
        <v>299</v>
      </c>
      <c r="C3299" s="1">
        <v>41540</v>
      </c>
      <c r="F3299" s="38" t="s">
        <v>114</v>
      </c>
    </row>
    <row r="3300" spans="1:64" x14ac:dyDescent="0.25">
      <c r="A3300" s="57" t="s">
        <v>299</v>
      </c>
      <c r="B3300" s="57" t="s">
        <v>299</v>
      </c>
      <c r="C3300" s="9">
        <v>41542</v>
      </c>
      <c r="D3300" s="9"/>
      <c r="E3300" s="9"/>
      <c r="F3300" s="10" t="s">
        <v>114</v>
      </c>
      <c r="H3300">
        <v>343.52499999999998</v>
      </c>
      <c r="I3300">
        <v>0.19437499999999999</v>
      </c>
      <c r="J3300">
        <v>0.20474999999999999</v>
      </c>
      <c r="K3300">
        <v>0.20774999999999999</v>
      </c>
      <c r="L3300">
        <v>0.20649999999999999</v>
      </c>
      <c r="M3300">
        <v>0.26150000000000001</v>
      </c>
      <c r="N3300">
        <v>0.2185</v>
      </c>
      <c r="O3300">
        <v>0.2175</v>
      </c>
      <c r="P3300">
        <v>0.20674999999999999</v>
      </c>
    </row>
    <row r="3301" spans="1:64" x14ac:dyDescent="0.25">
      <c r="A3301" s="57" t="s">
        <v>299</v>
      </c>
      <c r="B3301" s="57" t="s">
        <v>299</v>
      </c>
      <c r="C3301" s="9">
        <v>41544</v>
      </c>
      <c r="D3301" s="9"/>
      <c r="E3301" s="9"/>
      <c r="F3301" s="10" t="s">
        <v>114</v>
      </c>
      <c r="AE3301">
        <v>13.3</v>
      </c>
      <c r="AL3301">
        <v>12.15</v>
      </c>
      <c r="BL3301">
        <v>13.3</v>
      </c>
    </row>
    <row r="3302" spans="1:64" x14ac:dyDescent="0.25">
      <c r="A3302" s="57" t="s">
        <v>299</v>
      </c>
      <c r="B3302" s="57" t="s">
        <v>299</v>
      </c>
      <c r="C3302" s="9">
        <v>41548</v>
      </c>
      <c r="D3302" s="9"/>
      <c r="E3302" s="9"/>
      <c r="F3302" s="10" t="s">
        <v>114</v>
      </c>
      <c r="H3302">
        <v>326.64999999999998</v>
      </c>
      <c r="I3302">
        <v>0.12875</v>
      </c>
      <c r="J3302">
        <v>0.20349999999999999</v>
      </c>
      <c r="K3302">
        <v>0.20624999999999999</v>
      </c>
      <c r="L3302">
        <v>0.20200000000000001</v>
      </c>
      <c r="M3302">
        <v>0.25824999999999998</v>
      </c>
      <c r="N3302">
        <v>0.21425</v>
      </c>
      <c r="O3302">
        <v>0.21525</v>
      </c>
      <c r="P3302">
        <v>0.20499999999999999</v>
      </c>
    </row>
    <row r="3303" spans="1:64" x14ac:dyDescent="0.25">
      <c r="A3303" s="34" t="s">
        <v>299</v>
      </c>
      <c r="B3303" s="34" t="s">
        <v>299</v>
      </c>
      <c r="C3303" s="1">
        <v>41554</v>
      </c>
      <c r="F3303" s="38" t="s">
        <v>114</v>
      </c>
    </row>
    <row r="3304" spans="1:64" x14ac:dyDescent="0.25">
      <c r="A3304" s="57" t="s">
        <v>299</v>
      </c>
      <c r="B3304" s="57" t="s">
        <v>299</v>
      </c>
      <c r="C3304" s="9">
        <v>41555</v>
      </c>
      <c r="D3304" s="9"/>
      <c r="E3304" s="9"/>
      <c r="F3304" s="10" t="s">
        <v>114</v>
      </c>
      <c r="H3304">
        <v>306.64999999999998</v>
      </c>
      <c r="I3304">
        <v>0.113</v>
      </c>
      <c r="J3304">
        <v>0.1905</v>
      </c>
      <c r="K3304">
        <v>0.18575</v>
      </c>
      <c r="L3304">
        <v>0.1845</v>
      </c>
      <c r="M3304">
        <v>0.24675</v>
      </c>
      <c r="N3304">
        <v>0.20275000000000001</v>
      </c>
      <c r="O3304">
        <v>0.20974999999999999</v>
      </c>
      <c r="P3304">
        <v>0.20025000000000001</v>
      </c>
    </row>
    <row r="3305" spans="1:64" x14ac:dyDescent="0.25">
      <c r="A3305" s="57" t="s">
        <v>299</v>
      </c>
      <c r="B3305" s="57" t="s">
        <v>299</v>
      </c>
      <c r="C3305" s="9">
        <v>41558</v>
      </c>
      <c r="D3305" s="9"/>
      <c r="E3305" s="9"/>
      <c r="F3305" s="10" t="s">
        <v>114</v>
      </c>
      <c r="AE3305">
        <v>14.25</v>
      </c>
      <c r="AL3305">
        <v>13.05</v>
      </c>
      <c r="BA3305">
        <v>37.75</v>
      </c>
      <c r="BL3305">
        <v>14.25</v>
      </c>
    </row>
    <row r="3306" spans="1:64" x14ac:dyDescent="0.25">
      <c r="A3306" s="57" t="s">
        <v>299</v>
      </c>
      <c r="B3306" s="57" t="s">
        <v>299</v>
      </c>
      <c r="C3306" s="9">
        <v>41562</v>
      </c>
      <c r="D3306" s="9"/>
      <c r="E3306" s="9"/>
      <c r="F3306" s="10" t="s">
        <v>114</v>
      </c>
      <c r="H3306">
        <v>294.7</v>
      </c>
      <c r="I3306">
        <v>0.10125000000000001</v>
      </c>
      <c r="J3306">
        <v>0.18149999999999999</v>
      </c>
      <c r="K3306">
        <v>0.17574999999999999</v>
      </c>
      <c r="L3306">
        <v>0.17599999999999999</v>
      </c>
      <c r="M3306">
        <v>0.23824999999999999</v>
      </c>
      <c r="N3306">
        <v>0.19700000000000001</v>
      </c>
      <c r="O3306">
        <v>0.20424999999999999</v>
      </c>
      <c r="P3306">
        <v>0.19950000000000001</v>
      </c>
    </row>
    <row r="3307" spans="1:64" x14ac:dyDescent="0.25">
      <c r="A3307" s="57" t="s">
        <v>299</v>
      </c>
      <c r="B3307" s="57" t="s">
        <v>299</v>
      </c>
      <c r="C3307" s="9">
        <v>41563</v>
      </c>
      <c r="D3307" s="9"/>
      <c r="E3307" s="9"/>
      <c r="F3307" s="10" t="s">
        <v>114</v>
      </c>
      <c r="AF3307">
        <v>0.97848648001141603</v>
      </c>
    </row>
    <row r="3308" spans="1:64" x14ac:dyDescent="0.25">
      <c r="A3308" s="34" t="s">
        <v>299</v>
      </c>
      <c r="B3308" s="34" t="s">
        <v>299</v>
      </c>
      <c r="C3308" s="1">
        <v>41567</v>
      </c>
      <c r="F3308" s="38" t="s">
        <v>114</v>
      </c>
    </row>
    <row r="3309" spans="1:64" x14ac:dyDescent="0.25">
      <c r="A3309" s="57" t="s">
        <v>299</v>
      </c>
      <c r="B3309" s="57" t="s">
        <v>299</v>
      </c>
      <c r="C3309" s="9">
        <v>41569</v>
      </c>
      <c r="D3309" s="9"/>
      <c r="E3309" s="9"/>
      <c r="F3309" s="10" t="s">
        <v>114</v>
      </c>
      <c r="H3309">
        <v>266.85000000000002</v>
      </c>
      <c r="I3309">
        <v>8.1500000000000003E-2</v>
      </c>
      <c r="J3309">
        <v>0.16450000000000001</v>
      </c>
      <c r="K3309">
        <v>0.1525</v>
      </c>
      <c r="L3309">
        <v>0.14849999999999999</v>
      </c>
      <c r="M3309">
        <v>0.21274999999999999</v>
      </c>
      <c r="N3309">
        <v>0.18375</v>
      </c>
      <c r="O3309">
        <v>0.19875000000000001</v>
      </c>
      <c r="P3309">
        <v>0.192</v>
      </c>
      <c r="U3309">
        <v>1264.4690685196199</v>
      </c>
      <c r="V3309">
        <v>0</v>
      </c>
      <c r="AM3309">
        <v>7.6460656976249304</v>
      </c>
      <c r="AP3309">
        <v>360.01356189730001</v>
      </c>
      <c r="AS3309">
        <v>2.1238271E-2</v>
      </c>
      <c r="BB3309">
        <v>140.47619047619</v>
      </c>
      <c r="BE3309">
        <v>0</v>
      </c>
      <c r="BJ3309">
        <v>740.75388452105904</v>
      </c>
      <c r="BK3309">
        <v>646.30952380952397</v>
      </c>
    </row>
    <row r="3310" spans="1:64" x14ac:dyDescent="0.25">
      <c r="A3310" s="57" t="s">
        <v>299</v>
      </c>
      <c r="B3310" s="57" t="s">
        <v>299</v>
      </c>
      <c r="C3310" s="9">
        <v>41570</v>
      </c>
      <c r="D3310" s="9"/>
      <c r="E3310" s="9"/>
      <c r="F3310" s="10" t="s">
        <v>114</v>
      </c>
      <c r="AE3310">
        <v>14.4</v>
      </c>
      <c r="AL3310">
        <v>13.75</v>
      </c>
      <c r="BL3310">
        <v>14.4</v>
      </c>
    </row>
    <row r="3311" spans="1:64" x14ac:dyDescent="0.25">
      <c r="A3311" s="57" t="s">
        <v>299</v>
      </c>
      <c r="B3311" s="57" t="s">
        <v>299</v>
      </c>
      <c r="C3311" s="9">
        <v>41576</v>
      </c>
      <c r="D3311" s="9"/>
      <c r="E3311" s="9"/>
      <c r="F3311" s="10" t="s">
        <v>114</v>
      </c>
      <c r="H3311">
        <v>247.75</v>
      </c>
      <c r="I3311">
        <v>7.0999999999999994E-2</v>
      </c>
      <c r="J3311">
        <v>0.15375</v>
      </c>
      <c r="K3311">
        <v>0.13900000000000001</v>
      </c>
      <c r="L3311">
        <v>0.12775</v>
      </c>
      <c r="M3311">
        <v>0.19025</v>
      </c>
      <c r="N3311">
        <v>0.16775000000000001</v>
      </c>
      <c r="O3311">
        <v>0.19525000000000001</v>
      </c>
      <c r="P3311">
        <v>0.19400000000000001</v>
      </c>
      <c r="AE3311">
        <v>14.4</v>
      </c>
      <c r="AL3311">
        <v>14.4</v>
      </c>
      <c r="BA3311">
        <v>43.5</v>
      </c>
      <c r="BL3311">
        <v>14.4</v>
      </c>
    </row>
    <row r="3312" spans="1:64" x14ac:dyDescent="0.25">
      <c r="A3312" s="34" t="s">
        <v>299</v>
      </c>
      <c r="B3312" s="34" t="s">
        <v>299</v>
      </c>
      <c r="C3312" s="1">
        <v>41577</v>
      </c>
      <c r="F3312" s="38" t="s">
        <v>114</v>
      </c>
    </row>
    <row r="3313" spans="1:63" x14ac:dyDescent="0.25">
      <c r="A3313" s="57" t="s">
        <v>299</v>
      </c>
      <c r="B3313" s="57" t="s">
        <v>299</v>
      </c>
      <c r="C3313" s="9">
        <v>41582</v>
      </c>
      <c r="D3313" s="9"/>
      <c r="E3313" s="9"/>
      <c r="F3313" s="10" t="s">
        <v>114</v>
      </c>
      <c r="U3313">
        <v>1697.77490338695</v>
      </c>
      <c r="V3313">
        <v>90.914567003961295</v>
      </c>
      <c r="AM3313">
        <v>6.49265726513367</v>
      </c>
      <c r="AP3313">
        <v>368.32647508461997</v>
      </c>
      <c r="AS3313">
        <v>1.7627451999999998E-2</v>
      </c>
      <c r="BA3313">
        <v>55</v>
      </c>
      <c r="BB3313">
        <v>152.97619047619</v>
      </c>
      <c r="BE3313">
        <v>90.914567003961295</v>
      </c>
      <c r="BJ3313">
        <v>1006.0240635934</v>
      </c>
      <c r="BK3313">
        <v>768.86904761904805</v>
      </c>
    </row>
    <row r="3314" spans="1:63" x14ac:dyDescent="0.25">
      <c r="A3314" s="57" t="s">
        <v>299</v>
      </c>
      <c r="B3314" s="57" t="s">
        <v>299</v>
      </c>
      <c r="C3314" s="9">
        <v>41583</v>
      </c>
      <c r="D3314" s="9"/>
      <c r="E3314" s="9"/>
      <c r="F3314" s="10" t="s">
        <v>114</v>
      </c>
      <c r="H3314">
        <v>227.05</v>
      </c>
      <c r="I3314">
        <v>6.4500000000000002E-2</v>
      </c>
      <c r="J3314">
        <v>0.14449999999999999</v>
      </c>
      <c r="K3314">
        <v>0.12825</v>
      </c>
      <c r="L3314">
        <v>0.1115</v>
      </c>
      <c r="M3314">
        <v>0.16675000000000001</v>
      </c>
      <c r="N3314">
        <v>0.14974999999999999</v>
      </c>
      <c r="O3314">
        <v>0.18375</v>
      </c>
      <c r="P3314">
        <v>0.18625</v>
      </c>
    </row>
    <row r="3315" spans="1:63" x14ac:dyDescent="0.25">
      <c r="A3315" s="57" t="s">
        <v>299</v>
      </c>
      <c r="B3315" s="57" t="s">
        <v>299</v>
      </c>
      <c r="C3315" s="9">
        <v>41586</v>
      </c>
      <c r="D3315" s="9"/>
      <c r="E3315" s="9"/>
      <c r="F3315" s="10" t="s">
        <v>114</v>
      </c>
      <c r="AF3315">
        <v>0.96273598520689396</v>
      </c>
      <c r="BA3315">
        <v>59.75</v>
      </c>
    </row>
    <row r="3316" spans="1:63" x14ac:dyDescent="0.25">
      <c r="A3316" s="57" t="s">
        <v>299</v>
      </c>
      <c r="B3316" s="57" t="s">
        <v>299</v>
      </c>
      <c r="C3316" s="9">
        <v>41590</v>
      </c>
      <c r="D3316" s="9"/>
      <c r="E3316" s="9"/>
      <c r="F3316" s="10" t="s">
        <v>114</v>
      </c>
      <c r="H3316">
        <v>216.6</v>
      </c>
      <c r="I3316">
        <v>6.0749999999999998E-2</v>
      </c>
      <c r="J3316">
        <v>0.14199999999999999</v>
      </c>
      <c r="K3316">
        <v>0.12375</v>
      </c>
      <c r="L3316">
        <v>0.10475</v>
      </c>
      <c r="M3316">
        <v>0.15475</v>
      </c>
      <c r="N3316">
        <v>0.13675000000000001</v>
      </c>
      <c r="O3316">
        <v>0.17649999999999999</v>
      </c>
      <c r="P3316">
        <v>0.18375</v>
      </c>
    </row>
    <row r="3317" spans="1:63" x14ac:dyDescent="0.25">
      <c r="A3317" s="57" t="s">
        <v>299</v>
      </c>
      <c r="B3317" s="57" t="s">
        <v>299</v>
      </c>
      <c r="C3317" s="9">
        <v>41596</v>
      </c>
      <c r="D3317" s="9"/>
      <c r="E3317" s="9"/>
      <c r="F3317" s="10" t="s">
        <v>114</v>
      </c>
      <c r="U3317">
        <v>1996.7879625524299</v>
      </c>
      <c r="V3317">
        <v>280.92967238115</v>
      </c>
      <c r="AD3317">
        <v>11.1536805863099</v>
      </c>
      <c r="AM3317">
        <v>5.7135892885851502</v>
      </c>
      <c r="AP3317">
        <v>323.34682873755798</v>
      </c>
      <c r="AS3317">
        <v>1.7670156999999999E-2</v>
      </c>
      <c r="BB3317">
        <v>138.69047619047601</v>
      </c>
      <c r="BE3317">
        <v>269.77599179484002</v>
      </c>
      <c r="BJ3317">
        <v>1102.3813742232601</v>
      </c>
      <c r="BK3317">
        <v>660.11904761904805</v>
      </c>
    </row>
    <row r="3318" spans="1:63" x14ac:dyDescent="0.25">
      <c r="A3318" s="57" t="s">
        <v>299</v>
      </c>
      <c r="B3318" s="57" t="s">
        <v>299</v>
      </c>
      <c r="C3318" s="9">
        <v>41596</v>
      </c>
      <c r="D3318" s="9"/>
      <c r="E3318" s="9"/>
      <c r="F3318" s="10" t="s">
        <v>114</v>
      </c>
      <c r="AF3318">
        <v>0.96327461063401798</v>
      </c>
    </row>
    <row r="3319" spans="1:63" x14ac:dyDescent="0.25">
      <c r="A3319" s="57" t="s">
        <v>299</v>
      </c>
      <c r="B3319" s="57" t="s">
        <v>299</v>
      </c>
      <c r="C3319" s="9">
        <v>41597</v>
      </c>
      <c r="D3319" s="9"/>
      <c r="E3319" s="9"/>
      <c r="F3319" s="10" t="s">
        <v>114</v>
      </c>
      <c r="H3319">
        <v>206.4</v>
      </c>
      <c r="I3319">
        <v>6.0249999999999998E-2</v>
      </c>
      <c r="J3319">
        <v>0.13950000000000001</v>
      </c>
      <c r="K3319">
        <v>0.12225</v>
      </c>
      <c r="L3319">
        <v>9.7250000000000003E-2</v>
      </c>
      <c r="M3319">
        <v>0.14074999999999999</v>
      </c>
      <c r="N3319">
        <v>0.1255</v>
      </c>
      <c r="O3319">
        <v>0.16875000000000001</v>
      </c>
      <c r="P3319">
        <v>0.17774999999999999</v>
      </c>
    </row>
    <row r="3320" spans="1:63" x14ac:dyDescent="0.25">
      <c r="A3320" s="57" t="s">
        <v>299</v>
      </c>
      <c r="B3320" s="57" t="s">
        <v>299</v>
      </c>
      <c r="C3320" s="9">
        <v>41599</v>
      </c>
      <c r="D3320" s="9"/>
      <c r="E3320" s="9"/>
      <c r="F3320" s="10" t="s">
        <v>114</v>
      </c>
      <c r="BA3320">
        <v>70.424999999999997</v>
      </c>
    </row>
    <row r="3321" spans="1:63" x14ac:dyDescent="0.25">
      <c r="A3321" s="57" t="s">
        <v>299</v>
      </c>
      <c r="B3321" s="57" t="s">
        <v>299</v>
      </c>
      <c r="C3321" s="9">
        <v>41604</v>
      </c>
      <c r="D3321" s="9"/>
      <c r="E3321" s="9"/>
      <c r="F3321" s="10" t="s">
        <v>114</v>
      </c>
      <c r="H3321">
        <v>232.65</v>
      </c>
      <c r="I3321">
        <v>0.12275</v>
      </c>
      <c r="J3321">
        <v>0.18575</v>
      </c>
      <c r="K3321">
        <v>0.13375000000000001</v>
      </c>
      <c r="L3321">
        <v>0.10174999999999999</v>
      </c>
      <c r="M3321">
        <v>0.14424999999999999</v>
      </c>
      <c r="N3321">
        <v>0.1285</v>
      </c>
      <c r="O3321">
        <v>0.17</v>
      </c>
      <c r="P3321">
        <v>0.17649999999999999</v>
      </c>
    </row>
    <row r="3322" spans="1:63" x14ac:dyDescent="0.25">
      <c r="A3322" s="57" t="s">
        <v>299</v>
      </c>
      <c r="B3322" s="57" t="s">
        <v>299</v>
      </c>
      <c r="C3322" s="9">
        <v>41607</v>
      </c>
      <c r="D3322" s="9"/>
      <c r="E3322" s="9"/>
      <c r="F3322" s="10" t="s">
        <v>114</v>
      </c>
      <c r="BA3322">
        <v>70.8</v>
      </c>
    </row>
    <row r="3323" spans="1:63" x14ac:dyDescent="0.25">
      <c r="A3323" s="57" t="s">
        <v>299</v>
      </c>
      <c r="B3323" s="57" t="s">
        <v>299</v>
      </c>
      <c r="C3323" s="9">
        <v>41610</v>
      </c>
      <c r="D3323" s="9"/>
      <c r="E3323" s="9"/>
      <c r="F3323" s="10" t="s">
        <v>114</v>
      </c>
      <c r="U3323">
        <v>2130.6560161990801</v>
      </c>
      <c r="V3323">
        <v>450.87699856339202</v>
      </c>
      <c r="AD3323">
        <v>168.78927445061501</v>
      </c>
      <c r="AM3323">
        <v>4.1477986688160398</v>
      </c>
      <c r="AP3323">
        <v>282.85263381032598</v>
      </c>
      <c r="AS3323">
        <v>1.4664168E-2</v>
      </c>
      <c r="BB3323">
        <v>134.52380952381</v>
      </c>
      <c r="BE3323">
        <v>282.08772411277698</v>
      </c>
      <c r="BJ3323">
        <v>1103.5933025454101</v>
      </c>
      <c r="BK3323">
        <v>752.32142857142901</v>
      </c>
    </row>
    <row r="3324" spans="1:63" x14ac:dyDescent="0.25">
      <c r="A3324" s="57" t="s">
        <v>299</v>
      </c>
      <c r="B3324" s="57" t="s">
        <v>299</v>
      </c>
      <c r="C3324" s="9">
        <v>41611</v>
      </c>
      <c r="D3324" s="9"/>
      <c r="E3324" s="9"/>
      <c r="F3324" s="10" t="s">
        <v>114</v>
      </c>
      <c r="H3324">
        <v>248</v>
      </c>
      <c r="I3324">
        <v>0.14549999999999999</v>
      </c>
      <c r="J3324">
        <v>0.21925</v>
      </c>
      <c r="K3324">
        <v>0.14774999999999999</v>
      </c>
      <c r="L3324">
        <v>0.10675</v>
      </c>
      <c r="M3324">
        <v>0.14974999999999999</v>
      </c>
      <c r="N3324">
        <v>0.12825</v>
      </c>
      <c r="O3324">
        <v>0.16900000000000001</v>
      </c>
      <c r="P3324">
        <v>0.17374999999999999</v>
      </c>
    </row>
    <row r="3325" spans="1:63" x14ac:dyDescent="0.25">
      <c r="A3325" s="57" t="s">
        <v>299</v>
      </c>
      <c r="B3325" s="57" t="s">
        <v>299</v>
      </c>
      <c r="C3325" s="9">
        <v>41613</v>
      </c>
      <c r="D3325" s="9"/>
      <c r="E3325" s="9"/>
      <c r="F3325" s="10" t="s">
        <v>114</v>
      </c>
      <c r="AF3325">
        <v>0.97775058173032803</v>
      </c>
    </row>
    <row r="3326" spans="1:63" x14ac:dyDescent="0.25">
      <c r="A3326" s="57" t="s">
        <v>299</v>
      </c>
      <c r="B3326" s="57" t="s">
        <v>299</v>
      </c>
      <c r="C3326" s="9">
        <v>41618</v>
      </c>
      <c r="D3326" s="9"/>
      <c r="E3326" s="9"/>
      <c r="F3326" s="10" t="s">
        <v>114</v>
      </c>
      <c r="H3326">
        <v>254.05</v>
      </c>
      <c r="I3326">
        <v>0.13100000000000001</v>
      </c>
      <c r="J3326">
        <v>0.23599999999999999</v>
      </c>
      <c r="K3326">
        <v>0.16500000000000001</v>
      </c>
      <c r="L3326">
        <v>0.11425</v>
      </c>
      <c r="M3326">
        <v>0.15275</v>
      </c>
      <c r="N3326">
        <v>0.13175000000000001</v>
      </c>
      <c r="O3326">
        <v>0.16800000000000001</v>
      </c>
      <c r="P3326">
        <v>0.17150000000000001</v>
      </c>
    </row>
    <row r="3327" spans="1:63" x14ac:dyDescent="0.25">
      <c r="A3327" s="57" t="s">
        <v>299</v>
      </c>
      <c r="B3327" s="57" t="s">
        <v>299</v>
      </c>
      <c r="C3327" s="9">
        <v>41620</v>
      </c>
      <c r="D3327" s="9"/>
      <c r="E3327" s="9"/>
      <c r="F3327" s="10" t="s">
        <v>114</v>
      </c>
      <c r="BA3327">
        <v>81</v>
      </c>
    </row>
    <row r="3328" spans="1:63" x14ac:dyDescent="0.25">
      <c r="A3328" s="57" t="s">
        <v>299</v>
      </c>
      <c r="B3328" s="57" t="s">
        <v>299</v>
      </c>
      <c r="C3328" s="9">
        <v>41625</v>
      </c>
      <c r="D3328" s="9"/>
      <c r="E3328" s="9"/>
      <c r="F3328" s="10" t="s">
        <v>114</v>
      </c>
      <c r="H3328">
        <v>278.35000000000002</v>
      </c>
      <c r="I3328">
        <v>0.17374999999999999</v>
      </c>
      <c r="J3328">
        <v>0.26924999999999999</v>
      </c>
      <c r="K3328">
        <v>0.20250000000000001</v>
      </c>
      <c r="L3328">
        <v>0.125</v>
      </c>
      <c r="M3328">
        <v>0.15725</v>
      </c>
      <c r="N3328">
        <v>0.13175000000000001</v>
      </c>
      <c r="O3328">
        <v>0.16550000000000001</v>
      </c>
      <c r="P3328">
        <v>0.16675000000000001</v>
      </c>
      <c r="U3328">
        <v>2922.36627486731</v>
      </c>
      <c r="V3328">
        <v>1071.16734325886</v>
      </c>
      <c r="AD3328">
        <v>789.07961914608097</v>
      </c>
      <c r="AM3328">
        <v>4.95389238058047</v>
      </c>
      <c r="AP3328">
        <v>314.36554102984002</v>
      </c>
      <c r="AS3328">
        <v>1.5758382000000001E-2</v>
      </c>
      <c r="BB3328">
        <v>172.61904761904799</v>
      </c>
      <c r="BE3328">
        <v>282.08772411277698</v>
      </c>
      <c r="BJ3328">
        <v>1131.7014462442501</v>
      </c>
      <c r="BK3328">
        <v>813.92857142857099</v>
      </c>
    </row>
    <row r="3329" spans="1:64" x14ac:dyDescent="0.25">
      <c r="A3329" s="57" t="s">
        <v>299</v>
      </c>
      <c r="B3329" s="57" t="s">
        <v>299</v>
      </c>
      <c r="C3329" s="9">
        <v>41627</v>
      </c>
      <c r="D3329" s="9"/>
      <c r="E3329" s="9"/>
      <c r="F3329" s="10" t="s">
        <v>114</v>
      </c>
      <c r="BA3329">
        <v>83</v>
      </c>
    </row>
    <row r="3330" spans="1:64" x14ac:dyDescent="0.25">
      <c r="A3330" s="57" t="s">
        <v>299</v>
      </c>
      <c r="B3330" s="57" t="s">
        <v>299</v>
      </c>
      <c r="C3330" s="9">
        <v>41628</v>
      </c>
      <c r="D3330" s="9"/>
      <c r="E3330" s="9"/>
      <c r="F3330" s="10" t="s">
        <v>114</v>
      </c>
      <c r="AF3330">
        <v>0.98882777807271205</v>
      </c>
    </row>
    <row r="3331" spans="1:64" x14ac:dyDescent="0.25">
      <c r="A3331" s="57" t="s">
        <v>299</v>
      </c>
      <c r="B3331" s="57" t="s">
        <v>299</v>
      </c>
      <c r="C3331" s="9">
        <v>41632</v>
      </c>
      <c r="D3331" s="9"/>
      <c r="E3331" s="9"/>
      <c r="F3331" s="10" t="s">
        <v>114</v>
      </c>
      <c r="H3331">
        <v>300.55</v>
      </c>
      <c r="I3331">
        <v>0.20399999999999999</v>
      </c>
      <c r="J3331">
        <v>0.28225</v>
      </c>
      <c r="K3331">
        <v>0.24099999999999999</v>
      </c>
      <c r="L3331">
        <v>0.151</v>
      </c>
      <c r="M3331">
        <v>0.16400000000000001</v>
      </c>
      <c r="N3331">
        <v>0.13125000000000001</v>
      </c>
      <c r="O3331">
        <v>0.16375000000000001</v>
      </c>
      <c r="P3331">
        <v>0.16550000000000001</v>
      </c>
    </row>
    <row r="3332" spans="1:64" x14ac:dyDescent="0.25">
      <c r="A3332" s="57" t="s">
        <v>299</v>
      </c>
      <c r="B3332" s="57" t="s">
        <v>299</v>
      </c>
      <c r="C3332" s="9">
        <v>41638</v>
      </c>
      <c r="D3332" s="9"/>
      <c r="E3332" s="9"/>
      <c r="F3332" s="10" t="s">
        <v>114</v>
      </c>
      <c r="BA3332">
        <v>87</v>
      </c>
    </row>
    <row r="3333" spans="1:64" x14ac:dyDescent="0.25">
      <c r="A3333" s="57" t="s">
        <v>299</v>
      </c>
      <c r="B3333" s="57" t="s">
        <v>299</v>
      </c>
      <c r="C3333" s="9">
        <v>41639</v>
      </c>
      <c r="D3333" s="9"/>
      <c r="E3333" s="9"/>
      <c r="F3333" s="10" t="s">
        <v>114</v>
      </c>
      <c r="H3333">
        <v>286.25</v>
      </c>
      <c r="I3333">
        <v>0.16475000000000001</v>
      </c>
      <c r="J3333">
        <v>0.26100000000000001</v>
      </c>
      <c r="K3333">
        <v>0.22650000000000001</v>
      </c>
      <c r="L3333">
        <v>0.15325</v>
      </c>
      <c r="M3333">
        <v>0.17100000000000001</v>
      </c>
      <c r="N3333">
        <v>0.13425000000000001</v>
      </c>
      <c r="O3333">
        <v>0.1605</v>
      </c>
      <c r="P3333">
        <v>0.16</v>
      </c>
    </row>
    <row r="3334" spans="1:64" x14ac:dyDescent="0.25">
      <c r="A3334" s="57" t="s">
        <v>299</v>
      </c>
      <c r="B3334" s="57" t="s">
        <v>299</v>
      </c>
      <c r="C3334" s="9">
        <v>41645</v>
      </c>
      <c r="D3334" s="9"/>
      <c r="E3334" s="9"/>
      <c r="F3334" s="10" t="s">
        <v>114</v>
      </c>
      <c r="AF3334">
        <v>0.78291666610608701</v>
      </c>
      <c r="BA3334">
        <v>87.5</v>
      </c>
    </row>
    <row r="3335" spans="1:64" x14ac:dyDescent="0.25">
      <c r="A3335" s="57" t="s">
        <v>299</v>
      </c>
      <c r="B3335" s="57" t="s">
        <v>299</v>
      </c>
      <c r="C3335" s="9">
        <v>41646</v>
      </c>
      <c r="D3335" s="9"/>
      <c r="E3335" s="9"/>
      <c r="F3335" s="10" t="s">
        <v>114</v>
      </c>
      <c r="H3335">
        <v>243.8</v>
      </c>
      <c r="I3335">
        <v>7.5749999999999998E-2</v>
      </c>
      <c r="J3335">
        <v>0.20574999999999999</v>
      </c>
      <c r="K3335">
        <v>0.1915</v>
      </c>
      <c r="L3335">
        <v>0.13875000000000001</v>
      </c>
      <c r="M3335">
        <v>0.16425000000000001</v>
      </c>
      <c r="N3335">
        <v>0.129</v>
      </c>
      <c r="O3335">
        <v>0.157</v>
      </c>
      <c r="P3335">
        <v>0.157</v>
      </c>
    </row>
    <row r="3336" spans="1:64" x14ac:dyDescent="0.25">
      <c r="A3336" s="57" t="s">
        <v>299</v>
      </c>
      <c r="B3336" s="57" t="s">
        <v>299</v>
      </c>
      <c r="C3336" s="9">
        <v>41652</v>
      </c>
      <c r="D3336" s="9"/>
      <c r="E3336" s="9"/>
      <c r="F3336" s="10" t="s">
        <v>114</v>
      </c>
      <c r="BA3336">
        <v>89.75</v>
      </c>
    </row>
    <row r="3337" spans="1:64" x14ac:dyDescent="0.25">
      <c r="A3337" s="57" t="s">
        <v>299</v>
      </c>
      <c r="B3337" s="57" t="s">
        <v>299</v>
      </c>
      <c r="C3337" s="9">
        <v>41653</v>
      </c>
      <c r="D3337" s="9"/>
      <c r="E3337" s="9"/>
      <c r="F3337" s="10" t="s">
        <v>114</v>
      </c>
      <c r="H3337">
        <v>226.2</v>
      </c>
      <c r="I3337">
        <v>6.5750000000000003E-2</v>
      </c>
      <c r="J3337">
        <v>0.18</v>
      </c>
      <c r="K3337">
        <v>0.16500000000000001</v>
      </c>
      <c r="L3337">
        <v>0.1265</v>
      </c>
      <c r="M3337">
        <v>0.15775</v>
      </c>
      <c r="N3337">
        <v>0.126</v>
      </c>
      <c r="O3337">
        <v>0.15475</v>
      </c>
      <c r="P3337">
        <v>0.15525</v>
      </c>
      <c r="AF3337">
        <v>0.30249058887758001</v>
      </c>
    </row>
    <row r="3338" spans="1:64" x14ac:dyDescent="0.25">
      <c r="A3338" s="57" t="s">
        <v>299</v>
      </c>
      <c r="B3338" s="57" t="s">
        <v>299</v>
      </c>
      <c r="C3338" s="9">
        <v>41660</v>
      </c>
      <c r="D3338" s="9"/>
      <c r="E3338" s="9"/>
      <c r="F3338" s="10" t="s">
        <v>114</v>
      </c>
      <c r="H3338">
        <v>216.4</v>
      </c>
      <c r="I3338">
        <v>0.06</v>
      </c>
      <c r="J3338">
        <v>0.16900000000000001</v>
      </c>
      <c r="K3338">
        <v>0.152</v>
      </c>
      <c r="L3338">
        <v>0.1195</v>
      </c>
      <c r="M3338">
        <v>0.154</v>
      </c>
      <c r="N3338">
        <v>0.12425</v>
      </c>
      <c r="O3338">
        <v>0.1525</v>
      </c>
      <c r="P3338">
        <v>0.15075</v>
      </c>
    </row>
    <row r="3339" spans="1:64" x14ac:dyDescent="0.25">
      <c r="A3339" s="57" t="s">
        <v>299</v>
      </c>
      <c r="B3339" s="57" t="s">
        <v>299</v>
      </c>
      <c r="C3339" s="9">
        <v>41662</v>
      </c>
      <c r="D3339" s="9"/>
      <c r="E3339" s="9"/>
      <c r="F3339" s="10" t="s">
        <v>114</v>
      </c>
      <c r="AF3339">
        <v>0</v>
      </c>
      <c r="BA3339">
        <v>93</v>
      </c>
    </row>
    <row r="3340" spans="1:64" x14ac:dyDescent="0.25">
      <c r="A3340" s="57" t="s">
        <v>299</v>
      </c>
      <c r="B3340" s="57" t="s">
        <v>299</v>
      </c>
      <c r="C3340" s="9">
        <v>41664</v>
      </c>
      <c r="D3340" s="9"/>
      <c r="E3340" s="9"/>
      <c r="F3340" s="10" t="s">
        <v>114</v>
      </c>
      <c r="U3340">
        <v>2408.9480068087701</v>
      </c>
      <c r="V3340">
        <v>1221.2595441127801</v>
      </c>
      <c r="Z3340">
        <v>4.3304984999999997E-2</v>
      </c>
      <c r="AB3340">
        <v>21687.383565656499</v>
      </c>
      <c r="AD3340">
        <v>939.17182000000003</v>
      </c>
      <c r="AM3340">
        <v>0</v>
      </c>
      <c r="AT3340" t="s">
        <v>45</v>
      </c>
      <c r="BE3340">
        <v>282.08772411277698</v>
      </c>
      <c r="BJ3340">
        <v>780.86968134003996</v>
      </c>
    </row>
    <row r="3341" spans="1:64" x14ac:dyDescent="0.25">
      <c r="A3341" s="57" t="s">
        <v>299</v>
      </c>
      <c r="B3341" s="57" t="s">
        <v>299</v>
      </c>
      <c r="C3341" s="9">
        <v>41667</v>
      </c>
      <c r="D3341" s="9"/>
      <c r="E3341" s="9"/>
      <c r="F3341" s="10" t="s">
        <v>114</v>
      </c>
      <c r="H3341">
        <v>214.8</v>
      </c>
      <c r="I3341">
        <v>5.7500000000000002E-2</v>
      </c>
      <c r="J3341">
        <v>0.16500000000000001</v>
      </c>
      <c r="K3341">
        <v>0.152</v>
      </c>
      <c r="L3341">
        <v>0.11975</v>
      </c>
      <c r="M3341">
        <v>0.157</v>
      </c>
      <c r="N3341">
        <v>0.1245</v>
      </c>
      <c r="O3341">
        <v>0.15049999999999999</v>
      </c>
      <c r="P3341">
        <v>0.14774999999999999</v>
      </c>
      <c r="AT3341" t="s">
        <v>45</v>
      </c>
    </row>
    <row r="3342" spans="1:64" x14ac:dyDescent="0.25">
      <c r="A3342" s="34" t="s">
        <v>299</v>
      </c>
      <c r="B3342" s="34" t="s">
        <v>299</v>
      </c>
      <c r="F3342" s="10" t="s">
        <v>114</v>
      </c>
    </row>
    <row r="3343" spans="1:64" x14ac:dyDescent="0.25">
      <c r="A3343" s="56" t="s">
        <v>536</v>
      </c>
      <c r="B3343" s="56" t="s">
        <v>536</v>
      </c>
      <c r="C3343" s="47">
        <v>42284</v>
      </c>
      <c r="D3343" s="47"/>
      <c r="E3343" s="47"/>
      <c r="F3343" s="48" t="s">
        <v>534</v>
      </c>
      <c r="G3343" s="48"/>
      <c r="H3343" s="48"/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48"/>
      <c r="U3343" s="48"/>
      <c r="V3343" s="48"/>
      <c r="W3343" s="48"/>
      <c r="X3343" s="48"/>
      <c r="Y3343" s="48"/>
      <c r="Z3343" s="48"/>
      <c r="AA3343" s="48"/>
      <c r="AB3343" s="48"/>
      <c r="AC3343" s="48"/>
      <c r="AD3343" s="48"/>
      <c r="AE3343" s="48">
        <v>2</v>
      </c>
      <c r="AF3343" s="48"/>
      <c r="AG3343" s="48"/>
      <c r="AH3343" s="48"/>
      <c r="AI3343" s="48"/>
      <c r="AJ3343" s="48"/>
      <c r="AK3343" s="48">
        <v>0</v>
      </c>
      <c r="AL3343" s="48">
        <v>1</v>
      </c>
      <c r="AM3343" s="48"/>
      <c r="AN3343" s="48"/>
      <c r="AO3343" s="48"/>
      <c r="AP3343" s="48"/>
      <c r="AQ3343" s="48"/>
      <c r="AR3343" s="48"/>
      <c r="AT3343" s="48"/>
      <c r="AU3343" s="48"/>
      <c r="AV3343" s="48"/>
      <c r="AZ3343" s="48"/>
      <c r="BA3343" s="48"/>
      <c r="BB3343" s="48"/>
      <c r="BC3343" s="48"/>
      <c r="BD3343" s="48"/>
      <c r="BE3343" s="48"/>
      <c r="BF3343" s="48"/>
      <c r="BG3343" s="48"/>
      <c r="BH3343" s="48"/>
      <c r="BI3343" s="48"/>
      <c r="BJ3343" s="48"/>
      <c r="BK3343" s="48"/>
      <c r="BL3343" s="48">
        <v>2</v>
      </c>
    </row>
    <row r="3344" spans="1:64" x14ac:dyDescent="0.25">
      <c r="A3344" s="56" t="s">
        <v>536</v>
      </c>
      <c r="B3344" s="56" t="s">
        <v>536</v>
      </c>
      <c r="C3344" s="47">
        <v>42286</v>
      </c>
      <c r="D3344" s="47"/>
      <c r="E3344" s="47"/>
      <c r="F3344" s="48" t="s">
        <v>534</v>
      </c>
      <c r="G3344" s="48"/>
      <c r="H3344" s="48"/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48"/>
      <c r="U3344" s="48"/>
      <c r="V3344" s="48"/>
      <c r="W3344" s="48"/>
      <c r="X3344" s="48"/>
      <c r="Y3344" s="48"/>
      <c r="Z3344" s="48"/>
      <c r="AA3344" s="48"/>
      <c r="AB3344" s="48"/>
      <c r="AC3344" s="48"/>
      <c r="AD3344" s="48"/>
      <c r="AE3344" s="48"/>
      <c r="AF3344" s="48"/>
      <c r="AG3344" s="48">
        <v>0</v>
      </c>
      <c r="AH3344" s="48"/>
      <c r="AI3344" s="48"/>
      <c r="AJ3344" s="48"/>
      <c r="AK3344" s="48"/>
      <c r="AL3344" s="48"/>
      <c r="AM3344" s="48"/>
      <c r="AN3344" s="48"/>
      <c r="AO3344" s="48"/>
      <c r="AP3344" s="48"/>
      <c r="AQ3344" s="48"/>
      <c r="AR3344" s="48"/>
      <c r="AT3344" s="48"/>
      <c r="AU3344" s="48"/>
      <c r="AV3344" s="48"/>
      <c r="AZ3344" s="48"/>
      <c r="BA3344" s="48"/>
      <c r="BB3344" s="48"/>
      <c r="BC3344" s="48"/>
      <c r="BD3344" s="48"/>
      <c r="BE3344" s="48"/>
      <c r="BF3344" s="48"/>
      <c r="BG3344" s="48"/>
      <c r="BH3344" s="48"/>
      <c r="BI3344" s="48"/>
      <c r="BJ3344" s="48"/>
      <c r="BK3344" s="48"/>
      <c r="BL3344" s="48"/>
    </row>
    <row r="3345" spans="1:64" x14ac:dyDescent="0.25">
      <c r="A3345" s="56" t="s">
        <v>536</v>
      </c>
      <c r="B3345" s="56" t="s">
        <v>536</v>
      </c>
      <c r="C3345" s="47">
        <v>42289</v>
      </c>
      <c r="D3345" s="47"/>
      <c r="E3345" s="47"/>
      <c r="F3345" s="48" t="s">
        <v>534</v>
      </c>
      <c r="G3345" s="48"/>
      <c r="H3345" s="48"/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48"/>
      <c r="U3345" s="48"/>
      <c r="V3345" s="48"/>
      <c r="W3345" s="48"/>
      <c r="X3345" s="48"/>
      <c r="Y3345" s="48"/>
      <c r="Z3345" s="48"/>
      <c r="AA3345" s="48"/>
      <c r="AB3345" s="48"/>
      <c r="AC3345" s="48"/>
      <c r="AD3345" s="48"/>
      <c r="AE3345" s="48">
        <v>3.25</v>
      </c>
      <c r="AF3345" s="48"/>
      <c r="AG3345" s="48">
        <v>1.24619978368159E-2</v>
      </c>
      <c r="AH3345" s="48"/>
      <c r="AI3345" s="48"/>
      <c r="AJ3345" s="48"/>
      <c r="AK3345" s="48">
        <v>0</v>
      </c>
      <c r="AL3345" s="48">
        <v>2</v>
      </c>
      <c r="AM3345" s="48"/>
      <c r="AN3345" s="48"/>
      <c r="AO3345" s="48"/>
      <c r="AP3345" s="48"/>
      <c r="AQ3345" s="48"/>
      <c r="AR3345" s="48"/>
      <c r="AT3345" s="48"/>
      <c r="AU3345" s="48"/>
      <c r="AV3345" s="48"/>
      <c r="AZ3345" s="48"/>
      <c r="BA3345" s="48"/>
      <c r="BB3345" s="48"/>
      <c r="BC3345" s="48"/>
      <c r="BD3345" s="48"/>
      <c r="BE3345" s="48"/>
      <c r="BF3345" s="48"/>
      <c r="BG3345" s="48"/>
      <c r="BH3345" s="48"/>
      <c r="BI3345" s="48"/>
      <c r="BJ3345" s="48"/>
      <c r="BK3345" s="48"/>
      <c r="BL3345" s="48">
        <v>3.25</v>
      </c>
    </row>
    <row r="3346" spans="1:64" x14ac:dyDescent="0.25">
      <c r="A3346" s="56" t="s">
        <v>536</v>
      </c>
      <c r="B3346" s="56" t="s">
        <v>536</v>
      </c>
      <c r="C3346" s="47">
        <v>42291</v>
      </c>
      <c r="D3346" s="47"/>
      <c r="E3346" s="47"/>
      <c r="F3346" s="48" t="s">
        <v>534</v>
      </c>
      <c r="G3346" s="48"/>
      <c r="H3346" s="48">
        <v>465.12796874999998</v>
      </c>
      <c r="I3346" s="48">
        <v>0.16646562500000001</v>
      </c>
      <c r="J3346" s="48">
        <v>0.24362500000000001</v>
      </c>
      <c r="K3346" s="48">
        <v>0.26466875000000001</v>
      </c>
      <c r="L3346" s="48">
        <v>0.200875</v>
      </c>
      <c r="M3346" s="48">
        <v>0.30121874999999998</v>
      </c>
      <c r="N3346" s="48">
        <v>0.32555624999999999</v>
      </c>
      <c r="O3346" s="48">
        <v>0.25306250000000002</v>
      </c>
      <c r="P3346" s="48"/>
      <c r="Q3346" s="48"/>
      <c r="R3346" s="48"/>
      <c r="S3346" s="48"/>
      <c r="T3346" s="48"/>
      <c r="U3346" s="48"/>
      <c r="V3346" s="48"/>
      <c r="W3346" s="48"/>
      <c r="X3346" s="48"/>
      <c r="Y3346" s="48"/>
      <c r="Z3346" s="48"/>
      <c r="AA3346" s="48"/>
      <c r="AB3346" s="48"/>
      <c r="AC3346" s="48"/>
      <c r="AD3346" s="48"/>
      <c r="AE3346" s="48"/>
      <c r="AF3346" s="48"/>
      <c r="AG3346" s="48"/>
      <c r="AH3346" s="48"/>
      <c r="AI3346" s="48"/>
      <c r="AJ3346" s="48"/>
      <c r="AK3346" s="48"/>
      <c r="AL3346" s="48"/>
      <c r="AM3346" s="48"/>
      <c r="AN3346" s="48"/>
      <c r="AO3346" s="48"/>
      <c r="AP3346" s="48"/>
      <c r="AQ3346" s="48"/>
      <c r="AR3346" s="48"/>
      <c r="AT3346" s="48"/>
      <c r="AU3346" s="48"/>
      <c r="AV3346" s="48"/>
      <c r="AZ3346" s="48"/>
      <c r="BA3346" s="48"/>
      <c r="BB3346" s="48"/>
      <c r="BC3346" s="48"/>
      <c r="BD3346" s="48"/>
      <c r="BE3346" s="48"/>
      <c r="BF3346" s="48"/>
      <c r="BG3346" s="48"/>
      <c r="BH3346" s="48"/>
      <c r="BI3346" s="48"/>
      <c r="BJ3346" s="48"/>
      <c r="BK3346" s="48"/>
      <c r="BL3346" s="48"/>
    </row>
    <row r="3347" spans="1:64" x14ac:dyDescent="0.25">
      <c r="A3347" s="56" t="s">
        <v>536</v>
      </c>
      <c r="B3347" s="56" t="s">
        <v>536</v>
      </c>
      <c r="C3347" s="47">
        <v>42292</v>
      </c>
      <c r="D3347" s="47"/>
      <c r="E3347" s="47"/>
      <c r="F3347" s="48" t="s">
        <v>534</v>
      </c>
      <c r="G3347" s="48"/>
      <c r="H3347" s="48">
        <v>464.4975</v>
      </c>
      <c r="I3347" s="48">
        <v>0.16268125</v>
      </c>
      <c r="J3347" s="48">
        <v>0.24174375000000001</v>
      </c>
      <c r="K3347" s="48">
        <v>0.26451875000000002</v>
      </c>
      <c r="L3347" s="48">
        <v>0.2013625</v>
      </c>
      <c r="M3347" s="48">
        <v>0.30146875000000001</v>
      </c>
      <c r="N3347" s="48">
        <v>0.32566875000000001</v>
      </c>
      <c r="O3347" s="48">
        <v>0.25309375000000001</v>
      </c>
      <c r="P3347" s="48"/>
      <c r="Q3347" s="48"/>
      <c r="R3347" s="48"/>
      <c r="S3347" s="48"/>
      <c r="T3347" s="48"/>
      <c r="U3347" s="48"/>
      <c r="V3347" s="48"/>
      <c r="W3347" s="48"/>
      <c r="X3347" s="48"/>
      <c r="Y3347" s="48"/>
      <c r="Z3347" s="48"/>
      <c r="AA3347" s="48"/>
      <c r="AB3347" s="48"/>
      <c r="AC3347" s="48"/>
      <c r="AD3347" s="48"/>
      <c r="AE3347" s="48"/>
      <c r="AF3347" s="48">
        <v>0.14459693421308001</v>
      </c>
      <c r="AG3347" s="48">
        <v>3.8185784465120998E-2</v>
      </c>
      <c r="AH3347" s="48"/>
      <c r="AI3347" s="48"/>
      <c r="AJ3347" s="48"/>
      <c r="AK3347" s="48"/>
      <c r="AL3347" s="48"/>
      <c r="AM3347" s="48"/>
      <c r="AN3347" s="48"/>
      <c r="AO3347" s="48"/>
      <c r="AP3347" s="48"/>
      <c r="AQ3347" s="48"/>
      <c r="AR3347" s="48"/>
      <c r="AT3347" s="48"/>
      <c r="AU3347" s="48"/>
      <c r="AV3347" s="48"/>
      <c r="AZ3347" s="48"/>
      <c r="BA3347" s="48"/>
      <c r="BB3347" s="48"/>
      <c r="BC3347" s="48"/>
      <c r="BD3347" s="48"/>
      <c r="BE3347" s="48"/>
      <c r="BF3347" s="48"/>
      <c r="BG3347" s="48"/>
      <c r="BH3347" s="48"/>
      <c r="BI3347" s="48"/>
      <c r="BJ3347" s="48"/>
      <c r="BK3347" s="48"/>
      <c r="BL3347" s="48"/>
    </row>
    <row r="3348" spans="1:64" x14ac:dyDescent="0.25">
      <c r="A3348" s="56" t="s">
        <v>536</v>
      </c>
      <c r="B3348" s="56" t="s">
        <v>536</v>
      </c>
      <c r="C3348" s="47">
        <v>42293</v>
      </c>
      <c r="D3348" s="47"/>
      <c r="E3348" s="47"/>
      <c r="F3348" s="48" t="s">
        <v>534</v>
      </c>
      <c r="G3348" s="48"/>
      <c r="H3348" s="48">
        <v>476.46281249999998</v>
      </c>
      <c r="I3348" s="48">
        <v>0.23513125000000001</v>
      </c>
      <c r="J3348" s="48">
        <v>0.24665000000000001</v>
      </c>
      <c r="K3348" s="48">
        <v>0.26501249999999998</v>
      </c>
      <c r="L3348" s="48">
        <v>0.20174375</v>
      </c>
      <c r="M3348" s="48">
        <v>0.30171874999999998</v>
      </c>
      <c r="N3348" s="48">
        <v>0.32570624999999997</v>
      </c>
      <c r="O3348" s="48">
        <v>0.25313750000000002</v>
      </c>
      <c r="P3348" s="48"/>
      <c r="Q3348" s="48"/>
      <c r="R3348" s="48"/>
      <c r="S3348" s="48"/>
      <c r="T3348" s="48"/>
      <c r="U3348" s="48"/>
      <c r="V3348" s="48"/>
      <c r="W3348" s="48"/>
      <c r="X3348" s="48"/>
      <c r="Y3348" s="48"/>
      <c r="Z3348" s="48"/>
      <c r="AA3348" s="48"/>
      <c r="AB3348" s="48"/>
      <c r="AC3348" s="48"/>
      <c r="AD3348" s="48"/>
      <c r="AE3348" s="48"/>
      <c r="AF3348" s="48"/>
      <c r="AG3348" s="48"/>
      <c r="AH3348" s="48"/>
      <c r="AI3348" s="48"/>
      <c r="AJ3348" s="48"/>
      <c r="AK3348" s="48"/>
      <c r="AL3348" s="48"/>
      <c r="AM3348" s="48"/>
      <c r="AN3348" s="48"/>
      <c r="AO3348" s="48"/>
      <c r="AP3348" s="48"/>
      <c r="AQ3348" s="48"/>
      <c r="AR3348" s="48"/>
      <c r="AT3348" s="48"/>
      <c r="AU3348" s="48"/>
      <c r="AV3348" s="48"/>
      <c r="AZ3348" s="48"/>
      <c r="BA3348" s="48"/>
      <c r="BB3348" s="48"/>
      <c r="BC3348" s="48"/>
      <c r="BD3348" s="48"/>
      <c r="BE3348" s="48"/>
      <c r="BF3348" s="48"/>
      <c r="BG3348" s="48"/>
      <c r="BH3348" s="48"/>
      <c r="BI3348" s="48"/>
      <c r="BJ3348" s="48"/>
      <c r="BK3348" s="48"/>
      <c r="BL3348" s="48"/>
    </row>
    <row r="3349" spans="1:64" x14ac:dyDescent="0.25">
      <c r="A3349" s="56" t="s">
        <v>536</v>
      </c>
      <c r="B3349" s="56" t="s">
        <v>536</v>
      </c>
      <c r="C3349" s="47">
        <v>42294</v>
      </c>
      <c r="D3349" s="47"/>
      <c r="E3349" s="47"/>
      <c r="F3349" s="48" t="s">
        <v>534</v>
      </c>
      <c r="G3349" s="48"/>
      <c r="H3349" s="48">
        <v>474.92109375000001</v>
      </c>
      <c r="I3349" s="48">
        <v>0.22037812500000001</v>
      </c>
      <c r="J3349" s="48">
        <v>0.24917500000000001</v>
      </c>
      <c r="K3349" s="48">
        <v>0.26490000000000002</v>
      </c>
      <c r="L3349" s="48">
        <v>0.20228750000000001</v>
      </c>
      <c r="M3349" s="48">
        <v>0.30191875000000001</v>
      </c>
      <c r="N3349" s="48">
        <v>0.32587500000000003</v>
      </c>
      <c r="O3349" s="48">
        <v>0.2533125</v>
      </c>
      <c r="P3349" s="48"/>
      <c r="Q3349" s="48"/>
      <c r="R3349" s="48"/>
      <c r="S3349" s="48"/>
      <c r="T3349" s="48"/>
      <c r="U3349" s="48"/>
      <c r="V3349" s="48"/>
      <c r="W3349" s="48"/>
      <c r="X3349" s="48"/>
      <c r="Y3349" s="48"/>
      <c r="Z3349" s="48"/>
      <c r="AA3349" s="48"/>
      <c r="AB3349" s="48"/>
      <c r="AC3349" s="48"/>
      <c r="AD3349" s="48"/>
      <c r="AE3349" s="48"/>
      <c r="AF3349" s="48"/>
      <c r="AG3349" s="48"/>
      <c r="AH3349" s="48"/>
      <c r="AI3349" s="48"/>
      <c r="AJ3349" s="48"/>
      <c r="AK3349" s="48"/>
      <c r="AL3349" s="48"/>
      <c r="AM3349" s="48"/>
      <c r="AN3349" s="48"/>
      <c r="AO3349" s="48"/>
      <c r="AP3349" s="48"/>
      <c r="AQ3349" s="48"/>
      <c r="AR3349" s="48"/>
      <c r="AT3349" s="48"/>
      <c r="AU3349" s="48"/>
      <c r="AV3349" s="48"/>
      <c r="AZ3349" s="48"/>
      <c r="BA3349" s="48"/>
      <c r="BB3349" s="48"/>
      <c r="BC3349" s="48"/>
      <c r="BD3349" s="48"/>
      <c r="BE3349" s="48"/>
      <c r="BF3349" s="48"/>
      <c r="BG3349" s="48"/>
      <c r="BH3349" s="48"/>
      <c r="BI3349" s="48"/>
      <c r="BJ3349" s="48"/>
      <c r="BK3349" s="48"/>
      <c r="BL3349" s="48"/>
    </row>
    <row r="3350" spans="1:64" x14ac:dyDescent="0.25">
      <c r="A3350" s="56" t="s">
        <v>536</v>
      </c>
      <c r="B3350" s="56" t="s">
        <v>536</v>
      </c>
      <c r="C3350" s="47">
        <v>42295</v>
      </c>
      <c r="D3350" s="47"/>
      <c r="E3350" s="47"/>
      <c r="F3350" s="48" t="s">
        <v>534</v>
      </c>
      <c r="G3350" s="48"/>
      <c r="H3350" s="48">
        <v>472.61250000000001</v>
      </c>
      <c r="I3350" s="48">
        <v>0.20382500000000001</v>
      </c>
      <c r="J3350" s="48">
        <v>0.2492</v>
      </c>
      <c r="K3350" s="48">
        <v>0.26493749999999999</v>
      </c>
      <c r="L3350" s="48">
        <v>0.20255624999999999</v>
      </c>
      <c r="M3350" s="48">
        <v>0.30203750000000001</v>
      </c>
      <c r="N3350" s="48">
        <v>0.32595625</v>
      </c>
      <c r="O3350" s="48">
        <v>0.25337500000000002</v>
      </c>
      <c r="P3350" s="48"/>
      <c r="Q3350" s="48"/>
      <c r="R3350" s="48"/>
      <c r="S3350" s="48"/>
      <c r="T3350" s="48"/>
      <c r="U3350" s="48"/>
      <c r="V3350" s="48"/>
      <c r="W3350" s="48"/>
      <c r="X3350" s="48"/>
      <c r="Y3350" s="48"/>
      <c r="Z3350" s="48"/>
      <c r="AA3350" s="48"/>
      <c r="AB3350" s="48"/>
      <c r="AC3350" s="48"/>
      <c r="AD3350" s="48"/>
      <c r="AE3350" s="48"/>
      <c r="AF3350" s="48"/>
      <c r="AG3350" s="48"/>
      <c r="AH3350" s="48"/>
      <c r="AI3350" s="48"/>
      <c r="AJ3350" s="48"/>
      <c r="AK3350" s="48"/>
      <c r="AL3350" s="48"/>
      <c r="AM3350" s="48"/>
      <c r="AN3350" s="48"/>
      <c r="AO3350" s="48"/>
      <c r="AP3350" s="48"/>
      <c r="AQ3350" s="48"/>
      <c r="AR3350" s="48"/>
      <c r="AT3350" s="48"/>
      <c r="AU3350" s="48"/>
      <c r="AV3350" s="48"/>
      <c r="AZ3350" s="48"/>
      <c r="BA3350" s="48"/>
      <c r="BB3350" s="48"/>
      <c r="BC3350" s="48"/>
      <c r="BD3350" s="48"/>
      <c r="BE3350" s="48"/>
      <c r="BF3350" s="48"/>
      <c r="BG3350" s="48"/>
      <c r="BH3350" s="48"/>
      <c r="BI3350" s="48"/>
      <c r="BJ3350" s="48"/>
      <c r="BK3350" s="48"/>
      <c r="BL3350" s="48"/>
    </row>
    <row r="3351" spans="1:64" x14ac:dyDescent="0.25">
      <c r="A3351" s="56" t="s">
        <v>536</v>
      </c>
      <c r="B3351" s="56" t="s">
        <v>536</v>
      </c>
      <c r="C3351" s="47">
        <v>42296</v>
      </c>
      <c r="D3351" s="47"/>
      <c r="E3351" s="47"/>
      <c r="F3351" s="48" t="s">
        <v>534</v>
      </c>
      <c r="G3351" s="48"/>
      <c r="H3351" s="48">
        <v>471.08109374999998</v>
      </c>
      <c r="I3351" s="48">
        <v>0.19293437499999999</v>
      </c>
      <c r="J3351" s="48">
        <v>0.24828125000000001</v>
      </c>
      <c r="K3351" s="48">
        <v>0.26499374999999997</v>
      </c>
      <c r="L3351" s="48">
        <v>0.20293125000000001</v>
      </c>
      <c r="M3351" s="48">
        <v>0.30227500000000002</v>
      </c>
      <c r="N3351" s="48">
        <v>0.326075</v>
      </c>
      <c r="O3351" s="48">
        <v>0.25338749999999999</v>
      </c>
      <c r="P3351" s="48"/>
      <c r="Q3351" s="48"/>
      <c r="R3351" s="48"/>
      <c r="S3351" s="48"/>
      <c r="T3351" s="48"/>
      <c r="U3351" s="48"/>
      <c r="V3351" s="48"/>
      <c r="W3351" s="48"/>
      <c r="X3351" s="48"/>
      <c r="Y3351" s="48"/>
      <c r="Z3351" s="48"/>
      <c r="AA3351" s="48"/>
      <c r="AB3351" s="48"/>
      <c r="AC3351" s="48"/>
      <c r="AD3351" s="48"/>
      <c r="AE3351" s="48"/>
      <c r="AF3351" s="48"/>
      <c r="AG3351" s="48"/>
      <c r="AH3351" s="48"/>
      <c r="AI3351" s="48"/>
      <c r="AJ3351" s="48"/>
      <c r="AK3351" s="48"/>
      <c r="AL3351" s="48"/>
      <c r="AM3351" s="48"/>
      <c r="AN3351" s="48"/>
      <c r="AO3351" s="48"/>
      <c r="AP3351" s="48"/>
      <c r="AQ3351" s="48"/>
      <c r="AR3351" s="48"/>
      <c r="AT3351" s="48"/>
      <c r="AU3351" s="48"/>
      <c r="AV3351" s="48"/>
      <c r="AZ3351" s="48"/>
      <c r="BA3351" s="48"/>
      <c r="BB3351" s="48"/>
      <c r="BC3351" s="48"/>
      <c r="BD3351" s="48"/>
      <c r="BE3351" s="48"/>
      <c r="BF3351" s="48"/>
      <c r="BG3351" s="48"/>
      <c r="BH3351" s="48"/>
      <c r="BI3351" s="48"/>
      <c r="BJ3351" s="48"/>
      <c r="BK3351" s="48"/>
      <c r="BL3351" s="48"/>
    </row>
    <row r="3352" spans="1:64" x14ac:dyDescent="0.25">
      <c r="A3352" s="56" t="s">
        <v>536</v>
      </c>
      <c r="B3352" s="56" t="s">
        <v>536</v>
      </c>
      <c r="C3352" s="47">
        <v>42297</v>
      </c>
      <c r="D3352" s="47"/>
      <c r="E3352" s="47"/>
      <c r="F3352" s="48" t="s">
        <v>534</v>
      </c>
      <c r="G3352" s="48"/>
      <c r="H3352" s="48">
        <v>469.53515625</v>
      </c>
      <c r="I3352" s="48">
        <v>0.183234375</v>
      </c>
      <c r="J3352" s="48">
        <v>0.2464875</v>
      </c>
      <c r="K3352" s="48">
        <v>0.26495000000000002</v>
      </c>
      <c r="L3352" s="48">
        <v>0.20325625</v>
      </c>
      <c r="M3352" s="48">
        <v>0.3024</v>
      </c>
      <c r="N3352" s="48">
        <v>0.32617499999999999</v>
      </c>
      <c r="O3352" s="48">
        <v>0.25347500000000001</v>
      </c>
      <c r="P3352" s="48"/>
      <c r="Q3352" s="48"/>
      <c r="R3352" s="48"/>
      <c r="S3352" s="48"/>
      <c r="T3352" s="48"/>
      <c r="U3352" s="48"/>
      <c r="V3352" s="48"/>
      <c r="W3352" s="48"/>
      <c r="X3352" s="48"/>
      <c r="Y3352" s="48"/>
      <c r="Z3352" s="48"/>
      <c r="AA3352" s="48"/>
      <c r="AB3352" s="48"/>
      <c r="AC3352" s="48"/>
      <c r="AD3352" s="48"/>
      <c r="AE3352" s="48">
        <v>4.55</v>
      </c>
      <c r="AF3352" s="48">
        <v>0.19494896910184001</v>
      </c>
      <c r="AG3352" s="48">
        <v>6.3401972931314707E-2</v>
      </c>
      <c r="AH3352" s="48"/>
      <c r="AI3352" s="48"/>
      <c r="AJ3352" s="48"/>
      <c r="AK3352" s="48">
        <v>0</v>
      </c>
      <c r="AL3352" s="48">
        <v>3</v>
      </c>
      <c r="AM3352" s="48"/>
      <c r="AN3352" s="48"/>
      <c r="AO3352" s="48"/>
      <c r="AP3352" s="48"/>
      <c r="AQ3352" s="48"/>
      <c r="AR3352" s="48"/>
      <c r="AT3352" s="48"/>
      <c r="AU3352" s="48"/>
      <c r="AV3352" s="48"/>
      <c r="AZ3352" s="48"/>
      <c r="BA3352" s="48"/>
      <c r="BB3352" s="48"/>
      <c r="BC3352" s="48"/>
      <c r="BD3352" s="48"/>
      <c r="BE3352" s="48"/>
      <c r="BF3352" s="48"/>
      <c r="BG3352" s="48"/>
      <c r="BH3352" s="48"/>
      <c r="BI3352" s="48"/>
      <c r="BJ3352" s="48"/>
      <c r="BK3352" s="48"/>
      <c r="BL3352" s="48">
        <v>4.55</v>
      </c>
    </row>
    <row r="3353" spans="1:64" x14ac:dyDescent="0.25">
      <c r="A3353" s="56" t="s">
        <v>536</v>
      </c>
      <c r="B3353" s="56" t="s">
        <v>536</v>
      </c>
      <c r="C3353" s="47">
        <v>42298</v>
      </c>
      <c r="D3353" s="47"/>
      <c r="E3353" s="47"/>
      <c r="F3353" s="48" t="s">
        <v>534</v>
      </c>
      <c r="G3353" s="48"/>
      <c r="H3353" s="48">
        <v>467.86312500000003</v>
      </c>
      <c r="I3353" s="48">
        <v>0.17361874999999999</v>
      </c>
      <c r="J3353" s="48">
        <v>0.24363124999999999</v>
      </c>
      <c r="K3353" s="48">
        <v>0.26483125000000002</v>
      </c>
      <c r="L3353" s="48">
        <v>0.20360624999999999</v>
      </c>
      <c r="M3353" s="48">
        <v>0.30259999999999998</v>
      </c>
      <c r="N3353" s="48">
        <v>0.32628750000000001</v>
      </c>
      <c r="O3353" s="48">
        <v>0.25359375000000001</v>
      </c>
      <c r="P3353" s="48"/>
      <c r="Q3353" s="48"/>
      <c r="R3353" s="48"/>
      <c r="S3353" s="48"/>
      <c r="T3353" s="48"/>
      <c r="U3353" s="48"/>
      <c r="V3353" s="48"/>
      <c r="W3353" s="48"/>
      <c r="X3353" s="48"/>
      <c r="Y3353" s="48"/>
      <c r="Z3353" s="48"/>
      <c r="AA3353" s="48"/>
      <c r="AB3353" s="48"/>
      <c r="AC3353" s="48"/>
      <c r="AD3353" s="48"/>
      <c r="AE3353" s="48"/>
      <c r="AF3353" s="48"/>
      <c r="AG3353" s="48"/>
      <c r="AH3353" s="48"/>
      <c r="AI3353" s="48"/>
      <c r="AJ3353" s="48"/>
      <c r="AK3353" s="48"/>
      <c r="AL3353" s="48"/>
      <c r="AM3353" s="48"/>
      <c r="AN3353" s="48"/>
      <c r="AO3353" s="48"/>
      <c r="AP3353" s="48"/>
      <c r="AQ3353" s="48"/>
      <c r="AR3353" s="48"/>
      <c r="AT3353" s="48"/>
      <c r="AU3353" s="48"/>
      <c r="AV3353" s="48"/>
      <c r="AZ3353" s="48"/>
      <c r="BA3353" s="48"/>
      <c r="BB3353" s="48"/>
      <c r="BC3353" s="48"/>
      <c r="BD3353" s="48"/>
      <c r="BE3353" s="48"/>
      <c r="BF3353" s="48"/>
      <c r="BG3353" s="48"/>
      <c r="BH3353" s="48"/>
      <c r="BI3353" s="48"/>
      <c r="BJ3353" s="48"/>
      <c r="BK3353" s="48"/>
      <c r="BL3353" s="48"/>
    </row>
    <row r="3354" spans="1:64" x14ac:dyDescent="0.25">
      <c r="A3354" s="56" t="s">
        <v>536</v>
      </c>
      <c r="B3354" s="56" t="s">
        <v>536</v>
      </c>
      <c r="C3354" s="47">
        <v>42299</v>
      </c>
      <c r="D3354" s="47"/>
      <c r="E3354" s="47"/>
      <c r="F3354" s="48" t="s">
        <v>534</v>
      </c>
      <c r="G3354" s="48"/>
      <c r="H3354" s="48">
        <v>476.71171874999999</v>
      </c>
      <c r="I3354" s="48">
        <v>0.229278125</v>
      </c>
      <c r="J3354" s="48">
        <v>0.24477499999999999</v>
      </c>
      <c r="K3354" s="48">
        <v>0.26519999999999999</v>
      </c>
      <c r="L3354" s="48">
        <v>0.20410624999999999</v>
      </c>
      <c r="M3354" s="48">
        <v>0.30264999999999997</v>
      </c>
      <c r="N3354" s="48">
        <v>0.3263375</v>
      </c>
      <c r="O3354" s="48">
        <v>0.25371874999999999</v>
      </c>
      <c r="P3354" s="48"/>
      <c r="Q3354" s="48"/>
      <c r="R3354" s="48"/>
      <c r="S3354" s="48"/>
      <c r="T3354" s="48"/>
      <c r="U3354" s="48"/>
      <c r="V3354" s="48"/>
      <c r="W3354" s="48"/>
      <c r="X3354" s="48"/>
      <c r="Y3354" s="48"/>
      <c r="Z3354" s="48"/>
      <c r="AA3354" s="48"/>
      <c r="AB3354" s="48"/>
      <c r="AC3354" s="48"/>
      <c r="AD3354" s="48"/>
      <c r="AE3354" s="48"/>
      <c r="AF3354" s="48"/>
      <c r="AG3354" s="48">
        <v>0.24459361951903799</v>
      </c>
      <c r="AH3354" s="48"/>
      <c r="AI3354" s="48"/>
      <c r="AJ3354" s="48"/>
      <c r="AK3354" s="48"/>
      <c r="AL3354" s="48"/>
      <c r="AM3354" s="48"/>
      <c r="AN3354" s="48"/>
      <c r="AO3354" s="48"/>
      <c r="AP3354" s="48"/>
      <c r="AQ3354" s="48"/>
      <c r="AR3354" s="48"/>
      <c r="AT3354" s="48"/>
      <c r="AU3354" s="48"/>
      <c r="AV3354" s="48"/>
      <c r="AZ3354" s="48"/>
      <c r="BA3354" s="48"/>
      <c r="BB3354" s="48"/>
      <c r="BC3354" s="48"/>
      <c r="BD3354" s="48"/>
      <c r="BE3354" s="48"/>
      <c r="BF3354" s="48"/>
      <c r="BG3354" s="48"/>
      <c r="BH3354" s="48"/>
      <c r="BI3354" s="48"/>
      <c r="BJ3354" s="48"/>
      <c r="BK3354" s="48"/>
      <c r="BL3354" s="48"/>
    </row>
    <row r="3355" spans="1:64" x14ac:dyDescent="0.25">
      <c r="A3355" s="56" t="s">
        <v>536</v>
      </c>
      <c r="B3355" s="56" t="s">
        <v>536</v>
      </c>
      <c r="C3355" s="47">
        <v>42300</v>
      </c>
      <c r="D3355" s="47"/>
      <c r="E3355" s="47"/>
      <c r="F3355" s="48" t="s">
        <v>534</v>
      </c>
      <c r="G3355" s="48"/>
      <c r="H3355" s="48">
        <v>475.25671875</v>
      </c>
      <c r="I3355" s="48">
        <v>0.21726562499999999</v>
      </c>
      <c r="J3355" s="48">
        <v>0.24713750000000001</v>
      </c>
      <c r="K3355" s="48">
        <v>0.26469999999999999</v>
      </c>
      <c r="L3355" s="48">
        <v>0.20435</v>
      </c>
      <c r="M3355" s="48">
        <v>0.30279374999999997</v>
      </c>
      <c r="N3355" s="48">
        <v>0.32644374999999998</v>
      </c>
      <c r="O3355" s="48">
        <v>0.25369999999999998</v>
      </c>
      <c r="P3355" s="48"/>
      <c r="Q3355" s="48"/>
      <c r="R3355" s="48"/>
      <c r="S3355" s="48"/>
      <c r="T3355" s="48"/>
      <c r="U3355" s="48"/>
      <c r="V3355" s="48"/>
      <c r="W3355" s="48"/>
      <c r="X3355" s="48"/>
      <c r="Y3355" s="48"/>
      <c r="Z3355" s="48"/>
      <c r="AA3355" s="48"/>
      <c r="AB3355" s="48"/>
      <c r="AC3355" s="48"/>
      <c r="AD3355" s="48"/>
      <c r="AE3355" s="48"/>
      <c r="AF3355" s="48"/>
      <c r="AG3355" s="48"/>
      <c r="AH3355" s="48"/>
      <c r="AI3355" s="48"/>
      <c r="AJ3355" s="48"/>
      <c r="AK3355" s="48"/>
      <c r="AL3355" s="48"/>
      <c r="AM3355" s="48"/>
      <c r="AN3355" s="48"/>
      <c r="AO3355" s="48"/>
      <c r="AP3355" s="48"/>
      <c r="AQ3355" s="48"/>
      <c r="AR3355" s="48"/>
      <c r="AT3355" s="48"/>
      <c r="AU3355" s="48"/>
      <c r="AV3355" s="48"/>
      <c r="AZ3355" s="48"/>
      <c r="BA3355" s="48"/>
      <c r="BB3355" s="48"/>
      <c r="BC3355" s="48"/>
      <c r="BD3355" s="48"/>
      <c r="BE3355" s="48"/>
      <c r="BF3355" s="48"/>
      <c r="BG3355" s="48"/>
      <c r="BH3355" s="48"/>
      <c r="BI3355" s="48"/>
      <c r="BJ3355" s="48"/>
      <c r="BK3355" s="48"/>
      <c r="BL3355" s="48"/>
    </row>
    <row r="3356" spans="1:64" x14ac:dyDescent="0.25">
      <c r="A3356" s="56" t="s">
        <v>536</v>
      </c>
      <c r="B3356" s="56" t="s">
        <v>536</v>
      </c>
      <c r="C3356" s="47">
        <v>42301</v>
      </c>
      <c r="D3356" s="47"/>
      <c r="E3356" s="47"/>
      <c r="F3356" s="48" t="s">
        <v>534</v>
      </c>
      <c r="G3356" s="48"/>
      <c r="H3356" s="48">
        <v>473.34140624999998</v>
      </c>
      <c r="I3356" s="48">
        <v>0.203840625</v>
      </c>
      <c r="J3356" s="48">
        <v>0.24698125000000001</v>
      </c>
      <c r="K3356" s="48">
        <v>0.26443125000000001</v>
      </c>
      <c r="L3356" s="48">
        <v>0.20456250000000001</v>
      </c>
      <c r="M3356" s="48">
        <v>0.30298124999999998</v>
      </c>
      <c r="N3356" s="48">
        <v>0.32661875000000001</v>
      </c>
      <c r="O3356" s="48">
        <v>0.25380000000000003</v>
      </c>
      <c r="P3356" s="48"/>
      <c r="Q3356" s="48"/>
      <c r="R3356" s="48"/>
      <c r="S3356" s="48"/>
      <c r="T3356" s="48"/>
      <c r="U3356" s="48"/>
      <c r="V3356" s="48"/>
      <c r="W3356" s="48"/>
      <c r="X3356" s="48"/>
      <c r="Y3356" s="48"/>
      <c r="Z3356" s="48"/>
      <c r="AA3356" s="48"/>
      <c r="AB3356" s="48"/>
      <c r="AC3356" s="48"/>
      <c r="AD3356" s="48"/>
      <c r="AE3356" s="48"/>
      <c r="AF3356" s="48"/>
      <c r="AG3356" s="48"/>
      <c r="AH3356" s="48"/>
      <c r="AI3356" s="48"/>
      <c r="AJ3356" s="48"/>
      <c r="AK3356" s="48"/>
      <c r="AL3356" s="48"/>
      <c r="AM3356" s="48"/>
      <c r="AN3356" s="48"/>
      <c r="AO3356" s="48"/>
      <c r="AP3356" s="48"/>
      <c r="AQ3356" s="48"/>
      <c r="AR3356" s="48"/>
      <c r="AT3356" s="48"/>
      <c r="AU3356" s="48"/>
      <c r="AV3356" s="48"/>
      <c r="AZ3356" s="48"/>
      <c r="BA3356" s="48"/>
      <c r="BB3356" s="48"/>
      <c r="BC3356" s="48"/>
      <c r="BD3356" s="48"/>
      <c r="BE3356" s="48"/>
      <c r="BF3356" s="48"/>
      <c r="BG3356" s="48"/>
      <c r="BH3356" s="48"/>
      <c r="BI3356" s="48"/>
      <c r="BJ3356" s="48"/>
      <c r="BK3356" s="48"/>
      <c r="BL3356" s="48"/>
    </row>
    <row r="3357" spans="1:64" x14ac:dyDescent="0.25">
      <c r="A3357" s="56" t="s">
        <v>536</v>
      </c>
      <c r="B3357" s="56" t="s">
        <v>536</v>
      </c>
      <c r="C3357" s="47">
        <v>42302</v>
      </c>
      <c r="D3357" s="47"/>
      <c r="E3357" s="47"/>
      <c r="F3357" s="48" t="s">
        <v>534</v>
      </c>
      <c r="G3357" s="48"/>
      <c r="H3357" s="48">
        <v>471.74531250000001</v>
      </c>
      <c r="I3357" s="48">
        <v>0.19384999999999999</v>
      </c>
      <c r="J3357" s="48">
        <v>0.24583125</v>
      </c>
      <c r="K3357" s="48">
        <v>0.26438125000000001</v>
      </c>
      <c r="L3357" s="48">
        <v>0.20456874999999999</v>
      </c>
      <c r="M3357" s="48">
        <v>0.30303124999999997</v>
      </c>
      <c r="N3357" s="48">
        <v>0.32673750000000001</v>
      </c>
      <c r="O3357" s="48">
        <v>0.25392500000000001</v>
      </c>
      <c r="P3357" s="48"/>
      <c r="Q3357" s="48"/>
      <c r="R3357" s="48"/>
      <c r="S3357" s="48"/>
      <c r="T3357" s="48"/>
      <c r="U3357" s="48"/>
      <c r="V3357" s="48"/>
      <c r="W3357" s="48"/>
      <c r="X3357" s="48"/>
      <c r="Y3357" s="48"/>
      <c r="Z3357" s="48"/>
      <c r="AA3357" s="48"/>
      <c r="AB3357" s="48"/>
      <c r="AC3357" s="48"/>
      <c r="AD3357" s="48"/>
      <c r="AE3357" s="48"/>
      <c r="AF3357" s="48"/>
      <c r="AG3357" s="48"/>
      <c r="AH3357" s="48"/>
      <c r="AI3357" s="48"/>
      <c r="AJ3357" s="48"/>
      <c r="AK3357" s="48"/>
      <c r="AL3357" s="48"/>
      <c r="AM3357" s="48"/>
      <c r="AN3357" s="48"/>
      <c r="AO3357" s="48"/>
      <c r="AP3357" s="48"/>
      <c r="AQ3357" s="48"/>
      <c r="AR3357" s="48"/>
      <c r="AT3357" s="48"/>
      <c r="AU3357" s="48"/>
      <c r="AV3357" s="48"/>
      <c r="AZ3357" s="48"/>
      <c r="BA3357" s="48"/>
      <c r="BB3357" s="48"/>
      <c r="BC3357" s="48"/>
      <c r="BD3357" s="48"/>
      <c r="BE3357" s="48"/>
      <c r="BF3357" s="48"/>
      <c r="BG3357" s="48"/>
      <c r="BH3357" s="48"/>
      <c r="BI3357" s="48"/>
      <c r="BJ3357" s="48"/>
      <c r="BK3357" s="48"/>
      <c r="BL3357" s="48"/>
    </row>
    <row r="3358" spans="1:64" x14ac:dyDescent="0.25">
      <c r="A3358" s="56" t="s">
        <v>536</v>
      </c>
      <c r="B3358" s="56" t="s">
        <v>536</v>
      </c>
      <c r="C3358" s="47">
        <v>42303</v>
      </c>
      <c r="D3358" s="47"/>
      <c r="E3358" s="47"/>
      <c r="F3358" s="48" t="s">
        <v>534</v>
      </c>
      <c r="G3358" s="48"/>
      <c r="H3358" s="48">
        <v>469.79484374999998</v>
      </c>
      <c r="I3358" s="48">
        <v>0.18325312499999999</v>
      </c>
      <c r="J3358" s="48">
        <v>0.24326249999999999</v>
      </c>
      <c r="K3358" s="48">
        <v>0.26416875000000001</v>
      </c>
      <c r="L3358" s="48">
        <v>0.20480625</v>
      </c>
      <c r="M3358" s="48">
        <v>0.30311250000000001</v>
      </c>
      <c r="N3358" s="48">
        <v>0.32671250000000002</v>
      </c>
      <c r="O3358" s="48">
        <v>0.25392500000000001</v>
      </c>
      <c r="P3358" s="48"/>
      <c r="Q3358" s="48"/>
      <c r="R3358" s="48"/>
      <c r="S3358" s="48"/>
      <c r="T3358" s="48"/>
      <c r="U3358" s="48"/>
      <c r="V3358" s="48"/>
      <c r="W3358" s="48"/>
      <c r="X3358" s="48"/>
      <c r="Y3358" s="48"/>
      <c r="Z3358" s="48"/>
      <c r="AA3358" s="48"/>
      <c r="AB3358" s="48"/>
      <c r="AC3358" s="48"/>
      <c r="AD3358" s="48"/>
      <c r="AE3358" s="48"/>
      <c r="AF3358" s="48"/>
      <c r="AG3358" s="48"/>
      <c r="AH3358" s="48"/>
      <c r="AI3358" s="48"/>
      <c r="AJ3358" s="48"/>
      <c r="AK3358" s="48"/>
      <c r="AL3358" s="48"/>
      <c r="AM3358" s="48"/>
      <c r="AN3358" s="48"/>
      <c r="AO3358" s="48"/>
      <c r="AP3358" s="48"/>
      <c r="AQ3358" s="48"/>
      <c r="AR3358" s="48"/>
      <c r="AT3358" s="48"/>
      <c r="AU3358" s="48"/>
      <c r="AV3358" s="48"/>
      <c r="AZ3358" s="48"/>
      <c r="BA3358" s="48"/>
      <c r="BB3358" s="48"/>
      <c r="BC3358" s="48"/>
      <c r="BD3358" s="48"/>
      <c r="BE3358" s="48"/>
      <c r="BF3358" s="48"/>
      <c r="BG3358" s="48"/>
      <c r="BH3358" s="48"/>
      <c r="BI3358" s="48"/>
      <c r="BJ3358" s="48"/>
      <c r="BK3358" s="48"/>
      <c r="BL3358" s="48"/>
    </row>
    <row r="3359" spans="1:64" x14ac:dyDescent="0.25">
      <c r="A3359" s="56" t="s">
        <v>536</v>
      </c>
      <c r="B3359" s="56" t="s">
        <v>536</v>
      </c>
      <c r="C3359" s="47">
        <v>42304</v>
      </c>
      <c r="D3359" s="47"/>
      <c r="E3359" s="47"/>
      <c r="F3359" s="48" t="s">
        <v>534</v>
      </c>
      <c r="G3359" s="48"/>
      <c r="H3359" s="48">
        <v>468.74015624999998</v>
      </c>
      <c r="I3359" s="48">
        <v>0.17727812500000001</v>
      </c>
      <c r="J3359" s="48">
        <v>0.24125625000000001</v>
      </c>
      <c r="K3359" s="48">
        <v>0.26401875000000002</v>
      </c>
      <c r="L3359" s="48">
        <v>0.20508750000000001</v>
      </c>
      <c r="M3359" s="48">
        <v>0.30324374999999998</v>
      </c>
      <c r="N3359" s="48">
        <v>0.32681874999999999</v>
      </c>
      <c r="O3359" s="48">
        <v>0.25403124999999999</v>
      </c>
      <c r="P3359" s="48"/>
      <c r="Q3359" s="48"/>
      <c r="R3359" s="48"/>
      <c r="S3359" s="48"/>
      <c r="T3359" s="48"/>
      <c r="U3359" s="48"/>
      <c r="V3359" s="48"/>
      <c r="W3359" s="48"/>
      <c r="X3359" s="48"/>
      <c r="Y3359" s="48"/>
      <c r="Z3359" s="48"/>
      <c r="AA3359" s="48"/>
      <c r="AB3359" s="48"/>
      <c r="AC3359" s="48"/>
      <c r="AD3359" s="48"/>
      <c r="AE3359" s="48"/>
      <c r="AF3359" s="48"/>
      <c r="AG3359" s="48">
        <v>0.18739612919586601</v>
      </c>
      <c r="AH3359" s="48"/>
      <c r="AI3359" s="48"/>
      <c r="AJ3359" s="48"/>
      <c r="AK3359" s="48"/>
      <c r="AL3359" s="48"/>
      <c r="AM3359" s="48"/>
      <c r="AN3359" s="48"/>
      <c r="AO3359" s="48"/>
      <c r="AP3359" s="48"/>
      <c r="AQ3359" s="48"/>
      <c r="AR3359" s="48"/>
      <c r="AT3359" s="48"/>
      <c r="AU3359" s="48"/>
      <c r="AV3359" s="48"/>
      <c r="AZ3359" s="48"/>
      <c r="BA3359" s="48"/>
      <c r="BB3359" s="48"/>
      <c r="BC3359" s="48"/>
      <c r="BD3359" s="48"/>
      <c r="BE3359" s="48"/>
      <c r="BF3359" s="48"/>
      <c r="BG3359" s="48"/>
      <c r="BH3359" s="48"/>
      <c r="BI3359" s="48"/>
      <c r="BJ3359" s="48"/>
      <c r="BK3359" s="48"/>
      <c r="BL3359" s="48"/>
    </row>
    <row r="3360" spans="1:64" x14ac:dyDescent="0.25">
      <c r="A3360" s="56" t="s">
        <v>536</v>
      </c>
      <c r="B3360" s="56" t="s">
        <v>536</v>
      </c>
      <c r="C3360" s="47">
        <v>42305</v>
      </c>
      <c r="D3360" s="47"/>
      <c r="E3360" s="47"/>
      <c r="F3360" s="48" t="s">
        <v>534</v>
      </c>
      <c r="G3360" s="48"/>
      <c r="H3360" s="48">
        <v>467.95171875</v>
      </c>
      <c r="I3360" s="48">
        <v>0.174565625</v>
      </c>
      <c r="J3360" s="48">
        <v>0.239675</v>
      </c>
      <c r="K3360" s="48">
        <v>0.26343125000000001</v>
      </c>
      <c r="L3360" s="48">
        <v>0.2051625</v>
      </c>
      <c r="M3360" s="48">
        <v>0.30328125</v>
      </c>
      <c r="N3360" s="48">
        <v>0.32681250000000001</v>
      </c>
      <c r="O3360" s="48">
        <v>0.25403124999999999</v>
      </c>
      <c r="P3360" s="48"/>
      <c r="Q3360" s="48"/>
      <c r="R3360" s="48"/>
      <c r="S3360" s="48"/>
      <c r="T3360" s="48"/>
      <c r="U3360" s="48"/>
      <c r="V3360" s="48"/>
      <c r="W3360" s="48"/>
      <c r="X3360" s="48"/>
      <c r="Y3360" s="48"/>
      <c r="Z3360" s="48"/>
      <c r="AA3360" s="48"/>
      <c r="AB3360" s="48"/>
      <c r="AC3360" s="48"/>
      <c r="AD3360" s="48"/>
      <c r="AE3360" s="48"/>
      <c r="AF3360" s="48"/>
      <c r="AG3360" s="48"/>
      <c r="AH3360" s="48"/>
      <c r="AI3360" s="48"/>
      <c r="AJ3360" s="48"/>
      <c r="AK3360" s="48"/>
      <c r="AL3360" s="48"/>
      <c r="AM3360" s="48"/>
      <c r="AN3360" s="48"/>
      <c r="AO3360" s="48"/>
      <c r="AP3360" s="48"/>
      <c r="AQ3360" s="48"/>
      <c r="AR3360" s="48"/>
      <c r="AT3360" s="48"/>
      <c r="AU3360" s="48"/>
      <c r="AV3360" s="48"/>
      <c r="AZ3360" s="48"/>
      <c r="BA3360" s="48"/>
      <c r="BB3360" s="48"/>
      <c r="BC3360" s="48"/>
      <c r="BD3360" s="48"/>
      <c r="BE3360" s="48"/>
      <c r="BF3360" s="48"/>
      <c r="BG3360" s="48"/>
      <c r="BH3360" s="48"/>
      <c r="BI3360" s="48"/>
      <c r="BJ3360" s="48"/>
      <c r="BK3360" s="48"/>
      <c r="BL3360" s="48"/>
    </row>
    <row r="3361" spans="1:64" x14ac:dyDescent="0.25">
      <c r="A3361" s="56" t="s">
        <v>536</v>
      </c>
      <c r="B3361" s="56" t="s">
        <v>536</v>
      </c>
      <c r="C3361" s="47">
        <v>42306</v>
      </c>
      <c r="D3361" s="47"/>
      <c r="E3361" s="47"/>
      <c r="F3361" s="48" t="s">
        <v>534</v>
      </c>
      <c r="G3361" s="48"/>
      <c r="H3361" s="48">
        <v>504.10828125</v>
      </c>
      <c r="I3361" s="48">
        <v>0.31792812500000001</v>
      </c>
      <c r="J3361" s="48">
        <v>0.30675625000000001</v>
      </c>
      <c r="K3361" s="48">
        <v>0.27806874999999998</v>
      </c>
      <c r="L3361" s="48">
        <v>0.20554375</v>
      </c>
      <c r="M3361" s="48">
        <v>0.30328125</v>
      </c>
      <c r="N3361" s="48">
        <v>0.32690625000000001</v>
      </c>
      <c r="O3361" s="48">
        <v>0.25421874999999999</v>
      </c>
      <c r="P3361" s="48"/>
      <c r="Q3361" s="48"/>
      <c r="R3361" s="48"/>
      <c r="S3361" s="48"/>
      <c r="T3361" s="48">
        <v>2.6088548999999999</v>
      </c>
      <c r="U3361" s="48">
        <v>65.852000000000004</v>
      </c>
      <c r="V3361" s="48">
        <v>0</v>
      </c>
      <c r="W3361" s="48"/>
      <c r="X3361" s="48"/>
      <c r="Y3361" s="48"/>
      <c r="Z3361" s="48"/>
      <c r="AA3361" s="48"/>
      <c r="AB3361" s="48"/>
      <c r="AC3361" s="48"/>
      <c r="AD3361" s="48"/>
      <c r="AE3361" s="48">
        <v>5.9</v>
      </c>
      <c r="AF3361" s="48"/>
      <c r="AG3361" s="48"/>
      <c r="AH3361" s="48"/>
      <c r="AI3361" s="48"/>
      <c r="AJ3361" s="48">
        <v>0</v>
      </c>
      <c r="AK3361" s="48">
        <v>0.05</v>
      </c>
      <c r="AL3361" s="48">
        <v>4.6500000000000004</v>
      </c>
      <c r="AM3361" s="48">
        <v>1.0075000000000001</v>
      </c>
      <c r="AN3361" s="48">
        <v>4.3983467857519998E-2</v>
      </c>
      <c r="AO3361" s="48">
        <v>2.1865171499999998</v>
      </c>
      <c r="AP3361" s="48">
        <v>49.712249999999997</v>
      </c>
      <c r="AQ3361" s="48"/>
      <c r="AR3361" s="48"/>
      <c r="AS3361">
        <v>2.0266633999999999E-2</v>
      </c>
      <c r="AT3361" s="48"/>
      <c r="AU3361" s="48"/>
      <c r="AV3361" s="48"/>
      <c r="AZ3361" s="48"/>
      <c r="BA3361" s="48"/>
      <c r="BB3361" s="48"/>
      <c r="BC3361" s="48"/>
      <c r="BD3361" s="48"/>
      <c r="BE3361" s="48">
        <v>0</v>
      </c>
      <c r="BF3361" s="48"/>
      <c r="BG3361" s="48">
        <v>2.61675521615886E-2</v>
      </c>
      <c r="BH3361" s="48">
        <v>0.42233775000000001</v>
      </c>
      <c r="BI3361" s="48"/>
      <c r="BJ3361" s="48">
        <v>16.139749999999999</v>
      </c>
      <c r="BK3361" s="48"/>
      <c r="BL3361" s="48">
        <v>5.9</v>
      </c>
    </row>
    <row r="3362" spans="1:64" x14ac:dyDescent="0.25">
      <c r="A3362" s="56" t="s">
        <v>536</v>
      </c>
      <c r="B3362" s="56" t="s">
        <v>536</v>
      </c>
      <c r="C3362" s="47">
        <v>42307</v>
      </c>
      <c r="D3362" s="47"/>
      <c r="E3362" s="47"/>
      <c r="F3362" s="48" t="s">
        <v>534</v>
      </c>
      <c r="G3362" s="48"/>
      <c r="H3362" s="48">
        <v>501.70687500000003</v>
      </c>
      <c r="I3362" s="48">
        <v>0.29273125</v>
      </c>
      <c r="J3362" s="48">
        <v>0.30541875000000002</v>
      </c>
      <c r="K3362" s="48">
        <v>0.28294374999999999</v>
      </c>
      <c r="L3362" s="48">
        <v>0.20576875</v>
      </c>
      <c r="M3362" s="48">
        <v>0.30336875000000002</v>
      </c>
      <c r="N3362" s="48">
        <v>0.32700625</v>
      </c>
      <c r="O3362" s="48">
        <v>0.25419375</v>
      </c>
      <c r="P3362" s="48"/>
      <c r="Q3362" s="48"/>
      <c r="R3362" s="48"/>
      <c r="S3362" s="48"/>
      <c r="T3362" s="48"/>
      <c r="U3362" s="48"/>
      <c r="V3362" s="48"/>
      <c r="W3362" s="48"/>
      <c r="X3362" s="48"/>
      <c r="Y3362" s="48"/>
      <c r="Z3362" s="48"/>
      <c r="AA3362" s="48"/>
      <c r="AB3362" s="48"/>
      <c r="AC3362" s="48"/>
      <c r="AD3362" s="48"/>
      <c r="AE3362" s="48"/>
      <c r="AF3362" s="48">
        <v>0.26068293596227099</v>
      </c>
      <c r="AG3362" s="48">
        <v>0.38966258141753601</v>
      </c>
      <c r="AH3362" s="48"/>
      <c r="AI3362" s="48"/>
      <c r="AJ3362" s="48"/>
      <c r="AK3362" s="48"/>
      <c r="AL3362" s="48"/>
      <c r="AM3362" s="48"/>
      <c r="AN3362" s="48"/>
      <c r="AO3362" s="48"/>
      <c r="AP3362" s="48"/>
      <c r="AQ3362" s="48"/>
      <c r="AR3362" s="48"/>
      <c r="AT3362" s="48"/>
      <c r="AU3362" s="48"/>
      <c r="AV3362" s="48"/>
      <c r="AZ3362" s="48"/>
      <c r="BA3362" s="48"/>
      <c r="BB3362" s="48"/>
      <c r="BC3362" s="48"/>
      <c r="BD3362" s="48"/>
      <c r="BE3362" s="48"/>
      <c r="BF3362" s="48"/>
      <c r="BG3362" s="48"/>
      <c r="BH3362" s="48"/>
      <c r="BI3362" s="48"/>
      <c r="BJ3362" s="48"/>
      <c r="BK3362" s="48"/>
      <c r="BL3362" s="48"/>
    </row>
    <row r="3363" spans="1:64" x14ac:dyDescent="0.25">
      <c r="A3363" s="56" t="s">
        <v>536</v>
      </c>
      <c r="B3363" s="56" t="s">
        <v>536</v>
      </c>
      <c r="C3363" s="47">
        <v>42308</v>
      </c>
      <c r="D3363" s="47"/>
      <c r="E3363" s="47"/>
      <c r="F3363" s="48" t="s">
        <v>534</v>
      </c>
      <c r="G3363" s="48"/>
      <c r="H3363" s="48">
        <v>498.05296874999999</v>
      </c>
      <c r="I3363" s="48">
        <v>0.27054687500000002</v>
      </c>
      <c r="J3363" s="48">
        <v>0.30005625000000002</v>
      </c>
      <c r="K3363" s="48">
        <v>0.28423749999999998</v>
      </c>
      <c r="L3363" s="48">
        <v>0.20605000000000001</v>
      </c>
      <c r="M3363" s="48">
        <v>0.30339375000000002</v>
      </c>
      <c r="N3363" s="48">
        <v>0.32700625</v>
      </c>
      <c r="O3363" s="48">
        <v>0.25418750000000001</v>
      </c>
      <c r="P3363" s="48"/>
      <c r="Q3363" s="48"/>
      <c r="R3363" s="48"/>
      <c r="S3363" s="48"/>
      <c r="T3363" s="48"/>
      <c r="U3363" s="48"/>
      <c r="V3363" s="48"/>
      <c r="W3363" s="48"/>
      <c r="X3363" s="48"/>
      <c r="Y3363" s="48"/>
      <c r="Z3363" s="48"/>
      <c r="AA3363" s="48"/>
      <c r="AB3363" s="48"/>
      <c r="AC3363" s="48"/>
      <c r="AD3363" s="48"/>
      <c r="AE3363" s="48"/>
      <c r="AF3363" s="48"/>
      <c r="AG3363" s="48"/>
      <c r="AH3363" s="48"/>
      <c r="AI3363" s="48"/>
      <c r="AJ3363" s="48"/>
      <c r="AK3363" s="48"/>
      <c r="AL3363" s="48"/>
      <c r="AM3363" s="48"/>
      <c r="AN3363" s="48"/>
      <c r="AO3363" s="48"/>
      <c r="AP3363" s="48"/>
      <c r="AQ3363" s="48"/>
      <c r="AR3363" s="48"/>
      <c r="AT3363" s="48"/>
      <c r="AU3363" s="48"/>
      <c r="AV3363" s="48"/>
      <c r="AZ3363" s="48"/>
      <c r="BA3363" s="48"/>
      <c r="BB3363" s="48"/>
      <c r="BC3363" s="48"/>
      <c r="BD3363" s="48"/>
      <c r="BE3363" s="48"/>
      <c r="BF3363" s="48"/>
      <c r="BG3363" s="48"/>
      <c r="BH3363" s="48"/>
      <c r="BI3363" s="48"/>
      <c r="BJ3363" s="48"/>
      <c r="BK3363" s="48"/>
      <c r="BL3363" s="48"/>
    </row>
    <row r="3364" spans="1:64" x14ac:dyDescent="0.25">
      <c r="A3364" s="56" t="s">
        <v>536</v>
      </c>
      <c r="B3364" s="56" t="s">
        <v>536</v>
      </c>
      <c r="C3364" s="47">
        <v>42309</v>
      </c>
      <c r="D3364" s="47"/>
      <c r="E3364" s="47"/>
      <c r="F3364" s="48" t="s">
        <v>534</v>
      </c>
      <c r="G3364" s="48"/>
      <c r="H3364" s="48">
        <v>494.26781249999999</v>
      </c>
      <c r="I3364" s="48">
        <v>0.25030000000000002</v>
      </c>
      <c r="J3364" s="48">
        <v>0.29348125000000003</v>
      </c>
      <c r="K3364" s="48">
        <v>0.28458125000000001</v>
      </c>
      <c r="L3364" s="48">
        <v>0.20641875000000001</v>
      </c>
      <c r="M3364" s="48">
        <v>0.30336875000000002</v>
      </c>
      <c r="N3364" s="48">
        <v>0.32701249999999998</v>
      </c>
      <c r="O3364" s="48">
        <v>0.2542875</v>
      </c>
      <c r="P3364" s="48"/>
      <c r="Q3364" s="48"/>
      <c r="R3364" s="48"/>
      <c r="S3364" s="48"/>
      <c r="T3364" s="48"/>
      <c r="U3364" s="48"/>
      <c r="V3364" s="48"/>
      <c r="W3364" s="48"/>
      <c r="X3364" s="48"/>
      <c r="Y3364" s="48"/>
      <c r="Z3364" s="48"/>
      <c r="AA3364" s="48"/>
      <c r="AB3364" s="48"/>
      <c r="AC3364" s="48"/>
      <c r="AD3364" s="48"/>
      <c r="AE3364" s="48"/>
      <c r="AF3364" s="48"/>
      <c r="AG3364" s="48"/>
      <c r="AH3364" s="48"/>
      <c r="AI3364" s="48"/>
      <c r="AJ3364" s="48"/>
      <c r="AK3364" s="48"/>
      <c r="AL3364" s="48"/>
      <c r="AM3364" s="48"/>
      <c r="AN3364" s="48"/>
      <c r="AO3364" s="48"/>
      <c r="AP3364" s="48"/>
      <c r="AQ3364" s="48"/>
      <c r="AR3364" s="48"/>
      <c r="AT3364" s="48"/>
      <c r="AU3364" s="48"/>
      <c r="AV3364" s="48"/>
      <c r="AZ3364" s="48"/>
      <c r="BA3364" s="48"/>
      <c r="BB3364" s="48"/>
      <c r="BC3364" s="48"/>
      <c r="BD3364" s="48"/>
      <c r="BE3364" s="48"/>
      <c r="BF3364" s="48"/>
      <c r="BG3364" s="48"/>
      <c r="BH3364" s="48"/>
      <c r="BI3364" s="48"/>
      <c r="BJ3364" s="48"/>
      <c r="BK3364" s="48"/>
      <c r="BL3364" s="48"/>
    </row>
    <row r="3365" spans="1:64" x14ac:dyDescent="0.25">
      <c r="A3365" s="56" t="s">
        <v>536</v>
      </c>
      <c r="B3365" s="56" t="s">
        <v>536</v>
      </c>
      <c r="C3365" s="47">
        <v>42310</v>
      </c>
      <c r="D3365" s="47"/>
      <c r="E3365" s="47"/>
      <c r="F3365" s="48" t="s">
        <v>534</v>
      </c>
      <c r="G3365" s="48"/>
      <c r="H3365" s="48">
        <v>506.72296875000001</v>
      </c>
      <c r="I3365" s="48">
        <v>0.30596562500000002</v>
      </c>
      <c r="J3365" s="48">
        <v>0.30904999999999999</v>
      </c>
      <c r="K3365" s="48">
        <v>0.28964374999999998</v>
      </c>
      <c r="L3365" s="48">
        <v>0.20709374999999999</v>
      </c>
      <c r="M3365" s="48">
        <v>0.30349999999999999</v>
      </c>
      <c r="N3365" s="48">
        <v>0.32700625</v>
      </c>
      <c r="O3365" s="48">
        <v>0.25432500000000002</v>
      </c>
      <c r="P3365" s="48"/>
      <c r="Q3365" s="48"/>
      <c r="R3365" s="48"/>
      <c r="S3365" s="48"/>
      <c r="T3365" s="48"/>
      <c r="U3365" s="48"/>
      <c r="V3365" s="48"/>
      <c r="W3365" s="48"/>
      <c r="X3365" s="48"/>
      <c r="Y3365" s="48"/>
      <c r="Z3365" s="48"/>
      <c r="AA3365" s="48"/>
      <c r="AB3365" s="48"/>
      <c r="AC3365" s="48"/>
      <c r="AD3365" s="48"/>
      <c r="AE3365" s="48"/>
      <c r="AF3365" s="48">
        <v>0.334364626960508</v>
      </c>
      <c r="AG3365" s="48">
        <v>0.442925498831367</v>
      </c>
      <c r="AH3365" s="48"/>
      <c r="AI3365" s="48"/>
      <c r="AJ3365" s="48"/>
      <c r="AK3365" s="48"/>
      <c r="AL3365" s="48"/>
      <c r="AM3365" s="48"/>
      <c r="AN3365" s="48"/>
      <c r="AO3365" s="48"/>
      <c r="AP3365" s="48"/>
      <c r="AQ3365" s="48"/>
      <c r="AR3365" s="48"/>
      <c r="AT3365" s="48"/>
      <c r="AU3365" s="48"/>
      <c r="AV3365" s="48"/>
      <c r="AZ3365" s="48"/>
      <c r="BA3365" s="48"/>
      <c r="BB3365" s="48"/>
      <c r="BC3365" s="48"/>
      <c r="BD3365" s="48"/>
      <c r="BE3365" s="48"/>
      <c r="BF3365" s="48"/>
      <c r="BG3365" s="48"/>
      <c r="BH3365" s="48"/>
      <c r="BI3365" s="48"/>
      <c r="BJ3365" s="48"/>
      <c r="BK3365" s="48"/>
      <c r="BL3365" s="48"/>
    </row>
    <row r="3366" spans="1:64" x14ac:dyDescent="0.25">
      <c r="A3366" s="56" t="s">
        <v>536</v>
      </c>
      <c r="B3366" s="56" t="s">
        <v>536</v>
      </c>
      <c r="C3366" s="47">
        <v>42311</v>
      </c>
      <c r="D3366" s="47"/>
      <c r="E3366" s="47"/>
      <c r="F3366" s="48" t="s">
        <v>534</v>
      </c>
      <c r="G3366" s="48"/>
      <c r="H3366" s="48">
        <v>504.12937499999998</v>
      </c>
      <c r="I3366" s="48">
        <v>0.28623124999999999</v>
      </c>
      <c r="J3366" s="48">
        <v>0.30656875</v>
      </c>
      <c r="K3366" s="48">
        <v>0.29134375000000001</v>
      </c>
      <c r="L3366" s="48">
        <v>0.20765</v>
      </c>
      <c r="M3366" s="48">
        <v>0.30359999999999998</v>
      </c>
      <c r="N3366" s="48">
        <v>0.32706249999999998</v>
      </c>
      <c r="O3366" s="48">
        <v>0.25437500000000002</v>
      </c>
      <c r="P3366" s="48"/>
      <c r="Q3366" s="48"/>
      <c r="R3366" s="48"/>
      <c r="S3366" s="48"/>
      <c r="T3366" s="48"/>
      <c r="U3366" s="48"/>
      <c r="V3366" s="48"/>
      <c r="W3366" s="48"/>
      <c r="X3366" s="48"/>
      <c r="Y3366" s="48"/>
      <c r="Z3366" s="48"/>
      <c r="AA3366" s="48"/>
      <c r="AB3366" s="48"/>
      <c r="AC3366" s="48"/>
      <c r="AD3366" s="48"/>
      <c r="AE3366" s="48"/>
      <c r="AF3366" s="48"/>
      <c r="AG3366" s="48"/>
      <c r="AH3366" s="48"/>
      <c r="AI3366" s="48"/>
      <c r="AJ3366" s="48"/>
      <c r="AK3366" s="48"/>
      <c r="AL3366" s="48"/>
      <c r="AM3366" s="48"/>
      <c r="AN3366" s="48"/>
      <c r="AO3366" s="48"/>
      <c r="AP3366" s="48"/>
      <c r="AQ3366" s="48"/>
      <c r="AR3366" s="48"/>
      <c r="AT3366" s="48"/>
      <c r="AU3366" s="48"/>
      <c r="AV3366" s="48"/>
      <c r="AZ3366" s="48"/>
      <c r="BA3366" s="48"/>
      <c r="BB3366" s="48"/>
      <c r="BC3366" s="48"/>
      <c r="BD3366" s="48"/>
      <c r="BE3366" s="48"/>
      <c r="BF3366" s="48"/>
      <c r="BG3366" s="48"/>
      <c r="BH3366" s="48"/>
      <c r="BI3366" s="48"/>
      <c r="BJ3366" s="48"/>
      <c r="BK3366" s="48"/>
      <c r="BL3366" s="48"/>
    </row>
    <row r="3367" spans="1:64" x14ac:dyDescent="0.25">
      <c r="A3367" s="56" t="s">
        <v>536</v>
      </c>
      <c r="B3367" s="56" t="s">
        <v>536</v>
      </c>
      <c r="C3367" s="47">
        <v>42312</v>
      </c>
      <c r="D3367" s="47"/>
      <c r="E3367" s="47"/>
      <c r="F3367" s="48" t="s">
        <v>534</v>
      </c>
      <c r="G3367" s="48"/>
      <c r="H3367" s="48">
        <v>501.71437500000002</v>
      </c>
      <c r="I3367" s="48">
        <v>0.27177499999999999</v>
      </c>
      <c r="J3367" s="48">
        <v>0.30328749999999999</v>
      </c>
      <c r="K3367" s="48">
        <v>0.29153125000000002</v>
      </c>
      <c r="L3367" s="48">
        <v>0.20810000000000001</v>
      </c>
      <c r="M3367" s="48">
        <v>0.30367499999999997</v>
      </c>
      <c r="N3367" s="48">
        <v>0.32716875000000001</v>
      </c>
      <c r="O3367" s="48">
        <v>0.25437500000000002</v>
      </c>
      <c r="P3367" s="48"/>
      <c r="Q3367" s="48"/>
      <c r="R3367" s="48"/>
      <c r="S3367" s="48"/>
      <c r="T3367" s="48"/>
      <c r="U3367" s="48"/>
      <c r="V3367" s="48"/>
      <c r="W3367" s="48"/>
      <c r="X3367" s="48"/>
      <c r="Y3367" s="48"/>
      <c r="Z3367" s="48"/>
      <c r="AA3367" s="48"/>
      <c r="AB3367" s="48"/>
      <c r="AC3367" s="48"/>
      <c r="AD3367" s="48"/>
      <c r="AE3367" s="48"/>
      <c r="AF3367" s="48"/>
      <c r="AG3367" s="48"/>
      <c r="AH3367" s="48"/>
      <c r="AI3367" s="48"/>
      <c r="AJ3367" s="48"/>
      <c r="AK3367" s="48"/>
      <c r="AL3367" s="48"/>
      <c r="AM3367" s="48"/>
      <c r="AN3367" s="48"/>
      <c r="AO3367" s="48"/>
      <c r="AP3367" s="48"/>
      <c r="AQ3367" s="48"/>
      <c r="AR3367" s="48"/>
      <c r="AT3367" s="48"/>
      <c r="AU3367" s="48"/>
      <c r="AV3367" s="48"/>
      <c r="AZ3367" s="48"/>
      <c r="BA3367" s="48"/>
      <c r="BB3367" s="48"/>
      <c r="BC3367" s="48"/>
      <c r="BD3367" s="48"/>
      <c r="BE3367" s="48"/>
      <c r="BF3367" s="48"/>
      <c r="BG3367" s="48"/>
      <c r="BH3367" s="48"/>
      <c r="BI3367" s="48"/>
      <c r="BJ3367" s="48"/>
      <c r="BK3367" s="48"/>
      <c r="BL3367" s="48"/>
    </row>
    <row r="3368" spans="1:64" x14ac:dyDescent="0.25">
      <c r="A3368" s="56" t="s">
        <v>536</v>
      </c>
      <c r="B3368" s="56" t="s">
        <v>536</v>
      </c>
      <c r="C3368" s="47">
        <v>42313</v>
      </c>
      <c r="D3368" s="47"/>
      <c r="E3368" s="47"/>
      <c r="F3368" s="48" t="s">
        <v>534</v>
      </c>
      <c r="G3368" s="48"/>
      <c r="H3368" s="48">
        <v>498.38671875</v>
      </c>
      <c r="I3368" s="48">
        <v>0.25589687500000002</v>
      </c>
      <c r="J3368" s="48">
        <v>0.29769374999999998</v>
      </c>
      <c r="K3368" s="48">
        <v>0.29042499999999999</v>
      </c>
      <c r="L3368" s="48">
        <v>0.20874375000000001</v>
      </c>
      <c r="M3368" s="48">
        <v>0.30373125000000001</v>
      </c>
      <c r="N3368" s="48">
        <v>0.32715</v>
      </c>
      <c r="O3368" s="48">
        <v>0.25444375000000002</v>
      </c>
      <c r="P3368" s="48"/>
      <c r="Q3368" s="48"/>
      <c r="R3368" s="48"/>
      <c r="S3368" s="48"/>
      <c r="T3368" s="48"/>
      <c r="U3368" s="48"/>
      <c r="V3368" s="48"/>
      <c r="W3368" s="48"/>
      <c r="X3368" s="48"/>
      <c r="Y3368" s="48"/>
      <c r="Z3368" s="48"/>
      <c r="AA3368" s="48"/>
      <c r="AB3368" s="48"/>
      <c r="AC3368" s="48"/>
      <c r="AD3368" s="48"/>
      <c r="AE3368" s="48"/>
      <c r="AF3368" s="48"/>
      <c r="AG3368" s="48">
        <v>0.341899953606431</v>
      </c>
      <c r="AH3368" s="48"/>
      <c r="AI3368" s="48"/>
      <c r="AJ3368" s="48"/>
      <c r="AK3368" s="48"/>
      <c r="AL3368" s="48"/>
      <c r="AM3368" s="48"/>
      <c r="AN3368" s="48"/>
      <c r="AO3368" s="48"/>
      <c r="AP3368" s="48"/>
      <c r="AQ3368" s="48"/>
      <c r="AR3368" s="48"/>
      <c r="AT3368" s="48"/>
      <c r="AU3368" s="48"/>
      <c r="AV3368" s="48"/>
      <c r="AZ3368" s="48"/>
      <c r="BA3368" s="48"/>
      <c r="BB3368" s="48"/>
      <c r="BC3368" s="48"/>
      <c r="BD3368" s="48"/>
      <c r="BE3368" s="48"/>
      <c r="BF3368" s="48"/>
      <c r="BG3368" s="48"/>
      <c r="BH3368" s="48"/>
      <c r="BI3368" s="48"/>
      <c r="BJ3368" s="48"/>
      <c r="BK3368" s="48"/>
      <c r="BL3368" s="48"/>
    </row>
    <row r="3369" spans="1:64" x14ac:dyDescent="0.25">
      <c r="A3369" s="56" t="s">
        <v>536</v>
      </c>
      <c r="B3369" s="56" t="s">
        <v>536</v>
      </c>
      <c r="C3369" s="47">
        <v>42314</v>
      </c>
      <c r="D3369" s="47"/>
      <c r="E3369" s="47"/>
      <c r="F3369" s="48" t="s">
        <v>534</v>
      </c>
      <c r="G3369" s="48"/>
      <c r="H3369" s="48">
        <v>505.96734375</v>
      </c>
      <c r="I3369" s="48">
        <v>0.29752187499999999</v>
      </c>
      <c r="J3369" s="48">
        <v>0.30514374999999999</v>
      </c>
      <c r="K3369" s="48">
        <v>0.29068749999999999</v>
      </c>
      <c r="L3369" s="48">
        <v>0.20915</v>
      </c>
      <c r="M3369" s="48">
        <v>0.30376249999999999</v>
      </c>
      <c r="N3369" s="48">
        <v>0.32714375000000001</v>
      </c>
      <c r="O3369" s="48">
        <v>0.25448124999999999</v>
      </c>
      <c r="P3369" s="48"/>
      <c r="Q3369" s="48"/>
      <c r="R3369" s="48"/>
      <c r="S3369" s="48"/>
      <c r="T3369" s="48"/>
      <c r="U3369" s="48"/>
      <c r="V3369" s="48"/>
      <c r="W3369" s="48"/>
      <c r="X3369" s="48"/>
      <c r="Y3369" s="48"/>
      <c r="Z3369" s="48"/>
      <c r="AA3369" s="48"/>
      <c r="AB3369" s="48"/>
      <c r="AC3369" s="48"/>
      <c r="AD3369" s="48"/>
      <c r="AE3369" s="48"/>
      <c r="AF3369" s="48"/>
      <c r="AG3369" s="48"/>
      <c r="AH3369" s="48"/>
      <c r="AI3369" s="48"/>
      <c r="AJ3369" s="48"/>
      <c r="AK3369" s="48"/>
      <c r="AL3369" s="48"/>
      <c r="AM3369" s="48"/>
      <c r="AN3369" s="48"/>
      <c r="AO3369" s="48"/>
      <c r="AP3369" s="48"/>
      <c r="AQ3369" s="48"/>
      <c r="AR3369" s="48"/>
      <c r="AT3369" s="48"/>
      <c r="AU3369" s="48"/>
      <c r="AV3369" s="48"/>
      <c r="AZ3369" s="48"/>
      <c r="BA3369" s="48"/>
      <c r="BB3369" s="48"/>
      <c r="BC3369" s="48"/>
      <c r="BD3369" s="48"/>
      <c r="BE3369" s="48"/>
      <c r="BF3369" s="48"/>
      <c r="BG3369" s="48"/>
      <c r="BH3369" s="48"/>
      <c r="BI3369" s="48"/>
      <c r="BJ3369" s="48"/>
      <c r="BK3369" s="48"/>
      <c r="BL3369" s="48"/>
    </row>
    <row r="3370" spans="1:64" x14ac:dyDescent="0.25">
      <c r="A3370" s="56" t="s">
        <v>536</v>
      </c>
      <c r="B3370" s="56" t="s">
        <v>536</v>
      </c>
      <c r="C3370" s="47">
        <v>42315</v>
      </c>
      <c r="D3370" s="47"/>
      <c r="E3370" s="47"/>
      <c r="F3370" s="48" t="s">
        <v>534</v>
      </c>
      <c r="G3370" s="48"/>
      <c r="H3370" s="48">
        <v>503.21296875000002</v>
      </c>
      <c r="I3370" s="48">
        <v>0.27898437500000001</v>
      </c>
      <c r="J3370" s="48">
        <v>0.30298124999999998</v>
      </c>
      <c r="K3370" s="48">
        <v>0.29138750000000002</v>
      </c>
      <c r="L3370" s="48">
        <v>0.20960000000000001</v>
      </c>
      <c r="M3370" s="48">
        <v>0.30373125000000001</v>
      </c>
      <c r="N3370" s="48">
        <v>0.32713750000000003</v>
      </c>
      <c r="O3370" s="48">
        <v>0.25453750000000003</v>
      </c>
      <c r="P3370" s="48"/>
      <c r="Q3370" s="48"/>
      <c r="R3370" s="48"/>
      <c r="S3370" s="48"/>
      <c r="T3370" s="48"/>
      <c r="U3370" s="48"/>
      <c r="V3370" s="48"/>
      <c r="W3370" s="48"/>
      <c r="X3370" s="48"/>
      <c r="Y3370" s="48"/>
      <c r="Z3370" s="48"/>
      <c r="AA3370" s="48"/>
      <c r="AB3370" s="48"/>
      <c r="AC3370" s="48"/>
      <c r="AD3370" s="48"/>
      <c r="AE3370" s="48"/>
      <c r="AF3370" s="48"/>
      <c r="AG3370" s="48"/>
      <c r="AH3370" s="48"/>
      <c r="AI3370" s="48"/>
      <c r="AJ3370" s="48"/>
      <c r="AK3370" s="48"/>
      <c r="AL3370" s="48"/>
      <c r="AM3370" s="48"/>
      <c r="AN3370" s="48"/>
      <c r="AO3370" s="48"/>
      <c r="AP3370" s="48"/>
      <c r="AQ3370" s="48"/>
      <c r="AR3370" s="48"/>
      <c r="AT3370" s="48"/>
      <c r="AU3370" s="48"/>
      <c r="AV3370" s="48"/>
      <c r="AZ3370" s="48"/>
      <c r="BA3370" s="48"/>
      <c r="BB3370" s="48"/>
      <c r="BC3370" s="48"/>
      <c r="BD3370" s="48"/>
      <c r="BE3370" s="48"/>
      <c r="BF3370" s="48"/>
      <c r="BG3370" s="48"/>
      <c r="BH3370" s="48"/>
      <c r="BI3370" s="48"/>
      <c r="BJ3370" s="48"/>
      <c r="BK3370" s="48"/>
      <c r="BL3370" s="48"/>
    </row>
    <row r="3371" spans="1:64" x14ac:dyDescent="0.25">
      <c r="A3371" s="56" t="s">
        <v>536</v>
      </c>
      <c r="B3371" s="56" t="s">
        <v>536</v>
      </c>
      <c r="C3371" s="47">
        <v>42316</v>
      </c>
      <c r="D3371" s="47"/>
      <c r="E3371" s="47"/>
      <c r="F3371" s="48" t="s">
        <v>534</v>
      </c>
      <c r="G3371" s="48"/>
      <c r="H3371" s="48">
        <v>501.09703124999999</v>
      </c>
      <c r="I3371" s="48">
        <v>0.26594062499999999</v>
      </c>
      <c r="J3371" s="48">
        <v>0.29973125</v>
      </c>
      <c r="K3371" s="48">
        <v>0.29163125000000001</v>
      </c>
      <c r="L3371" s="48">
        <v>0.21039374999999999</v>
      </c>
      <c r="M3371" s="48">
        <v>0.30377500000000002</v>
      </c>
      <c r="N3371" s="48">
        <v>0.32716250000000002</v>
      </c>
      <c r="O3371" s="48">
        <v>0.254525</v>
      </c>
      <c r="P3371" s="48"/>
      <c r="Q3371" s="48"/>
      <c r="R3371" s="48"/>
      <c r="S3371" s="48"/>
      <c r="T3371" s="48"/>
      <c r="U3371" s="48"/>
      <c r="V3371" s="48"/>
      <c r="W3371" s="48"/>
      <c r="X3371" s="48"/>
      <c r="Y3371" s="48"/>
      <c r="Z3371" s="48"/>
      <c r="AA3371" s="48"/>
      <c r="AB3371" s="48"/>
      <c r="AC3371" s="48"/>
      <c r="AD3371" s="48"/>
      <c r="AE3371" s="48"/>
      <c r="AF3371" s="48"/>
      <c r="AG3371" s="48"/>
      <c r="AH3371" s="48"/>
      <c r="AI3371" s="48"/>
      <c r="AJ3371" s="48"/>
      <c r="AK3371" s="48"/>
      <c r="AL3371" s="48"/>
      <c r="AM3371" s="48"/>
      <c r="AN3371" s="48"/>
      <c r="AO3371" s="48"/>
      <c r="AP3371" s="48"/>
      <c r="AQ3371" s="48"/>
      <c r="AR3371" s="48"/>
      <c r="AT3371" s="48"/>
      <c r="AU3371" s="48"/>
      <c r="AV3371" s="48"/>
      <c r="AZ3371" s="48"/>
      <c r="BA3371" s="48"/>
      <c r="BB3371" s="48"/>
      <c r="BC3371" s="48"/>
      <c r="BD3371" s="48"/>
      <c r="BE3371" s="48"/>
      <c r="BF3371" s="48"/>
      <c r="BG3371" s="48"/>
      <c r="BH3371" s="48"/>
      <c r="BI3371" s="48"/>
      <c r="BJ3371" s="48"/>
      <c r="BK3371" s="48"/>
      <c r="BL3371" s="48"/>
    </row>
    <row r="3372" spans="1:64" x14ac:dyDescent="0.25">
      <c r="A3372" s="56" t="s">
        <v>536</v>
      </c>
      <c r="B3372" s="56" t="s">
        <v>536</v>
      </c>
      <c r="C3372" s="47">
        <v>42317</v>
      </c>
      <c r="D3372" s="47"/>
      <c r="E3372" s="47"/>
      <c r="F3372" s="48" t="s">
        <v>534</v>
      </c>
      <c r="G3372" s="48"/>
      <c r="H3372" s="48">
        <v>497.83828125000002</v>
      </c>
      <c r="I3372" s="48">
        <v>0.25008437500000003</v>
      </c>
      <c r="J3372" s="48">
        <v>0.29383749999999997</v>
      </c>
      <c r="K3372" s="48">
        <v>0.29044999999999999</v>
      </c>
      <c r="L3372" s="48">
        <v>0.21131875</v>
      </c>
      <c r="M3372" s="48">
        <v>0.30396250000000002</v>
      </c>
      <c r="N3372" s="48">
        <v>0.32724999999999999</v>
      </c>
      <c r="O3372" s="48">
        <v>0.25451875000000002</v>
      </c>
      <c r="P3372" s="48"/>
      <c r="Q3372" s="48"/>
      <c r="R3372" s="48"/>
      <c r="S3372" s="48"/>
      <c r="T3372" s="48"/>
      <c r="U3372" s="48"/>
      <c r="V3372" s="48"/>
      <c r="W3372" s="48"/>
      <c r="X3372" s="48"/>
      <c r="Y3372" s="48"/>
      <c r="Z3372" s="48"/>
      <c r="AA3372" s="48"/>
      <c r="AB3372" s="48"/>
      <c r="AC3372" s="48"/>
      <c r="AD3372" s="48"/>
      <c r="AE3372" s="48"/>
      <c r="AF3372" s="48"/>
      <c r="AG3372" s="48"/>
      <c r="AH3372" s="48"/>
      <c r="AI3372" s="48"/>
      <c r="AJ3372" s="48"/>
      <c r="AK3372" s="48"/>
      <c r="AL3372" s="48"/>
      <c r="AM3372" s="48"/>
      <c r="AN3372" s="48"/>
      <c r="AO3372" s="48"/>
      <c r="AP3372" s="48"/>
      <c r="AQ3372" s="48"/>
      <c r="AR3372" s="48"/>
      <c r="AT3372" s="48"/>
      <c r="AU3372" s="48"/>
      <c r="AV3372" s="48"/>
      <c r="AZ3372" s="48"/>
      <c r="BA3372" s="48"/>
      <c r="BB3372" s="48"/>
      <c r="BC3372" s="48"/>
      <c r="BD3372" s="48"/>
      <c r="BE3372" s="48"/>
      <c r="BF3372" s="48"/>
      <c r="BG3372" s="48"/>
      <c r="BH3372" s="48"/>
      <c r="BI3372" s="48"/>
      <c r="BJ3372" s="48"/>
      <c r="BK3372" s="48"/>
      <c r="BL3372" s="48"/>
    </row>
    <row r="3373" spans="1:64" x14ac:dyDescent="0.25">
      <c r="A3373" s="56" t="s">
        <v>536</v>
      </c>
      <c r="B3373" s="56" t="s">
        <v>536</v>
      </c>
      <c r="C3373" s="47">
        <v>42318</v>
      </c>
      <c r="D3373" s="47"/>
      <c r="E3373" s="47"/>
      <c r="F3373" s="48" t="s">
        <v>534</v>
      </c>
      <c r="G3373" s="48"/>
      <c r="H3373" s="48">
        <v>494.11406249999999</v>
      </c>
      <c r="I3373" s="48">
        <v>0.2346</v>
      </c>
      <c r="J3373" s="48">
        <v>0.28663125</v>
      </c>
      <c r="K3373" s="48">
        <v>0.28851250000000001</v>
      </c>
      <c r="L3373" s="48">
        <v>0.21193124999999999</v>
      </c>
      <c r="M3373" s="48">
        <v>0.30411874999999999</v>
      </c>
      <c r="N3373" s="48">
        <v>0.32728125000000002</v>
      </c>
      <c r="O3373" s="48">
        <v>0.25458750000000002</v>
      </c>
      <c r="P3373" s="48"/>
      <c r="Q3373" s="48"/>
      <c r="R3373" s="48"/>
      <c r="S3373" s="48"/>
      <c r="T3373" s="48"/>
      <c r="U3373" s="48"/>
      <c r="V3373" s="48"/>
      <c r="W3373" s="48"/>
      <c r="X3373" s="48"/>
      <c r="Y3373" s="48"/>
      <c r="Z3373" s="48"/>
      <c r="AA3373" s="48"/>
      <c r="AB3373" s="48"/>
      <c r="AC3373" s="48"/>
      <c r="AD3373" s="48"/>
      <c r="AE3373" s="48">
        <v>7.65</v>
      </c>
      <c r="AF3373" s="48">
        <v>0.38237463966509799</v>
      </c>
      <c r="AG3373" s="48">
        <v>0.34694203407297097</v>
      </c>
      <c r="AH3373" s="48"/>
      <c r="AI3373" s="48"/>
      <c r="AJ3373" s="48"/>
      <c r="AK3373" s="48">
        <v>0.5</v>
      </c>
      <c r="AL3373" s="48">
        <v>6.6</v>
      </c>
      <c r="AM3373" s="48"/>
      <c r="AN3373" s="48"/>
      <c r="AO3373" s="48"/>
      <c r="AP3373" s="48"/>
      <c r="AQ3373" s="48"/>
      <c r="AR3373" s="48"/>
      <c r="AT3373" s="48"/>
      <c r="AU3373" s="48"/>
      <c r="AV3373" s="48"/>
      <c r="AZ3373" s="48"/>
      <c r="BA3373" s="48"/>
      <c r="BB3373" s="48"/>
      <c r="BC3373" s="48"/>
      <c r="BD3373" s="48"/>
      <c r="BE3373" s="48"/>
      <c r="BF3373" s="48"/>
      <c r="BG3373" s="48"/>
      <c r="BH3373" s="48"/>
      <c r="BI3373" s="48"/>
      <c r="BJ3373" s="48"/>
      <c r="BK3373" s="48"/>
      <c r="BL3373" s="48">
        <v>7.65</v>
      </c>
    </row>
    <row r="3374" spans="1:64" x14ac:dyDescent="0.25">
      <c r="A3374" s="56" t="s">
        <v>536</v>
      </c>
      <c r="B3374" s="56" t="s">
        <v>536</v>
      </c>
      <c r="C3374" s="47">
        <v>42319</v>
      </c>
      <c r="D3374" s="47"/>
      <c r="E3374" s="47"/>
      <c r="F3374" s="48" t="s">
        <v>534</v>
      </c>
      <c r="G3374" s="48"/>
      <c r="H3374" s="48">
        <v>491.92359375000001</v>
      </c>
      <c r="I3374" s="48">
        <v>0.224728125</v>
      </c>
      <c r="J3374" s="48">
        <v>0.28232499999999999</v>
      </c>
      <c r="K3374" s="48">
        <v>0.28741250000000002</v>
      </c>
      <c r="L3374" s="48">
        <v>0.2124875</v>
      </c>
      <c r="M3374" s="48">
        <v>0.30430000000000001</v>
      </c>
      <c r="N3374" s="48">
        <v>0.32740000000000002</v>
      </c>
      <c r="O3374" s="48">
        <v>0.25461875</v>
      </c>
      <c r="P3374" s="48"/>
      <c r="Q3374" s="48"/>
      <c r="R3374" s="48"/>
      <c r="S3374" s="48"/>
      <c r="T3374" s="48"/>
      <c r="U3374" s="48"/>
      <c r="V3374" s="48"/>
      <c r="W3374" s="48"/>
      <c r="X3374" s="48"/>
      <c r="Y3374" s="48"/>
      <c r="Z3374" s="48"/>
      <c r="AA3374" s="48"/>
      <c r="AB3374" s="48"/>
      <c r="AC3374" s="48"/>
      <c r="AD3374" s="48"/>
      <c r="AE3374" s="48"/>
      <c r="AF3374" s="48"/>
      <c r="AG3374" s="48"/>
      <c r="AH3374" s="48"/>
      <c r="AI3374" s="48"/>
      <c r="AJ3374" s="48"/>
      <c r="AK3374" s="48"/>
      <c r="AL3374" s="48"/>
      <c r="AM3374" s="48"/>
      <c r="AN3374" s="48"/>
      <c r="AO3374" s="48"/>
      <c r="AP3374" s="48"/>
      <c r="AQ3374" s="48"/>
      <c r="AR3374" s="48"/>
      <c r="AT3374" s="48"/>
      <c r="AU3374" s="48"/>
      <c r="AV3374" s="48"/>
      <c r="AZ3374" s="48"/>
      <c r="BA3374" s="48"/>
      <c r="BB3374" s="48"/>
      <c r="BC3374" s="48"/>
      <c r="BD3374" s="48"/>
      <c r="BE3374" s="48"/>
      <c r="BF3374" s="48"/>
      <c r="BG3374" s="48"/>
      <c r="BH3374" s="48"/>
      <c r="BI3374" s="48"/>
      <c r="BJ3374" s="48"/>
      <c r="BK3374" s="48"/>
      <c r="BL3374" s="48"/>
    </row>
    <row r="3375" spans="1:64" x14ac:dyDescent="0.25">
      <c r="A3375" s="56" t="s">
        <v>536</v>
      </c>
      <c r="B3375" s="56" t="s">
        <v>536</v>
      </c>
      <c r="C3375" s="47">
        <v>42320</v>
      </c>
      <c r="D3375" s="47"/>
      <c r="E3375" s="47"/>
      <c r="F3375" s="48" t="s">
        <v>534</v>
      </c>
      <c r="G3375" s="48"/>
      <c r="H3375" s="48">
        <v>500.45015625000002</v>
      </c>
      <c r="I3375" s="48">
        <v>0.27665937499999999</v>
      </c>
      <c r="J3375" s="48">
        <v>0.2883</v>
      </c>
      <c r="K3375" s="48">
        <v>0.28638124999999998</v>
      </c>
      <c r="L3375" s="48">
        <v>0.21274375000000001</v>
      </c>
      <c r="M3375" s="48">
        <v>0.30446875000000001</v>
      </c>
      <c r="N3375" s="48">
        <v>0.32747500000000002</v>
      </c>
      <c r="O3375" s="48">
        <v>0.25461875</v>
      </c>
      <c r="P3375" s="48"/>
      <c r="Q3375" s="48"/>
      <c r="R3375" s="48"/>
      <c r="S3375" s="48"/>
      <c r="T3375" s="48"/>
      <c r="U3375" s="48"/>
      <c r="V3375" s="48"/>
      <c r="W3375" s="48"/>
      <c r="X3375" s="48"/>
      <c r="Y3375" s="48"/>
      <c r="Z3375" s="48"/>
      <c r="AA3375" s="48"/>
      <c r="AB3375" s="48"/>
      <c r="AC3375" s="48"/>
      <c r="AD3375" s="48"/>
      <c r="AE3375" s="48"/>
      <c r="AF3375" s="48">
        <v>0.39134966584667602</v>
      </c>
      <c r="AG3375" s="48">
        <v>0.50847822242653395</v>
      </c>
      <c r="AH3375" s="48"/>
      <c r="AI3375" s="48"/>
      <c r="AJ3375" s="48"/>
      <c r="AK3375" s="48"/>
      <c r="AL3375" s="48"/>
      <c r="AM3375" s="48"/>
      <c r="AN3375" s="48"/>
      <c r="AO3375" s="48"/>
      <c r="AP3375" s="48"/>
      <c r="AQ3375" s="48"/>
      <c r="AR3375" s="48"/>
      <c r="AT3375" s="48"/>
      <c r="AU3375" s="48"/>
      <c r="AV3375" s="48"/>
      <c r="AZ3375" s="48"/>
      <c r="BA3375" s="48"/>
      <c r="BB3375" s="48"/>
      <c r="BC3375" s="48"/>
      <c r="BD3375" s="48"/>
      <c r="BE3375" s="48"/>
      <c r="BF3375" s="48"/>
      <c r="BG3375" s="48"/>
      <c r="BH3375" s="48"/>
      <c r="BI3375" s="48"/>
      <c r="BJ3375" s="48"/>
      <c r="BK3375" s="48"/>
      <c r="BL3375" s="48"/>
    </row>
    <row r="3376" spans="1:64" x14ac:dyDescent="0.25">
      <c r="A3376" s="56" t="s">
        <v>536</v>
      </c>
      <c r="B3376" s="56" t="s">
        <v>536</v>
      </c>
      <c r="C3376" s="47">
        <v>42321</v>
      </c>
      <c r="D3376" s="47"/>
      <c r="E3376" s="47"/>
      <c r="F3376" s="48" t="s">
        <v>534</v>
      </c>
      <c r="G3376" s="48"/>
      <c r="H3376" s="48">
        <v>497.44312500000001</v>
      </c>
      <c r="I3376" s="48">
        <v>0.25955624999999999</v>
      </c>
      <c r="J3376" s="48">
        <v>0.28669375000000002</v>
      </c>
      <c r="K3376" s="48">
        <v>0.28523124999999999</v>
      </c>
      <c r="L3376" s="48">
        <v>0.21295625000000001</v>
      </c>
      <c r="M3376" s="48">
        <v>0.30458125000000003</v>
      </c>
      <c r="N3376" s="48">
        <v>0.32751249999999998</v>
      </c>
      <c r="O3376" s="48">
        <v>0.25473750000000001</v>
      </c>
      <c r="P3376" s="48"/>
      <c r="Q3376" s="48"/>
      <c r="R3376" s="48"/>
      <c r="S3376" s="48"/>
      <c r="T3376" s="48"/>
      <c r="U3376" s="48"/>
      <c r="V3376" s="48"/>
      <c r="W3376" s="48"/>
      <c r="X3376" s="48"/>
      <c r="Y3376" s="48"/>
      <c r="Z3376" s="48"/>
      <c r="AA3376" s="48"/>
      <c r="AB3376" s="48"/>
      <c r="AC3376" s="48"/>
      <c r="AD3376" s="48"/>
      <c r="AE3376" s="48"/>
      <c r="AF3376" s="48"/>
      <c r="AG3376" s="48"/>
      <c r="AH3376" s="48"/>
      <c r="AI3376" s="48"/>
      <c r="AJ3376" s="48"/>
      <c r="AK3376" s="48"/>
      <c r="AL3376" s="48"/>
      <c r="AM3376" s="48"/>
      <c r="AN3376" s="48"/>
      <c r="AO3376" s="48"/>
      <c r="AP3376" s="48"/>
      <c r="AQ3376" s="48"/>
      <c r="AR3376" s="48"/>
      <c r="AT3376" s="48"/>
      <c r="AU3376" s="48"/>
      <c r="AV3376" s="48"/>
      <c r="AZ3376" s="48"/>
      <c r="BA3376" s="48"/>
      <c r="BB3376" s="48"/>
      <c r="BC3376" s="48"/>
      <c r="BD3376" s="48"/>
      <c r="BE3376" s="48"/>
      <c r="BF3376" s="48"/>
      <c r="BG3376" s="48"/>
      <c r="BH3376" s="48"/>
      <c r="BI3376" s="48"/>
      <c r="BJ3376" s="48"/>
      <c r="BK3376" s="48"/>
      <c r="BL3376" s="48"/>
    </row>
    <row r="3377" spans="1:64" x14ac:dyDescent="0.25">
      <c r="A3377" s="56" t="s">
        <v>536</v>
      </c>
      <c r="B3377" s="56" t="s">
        <v>536</v>
      </c>
      <c r="C3377" s="47">
        <v>42322</v>
      </c>
      <c r="D3377" s="47"/>
      <c r="E3377" s="47"/>
      <c r="F3377" s="48" t="s">
        <v>534</v>
      </c>
      <c r="G3377" s="48"/>
      <c r="H3377" s="48">
        <v>494.42953125000003</v>
      </c>
      <c r="I3377" s="48">
        <v>0.244865625</v>
      </c>
      <c r="J3377" s="48">
        <v>0.28308125000000001</v>
      </c>
      <c r="K3377" s="48">
        <v>0.28393750000000001</v>
      </c>
      <c r="L3377" s="48">
        <v>0.21326875000000001</v>
      </c>
      <c r="M3377" s="48">
        <v>0.30452499999999999</v>
      </c>
      <c r="N3377" s="48">
        <v>0.32761875000000001</v>
      </c>
      <c r="O3377" s="48">
        <v>0.25477499999999997</v>
      </c>
      <c r="P3377" s="48"/>
      <c r="Q3377" s="48"/>
      <c r="R3377" s="48"/>
      <c r="S3377" s="48"/>
      <c r="T3377" s="48"/>
      <c r="U3377" s="48"/>
      <c r="V3377" s="48"/>
      <c r="W3377" s="48"/>
      <c r="X3377" s="48"/>
      <c r="Y3377" s="48"/>
      <c r="Z3377" s="48"/>
      <c r="AA3377" s="48"/>
      <c r="AB3377" s="48"/>
      <c r="AC3377" s="48"/>
      <c r="AD3377" s="48"/>
      <c r="AE3377" s="48"/>
      <c r="AF3377" s="48"/>
      <c r="AG3377" s="48"/>
      <c r="AH3377" s="48"/>
      <c r="AI3377" s="48"/>
      <c r="AJ3377" s="48"/>
      <c r="AK3377" s="48"/>
      <c r="AL3377" s="48"/>
      <c r="AM3377" s="48"/>
      <c r="AN3377" s="48"/>
      <c r="AO3377" s="48"/>
      <c r="AP3377" s="48"/>
      <c r="AQ3377" s="48"/>
      <c r="AR3377" s="48"/>
      <c r="AT3377" s="48"/>
      <c r="AU3377" s="48"/>
      <c r="AV3377" s="48"/>
      <c r="AZ3377" s="48"/>
      <c r="BA3377" s="48"/>
      <c r="BB3377" s="48"/>
      <c r="BC3377" s="48"/>
      <c r="BD3377" s="48"/>
      <c r="BE3377" s="48"/>
      <c r="BF3377" s="48"/>
      <c r="BG3377" s="48"/>
      <c r="BH3377" s="48"/>
      <c r="BI3377" s="48"/>
      <c r="BJ3377" s="48"/>
      <c r="BK3377" s="48"/>
      <c r="BL3377" s="48"/>
    </row>
    <row r="3378" spans="1:64" x14ac:dyDescent="0.25">
      <c r="A3378" s="56" t="s">
        <v>536</v>
      </c>
      <c r="B3378" s="56" t="s">
        <v>536</v>
      </c>
      <c r="C3378" s="47">
        <v>42323</v>
      </c>
      <c r="D3378" s="47"/>
      <c r="E3378" s="47"/>
      <c r="F3378" s="48" t="s">
        <v>534</v>
      </c>
      <c r="G3378" s="48"/>
      <c r="H3378" s="48">
        <v>491.99062500000002</v>
      </c>
      <c r="I3378" s="48">
        <v>0.23355000000000001</v>
      </c>
      <c r="J3378" s="48">
        <v>0.2797</v>
      </c>
      <c r="K3378" s="48">
        <v>0.28281875000000001</v>
      </c>
      <c r="L3378" s="48">
        <v>0.21356875</v>
      </c>
      <c r="M3378" s="48">
        <v>0.30449999999999999</v>
      </c>
      <c r="N3378" s="48">
        <v>0.32761875000000001</v>
      </c>
      <c r="O3378" s="48">
        <v>0.25483749999999999</v>
      </c>
      <c r="P3378" s="48"/>
      <c r="Q3378" s="48"/>
      <c r="R3378" s="48"/>
      <c r="S3378" s="48"/>
      <c r="T3378" s="48"/>
      <c r="U3378" s="48"/>
      <c r="V3378" s="48"/>
      <c r="W3378" s="48"/>
      <c r="X3378" s="48"/>
      <c r="Y3378" s="48"/>
      <c r="Z3378" s="48"/>
      <c r="AA3378" s="48"/>
      <c r="AB3378" s="48"/>
      <c r="AC3378" s="48"/>
      <c r="AD3378" s="48"/>
      <c r="AE3378" s="48"/>
      <c r="AF3378" s="48"/>
      <c r="AG3378" s="48"/>
      <c r="AH3378" s="48"/>
      <c r="AI3378" s="48"/>
      <c r="AJ3378" s="48"/>
      <c r="AK3378" s="48"/>
      <c r="AL3378" s="48"/>
      <c r="AM3378" s="48"/>
      <c r="AN3378" s="48"/>
      <c r="AO3378" s="48"/>
      <c r="AP3378" s="48"/>
      <c r="AQ3378" s="48"/>
      <c r="AR3378" s="48"/>
      <c r="AT3378" s="48"/>
      <c r="AU3378" s="48"/>
      <c r="AV3378" s="48"/>
      <c r="AZ3378" s="48"/>
      <c r="BA3378" s="48"/>
      <c r="BB3378" s="48"/>
      <c r="BC3378" s="48"/>
      <c r="BD3378" s="48"/>
      <c r="BE3378" s="48"/>
      <c r="BF3378" s="48"/>
      <c r="BG3378" s="48"/>
      <c r="BH3378" s="48"/>
      <c r="BI3378" s="48"/>
      <c r="BJ3378" s="48"/>
      <c r="BK3378" s="48"/>
      <c r="BL3378" s="48"/>
    </row>
    <row r="3379" spans="1:64" x14ac:dyDescent="0.25">
      <c r="A3379" s="56" t="s">
        <v>536</v>
      </c>
      <c r="B3379" s="56" t="s">
        <v>536</v>
      </c>
      <c r="C3379" s="47">
        <v>42324</v>
      </c>
      <c r="D3379" s="47"/>
      <c r="E3379" s="47"/>
      <c r="F3379" s="48" t="s">
        <v>534</v>
      </c>
      <c r="G3379" s="48"/>
      <c r="H3379" s="48">
        <v>488.8153125</v>
      </c>
      <c r="I3379" s="48">
        <v>0.22171250000000001</v>
      </c>
      <c r="J3379" s="48">
        <v>0.27408125</v>
      </c>
      <c r="K3379" s="48">
        <v>0.280775</v>
      </c>
      <c r="L3379" s="48">
        <v>0.21376249999999999</v>
      </c>
      <c r="M3379" s="48">
        <v>0.30453124999999998</v>
      </c>
      <c r="N3379" s="48">
        <v>0.32758749999999998</v>
      </c>
      <c r="O3379" s="48">
        <v>0.25483125000000001</v>
      </c>
      <c r="P3379" s="48"/>
      <c r="Q3379" s="48"/>
      <c r="R3379" s="48"/>
      <c r="S3379" s="48"/>
      <c r="T3379" s="48"/>
      <c r="U3379" s="48"/>
      <c r="V3379" s="48"/>
      <c r="W3379" s="48"/>
      <c r="X3379" s="48"/>
      <c r="Y3379" s="48"/>
      <c r="Z3379" s="48"/>
      <c r="AA3379" s="48"/>
      <c r="AB3379" s="48"/>
      <c r="AC3379" s="48"/>
      <c r="AD3379" s="48"/>
      <c r="AE3379" s="48"/>
      <c r="AF3379" s="48"/>
      <c r="AG3379" s="48"/>
      <c r="AH3379" s="48"/>
      <c r="AI3379" s="48"/>
      <c r="AJ3379" s="48"/>
      <c r="AK3379" s="48"/>
      <c r="AL3379" s="48"/>
      <c r="AM3379" s="48"/>
      <c r="AN3379" s="48"/>
      <c r="AO3379" s="48"/>
      <c r="AP3379" s="48"/>
      <c r="AQ3379" s="48"/>
      <c r="AR3379" s="48"/>
      <c r="AT3379" s="48"/>
      <c r="AU3379" s="48"/>
      <c r="AV3379" s="48"/>
      <c r="AZ3379" s="48"/>
      <c r="BA3379" s="48"/>
      <c r="BB3379" s="48"/>
      <c r="BC3379" s="48"/>
      <c r="BD3379" s="48"/>
      <c r="BE3379" s="48"/>
      <c r="BF3379" s="48"/>
      <c r="BG3379" s="48"/>
      <c r="BH3379" s="48"/>
      <c r="BI3379" s="48"/>
      <c r="BJ3379" s="48"/>
      <c r="BK3379" s="48"/>
      <c r="BL3379" s="48"/>
    </row>
    <row r="3380" spans="1:64" x14ac:dyDescent="0.25">
      <c r="A3380" s="56" t="s">
        <v>536</v>
      </c>
      <c r="B3380" s="56" t="s">
        <v>536</v>
      </c>
      <c r="C3380" s="47">
        <v>42325</v>
      </c>
      <c r="D3380" s="47"/>
      <c r="E3380" s="47"/>
      <c r="F3380" s="48" t="s">
        <v>534</v>
      </c>
      <c r="G3380" s="48"/>
      <c r="H3380" s="48">
        <v>486.32906250000002</v>
      </c>
      <c r="I3380" s="48">
        <v>0.211975</v>
      </c>
      <c r="J3380" s="48">
        <v>0.26934374999999999</v>
      </c>
      <c r="K3380" s="48">
        <v>0.27928750000000002</v>
      </c>
      <c r="L3380" s="48">
        <v>0.2142375</v>
      </c>
      <c r="M3380" s="48">
        <v>0.30449999999999999</v>
      </c>
      <c r="N3380" s="48">
        <v>0.32758749999999998</v>
      </c>
      <c r="O3380" s="48">
        <v>0.25482500000000002</v>
      </c>
      <c r="P3380" s="48"/>
      <c r="Q3380" s="48"/>
      <c r="R3380" s="48"/>
      <c r="S3380" s="48"/>
      <c r="T3380" s="48"/>
      <c r="U3380" s="48"/>
      <c r="V3380" s="48"/>
      <c r="W3380" s="48"/>
      <c r="X3380" s="48"/>
      <c r="Y3380" s="48"/>
      <c r="Z3380" s="48"/>
      <c r="AA3380" s="48"/>
      <c r="AB3380" s="48"/>
      <c r="AC3380" s="48"/>
      <c r="AD3380" s="48"/>
      <c r="AE3380" s="48"/>
      <c r="AF3380" s="48">
        <v>0.57777446006884403</v>
      </c>
      <c r="AG3380" s="48">
        <v>0.34477219541107301</v>
      </c>
      <c r="AH3380" s="48"/>
      <c r="AI3380" s="48"/>
      <c r="AJ3380" s="48"/>
      <c r="AK3380" s="48"/>
      <c r="AL3380" s="48"/>
      <c r="AM3380" s="48"/>
      <c r="AN3380" s="48"/>
      <c r="AO3380" s="48"/>
      <c r="AP3380" s="48"/>
      <c r="AQ3380" s="48"/>
      <c r="AR3380" s="48"/>
      <c r="AT3380" s="48"/>
      <c r="AU3380" s="48"/>
      <c r="AV3380" s="48"/>
      <c r="AZ3380" s="48"/>
      <c r="BA3380" s="48"/>
      <c r="BB3380" s="48"/>
      <c r="BC3380" s="48"/>
      <c r="BD3380" s="48"/>
      <c r="BE3380" s="48"/>
      <c r="BF3380" s="48"/>
      <c r="BG3380" s="48"/>
      <c r="BH3380" s="48"/>
      <c r="BI3380" s="48"/>
      <c r="BJ3380" s="48"/>
      <c r="BK3380" s="48"/>
      <c r="BL3380" s="48"/>
    </row>
    <row r="3381" spans="1:64" x14ac:dyDescent="0.25">
      <c r="A3381" s="56" t="s">
        <v>536</v>
      </c>
      <c r="B3381" s="56" t="s">
        <v>536</v>
      </c>
      <c r="C3381" s="47">
        <v>42326</v>
      </c>
      <c r="D3381" s="47"/>
      <c r="E3381" s="47"/>
      <c r="F3381" s="48" t="s">
        <v>534</v>
      </c>
      <c r="G3381" s="48"/>
      <c r="H3381" s="48">
        <v>483.63796875000003</v>
      </c>
      <c r="I3381" s="48">
        <v>0.20325937499999999</v>
      </c>
      <c r="J3381" s="48">
        <v>0.26416875000000001</v>
      </c>
      <c r="K3381" s="48">
        <v>0.27723124999999998</v>
      </c>
      <c r="L3381" s="48">
        <v>0.21429375000000001</v>
      </c>
      <c r="M3381" s="48">
        <v>0.30451875</v>
      </c>
      <c r="N3381" s="48">
        <v>0.32757500000000001</v>
      </c>
      <c r="O3381" s="48">
        <v>0.25479374999999999</v>
      </c>
      <c r="P3381" s="48"/>
      <c r="Q3381" s="48"/>
      <c r="R3381" s="48"/>
      <c r="S3381" s="48"/>
      <c r="T3381" s="48"/>
      <c r="U3381" s="48"/>
      <c r="V3381" s="48"/>
      <c r="W3381" s="48"/>
      <c r="X3381" s="48"/>
      <c r="Y3381" s="48"/>
      <c r="Z3381" s="48"/>
      <c r="AA3381" s="48"/>
      <c r="AB3381" s="48"/>
      <c r="AC3381" s="48"/>
      <c r="AD3381" s="48"/>
      <c r="AE3381" s="48"/>
      <c r="AF3381" s="48"/>
      <c r="AG3381" s="48"/>
      <c r="AH3381" s="48"/>
      <c r="AI3381" s="48"/>
      <c r="AJ3381" s="48"/>
      <c r="AK3381" s="48"/>
      <c r="AL3381" s="48"/>
      <c r="AM3381" s="48"/>
      <c r="AN3381" s="48"/>
      <c r="AO3381" s="48"/>
      <c r="AP3381" s="48"/>
      <c r="AQ3381" s="48"/>
      <c r="AR3381" s="48"/>
      <c r="AT3381" s="48"/>
      <c r="AU3381" s="48"/>
      <c r="AV3381" s="48"/>
      <c r="AZ3381" s="48"/>
      <c r="BA3381" s="48"/>
      <c r="BB3381" s="48"/>
      <c r="BC3381" s="48"/>
      <c r="BD3381" s="48"/>
      <c r="BE3381" s="48"/>
      <c r="BF3381" s="48"/>
      <c r="BG3381" s="48"/>
      <c r="BH3381" s="48"/>
      <c r="BI3381" s="48"/>
      <c r="BJ3381" s="48"/>
      <c r="BK3381" s="48"/>
      <c r="BL3381" s="48"/>
    </row>
    <row r="3382" spans="1:64" x14ac:dyDescent="0.25">
      <c r="A3382" s="56" t="s">
        <v>536</v>
      </c>
      <c r="B3382" s="56" t="s">
        <v>536</v>
      </c>
      <c r="C3382" s="47">
        <v>42327</v>
      </c>
      <c r="D3382" s="47"/>
      <c r="E3382" s="47"/>
      <c r="F3382" s="48" t="s">
        <v>534</v>
      </c>
      <c r="G3382" s="48"/>
      <c r="H3382" s="48">
        <v>500.21859375000003</v>
      </c>
      <c r="I3382" s="48">
        <v>0.29583437499999998</v>
      </c>
      <c r="J3382" s="48">
        <v>0.27800625000000001</v>
      </c>
      <c r="K3382" s="48">
        <v>0.27921249999999997</v>
      </c>
      <c r="L3382" s="48">
        <v>0.21430625</v>
      </c>
      <c r="M3382" s="48">
        <v>0.30458750000000001</v>
      </c>
      <c r="N3382" s="48">
        <v>0.32759375000000002</v>
      </c>
      <c r="O3382" s="48">
        <v>0.25477499999999997</v>
      </c>
      <c r="P3382" s="48"/>
      <c r="Q3382" s="48"/>
      <c r="R3382" s="48"/>
      <c r="S3382" s="48"/>
      <c r="T3382" s="48">
        <v>4.90469555833333</v>
      </c>
      <c r="U3382" s="48">
        <v>245.73599999999999</v>
      </c>
      <c r="V3382" s="48">
        <v>0</v>
      </c>
      <c r="W3382" s="48"/>
      <c r="X3382" s="48"/>
      <c r="Y3382" s="48"/>
      <c r="Z3382" s="48"/>
      <c r="AA3382" s="48"/>
      <c r="AB3382" s="48"/>
      <c r="AC3382" s="48"/>
      <c r="AD3382" s="48"/>
      <c r="AE3382" s="48"/>
      <c r="AF3382" s="48"/>
      <c r="AG3382" s="48"/>
      <c r="AH3382" s="48">
        <v>1.42133087686976E-2</v>
      </c>
      <c r="AI3382" s="48">
        <v>2.7001733333333298E-2</v>
      </c>
      <c r="AJ3382" s="48">
        <v>1.89975</v>
      </c>
      <c r="AK3382" s="48"/>
      <c r="AL3382" s="48"/>
      <c r="AM3382" s="48">
        <v>1.855</v>
      </c>
      <c r="AN3382" s="48">
        <v>3.3595723640585599E-2</v>
      </c>
      <c r="AO3382" s="48">
        <v>3.35654035</v>
      </c>
      <c r="AP3382" s="48">
        <v>99.909750000000003</v>
      </c>
      <c r="AQ3382" s="48"/>
      <c r="AR3382" s="48"/>
      <c r="AS3382">
        <v>1.8566756E-2</v>
      </c>
      <c r="AT3382" s="48"/>
      <c r="AU3382" s="48"/>
      <c r="AV3382" s="48"/>
      <c r="AZ3382" s="48"/>
      <c r="BA3382" s="48"/>
      <c r="BB3382" s="48"/>
      <c r="BC3382" s="48"/>
      <c r="BD3382" s="48"/>
      <c r="BE3382" s="48">
        <v>0</v>
      </c>
      <c r="BF3382" s="48"/>
      <c r="BG3382" s="48">
        <v>1.05689603721344E-2</v>
      </c>
      <c r="BH3382" s="48">
        <v>1.521153475</v>
      </c>
      <c r="BI3382" s="48"/>
      <c r="BJ3382" s="48">
        <v>143.9265</v>
      </c>
      <c r="BK3382" s="48"/>
      <c r="BL3382" s="48"/>
    </row>
    <row r="3383" spans="1:64" x14ac:dyDescent="0.25">
      <c r="A3383" s="56" t="s">
        <v>536</v>
      </c>
      <c r="B3383" s="56" t="s">
        <v>536</v>
      </c>
      <c r="C3383" s="47">
        <v>42328</v>
      </c>
      <c r="D3383" s="47"/>
      <c r="E3383" s="47"/>
      <c r="F3383" s="48" t="s">
        <v>534</v>
      </c>
      <c r="G3383" s="48"/>
      <c r="H3383" s="48">
        <v>497.55843750000003</v>
      </c>
      <c r="I3383" s="48">
        <v>0.27473750000000002</v>
      </c>
      <c r="J3383" s="48">
        <v>0.28064375000000003</v>
      </c>
      <c r="K3383" s="48">
        <v>0.2795125</v>
      </c>
      <c r="L3383" s="48">
        <v>0.21412500000000001</v>
      </c>
      <c r="M3383" s="48">
        <v>0.30461874999999999</v>
      </c>
      <c r="N3383" s="48">
        <v>0.32765</v>
      </c>
      <c r="O3383" s="48">
        <v>0.25493125</v>
      </c>
      <c r="P3383" s="48"/>
      <c r="Q3383" s="48"/>
      <c r="R3383" s="48"/>
      <c r="S3383" s="48">
        <v>2.65</v>
      </c>
      <c r="T3383" s="48"/>
      <c r="U3383" s="48"/>
      <c r="V3383" s="48"/>
      <c r="W3383" s="48"/>
      <c r="X3383" s="48"/>
      <c r="Y3383" s="48"/>
      <c r="Z3383" s="48"/>
      <c r="AA3383" s="48"/>
      <c r="AB3383" s="48"/>
      <c r="AC3383" s="48"/>
      <c r="AD3383" s="48"/>
      <c r="AE3383" s="48">
        <v>8.6</v>
      </c>
      <c r="AF3383" s="48"/>
      <c r="AG3383" s="48">
        <v>0.485811727106639</v>
      </c>
      <c r="AH3383" s="48"/>
      <c r="AI3383" s="48"/>
      <c r="AJ3383" s="48"/>
      <c r="AK3383" s="48">
        <v>1.9</v>
      </c>
      <c r="AL3383" s="48">
        <v>7.65</v>
      </c>
      <c r="AM3383" s="48"/>
      <c r="AN3383" s="48"/>
      <c r="AO3383" s="48"/>
      <c r="AP3383" s="48"/>
      <c r="AQ3383" s="48"/>
      <c r="AR3383" s="48"/>
      <c r="AT3383" s="48"/>
      <c r="AU3383" s="48"/>
      <c r="AV3383" s="48"/>
      <c r="AZ3383" s="48"/>
      <c r="BA3383" s="48"/>
      <c r="BB3383" s="48"/>
      <c r="BC3383" s="48"/>
      <c r="BD3383" s="48"/>
      <c r="BE3383" s="48"/>
      <c r="BF3383" s="48"/>
      <c r="BG3383" s="48"/>
      <c r="BH3383" s="48"/>
      <c r="BI3383" s="48"/>
      <c r="BJ3383" s="48"/>
      <c r="BK3383" s="48"/>
      <c r="BL3383" s="48">
        <v>8.6</v>
      </c>
    </row>
    <row r="3384" spans="1:64" x14ac:dyDescent="0.25">
      <c r="A3384" s="56" t="s">
        <v>536</v>
      </c>
      <c r="B3384" s="56" t="s">
        <v>536</v>
      </c>
      <c r="C3384" s="47">
        <v>42329</v>
      </c>
      <c r="D3384" s="47"/>
      <c r="E3384" s="47"/>
      <c r="F3384" s="48" t="s">
        <v>534</v>
      </c>
      <c r="G3384" s="48"/>
      <c r="H3384" s="48">
        <v>494.72953124999998</v>
      </c>
      <c r="I3384" s="48">
        <v>0.25727812500000002</v>
      </c>
      <c r="J3384" s="48">
        <v>0.27918124999999999</v>
      </c>
      <c r="K3384" s="48">
        <v>0.27941250000000001</v>
      </c>
      <c r="L3384" s="48">
        <v>0.21434375</v>
      </c>
      <c r="M3384" s="48">
        <v>0.30456250000000001</v>
      </c>
      <c r="N3384" s="48">
        <v>0.32764375000000001</v>
      </c>
      <c r="O3384" s="48">
        <v>0.25490625</v>
      </c>
      <c r="P3384" s="48"/>
      <c r="Q3384" s="48"/>
      <c r="R3384" s="48"/>
      <c r="S3384" s="48"/>
      <c r="T3384" s="48"/>
      <c r="U3384" s="48"/>
      <c r="V3384" s="48"/>
      <c r="W3384" s="48"/>
      <c r="X3384" s="48"/>
      <c r="Y3384" s="48"/>
      <c r="Z3384" s="48"/>
      <c r="AA3384" s="48"/>
      <c r="AB3384" s="48"/>
      <c r="AC3384" s="48"/>
      <c r="AD3384" s="48"/>
      <c r="AE3384" s="48"/>
      <c r="AF3384" s="48"/>
      <c r="AG3384" s="48"/>
      <c r="AH3384" s="48"/>
      <c r="AI3384" s="48"/>
      <c r="AJ3384" s="48"/>
      <c r="AK3384" s="48"/>
      <c r="AL3384" s="48"/>
      <c r="AM3384" s="48"/>
      <c r="AN3384" s="48"/>
      <c r="AO3384" s="48"/>
      <c r="AP3384" s="48"/>
      <c r="AQ3384" s="48"/>
      <c r="AR3384" s="48"/>
      <c r="AT3384" s="48"/>
      <c r="AU3384" s="48"/>
      <c r="AV3384" s="48"/>
      <c r="AZ3384" s="48"/>
      <c r="BA3384" s="48"/>
      <c r="BB3384" s="48"/>
      <c r="BC3384" s="48"/>
      <c r="BD3384" s="48"/>
      <c r="BE3384" s="48"/>
      <c r="BF3384" s="48"/>
      <c r="BG3384" s="48"/>
      <c r="BH3384" s="48"/>
      <c r="BI3384" s="48"/>
      <c r="BJ3384" s="48"/>
      <c r="BK3384" s="48"/>
      <c r="BL3384" s="48"/>
    </row>
    <row r="3385" spans="1:64" x14ac:dyDescent="0.25">
      <c r="A3385" s="56" t="s">
        <v>536</v>
      </c>
      <c r="B3385" s="56" t="s">
        <v>536</v>
      </c>
      <c r="C3385" s="47">
        <v>42330</v>
      </c>
      <c r="D3385" s="47"/>
      <c r="E3385" s="47"/>
      <c r="F3385" s="48" t="s">
        <v>534</v>
      </c>
      <c r="G3385" s="48"/>
      <c r="H3385" s="48">
        <v>491.36109375000001</v>
      </c>
      <c r="I3385" s="48">
        <v>0.24080937499999999</v>
      </c>
      <c r="J3385" s="48">
        <v>0.27558125</v>
      </c>
      <c r="K3385" s="48">
        <v>0.27825</v>
      </c>
      <c r="L3385" s="48">
        <v>0.21410625</v>
      </c>
      <c r="M3385" s="48">
        <v>0.30463750000000001</v>
      </c>
      <c r="N3385" s="48">
        <v>0.32776875</v>
      </c>
      <c r="O3385" s="48">
        <v>0.25491249999999999</v>
      </c>
      <c r="P3385" s="48"/>
      <c r="Q3385" s="48"/>
      <c r="R3385" s="48"/>
      <c r="S3385" s="48"/>
      <c r="T3385" s="48"/>
      <c r="U3385" s="48"/>
      <c r="V3385" s="48"/>
      <c r="W3385" s="48"/>
      <c r="X3385" s="48"/>
      <c r="Y3385" s="48"/>
      <c r="Z3385" s="48"/>
      <c r="AA3385" s="48"/>
      <c r="AB3385" s="48"/>
      <c r="AC3385" s="48"/>
      <c r="AD3385" s="48"/>
      <c r="AE3385" s="48"/>
      <c r="AF3385" s="48"/>
      <c r="AG3385" s="48"/>
      <c r="AH3385" s="48"/>
      <c r="AI3385" s="48"/>
      <c r="AJ3385" s="48"/>
      <c r="AK3385" s="48"/>
      <c r="AL3385" s="48"/>
      <c r="AM3385" s="48"/>
      <c r="AN3385" s="48"/>
      <c r="AO3385" s="48"/>
      <c r="AP3385" s="48"/>
      <c r="AQ3385" s="48"/>
      <c r="AR3385" s="48"/>
      <c r="AT3385" s="48"/>
      <c r="AU3385" s="48"/>
      <c r="AV3385" s="48"/>
      <c r="AZ3385" s="48"/>
      <c r="BA3385" s="48"/>
      <c r="BB3385" s="48"/>
      <c r="BC3385" s="48"/>
      <c r="BD3385" s="48"/>
      <c r="BE3385" s="48"/>
      <c r="BF3385" s="48"/>
      <c r="BG3385" s="48"/>
      <c r="BH3385" s="48"/>
      <c r="BI3385" s="48"/>
      <c r="BJ3385" s="48"/>
      <c r="BK3385" s="48"/>
      <c r="BL3385" s="48"/>
    </row>
    <row r="3386" spans="1:64" x14ac:dyDescent="0.25">
      <c r="A3386" s="56" t="s">
        <v>536</v>
      </c>
      <c r="B3386" s="56" t="s">
        <v>536</v>
      </c>
      <c r="C3386" s="47">
        <v>42331</v>
      </c>
      <c r="D3386" s="47"/>
      <c r="E3386" s="47"/>
      <c r="F3386" s="48" t="s">
        <v>534</v>
      </c>
      <c r="G3386" s="48"/>
      <c r="H3386" s="48">
        <v>486.52499999999998</v>
      </c>
      <c r="I3386" s="48">
        <v>0.22268125</v>
      </c>
      <c r="J3386" s="48">
        <v>0.26801874999999997</v>
      </c>
      <c r="K3386" s="48">
        <v>0.27531875</v>
      </c>
      <c r="L3386" s="48">
        <v>0.21371875000000001</v>
      </c>
      <c r="M3386" s="48">
        <v>0.30461874999999999</v>
      </c>
      <c r="N3386" s="48">
        <v>0.32784374999999999</v>
      </c>
      <c r="O3386" s="48">
        <v>0.25490000000000002</v>
      </c>
      <c r="P3386" s="48"/>
      <c r="Q3386" s="48"/>
      <c r="R3386" s="48"/>
      <c r="S3386" s="48"/>
      <c r="T3386" s="48"/>
      <c r="U3386" s="48"/>
      <c r="V3386" s="48"/>
      <c r="W3386" s="48"/>
      <c r="X3386" s="48"/>
      <c r="Y3386" s="48"/>
      <c r="Z3386" s="48"/>
      <c r="AA3386" s="48"/>
      <c r="AB3386" s="48"/>
      <c r="AC3386" s="48"/>
      <c r="AD3386" s="48"/>
      <c r="AE3386" s="48"/>
      <c r="AF3386" s="48">
        <v>0.49527523602885798</v>
      </c>
      <c r="AG3386" s="48">
        <v>0.35362392912792201</v>
      </c>
      <c r="AH3386" s="48"/>
      <c r="AI3386" s="48"/>
      <c r="AJ3386" s="48"/>
      <c r="AK3386" s="48"/>
      <c r="AL3386" s="48"/>
      <c r="AM3386" s="48"/>
      <c r="AN3386" s="48"/>
      <c r="AO3386" s="48"/>
      <c r="AP3386" s="48"/>
      <c r="AQ3386" s="48"/>
      <c r="AR3386" s="48"/>
      <c r="AT3386" s="48"/>
      <c r="AU3386" s="48"/>
      <c r="AV3386" s="48"/>
      <c r="AZ3386" s="48"/>
      <c r="BA3386" s="48"/>
      <c r="BB3386" s="48"/>
      <c r="BC3386" s="48"/>
      <c r="BD3386" s="48"/>
      <c r="BE3386" s="48"/>
      <c r="BF3386" s="48"/>
      <c r="BG3386" s="48"/>
      <c r="BH3386" s="48"/>
      <c r="BI3386" s="48"/>
      <c r="BJ3386" s="48"/>
      <c r="BK3386" s="48"/>
      <c r="BL3386" s="48"/>
    </row>
    <row r="3387" spans="1:64" x14ac:dyDescent="0.25">
      <c r="A3387" s="56" t="s">
        <v>536</v>
      </c>
      <c r="B3387" s="56" t="s">
        <v>536</v>
      </c>
      <c r="C3387" s="47">
        <v>42332</v>
      </c>
      <c r="D3387" s="47"/>
      <c r="E3387" s="47"/>
      <c r="F3387" s="48" t="s">
        <v>534</v>
      </c>
      <c r="G3387" s="48"/>
      <c r="H3387" s="48">
        <v>481.05656249999998</v>
      </c>
      <c r="I3387" s="48">
        <v>0.20461874999999999</v>
      </c>
      <c r="J3387" s="48">
        <v>0.25897500000000001</v>
      </c>
      <c r="K3387" s="48">
        <v>0.27118124999999998</v>
      </c>
      <c r="L3387" s="48">
        <v>0.21310625</v>
      </c>
      <c r="M3387" s="48">
        <v>0.30465625000000002</v>
      </c>
      <c r="N3387" s="48">
        <v>0.3278875</v>
      </c>
      <c r="O3387" s="48">
        <v>0.25489374999999997</v>
      </c>
      <c r="P3387" s="48"/>
      <c r="Q3387" s="48"/>
      <c r="R3387" s="48"/>
      <c r="S3387" s="48"/>
      <c r="T3387" s="48"/>
      <c r="U3387" s="48"/>
      <c r="V3387" s="48"/>
      <c r="W3387" s="48"/>
      <c r="X3387" s="48"/>
      <c r="Y3387" s="48"/>
      <c r="Z3387" s="48"/>
      <c r="AA3387" s="48"/>
      <c r="AB3387" s="48"/>
      <c r="AC3387" s="48"/>
      <c r="AD3387" s="48"/>
      <c r="AE3387" s="48"/>
      <c r="AF3387" s="48"/>
      <c r="AG3387" s="48"/>
      <c r="AH3387" s="48"/>
      <c r="AI3387" s="48"/>
      <c r="AJ3387" s="48"/>
      <c r="AK3387" s="48"/>
      <c r="AL3387" s="48"/>
      <c r="AM3387" s="48"/>
      <c r="AN3387" s="48"/>
      <c r="AO3387" s="48"/>
      <c r="AP3387" s="48"/>
      <c r="AQ3387" s="48"/>
      <c r="AR3387" s="48"/>
      <c r="AT3387" s="48"/>
      <c r="AU3387" s="48"/>
      <c r="AV3387" s="48"/>
      <c r="AZ3387" s="48"/>
      <c r="BA3387" s="48"/>
      <c r="BB3387" s="48"/>
      <c r="BC3387" s="48"/>
      <c r="BD3387" s="48"/>
      <c r="BE3387" s="48"/>
      <c r="BF3387" s="48"/>
      <c r="BG3387" s="48"/>
      <c r="BH3387" s="48"/>
      <c r="BI3387" s="48"/>
      <c r="BJ3387" s="48"/>
      <c r="BK3387" s="48"/>
      <c r="BL3387" s="48"/>
    </row>
    <row r="3388" spans="1:64" x14ac:dyDescent="0.25">
      <c r="A3388" s="56" t="s">
        <v>536</v>
      </c>
      <c r="B3388" s="56" t="s">
        <v>536</v>
      </c>
      <c r="C3388" s="47">
        <v>42333</v>
      </c>
      <c r="D3388" s="47"/>
      <c r="E3388" s="47"/>
      <c r="F3388" s="48" t="s">
        <v>534</v>
      </c>
      <c r="G3388" s="48"/>
      <c r="H3388" s="48">
        <v>475.57171875</v>
      </c>
      <c r="I3388" s="48">
        <v>0.188653125</v>
      </c>
      <c r="J3388" s="48">
        <v>0.24895</v>
      </c>
      <c r="K3388" s="48">
        <v>0.26665</v>
      </c>
      <c r="L3388" s="48">
        <v>0.21239374999999999</v>
      </c>
      <c r="M3388" s="48">
        <v>0.30462499999999998</v>
      </c>
      <c r="N3388" s="48">
        <v>0.32787500000000003</v>
      </c>
      <c r="O3388" s="48">
        <v>0.25489374999999997</v>
      </c>
      <c r="P3388" s="48"/>
      <c r="Q3388" s="48"/>
      <c r="R3388" s="48"/>
      <c r="S3388" s="48"/>
      <c r="T3388" s="48"/>
      <c r="U3388" s="48"/>
      <c r="V3388" s="48"/>
      <c r="W3388" s="48"/>
      <c r="X3388" s="48"/>
      <c r="Y3388" s="48"/>
      <c r="Z3388" s="48"/>
      <c r="AA3388" s="48"/>
      <c r="AB3388" s="48"/>
      <c r="AC3388" s="48"/>
      <c r="AD3388" s="48"/>
      <c r="AE3388" s="48">
        <v>8.6999999999999993</v>
      </c>
      <c r="AF3388" s="48"/>
      <c r="AG3388" s="48"/>
      <c r="AH3388" s="48"/>
      <c r="AI3388" s="48"/>
      <c r="AJ3388" s="48"/>
      <c r="AK3388" s="48">
        <v>2.2000000000000002</v>
      </c>
      <c r="AL3388" s="48">
        <v>8.6</v>
      </c>
      <c r="AM3388" s="48"/>
      <c r="AN3388" s="48"/>
      <c r="AO3388" s="48"/>
      <c r="AP3388" s="48"/>
      <c r="AQ3388" s="48"/>
      <c r="AR3388" s="48"/>
      <c r="AT3388" s="48"/>
      <c r="AU3388" s="48"/>
      <c r="AV3388" s="48"/>
      <c r="AZ3388" s="48"/>
      <c r="BA3388" s="48"/>
      <c r="BB3388" s="48"/>
      <c r="BC3388" s="48"/>
      <c r="BD3388" s="48"/>
      <c r="BE3388" s="48"/>
      <c r="BF3388" s="48"/>
      <c r="BG3388" s="48"/>
      <c r="BH3388" s="48"/>
      <c r="BI3388" s="48"/>
      <c r="BJ3388" s="48"/>
      <c r="BK3388" s="48"/>
      <c r="BL3388" s="48">
        <v>8.6999999999999993</v>
      </c>
    </row>
    <row r="3389" spans="1:64" x14ac:dyDescent="0.25">
      <c r="A3389" s="56" t="s">
        <v>536</v>
      </c>
      <c r="B3389" s="56" t="s">
        <v>536</v>
      </c>
      <c r="C3389" s="47">
        <v>42334</v>
      </c>
      <c r="D3389" s="47"/>
      <c r="E3389" s="47"/>
      <c r="F3389" s="48" t="s">
        <v>534</v>
      </c>
      <c r="G3389" s="48"/>
      <c r="H3389" s="48">
        <v>514.52765624999995</v>
      </c>
      <c r="I3389" s="48">
        <v>0.314284375</v>
      </c>
      <c r="J3389" s="48">
        <v>0.32642500000000002</v>
      </c>
      <c r="K3389" s="48">
        <v>0.29305625000000002</v>
      </c>
      <c r="L3389" s="48">
        <v>0.21416874999999999</v>
      </c>
      <c r="M3389" s="48">
        <v>0.30466874999999999</v>
      </c>
      <c r="N3389" s="48">
        <v>0.32801875000000003</v>
      </c>
      <c r="O3389" s="48">
        <v>0.25482500000000002</v>
      </c>
      <c r="P3389" s="48"/>
      <c r="Q3389" s="48"/>
      <c r="R3389" s="48"/>
      <c r="S3389" s="48"/>
      <c r="T3389" s="48"/>
      <c r="U3389" s="48"/>
      <c r="V3389" s="48"/>
      <c r="W3389" s="48"/>
      <c r="X3389" s="48"/>
      <c r="Y3389" s="48"/>
      <c r="Z3389" s="48"/>
      <c r="AA3389" s="48"/>
      <c r="AB3389" s="48"/>
      <c r="AC3389" s="48"/>
      <c r="AD3389" s="48"/>
      <c r="AE3389" s="48"/>
      <c r="AF3389" s="48"/>
      <c r="AG3389" s="48"/>
      <c r="AH3389" s="48"/>
      <c r="AI3389" s="48"/>
      <c r="AJ3389" s="48"/>
      <c r="AK3389" s="48"/>
      <c r="AL3389" s="48"/>
      <c r="AM3389" s="48"/>
      <c r="AN3389" s="48"/>
      <c r="AO3389" s="48"/>
      <c r="AP3389" s="48"/>
      <c r="AQ3389" s="48"/>
      <c r="AR3389" s="48"/>
      <c r="AT3389" s="48"/>
      <c r="AU3389" s="48"/>
      <c r="AV3389" s="48"/>
      <c r="AZ3389" s="48"/>
      <c r="BA3389" s="48"/>
      <c r="BB3389" s="48"/>
      <c r="BC3389" s="48"/>
      <c r="BD3389" s="48"/>
      <c r="BE3389" s="48"/>
      <c r="BF3389" s="48"/>
      <c r="BG3389" s="48"/>
      <c r="BH3389" s="48"/>
      <c r="BI3389" s="48"/>
      <c r="BJ3389" s="48"/>
      <c r="BK3389" s="48"/>
      <c r="BL3389" s="48"/>
    </row>
    <row r="3390" spans="1:64" x14ac:dyDescent="0.25">
      <c r="A3390" s="56" t="s">
        <v>536</v>
      </c>
      <c r="B3390" s="56" t="s">
        <v>536</v>
      </c>
      <c r="C3390" s="47">
        <v>42335</v>
      </c>
      <c r="D3390" s="47"/>
      <c r="E3390" s="47"/>
      <c r="F3390" s="48" t="s">
        <v>534</v>
      </c>
      <c r="G3390" s="48"/>
      <c r="H3390" s="48">
        <v>510.05765624999998</v>
      </c>
      <c r="I3390" s="48">
        <v>0.29009062499999999</v>
      </c>
      <c r="J3390" s="48">
        <v>0.31770625000000002</v>
      </c>
      <c r="K3390" s="48">
        <v>0.29407499999999998</v>
      </c>
      <c r="L3390" s="48">
        <v>0.21454375000000001</v>
      </c>
      <c r="M3390" s="48">
        <v>0.30484375000000002</v>
      </c>
      <c r="N3390" s="48">
        <v>0.32810624999999999</v>
      </c>
      <c r="O3390" s="48">
        <v>0.25472499999999998</v>
      </c>
      <c r="P3390" s="48"/>
      <c r="Q3390" s="48"/>
      <c r="R3390" s="48"/>
      <c r="S3390" s="48"/>
      <c r="T3390" s="48"/>
      <c r="U3390" s="48"/>
      <c r="V3390" s="48"/>
      <c r="W3390" s="48"/>
      <c r="X3390" s="48"/>
      <c r="Y3390" s="48"/>
      <c r="Z3390" s="48"/>
      <c r="AA3390" s="48"/>
      <c r="AB3390" s="48"/>
      <c r="AC3390" s="48"/>
      <c r="AD3390" s="48"/>
      <c r="AE3390" s="48"/>
      <c r="AF3390" s="48"/>
      <c r="AG3390" s="48"/>
      <c r="AH3390" s="48"/>
      <c r="AI3390" s="48"/>
      <c r="AJ3390" s="48"/>
      <c r="AK3390" s="48"/>
      <c r="AL3390" s="48"/>
      <c r="AM3390" s="48"/>
      <c r="AN3390" s="48"/>
      <c r="AO3390" s="48"/>
      <c r="AP3390" s="48"/>
      <c r="AQ3390" s="48"/>
      <c r="AR3390" s="48"/>
      <c r="AT3390" s="48"/>
      <c r="AU3390" s="48"/>
      <c r="AV3390" s="48"/>
      <c r="AZ3390" s="48"/>
      <c r="BA3390" s="48"/>
      <c r="BB3390" s="48"/>
      <c r="BC3390" s="48"/>
      <c r="BD3390" s="48"/>
      <c r="BE3390" s="48"/>
      <c r="BF3390" s="48"/>
      <c r="BG3390" s="48"/>
      <c r="BH3390" s="48"/>
      <c r="BI3390" s="48"/>
      <c r="BJ3390" s="48"/>
      <c r="BK3390" s="48"/>
      <c r="BL3390" s="48"/>
    </row>
    <row r="3391" spans="1:64" x14ac:dyDescent="0.25">
      <c r="A3391" s="56" t="s">
        <v>536</v>
      </c>
      <c r="B3391" s="56" t="s">
        <v>536</v>
      </c>
      <c r="C3391" s="47">
        <v>42336</v>
      </c>
      <c r="D3391" s="47"/>
      <c r="E3391" s="47"/>
      <c r="F3391" s="48" t="s">
        <v>534</v>
      </c>
      <c r="G3391" s="48"/>
      <c r="H3391" s="48">
        <v>504.08249999999998</v>
      </c>
      <c r="I3391" s="48">
        <v>0.26608124999999999</v>
      </c>
      <c r="J3391" s="48">
        <v>0.30734375000000003</v>
      </c>
      <c r="K3391" s="48">
        <v>0.29127500000000001</v>
      </c>
      <c r="L3391" s="48">
        <v>0.214425</v>
      </c>
      <c r="M3391" s="48">
        <v>0.30485625</v>
      </c>
      <c r="N3391" s="48">
        <v>0.32818124999999998</v>
      </c>
      <c r="O3391" s="48">
        <v>0.25482500000000002</v>
      </c>
      <c r="P3391" s="48"/>
      <c r="Q3391" s="48"/>
      <c r="R3391" s="48"/>
      <c r="S3391" s="48"/>
      <c r="T3391" s="48"/>
      <c r="U3391" s="48"/>
      <c r="V3391" s="48"/>
      <c r="W3391" s="48"/>
      <c r="X3391" s="48"/>
      <c r="Y3391" s="48"/>
      <c r="Z3391" s="48"/>
      <c r="AA3391" s="48"/>
      <c r="AB3391" s="48"/>
      <c r="AC3391" s="48"/>
      <c r="AD3391" s="48"/>
      <c r="AE3391" s="48"/>
      <c r="AF3391" s="48"/>
      <c r="AG3391" s="48"/>
      <c r="AH3391" s="48"/>
      <c r="AI3391" s="48"/>
      <c r="AJ3391" s="48"/>
      <c r="AK3391" s="48"/>
      <c r="AL3391" s="48"/>
      <c r="AM3391" s="48"/>
      <c r="AN3391" s="48"/>
      <c r="AO3391" s="48"/>
      <c r="AP3391" s="48"/>
      <c r="AQ3391" s="48"/>
      <c r="AR3391" s="48"/>
      <c r="AT3391" s="48"/>
      <c r="AU3391" s="48"/>
      <c r="AV3391" s="48"/>
      <c r="AZ3391" s="48"/>
      <c r="BA3391" s="48"/>
      <c r="BB3391" s="48"/>
      <c r="BC3391" s="48"/>
      <c r="BD3391" s="48"/>
      <c r="BE3391" s="48"/>
      <c r="BF3391" s="48"/>
      <c r="BG3391" s="48"/>
      <c r="BH3391" s="48"/>
      <c r="BI3391" s="48"/>
      <c r="BJ3391" s="48"/>
      <c r="BK3391" s="48"/>
      <c r="BL3391" s="48"/>
    </row>
    <row r="3392" spans="1:64" x14ac:dyDescent="0.25">
      <c r="A3392" s="56" t="s">
        <v>536</v>
      </c>
      <c r="B3392" s="56" t="s">
        <v>536</v>
      </c>
      <c r="C3392" s="47">
        <v>42337</v>
      </c>
      <c r="D3392" s="47"/>
      <c r="E3392" s="47"/>
      <c r="F3392" s="48" t="s">
        <v>534</v>
      </c>
      <c r="G3392" s="48"/>
      <c r="H3392" s="48">
        <v>500.55140625000001</v>
      </c>
      <c r="I3392" s="48">
        <v>0.25082187500000003</v>
      </c>
      <c r="J3392" s="48">
        <v>0.30088749999999997</v>
      </c>
      <c r="K3392" s="48">
        <v>0.29027500000000001</v>
      </c>
      <c r="L3392" s="48">
        <v>0.21453125000000001</v>
      </c>
      <c r="M3392" s="48">
        <v>0.30487500000000001</v>
      </c>
      <c r="N3392" s="48">
        <v>0.32816250000000002</v>
      </c>
      <c r="O3392" s="48">
        <v>0.25480625000000001</v>
      </c>
      <c r="P3392" s="48"/>
      <c r="Q3392" s="48"/>
      <c r="R3392" s="48"/>
      <c r="S3392" s="48"/>
      <c r="T3392" s="48"/>
      <c r="U3392" s="48"/>
      <c r="V3392" s="48"/>
      <c r="W3392" s="48"/>
      <c r="X3392" s="48"/>
      <c r="Y3392" s="48"/>
      <c r="Z3392" s="48"/>
      <c r="AA3392" s="48"/>
      <c r="AB3392" s="48"/>
      <c r="AC3392" s="48"/>
      <c r="AD3392" s="48"/>
      <c r="AE3392" s="48"/>
      <c r="AF3392" s="48"/>
      <c r="AG3392" s="48"/>
      <c r="AH3392" s="48"/>
      <c r="AI3392" s="48"/>
      <c r="AJ3392" s="48"/>
      <c r="AK3392" s="48"/>
      <c r="AL3392" s="48"/>
      <c r="AM3392" s="48"/>
      <c r="AN3392" s="48"/>
      <c r="AO3392" s="48"/>
      <c r="AP3392" s="48"/>
      <c r="AQ3392" s="48"/>
      <c r="AR3392" s="48"/>
      <c r="AT3392" s="48"/>
      <c r="AU3392" s="48"/>
      <c r="AV3392" s="48"/>
      <c r="AZ3392" s="48"/>
      <c r="BA3392" s="48"/>
      <c r="BB3392" s="48"/>
      <c r="BC3392" s="48"/>
      <c r="BD3392" s="48"/>
      <c r="BE3392" s="48"/>
      <c r="BF3392" s="48"/>
      <c r="BG3392" s="48"/>
      <c r="BH3392" s="48"/>
      <c r="BI3392" s="48"/>
      <c r="BJ3392" s="48"/>
      <c r="BK3392" s="48"/>
      <c r="BL3392" s="48"/>
    </row>
    <row r="3393" spans="1:64" x14ac:dyDescent="0.25">
      <c r="A3393" s="56" t="s">
        <v>536</v>
      </c>
      <c r="B3393" s="56" t="s">
        <v>536</v>
      </c>
      <c r="C3393" s="47">
        <v>42338</v>
      </c>
      <c r="D3393" s="47"/>
      <c r="E3393" s="47"/>
      <c r="F3393" s="48" t="s">
        <v>534</v>
      </c>
      <c r="G3393" s="48"/>
      <c r="H3393" s="48">
        <v>497.13421875</v>
      </c>
      <c r="I3393" s="48">
        <v>0.238684375</v>
      </c>
      <c r="J3393" s="48">
        <v>0.29436875000000001</v>
      </c>
      <c r="K3393" s="48">
        <v>0.28835624999999998</v>
      </c>
      <c r="L3393" s="48">
        <v>0.21435000000000001</v>
      </c>
      <c r="M3393" s="48">
        <v>0.30481249999999999</v>
      </c>
      <c r="N3393" s="48">
        <v>0.32823124999999997</v>
      </c>
      <c r="O3393" s="48">
        <v>0.25483749999999999</v>
      </c>
      <c r="P3393" s="48"/>
      <c r="Q3393" s="48"/>
      <c r="R3393" s="48"/>
      <c r="S3393" s="48"/>
      <c r="T3393" s="48"/>
      <c r="U3393" s="48"/>
      <c r="V3393" s="48"/>
      <c r="W3393" s="48"/>
      <c r="X3393" s="48"/>
      <c r="Y3393" s="48"/>
      <c r="Z3393" s="48"/>
      <c r="AA3393" s="48"/>
      <c r="AB3393" s="48"/>
      <c r="AC3393" s="48"/>
      <c r="AD3393" s="48"/>
      <c r="AE3393" s="48"/>
      <c r="AF3393" s="48">
        <v>0.44616613601210903</v>
      </c>
      <c r="AG3393" s="48">
        <v>0.29518331192583502</v>
      </c>
      <c r="AH3393" s="48"/>
      <c r="AI3393" s="48"/>
      <c r="AJ3393" s="48"/>
      <c r="AK3393" s="48"/>
      <c r="AL3393" s="48"/>
      <c r="AM3393" s="48"/>
      <c r="AN3393" s="48"/>
      <c r="AO3393" s="48"/>
      <c r="AP3393" s="48"/>
      <c r="AQ3393" s="48"/>
      <c r="AR3393" s="48"/>
      <c r="AT3393" s="48"/>
      <c r="AU3393" s="48"/>
      <c r="AV3393" s="48"/>
      <c r="AZ3393" s="48"/>
      <c r="BA3393" s="48"/>
      <c r="BB3393" s="48"/>
      <c r="BC3393" s="48"/>
      <c r="BD3393" s="48"/>
      <c r="BE3393" s="48"/>
      <c r="BF3393" s="48"/>
      <c r="BG3393" s="48"/>
      <c r="BH3393" s="48"/>
      <c r="BI3393" s="48"/>
      <c r="BJ3393" s="48"/>
      <c r="BK3393" s="48"/>
      <c r="BL3393" s="48"/>
    </row>
    <row r="3394" spans="1:64" x14ac:dyDescent="0.25">
      <c r="A3394" s="56" t="s">
        <v>536</v>
      </c>
      <c r="B3394" s="56" t="s">
        <v>536</v>
      </c>
      <c r="C3394" s="47">
        <v>42339</v>
      </c>
      <c r="D3394" s="47"/>
      <c r="E3394" s="47"/>
      <c r="F3394" s="48" t="s">
        <v>534</v>
      </c>
      <c r="G3394" s="48"/>
      <c r="H3394" s="48">
        <v>493.69265625000003</v>
      </c>
      <c r="I3394" s="48">
        <v>0.227290625</v>
      </c>
      <c r="J3394" s="48">
        <v>0.28774375000000002</v>
      </c>
      <c r="K3394" s="48">
        <v>0.28635624999999998</v>
      </c>
      <c r="L3394" s="48">
        <v>0.21408125</v>
      </c>
      <c r="M3394" s="48">
        <v>0.30467499999999997</v>
      </c>
      <c r="N3394" s="48">
        <v>0.32826250000000001</v>
      </c>
      <c r="O3394" s="48">
        <v>0.25474999999999998</v>
      </c>
      <c r="P3394" s="48"/>
      <c r="Q3394" s="48"/>
      <c r="R3394" s="48"/>
      <c r="S3394" s="48"/>
      <c r="T3394" s="48"/>
      <c r="U3394" s="48"/>
      <c r="V3394" s="48"/>
      <c r="W3394" s="48"/>
      <c r="X3394" s="48"/>
      <c r="Y3394" s="48"/>
      <c r="Z3394" s="48"/>
      <c r="AA3394" s="48"/>
      <c r="AB3394" s="48"/>
      <c r="AC3394" s="48"/>
      <c r="AD3394" s="48"/>
      <c r="AE3394" s="48"/>
      <c r="AF3394" s="48"/>
      <c r="AG3394" s="48"/>
      <c r="AH3394" s="48"/>
      <c r="AI3394" s="48"/>
      <c r="AJ3394" s="48"/>
      <c r="AK3394" s="48"/>
      <c r="AL3394" s="48"/>
      <c r="AM3394" s="48"/>
      <c r="AN3394" s="48"/>
      <c r="AO3394" s="48"/>
      <c r="AP3394" s="48"/>
      <c r="AQ3394" s="48"/>
      <c r="AR3394" s="48"/>
      <c r="AT3394" s="48"/>
      <c r="AU3394" s="48"/>
      <c r="AV3394" s="48"/>
      <c r="AZ3394" s="48"/>
      <c r="BA3394" s="48"/>
      <c r="BB3394" s="48"/>
      <c r="BC3394" s="48"/>
      <c r="BD3394" s="48"/>
      <c r="BE3394" s="48"/>
      <c r="BF3394" s="48"/>
      <c r="BG3394" s="48"/>
      <c r="BH3394" s="48"/>
      <c r="BI3394" s="48"/>
      <c r="BJ3394" s="48"/>
      <c r="BK3394" s="48"/>
      <c r="BL3394" s="48"/>
    </row>
    <row r="3395" spans="1:64" x14ac:dyDescent="0.25">
      <c r="A3395" s="56" t="s">
        <v>536</v>
      </c>
      <c r="B3395" s="56" t="s">
        <v>536</v>
      </c>
      <c r="C3395" s="47">
        <v>42340</v>
      </c>
      <c r="D3395" s="47"/>
      <c r="E3395" s="47"/>
      <c r="F3395" s="48" t="s">
        <v>534</v>
      </c>
      <c r="G3395" s="48"/>
      <c r="H3395" s="48">
        <v>486.91640625000002</v>
      </c>
      <c r="I3395" s="48">
        <v>0.20871562499999999</v>
      </c>
      <c r="J3395" s="48">
        <v>0.27538125000000002</v>
      </c>
      <c r="K3395" s="48">
        <v>0.2804875</v>
      </c>
      <c r="L3395" s="48">
        <v>0.21316874999999999</v>
      </c>
      <c r="M3395" s="48">
        <v>0.30440624999999999</v>
      </c>
      <c r="N3395" s="48">
        <v>0.32819999999999999</v>
      </c>
      <c r="O3395" s="48">
        <v>0.25474374999999999</v>
      </c>
      <c r="P3395" s="48"/>
      <c r="Q3395" s="48"/>
      <c r="R3395" s="48"/>
      <c r="S3395" s="48"/>
      <c r="T3395" s="48"/>
      <c r="U3395" s="48"/>
      <c r="V3395" s="48"/>
      <c r="W3395" s="48"/>
      <c r="X3395" s="48"/>
      <c r="Y3395" s="48"/>
      <c r="Z3395" s="48"/>
      <c r="AA3395" s="48"/>
      <c r="AB3395" s="48"/>
      <c r="AC3395" s="48"/>
      <c r="AD3395" s="48"/>
      <c r="AE3395" s="48">
        <v>8.6999999999999993</v>
      </c>
      <c r="AF3395" s="48"/>
      <c r="AG3395" s="48"/>
      <c r="AH3395" s="48"/>
      <c r="AI3395" s="48"/>
      <c r="AJ3395" s="48"/>
      <c r="AK3395" s="48">
        <v>3.35</v>
      </c>
      <c r="AL3395" s="48">
        <v>8.6999999999999993</v>
      </c>
      <c r="AM3395" s="48"/>
      <c r="AN3395" s="48"/>
      <c r="AO3395" s="48"/>
      <c r="AP3395" s="48"/>
      <c r="AQ3395" s="48"/>
      <c r="AR3395" s="48"/>
      <c r="AT3395" s="48"/>
      <c r="AU3395" s="48"/>
      <c r="AV3395" s="48"/>
      <c r="AZ3395" s="48"/>
      <c r="BA3395" s="48"/>
      <c r="BB3395" s="48"/>
      <c r="BC3395" s="48"/>
      <c r="BD3395" s="48"/>
      <c r="BE3395" s="48"/>
      <c r="BF3395" s="48"/>
      <c r="BG3395" s="48"/>
      <c r="BH3395" s="48"/>
      <c r="BI3395" s="48"/>
      <c r="BJ3395" s="48"/>
      <c r="BK3395" s="48"/>
      <c r="BL3395" s="48">
        <v>8.6999999999999993</v>
      </c>
    </row>
    <row r="3396" spans="1:64" x14ac:dyDescent="0.25">
      <c r="A3396" s="56" t="s">
        <v>536</v>
      </c>
      <c r="B3396" s="56" t="s">
        <v>536</v>
      </c>
      <c r="C3396" s="47">
        <v>42341</v>
      </c>
      <c r="D3396" s="47"/>
      <c r="E3396" s="47"/>
      <c r="F3396" s="48" t="s">
        <v>534</v>
      </c>
      <c r="G3396" s="48"/>
      <c r="H3396" s="48">
        <v>532.51312499999995</v>
      </c>
      <c r="I3396" s="48">
        <v>0.34798750000000001</v>
      </c>
      <c r="J3396" s="48">
        <v>0.34683750000000002</v>
      </c>
      <c r="K3396" s="48">
        <v>0.31944375000000003</v>
      </c>
      <c r="L3396" s="48">
        <v>0.22066250000000001</v>
      </c>
      <c r="M3396" s="48">
        <v>0.30445</v>
      </c>
      <c r="N3396" s="48">
        <v>0.32824375</v>
      </c>
      <c r="O3396" s="48">
        <v>0.25483125000000001</v>
      </c>
      <c r="P3396" s="48"/>
      <c r="Q3396" s="48"/>
      <c r="R3396" s="48"/>
      <c r="S3396" s="48"/>
      <c r="T3396" s="48">
        <v>4.961905775</v>
      </c>
      <c r="U3396" s="48">
        <v>380.33449999999999</v>
      </c>
      <c r="V3396" s="48">
        <v>86.609750000000005</v>
      </c>
      <c r="W3396" s="48"/>
      <c r="X3396" s="48"/>
      <c r="Y3396" s="48"/>
      <c r="Z3396" s="48"/>
      <c r="AA3396" s="48"/>
      <c r="AB3396" s="48"/>
      <c r="AC3396" s="48"/>
      <c r="AD3396" s="48"/>
      <c r="AE3396" s="48"/>
      <c r="AF3396" s="48"/>
      <c r="AG3396" s="48"/>
      <c r="AH3396" s="48">
        <v>8.1912620450930902E-3</v>
      </c>
      <c r="AI3396" s="48">
        <v>4.3778200000000003E-2</v>
      </c>
      <c r="AJ3396" s="48">
        <v>5.3445</v>
      </c>
      <c r="AK3396" s="48"/>
      <c r="AL3396" s="48"/>
      <c r="AM3396" s="48">
        <v>1.2</v>
      </c>
      <c r="AN3396" s="48">
        <v>2.7045961926478498E-2</v>
      </c>
      <c r="AO3396" s="48">
        <v>1.8799715749999999</v>
      </c>
      <c r="AP3396" s="48">
        <v>69.510249999999999</v>
      </c>
      <c r="AQ3396" s="48"/>
      <c r="AR3396" s="48"/>
      <c r="AS3396">
        <v>1.7263641E-2</v>
      </c>
      <c r="AT3396" s="48"/>
      <c r="AU3396" s="48"/>
      <c r="AV3396" s="48"/>
      <c r="AZ3396" s="48"/>
      <c r="BA3396" s="48"/>
      <c r="BB3396" s="48"/>
      <c r="BC3396" s="48">
        <v>1.5653666749999999</v>
      </c>
      <c r="BD3396" s="48"/>
      <c r="BE3396" s="48">
        <v>86.609750000000005</v>
      </c>
      <c r="BF3396" s="48">
        <v>1.8073792788918099E-2</v>
      </c>
      <c r="BG3396" s="48">
        <v>6.7290598300360901E-3</v>
      </c>
      <c r="BH3396" s="48">
        <v>1.4727893249999999</v>
      </c>
      <c r="BI3396" s="48"/>
      <c r="BJ3396" s="48">
        <v>218.87</v>
      </c>
      <c r="BK3396" s="48"/>
      <c r="BL3396" s="48"/>
    </row>
    <row r="3397" spans="1:64" x14ac:dyDescent="0.25">
      <c r="A3397" s="56" t="s">
        <v>536</v>
      </c>
      <c r="B3397" s="56" t="s">
        <v>536</v>
      </c>
      <c r="C3397" s="47">
        <v>42342</v>
      </c>
      <c r="D3397" s="47"/>
      <c r="E3397" s="47"/>
      <c r="F3397" s="48" t="s">
        <v>534</v>
      </c>
      <c r="G3397" s="48"/>
      <c r="H3397" s="48">
        <v>527.44640625</v>
      </c>
      <c r="I3397" s="48">
        <v>0.31794687500000002</v>
      </c>
      <c r="J3397" s="48">
        <v>0.33988750000000001</v>
      </c>
      <c r="K3397" s="48">
        <v>0.32186874999999998</v>
      </c>
      <c r="L3397" s="48">
        <v>0.21982499999999999</v>
      </c>
      <c r="M3397" s="48">
        <v>0.30449375000000001</v>
      </c>
      <c r="N3397" s="48">
        <v>0.32823750000000002</v>
      </c>
      <c r="O3397" s="48">
        <v>0.2548125</v>
      </c>
      <c r="P3397" s="48"/>
      <c r="Q3397" s="48"/>
      <c r="R3397" s="48"/>
      <c r="S3397" s="48"/>
      <c r="T3397" s="48"/>
      <c r="U3397" s="48"/>
      <c r="V3397" s="48"/>
      <c r="W3397" s="48"/>
      <c r="X3397" s="48"/>
      <c r="Y3397" s="48"/>
      <c r="Z3397" s="48"/>
      <c r="AA3397" s="48"/>
      <c r="AB3397" s="48"/>
      <c r="AC3397" s="48"/>
      <c r="AD3397" s="48"/>
      <c r="AE3397" s="48"/>
      <c r="AF3397" s="48">
        <v>0.47382610451235302</v>
      </c>
      <c r="AG3397" s="48">
        <v>0.34594921287590902</v>
      </c>
      <c r="AH3397" s="48"/>
      <c r="AI3397" s="48"/>
      <c r="AJ3397" s="48"/>
      <c r="AK3397" s="48"/>
      <c r="AL3397" s="48"/>
      <c r="AM3397" s="48"/>
      <c r="AN3397" s="48"/>
      <c r="AO3397" s="48"/>
      <c r="AP3397" s="48"/>
      <c r="AQ3397" s="48"/>
      <c r="AR3397" s="48"/>
      <c r="AT3397" s="48"/>
      <c r="AU3397" s="48"/>
      <c r="AV3397" s="48"/>
      <c r="AZ3397" s="48"/>
      <c r="BA3397" s="48"/>
      <c r="BB3397" s="48"/>
      <c r="BC3397" s="48"/>
      <c r="BD3397" s="48"/>
      <c r="BE3397" s="48"/>
      <c r="BF3397" s="48"/>
      <c r="BG3397" s="48"/>
      <c r="BH3397" s="48"/>
      <c r="BI3397" s="48"/>
      <c r="BJ3397" s="48"/>
      <c r="BK3397" s="48"/>
      <c r="BL3397" s="48"/>
    </row>
    <row r="3398" spans="1:64" x14ac:dyDescent="0.25">
      <c r="A3398" s="56" t="s">
        <v>536</v>
      </c>
      <c r="B3398" s="56" t="s">
        <v>536</v>
      </c>
      <c r="C3398" s="47">
        <v>42343</v>
      </c>
      <c r="D3398" s="47"/>
      <c r="E3398" s="47"/>
      <c r="F3398" s="48" t="s">
        <v>534</v>
      </c>
      <c r="G3398" s="48"/>
      <c r="H3398" s="48">
        <v>523.43343749999997</v>
      </c>
      <c r="I3398" s="48">
        <v>0.29941250000000003</v>
      </c>
      <c r="J3398" s="48">
        <v>0.33355625</v>
      </c>
      <c r="K3398" s="48">
        <v>0.320525</v>
      </c>
      <c r="L3398" s="48">
        <v>0.22030625000000001</v>
      </c>
      <c r="M3398" s="48">
        <v>0.30433125</v>
      </c>
      <c r="N3398" s="48">
        <v>0.32832499999999998</v>
      </c>
      <c r="O3398" s="48">
        <v>0.25480625000000001</v>
      </c>
      <c r="P3398" s="48"/>
      <c r="Q3398" s="48"/>
      <c r="R3398" s="48"/>
      <c r="S3398" s="48"/>
      <c r="T3398" s="48"/>
      <c r="U3398" s="48"/>
      <c r="V3398" s="48"/>
      <c r="W3398" s="48"/>
      <c r="X3398" s="48"/>
      <c r="Y3398" s="48"/>
      <c r="Z3398" s="48"/>
      <c r="AA3398" s="48"/>
      <c r="AB3398" s="48"/>
      <c r="AC3398" s="48"/>
      <c r="AD3398" s="48"/>
      <c r="AE3398" s="48"/>
      <c r="AF3398" s="48"/>
      <c r="AG3398" s="48"/>
      <c r="AH3398" s="48"/>
      <c r="AI3398" s="48"/>
      <c r="AJ3398" s="48"/>
      <c r="AK3398" s="48"/>
      <c r="AL3398" s="48"/>
      <c r="AM3398" s="48"/>
      <c r="AN3398" s="48"/>
      <c r="AO3398" s="48"/>
      <c r="AP3398" s="48"/>
      <c r="AQ3398" s="48"/>
      <c r="AR3398" s="48"/>
      <c r="AT3398" s="48"/>
      <c r="AU3398" s="48"/>
      <c r="AV3398" s="48"/>
      <c r="AZ3398" s="48"/>
      <c r="BA3398" s="48"/>
      <c r="BB3398" s="48"/>
      <c r="BC3398" s="48"/>
      <c r="BD3398" s="48"/>
      <c r="BE3398" s="48"/>
      <c r="BF3398" s="48"/>
      <c r="BG3398" s="48"/>
      <c r="BH3398" s="48"/>
      <c r="BI3398" s="48"/>
      <c r="BJ3398" s="48"/>
      <c r="BK3398" s="48"/>
      <c r="BL3398" s="48"/>
    </row>
    <row r="3399" spans="1:64" x14ac:dyDescent="0.25">
      <c r="A3399" s="56" t="s">
        <v>536</v>
      </c>
      <c r="B3399" s="56" t="s">
        <v>536</v>
      </c>
      <c r="C3399" s="47">
        <v>42344</v>
      </c>
      <c r="D3399" s="47"/>
      <c r="E3399" s="47"/>
      <c r="F3399" s="48" t="s">
        <v>534</v>
      </c>
      <c r="G3399" s="48"/>
      <c r="H3399" s="48">
        <v>519.83765625000001</v>
      </c>
      <c r="I3399" s="48">
        <v>0.284871875</v>
      </c>
      <c r="J3399" s="48">
        <v>0.32745000000000002</v>
      </c>
      <c r="K3399" s="48">
        <v>0.31848749999999998</v>
      </c>
      <c r="L3399" s="48">
        <v>0.22064375</v>
      </c>
      <c r="M3399" s="48">
        <v>0.30431875000000003</v>
      </c>
      <c r="N3399" s="48">
        <v>0.32831250000000001</v>
      </c>
      <c r="O3399" s="48">
        <v>0.25486874999999998</v>
      </c>
      <c r="P3399" s="48"/>
      <c r="Q3399" s="48"/>
      <c r="R3399" s="48"/>
      <c r="S3399" s="48"/>
      <c r="T3399" s="48"/>
      <c r="U3399" s="48"/>
      <c r="V3399" s="48"/>
      <c r="W3399" s="48"/>
      <c r="X3399" s="48"/>
      <c r="Y3399" s="48"/>
      <c r="Z3399" s="48"/>
      <c r="AA3399" s="48"/>
      <c r="AB3399" s="48"/>
      <c r="AC3399" s="48"/>
      <c r="AD3399" s="48"/>
      <c r="AE3399" s="48"/>
      <c r="AF3399" s="48"/>
      <c r="AG3399" s="48"/>
      <c r="AH3399" s="48"/>
      <c r="AI3399" s="48"/>
      <c r="AJ3399" s="48"/>
      <c r="AK3399" s="48"/>
      <c r="AL3399" s="48"/>
      <c r="AM3399" s="48"/>
      <c r="AN3399" s="48"/>
      <c r="AO3399" s="48"/>
      <c r="AP3399" s="48"/>
      <c r="AQ3399" s="48"/>
      <c r="AR3399" s="48"/>
      <c r="AT3399" s="48"/>
      <c r="AU3399" s="48"/>
      <c r="AV3399" s="48"/>
      <c r="AZ3399" s="48"/>
      <c r="BA3399" s="48"/>
      <c r="BB3399" s="48"/>
      <c r="BC3399" s="48"/>
      <c r="BD3399" s="48"/>
      <c r="BE3399" s="48"/>
      <c r="BF3399" s="48"/>
      <c r="BG3399" s="48"/>
      <c r="BH3399" s="48"/>
      <c r="BI3399" s="48"/>
      <c r="BJ3399" s="48"/>
      <c r="BK3399" s="48"/>
      <c r="BL3399" s="48"/>
    </row>
    <row r="3400" spans="1:64" x14ac:dyDescent="0.25">
      <c r="A3400" s="56" t="s">
        <v>536</v>
      </c>
      <c r="B3400" s="56" t="s">
        <v>536</v>
      </c>
      <c r="C3400" s="47">
        <v>42345</v>
      </c>
      <c r="D3400" s="47"/>
      <c r="E3400" s="47"/>
      <c r="F3400" s="48" t="s">
        <v>534</v>
      </c>
      <c r="G3400" s="48"/>
      <c r="H3400" s="48">
        <v>515.61562500000002</v>
      </c>
      <c r="I3400" s="48">
        <v>0.27081250000000001</v>
      </c>
      <c r="J3400" s="48">
        <v>0.32062499999999999</v>
      </c>
      <c r="K3400" s="48">
        <v>0.31513124999999997</v>
      </c>
      <c r="L3400" s="48">
        <v>0.2205375</v>
      </c>
      <c r="M3400" s="48">
        <v>0.30428125</v>
      </c>
      <c r="N3400" s="48">
        <v>0.32827499999999998</v>
      </c>
      <c r="O3400" s="48">
        <v>0.25477499999999997</v>
      </c>
      <c r="P3400" s="48"/>
      <c r="Q3400" s="48"/>
      <c r="R3400" s="48"/>
      <c r="S3400" s="48"/>
      <c r="T3400" s="48"/>
      <c r="U3400" s="48"/>
      <c r="V3400" s="48"/>
      <c r="W3400" s="48"/>
      <c r="X3400" s="48"/>
      <c r="Y3400" s="48"/>
      <c r="Z3400" s="48"/>
      <c r="AA3400" s="48"/>
      <c r="AB3400" s="48"/>
      <c r="AC3400" s="48"/>
      <c r="AD3400" s="48"/>
      <c r="AE3400" s="48"/>
      <c r="AF3400" s="48">
        <v>0.39474907025784001</v>
      </c>
      <c r="AG3400" s="48">
        <v>0.31339957154786802</v>
      </c>
      <c r="AH3400" s="48"/>
      <c r="AI3400" s="48"/>
      <c r="AJ3400" s="48"/>
      <c r="AK3400" s="48"/>
      <c r="AL3400" s="48"/>
      <c r="AM3400" s="48"/>
      <c r="AN3400" s="48"/>
      <c r="AO3400" s="48"/>
      <c r="AP3400" s="48"/>
      <c r="AQ3400" s="48"/>
      <c r="AR3400" s="48"/>
      <c r="AT3400" s="48"/>
      <c r="AU3400" s="48"/>
      <c r="AV3400" s="48"/>
      <c r="AZ3400" s="48"/>
      <c r="BA3400" s="48"/>
      <c r="BB3400" s="48"/>
      <c r="BC3400" s="48"/>
      <c r="BD3400" s="48"/>
      <c r="BE3400" s="48"/>
      <c r="BF3400" s="48"/>
      <c r="BG3400" s="48"/>
      <c r="BH3400" s="48"/>
      <c r="BI3400" s="48"/>
      <c r="BJ3400" s="48"/>
      <c r="BK3400" s="48"/>
      <c r="BL3400" s="48"/>
    </row>
    <row r="3401" spans="1:64" x14ac:dyDescent="0.25">
      <c r="A3401" s="56" t="s">
        <v>536</v>
      </c>
      <c r="B3401" s="56" t="s">
        <v>536</v>
      </c>
      <c r="C3401" s="47">
        <v>42346</v>
      </c>
      <c r="D3401" s="47"/>
      <c r="E3401" s="47"/>
      <c r="F3401" s="48" t="s">
        <v>534</v>
      </c>
      <c r="G3401" s="48"/>
      <c r="H3401" s="48">
        <v>510.52359374999997</v>
      </c>
      <c r="I3401" s="48">
        <v>0.25457812499999999</v>
      </c>
      <c r="J3401" s="48">
        <v>0.31254999999999999</v>
      </c>
      <c r="K3401" s="48">
        <v>0.31074374999999999</v>
      </c>
      <c r="L3401" s="48">
        <v>0.22018125</v>
      </c>
      <c r="M3401" s="48">
        <v>0.30414999999999998</v>
      </c>
      <c r="N3401" s="48">
        <v>0.32833125000000002</v>
      </c>
      <c r="O3401" s="48">
        <v>0.25477499999999997</v>
      </c>
      <c r="P3401" s="48"/>
      <c r="Q3401" s="48"/>
      <c r="R3401" s="48"/>
      <c r="S3401" s="48"/>
      <c r="T3401" s="48"/>
      <c r="U3401" s="48"/>
      <c r="V3401" s="48"/>
      <c r="W3401" s="48"/>
      <c r="X3401" s="48"/>
      <c r="Y3401" s="48"/>
      <c r="Z3401" s="48"/>
      <c r="AA3401" s="48"/>
      <c r="AB3401" s="48"/>
      <c r="AC3401" s="48"/>
      <c r="AD3401" s="48"/>
      <c r="AE3401" s="48">
        <v>8.6999999999999993</v>
      </c>
      <c r="AF3401" s="48"/>
      <c r="AG3401" s="48"/>
      <c r="AH3401" s="48"/>
      <c r="AI3401" s="48"/>
      <c r="AJ3401" s="48"/>
      <c r="AK3401" s="48">
        <v>4.0999999999999996</v>
      </c>
      <c r="AL3401" s="48">
        <v>8.6999999999999993</v>
      </c>
      <c r="AM3401" s="48"/>
      <c r="AN3401" s="48"/>
      <c r="AO3401" s="48"/>
      <c r="AP3401" s="48"/>
      <c r="AQ3401" s="48"/>
      <c r="AR3401" s="48"/>
      <c r="AT3401" s="48"/>
      <c r="AU3401" s="48"/>
      <c r="AV3401" s="48"/>
      <c r="AZ3401" s="48"/>
      <c r="BA3401" s="48"/>
      <c r="BB3401" s="48"/>
      <c r="BC3401" s="48"/>
      <c r="BD3401" s="48"/>
      <c r="BE3401" s="48"/>
      <c r="BF3401" s="48"/>
      <c r="BG3401" s="48"/>
      <c r="BH3401" s="48"/>
      <c r="BI3401" s="48"/>
      <c r="BJ3401" s="48"/>
      <c r="BK3401" s="48"/>
      <c r="BL3401" s="48">
        <v>8.6999999999999993</v>
      </c>
    </row>
    <row r="3402" spans="1:64" x14ac:dyDescent="0.25">
      <c r="A3402" s="56" t="s">
        <v>536</v>
      </c>
      <c r="B3402" s="56" t="s">
        <v>536</v>
      </c>
      <c r="C3402" s="47">
        <v>42347</v>
      </c>
      <c r="D3402" s="47"/>
      <c r="E3402" s="47"/>
      <c r="F3402" s="48" t="s">
        <v>534</v>
      </c>
      <c r="G3402" s="48"/>
      <c r="H3402" s="48">
        <v>506.05828124999999</v>
      </c>
      <c r="I3402" s="48">
        <v>0.24110937499999999</v>
      </c>
      <c r="J3402" s="48">
        <v>0.3051875</v>
      </c>
      <c r="K3402" s="48">
        <v>0.30699375000000001</v>
      </c>
      <c r="L3402" s="48">
        <v>0.21975</v>
      </c>
      <c r="M3402" s="48">
        <v>0.30399375000000001</v>
      </c>
      <c r="N3402" s="48">
        <v>0.32824375</v>
      </c>
      <c r="O3402" s="48">
        <v>0.25473125000000002</v>
      </c>
      <c r="P3402" s="48"/>
      <c r="Q3402" s="48"/>
      <c r="R3402" s="48"/>
      <c r="S3402" s="48"/>
      <c r="T3402" s="48"/>
      <c r="U3402" s="48"/>
      <c r="V3402" s="48"/>
      <c r="W3402" s="48"/>
      <c r="X3402" s="48"/>
      <c r="Y3402" s="48"/>
      <c r="Z3402" s="48"/>
      <c r="AA3402" s="48"/>
      <c r="AB3402" s="48"/>
      <c r="AC3402" s="48"/>
      <c r="AD3402" s="48"/>
      <c r="AE3402" s="48"/>
      <c r="AF3402" s="48"/>
      <c r="AG3402" s="48"/>
      <c r="AH3402" s="48"/>
      <c r="AI3402" s="48"/>
      <c r="AJ3402" s="48"/>
      <c r="AK3402" s="48"/>
      <c r="AL3402" s="48"/>
      <c r="AM3402" s="48"/>
      <c r="AN3402" s="48"/>
      <c r="AO3402" s="48"/>
      <c r="AP3402" s="48"/>
      <c r="AQ3402" s="48"/>
      <c r="AR3402" s="48"/>
      <c r="AT3402" s="48"/>
      <c r="AU3402" s="48"/>
      <c r="AV3402" s="48"/>
      <c r="AZ3402" s="48"/>
      <c r="BA3402" s="48"/>
      <c r="BB3402" s="48"/>
      <c r="BC3402" s="48"/>
      <c r="BD3402" s="48"/>
      <c r="BE3402" s="48"/>
      <c r="BF3402" s="48"/>
      <c r="BG3402" s="48"/>
      <c r="BH3402" s="48"/>
      <c r="BI3402" s="48"/>
      <c r="BJ3402" s="48"/>
      <c r="BK3402" s="48"/>
      <c r="BL3402" s="48"/>
    </row>
    <row r="3403" spans="1:64" x14ac:dyDescent="0.25">
      <c r="A3403" s="56" t="s">
        <v>536</v>
      </c>
      <c r="B3403" s="56" t="s">
        <v>536</v>
      </c>
      <c r="C3403" s="47">
        <v>42348</v>
      </c>
      <c r="D3403" s="47"/>
      <c r="E3403" s="47"/>
      <c r="F3403" s="48" t="s">
        <v>534</v>
      </c>
      <c r="G3403" s="48"/>
      <c r="H3403" s="48">
        <v>500.00296874999998</v>
      </c>
      <c r="I3403" s="48">
        <v>0.225121875</v>
      </c>
      <c r="J3403" s="48">
        <v>0.29468125000000001</v>
      </c>
      <c r="K3403" s="48">
        <v>0.30111874999999999</v>
      </c>
      <c r="L3403" s="48">
        <v>0.21884375</v>
      </c>
      <c r="M3403" s="48">
        <v>0.30390624999999999</v>
      </c>
      <c r="N3403" s="48">
        <v>0.32819375000000001</v>
      </c>
      <c r="O3403" s="48">
        <v>0.25471250000000001</v>
      </c>
      <c r="P3403" s="48"/>
      <c r="Q3403" s="48"/>
      <c r="R3403" s="48"/>
      <c r="S3403" s="48"/>
      <c r="T3403" s="48"/>
      <c r="U3403" s="48"/>
      <c r="V3403" s="48"/>
      <c r="W3403" s="48"/>
      <c r="X3403" s="48"/>
      <c r="Y3403" s="48"/>
      <c r="Z3403" s="48"/>
      <c r="AA3403" s="48"/>
      <c r="AB3403" s="48"/>
      <c r="AC3403" s="48"/>
      <c r="AD3403" s="48"/>
      <c r="AE3403" s="48"/>
      <c r="AF3403" s="48"/>
      <c r="AG3403" s="48"/>
      <c r="AH3403" s="48"/>
      <c r="AI3403" s="48"/>
      <c r="AJ3403" s="48"/>
      <c r="AK3403" s="48"/>
      <c r="AL3403" s="48"/>
      <c r="AM3403" s="48"/>
      <c r="AN3403" s="48"/>
      <c r="AO3403" s="48"/>
      <c r="AP3403" s="48"/>
      <c r="AQ3403" s="48"/>
      <c r="AR3403" s="48"/>
      <c r="AT3403" s="48"/>
      <c r="AU3403" s="48"/>
      <c r="AV3403" s="48"/>
      <c r="AZ3403" s="48"/>
      <c r="BA3403" s="48"/>
      <c r="BB3403" s="48"/>
      <c r="BC3403" s="48"/>
      <c r="BD3403" s="48"/>
      <c r="BE3403" s="48"/>
      <c r="BF3403" s="48"/>
      <c r="BG3403" s="48"/>
      <c r="BH3403" s="48"/>
      <c r="BI3403" s="48"/>
      <c r="BJ3403" s="48"/>
      <c r="BK3403" s="48"/>
      <c r="BL3403" s="48"/>
    </row>
    <row r="3404" spans="1:64" x14ac:dyDescent="0.25">
      <c r="A3404" s="56" t="s">
        <v>536</v>
      </c>
      <c r="B3404" s="56" t="s">
        <v>536</v>
      </c>
      <c r="C3404" s="47">
        <v>42349</v>
      </c>
      <c r="D3404" s="47"/>
      <c r="E3404" s="47"/>
      <c r="F3404" s="48" t="s">
        <v>534</v>
      </c>
      <c r="G3404" s="48"/>
      <c r="H3404" s="48">
        <v>495.95578124999997</v>
      </c>
      <c r="I3404" s="48">
        <v>0.214428125</v>
      </c>
      <c r="J3404" s="48">
        <v>0.28679375000000001</v>
      </c>
      <c r="K3404" s="48">
        <v>0.29763125000000001</v>
      </c>
      <c r="L3404" s="48">
        <v>0.2182375</v>
      </c>
      <c r="M3404" s="48">
        <v>0.30393750000000003</v>
      </c>
      <c r="N3404" s="48">
        <v>0.32811875000000001</v>
      </c>
      <c r="O3404" s="48">
        <v>0.25464999999999999</v>
      </c>
      <c r="P3404" s="48"/>
      <c r="Q3404" s="48"/>
      <c r="R3404" s="48"/>
      <c r="S3404" s="48"/>
      <c r="T3404" s="48"/>
      <c r="U3404" s="48"/>
      <c r="V3404" s="48"/>
      <c r="W3404" s="48"/>
      <c r="X3404" s="48"/>
      <c r="Y3404" s="48"/>
      <c r="Z3404" s="48"/>
      <c r="AA3404" s="48"/>
      <c r="AB3404" s="48"/>
      <c r="AC3404" s="48"/>
      <c r="AD3404" s="48"/>
      <c r="AE3404" s="48"/>
      <c r="AF3404" s="48">
        <v>0.61089440361660796</v>
      </c>
      <c r="AG3404" s="48">
        <v>0.26727912271771298</v>
      </c>
      <c r="AH3404" s="48"/>
      <c r="AI3404" s="48"/>
      <c r="AJ3404" s="48"/>
      <c r="AK3404" s="48"/>
      <c r="AL3404" s="48"/>
      <c r="AM3404" s="48"/>
      <c r="AN3404" s="48"/>
      <c r="AO3404" s="48"/>
      <c r="AP3404" s="48"/>
      <c r="AQ3404" s="48"/>
      <c r="AR3404" s="48"/>
      <c r="AT3404" s="48"/>
      <c r="AU3404" s="48"/>
      <c r="AV3404" s="48"/>
      <c r="AZ3404" s="48"/>
      <c r="BA3404" s="48"/>
      <c r="BB3404" s="48"/>
      <c r="BC3404" s="48"/>
      <c r="BD3404" s="48"/>
      <c r="BE3404" s="48"/>
      <c r="BF3404" s="48"/>
      <c r="BG3404" s="48"/>
      <c r="BH3404" s="48"/>
      <c r="BI3404" s="48"/>
      <c r="BJ3404" s="48"/>
      <c r="BK3404" s="48"/>
      <c r="BL3404" s="48"/>
    </row>
    <row r="3405" spans="1:64" x14ac:dyDescent="0.25">
      <c r="A3405" s="56" t="s">
        <v>536</v>
      </c>
      <c r="B3405" s="56" t="s">
        <v>536</v>
      </c>
      <c r="C3405" s="47">
        <v>42350</v>
      </c>
      <c r="D3405" s="47"/>
      <c r="E3405" s="47"/>
      <c r="F3405" s="48" t="s">
        <v>534</v>
      </c>
      <c r="G3405" s="48"/>
      <c r="H3405" s="48">
        <v>492.10921875000003</v>
      </c>
      <c r="I3405" s="48">
        <v>0.205996875</v>
      </c>
      <c r="J3405" s="48">
        <v>0.27959374999999997</v>
      </c>
      <c r="K3405" s="48">
        <v>0.29373125</v>
      </c>
      <c r="L3405" s="48">
        <v>0.21748124999999999</v>
      </c>
      <c r="M3405" s="48">
        <v>0.30373125000000001</v>
      </c>
      <c r="N3405" s="48">
        <v>0.32810624999999999</v>
      </c>
      <c r="O3405" s="48">
        <v>0.25451875000000002</v>
      </c>
      <c r="P3405" s="48"/>
      <c r="Q3405" s="48"/>
      <c r="R3405" s="48"/>
      <c r="S3405" s="48"/>
      <c r="T3405" s="48"/>
      <c r="U3405" s="48"/>
      <c r="V3405" s="48"/>
      <c r="W3405" s="48"/>
      <c r="X3405" s="48"/>
      <c r="Y3405" s="48"/>
      <c r="Z3405" s="48"/>
      <c r="AA3405" s="48"/>
      <c r="AB3405" s="48"/>
      <c r="AC3405" s="48"/>
      <c r="AD3405" s="48"/>
      <c r="AE3405" s="48"/>
      <c r="AF3405" s="48"/>
      <c r="AG3405" s="48"/>
      <c r="AH3405" s="48"/>
      <c r="AI3405" s="48"/>
      <c r="AJ3405" s="48"/>
      <c r="AK3405" s="48"/>
      <c r="AL3405" s="48"/>
      <c r="AM3405" s="48"/>
      <c r="AN3405" s="48"/>
      <c r="AO3405" s="48"/>
      <c r="AP3405" s="48"/>
      <c r="AQ3405" s="48"/>
      <c r="AR3405" s="48"/>
      <c r="AT3405" s="48"/>
      <c r="AU3405" s="48"/>
      <c r="AV3405" s="48"/>
      <c r="AZ3405" s="48"/>
      <c r="BA3405" s="48"/>
      <c r="BB3405" s="48"/>
      <c r="BC3405" s="48"/>
      <c r="BD3405" s="48"/>
      <c r="BE3405" s="48"/>
      <c r="BF3405" s="48"/>
      <c r="BG3405" s="48"/>
      <c r="BH3405" s="48"/>
      <c r="BI3405" s="48"/>
      <c r="BJ3405" s="48"/>
      <c r="BK3405" s="48"/>
      <c r="BL3405" s="48"/>
    </row>
    <row r="3406" spans="1:64" x14ac:dyDescent="0.25">
      <c r="A3406" s="56" t="s">
        <v>536</v>
      </c>
      <c r="B3406" s="56" t="s">
        <v>536</v>
      </c>
      <c r="C3406" s="47">
        <v>42351</v>
      </c>
      <c r="D3406" s="47"/>
      <c r="E3406" s="47"/>
      <c r="F3406" s="48" t="s">
        <v>534</v>
      </c>
      <c r="G3406" s="48"/>
      <c r="H3406" s="48">
        <v>489.0440625</v>
      </c>
      <c r="I3406" s="48">
        <v>0.198875</v>
      </c>
      <c r="J3406" s="48">
        <v>0.27371875000000001</v>
      </c>
      <c r="K3406" s="48">
        <v>0.29071875000000003</v>
      </c>
      <c r="L3406" s="48">
        <v>0.21673124999999999</v>
      </c>
      <c r="M3406" s="48">
        <v>0.30370625000000001</v>
      </c>
      <c r="N3406" s="48">
        <v>0.32816875000000001</v>
      </c>
      <c r="O3406" s="48">
        <v>0.254525</v>
      </c>
      <c r="P3406" s="48"/>
      <c r="Q3406" s="48"/>
      <c r="R3406" s="48"/>
      <c r="S3406" s="48"/>
      <c r="T3406" s="48"/>
      <c r="U3406" s="48"/>
      <c r="V3406" s="48"/>
      <c r="W3406" s="48"/>
      <c r="X3406" s="48"/>
      <c r="Y3406" s="48"/>
      <c r="Z3406" s="48"/>
      <c r="AA3406" s="48"/>
      <c r="AB3406" s="48"/>
      <c r="AC3406" s="48"/>
      <c r="AD3406" s="48"/>
      <c r="AE3406" s="48"/>
      <c r="AF3406" s="48"/>
      <c r="AG3406" s="48"/>
      <c r="AH3406" s="48"/>
      <c r="AI3406" s="48"/>
      <c r="AJ3406" s="48"/>
      <c r="AK3406" s="48"/>
      <c r="AL3406" s="48"/>
      <c r="AM3406" s="48"/>
      <c r="AN3406" s="48"/>
      <c r="AO3406" s="48"/>
      <c r="AP3406" s="48"/>
      <c r="AQ3406" s="48"/>
      <c r="AR3406" s="48"/>
      <c r="AT3406" s="48"/>
      <c r="AU3406" s="48"/>
      <c r="AV3406" s="48"/>
      <c r="AZ3406" s="48"/>
      <c r="BA3406" s="48"/>
      <c r="BB3406" s="48"/>
      <c r="BC3406" s="48"/>
      <c r="BD3406" s="48"/>
      <c r="BE3406" s="48"/>
      <c r="BF3406" s="48"/>
      <c r="BG3406" s="48"/>
      <c r="BH3406" s="48"/>
      <c r="BI3406" s="48"/>
      <c r="BJ3406" s="48"/>
      <c r="BK3406" s="48"/>
      <c r="BL3406" s="48"/>
    </row>
    <row r="3407" spans="1:64" x14ac:dyDescent="0.25">
      <c r="A3407" s="56" t="s">
        <v>536</v>
      </c>
      <c r="B3407" s="56" t="s">
        <v>536</v>
      </c>
      <c r="C3407" s="47">
        <v>42352</v>
      </c>
      <c r="D3407" s="47"/>
      <c r="E3407" s="47"/>
      <c r="F3407" s="48" t="s">
        <v>534</v>
      </c>
      <c r="G3407" s="48"/>
      <c r="H3407" s="48">
        <v>484.51546875000003</v>
      </c>
      <c r="I3407" s="48">
        <v>0.19064062500000001</v>
      </c>
      <c r="J3407" s="48">
        <v>0.26579999999999998</v>
      </c>
      <c r="K3407" s="48">
        <v>0.28558125000000001</v>
      </c>
      <c r="L3407" s="48">
        <v>0.21534375</v>
      </c>
      <c r="M3407" s="48">
        <v>0.30334375000000002</v>
      </c>
      <c r="N3407" s="48">
        <v>0.32811249999999997</v>
      </c>
      <c r="O3407" s="48">
        <v>0.25445000000000001</v>
      </c>
      <c r="P3407" s="48"/>
      <c r="Q3407" s="48"/>
      <c r="R3407" s="48"/>
      <c r="S3407" s="48"/>
      <c r="T3407" s="48"/>
      <c r="U3407" s="48"/>
      <c r="V3407" s="48"/>
      <c r="W3407" s="48"/>
      <c r="X3407" s="48"/>
      <c r="Y3407" s="48"/>
      <c r="Z3407" s="48"/>
      <c r="AA3407" s="48"/>
      <c r="AB3407" s="48"/>
      <c r="AC3407" s="48"/>
      <c r="AD3407" s="48"/>
      <c r="AE3407" s="48"/>
      <c r="AF3407" s="48">
        <v>0.45476812546437601</v>
      </c>
      <c r="AG3407" s="48">
        <v>0.21283444893985401</v>
      </c>
      <c r="AH3407" s="48"/>
      <c r="AI3407" s="48"/>
      <c r="AJ3407" s="48"/>
      <c r="AK3407" s="48"/>
      <c r="AL3407" s="48"/>
      <c r="AM3407" s="48"/>
      <c r="AN3407" s="48"/>
      <c r="AO3407" s="48"/>
      <c r="AP3407" s="48"/>
      <c r="AQ3407" s="48"/>
      <c r="AR3407" s="48"/>
      <c r="AT3407" s="48"/>
      <c r="AU3407" s="48"/>
      <c r="AV3407" s="48"/>
      <c r="AZ3407" s="48"/>
      <c r="BA3407" s="48"/>
      <c r="BB3407" s="48"/>
      <c r="BC3407" s="48"/>
      <c r="BD3407" s="48"/>
      <c r="BE3407" s="48"/>
      <c r="BF3407" s="48"/>
      <c r="BG3407" s="48"/>
      <c r="BH3407" s="48"/>
      <c r="BI3407" s="48"/>
      <c r="BJ3407" s="48"/>
      <c r="BK3407" s="48"/>
      <c r="BL3407" s="48"/>
    </row>
    <row r="3408" spans="1:64" x14ac:dyDescent="0.25">
      <c r="A3408" s="56" t="s">
        <v>536</v>
      </c>
      <c r="B3408" s="56" t="s">
        <v>536</v>
      </c>
      <c r="C3408" s="47">
        <v>42353</v>
      </c>
      <c r="D3408" s="47"/>
      <c r="E3408" s="47"/>
      <c r="F3408" s="48" t="s">
        <v>534</v>
      </c>
      <c r="G3408" s="48"/>
      <c r="H3408" s="48">
        <v>480.65531249999998</v>
      </c>
      <c r="I3408" s="48">
        <v>0.18338750000000001</v>
      </c>
      <c r="J3408" s="48">
        <v>0.25860624999999998</v>
      </c>
      <c r="K3408" s="48">
        <v>0.28166875000000002</v>
      </c>
      <c r="L3408" s="48">
        <v>0.21401875000000001</v>
      </c>
      <c r="M3408" s="48">
        <v>0.30309375</v>
      </c>
      <c r="N3408" s="48">
        <v>0.32799374999999997</v>
      </c>
      <c r="O3408" s="48">
        <v>0.25441249999999999</v>
      </c>
      <c r="P3408" s="48"/>
      <c r="Q3408" s="48"/>
      <c r="R3408" s="48"/>
      <c r="S3408" s="48"/>
      <c r="T3408" s="48">
        <v>6.5376657749999998</v>
      </c>
      <c r="U3408" s="48">
        <v>530.42774999999995</v>
      </c>
      <c r="V3408" s="48">
        <v>153.42124999999999</v>
      </c>
      <c r="W3408" s="48"/>
      <c r="X3408" s="48"/>
      <c r="Y3408" s="48"/>
      <c r="Z3408" s="48"/>
      <c r="AA3408" s="48"/>
      <c r="AB3408" s="48"/>
      <c r="AC3408" s="48"/>
      <c r="AD3408" s="48"/>
      <c r="AE3408" s="48"/>
      <c r="AF3408" s="48"/>
      <c r="AG3408" s="48"/>
      <c r="AH3408" s="48">
        <v>5.7755635644124101E-3</v>
      </c>
      <c r="AI3408" s="48">
        <v>6.1297499999999998E-2</v>
      </c>
      <c r="AJ3408" s="48">
        <v>10.613250000000001</v>
      </c>
      <c r="AK3408" s="48"/>
      <c r="AL3408" s="48"/>
      <c r="AM3408" s="48">
        <v>1.1525000000000001</v>
      </c>
      <c r="AN3408" s="48">
        <v>2.5624040988502302E-2</v>
      </c>
      <c r="AO3408" s="48">
        <v>1.7160420249999999</v>
      </c>
      <c r="AP3408" s="48">
        <v>66.97</v>
      </c>
      <c r="AQ3408" s="48"/>
      <c r="AR3408" s="48"/>
      <c r="AS3408">
        <v>1.7209197999999998E-2</v>
      </c>
      <c r="AT3408" s="48"/>
      <c r="AU3408" s="48"/>
      <c r="AV3408" s="48"/>
      <c r="AZ3408" s="48"/>
      <c r="BA3408" s="48"/>
      <c r="BB3408" s="48"/>
      <c r="BC3408" s="48">
        <v>2.6611289</v>
      </c>
      <c r="BD3408" s="48"/>
      <c r="BE3408" s="48">
        <v>153.42124999999999</v>
      </c>
      <c r="BF3408" s="48">
        <v>1.7345243243683601E-2</v>
      </c>
      <c r="BG3408" s="48">
        <v>7.0108027683221004E-3</v>
      </c>
      <c r="BH3408" s="48">
        <v>2.0991973499999999</v>
      </c>
      <c r="BI3408" s="48"/>
      <c r="BJ3408" s="48">
        <v>299.42325</v>
      </c>
      <c r="BK3408" s="48"/>
      <c r="BL3408" s="48"/>
    </row>
    <row r="3409" spans="1:64" x14ac:dyDescent="0.25">
      <c r="A3409" s="56" t="s">
        <v>536</v>
      </c>
      <c r="B3409" s="56" t="s">
        <v>536</v>
      </c>
      <c r="C3409" s="47">
        <v>42354</v>
      </c>
      <c r="D3409" s="47"/>
      <c r="E3409" s="47"/>
      <c r="F3409" s="48" t="s">
        <v>534</v>
      </c>
      <c r="G3409" s="48"/>
      <c r="H3409" s="48">
        <v>478.36874999999998</v>
      </c>
      <c r="I3409" s="48">
        <v>0.17928125</v>
      </c>
      <c r="J3409" s="48">
        <v>0.25393125</v>
      </c>
      <c r="K3409" s="48">
        <v>0.27934999999999999</v>
      </c>
      <c r="L3409" s="48">
        <v>0.21333750000000001</v>
      </c>
      <c r="M3409" s="48">
        <v>0.30295624999999998</v>
      </c>
      <c r="N3409" s="48">
        <v>0.32795625</v>
      </c>
      <c r="O3409" s="48">
        <v>0.25435625000000001</v>
      </c>
      <c r="P3409" s="48"/>
      <c r="Q3409" s="48"/>
      <c r="R3409" s="48"/>
      <c r="S3409" s="48"/>
      <c r="T3409" s="48"/>
      <c r="U3409" s="48"/>
      <c r="V3409" s="48"/>
      <c r="W3409" s="48"/>
      <c r="X3409" s="48"/>
      <c r="Y3409" s="48"/>
      <c r="Z3409" s="48"/>
      <c r="AA3409" s="48"/>
      <c r="AB3409" s="48"/>
      <c r="AC3409" s="48"/>
      <c r="AD3409" s="48"/>
      <c r="AE3409" s="48">
        <v>8.6999999999999993</v>
      </c>
      <c r="AF3409" s="48"/>
      <c r="AG3409" s="48"/>
      <c r="AH3409" s="48"/>
      <c r="AI3409" s="48"/>
      <c r="AJ3409" s="48"/>
      <c r="AK3409" s="48">
        <v>4.5999999999999996</v>
      </c>
      <c r="AL3409" s="48">
        <v>8.6999999999999993</v>
      </c>
      <c r="AM3409" s="48"/>
      <c r="AN3409" s="48"/>
      <c r="AO3409" s="48"/>
      <c r="AP3409" s="48"/>
      <c r="AQ3409" s="48"/>
      <c r="AR3409" s="48"/>
      <c r="AT3409" s="48"/>
      <c r="AU3409" s="48"/>
      <c r="AV3409" s="48"/>
      <c r="AZ3409" s="48"/>
      <c r="BA3409" s="48"/>
      <c r="BB3409" s="48"/>
      <c r="BC3409" s="48"/>
      <c r="BD3409" s="48"/>
      <c r="BE3409" s="48"/>
      <c r="BF3409" s="48"/>
      <c r="BG3409" s="48"/>
      <c r="BH3409" s="48"/>
      <c r="BI3409" s="48"/>
      <c r="BJ3409" s="48"/>
      <c r="BK3409" s="48"/>
      <c r="BL3409" s="48">
        <v>8.6999999999999993</v>
      </c>
    </row>
    <row r="3410" spans="1:64" x14ac:dyDescent="0.25">
      <c r="A3410" s="56" t="s">
        <v>536</v>
      </c>
      <c r="B3410" s="56" t="s">
        <v>536</v>
      </c>
      <c r="C3410" s="47">
        <v>42355</v>
      </c>
      <c r="D3410" s="47"/>
      <c r="E3410" s="47"/>
      <c r="F3410" s="48" t="s">
        <v>534</v>
      </c>
      <c r="G3410" s="48"/>
      <c r="H3410" s="48">
        <v>475.98328125</v>
      </c>
      <c r="I3410" s="48">
        <v>0.175853125</v>
      </c>
      <c r="J3410" s="48">
        <v>0.24935625</v>
      </c>
      <c r="K3410" s="48">
        <v>0.27668749999999998</v>
      </c>
      <c r="L3410" s="48">
        <v>0.21236250000000001</v>
      </c>
      <c r="M3410" s="48">
        <v>0.30275000000000002</v>
      </c>
      <c r="N3410" s="48">
        <v>0.32787500000000003</v>
      </c>
      <c r="O3410" s="48">
        <v>0.25433125000000001</v>
      </c>
      <c r="P3410" s="48"/>
      <c r="Q3410" s="48"/>
      <c r="R3410" s="48"/>
      <c r="S3410" s="48"/>
      <c r="T3410" s="48"/>
      <c r="U3410" s="48"/>
      <c r="V3410" s="48"/>
      <c r="W3410" s="48"/>
      <c r="X3410" s="48"/>
      <c r="Y3410" s="48"/>
      <c r="Z3410" s="48"/>
      <c r="AA3410" s="48"/>
      <c r="AB3410" s="48"/>
      <c r="AC3410" s="48"/>
      <c r="AD3410" s="48"/>
      <c r="AE3410" s="48"/>
      <c r="AF3410" s="48"/>
      <c r="AG3410" s="48"/>
      <c r="AH3410" s="48"/>
      <c r="AI3410" s="48"/>
      <c r="AJ3410" s="48"/>
      <c r="AK3410" s="48"/>
      <c r="AL3410" s="48"/>
      <c r="AM3410" s="48"/>
      <c r="AN3410" s="48"/>
      <c r="AO3410" s="48"/>
      <c r="AP3410" s="48"/>
      <c r="AQ3410" s="48"/>
      <c r="AR3410" s="48"/>
      <c r="AT3410" s="48"/>
      <c r="AU3410" s="48"/>
      <c r="AV3410" s="48"/>
      <c r="AZ3410" s="48"/>
      <c r="BA3410" s="48"/>
      <c r="BB3410" s="48"/>
      <c r="BC3410" s="48"/>
      <c r="BD3410" s="48"/>
      <c r="BE3410" s="48"/>
      <c r="BF3410" s="48"/>
      <c r="BG3410" s="48"/>
      <c r="BH3410" s="48"/>
      <c r="BI3410" s="48"/>
      <c r="BJ3410" s="48"/>
      <c r="BK3410" s="48"/>
      <c r="BL3410" s="48"/>
    </row>
    <row r="3411" spans="1:64" x14ac:dyDescent="0.25">
      <c r="A3411" s="56" t="s">
        <v>536</v>
      </c>
      <c r="B3411" s="56" t="s">
        <v>536</v>
      </c>
      <c r="C3411" s="47">
        <v>42356</v>
      </c>
      <c r="D3411" s="47"/>
      <c r="E3411" s="47"/>
      <c r="F3411" s="48" t="s">
        <v>534</v>
      </c>
      <c r="G3411" s="48"/>
      <c r="H3411" s="48">
        <v>472.86328125</v>
      </c>
      <c r="I3411" s="48">
        <v>0.171646875</v>
      </c>
      <c r="J3411" s="48">
        <v>0.24377499999999999</v>
      </c>
      <c r="K3411" s="48">
        <v>0.27304374999999997</v>
      </c>
      <c r="L3411" s="48">
        <v>0.21095625000000001</v>
      </c>
      <c r="M3411" s="48">
        <v>0.30246875000000001</v>
      </c>
      <c r="N3411" s="48">
        <v>0.32777499999999998</v>
      </c>
      <c r="O3411" s="48">
        <v>0.25425625000000002</v>
      </c>
      <c r="P3411" s="48"/>
      <c r="Q3411" s="48"/>
      <c r="R3411" s="48"/>
      <c r="S3411" s="48"/>
      <c r="T3411" s="48"/>
      <c r="U3411" s="48"/>
      <c r="V3411" s="48"/>
      <c r="W3411" s="48"/>
      <c r="X3411" s="48"/>
      <c r="Y3411" s="48"/>
      <c r="Z3411" s="48"/>
      <c r="AA3411" s="48"/>
      <c r="AB3411" s="48"/>
      <c r="AC3411" s="48"/>
      <c r="AD3411" s="48"/>
      <c r="AE3411" s="48"/>
      <c r="AF3411" s="48"/>
      <c r="AG3411" s="48"/>
      <c r="AH3411" s="48"/>
      <c r="AI3411" s="48"/>
      <c r="AJ3411" s="48"/>
      <c r="AK3411" s="48"/>
      <c r="AL3411" s="48"/>
      <c r="AM3411" s="48"/>
      <c r="AN3411" s="48"/>
      <c r="AO3411" s="48"/>
      <c r="AP3411" s="48"/>
      <c r="AQ3411" s="48"/>
      <c r="AR3411" s="48"/>
      <c r="AT3411" s="48"/>
      <c r="AU3411" s="48"/>
      <c r="AV3411" s="48"/>
      <c r="AZ3411" s="48"/>
      <c r="BA3411" s="48"/>
      <c r="BB3411" s="48"/>
      <c r="BC3411" s="48"/>
      <c r="BD3411" s="48"/>
      <c r="BE3411" s="48"/>
      <c r="BF3411" s="48"/>
      <c r="BG3411" s="48"/>
      <c r="BH3411" s="48"/>
      <c r="BI3411" s="48"/>
      <c r="BJ3411" s="48"/>
      <c r="BK3411" s="48"/>
      <c r="BL3411" s="48"/>
    </row>
    <row r="3412" spans="1:64" x14ac:dyDescent="0.25">
      <c r="A3412" s="56" t="s">
        <v>536</v>
      </c>
      <c r="B3412" s="56" t="s">
        <v>536</v>
      </c>
      <c r="C3412" s="47">
        <v>42357</v>
      </c>
      <c r="D3412" s="47"/>
      <c r="E3412" s="47"/>
      <c r="F3412" s="48" t="s">
        <v>534</v>
      </c>
      <c r="G3412" s="48"/>
      <c r="H3412" s="48">
        <v>470.63109374999999</v>
      </c>
      <c r="I3412" s="48">
        <v>0.16809062499999999</v>
      </c>
      <c r="J3412" s="48">
        <v>0.23973749999999999</v>
      </c>
      <c r="K3412" s="48">
        <v>0.27097500000000002</v>
      </c>
      <c r="L3412" s="48">
        <v>0.20987500000000001</v>
      </c>
      <c r="M3412" s="48">
        <v>0.3021625</v>
      </c>
      <c r="N3412" s="48">
        <v>0.32771250000000002</v>
      </c>
      <c r="O3412" s="48">
        <v>0.25413124999999998</v>
      </c>
      <c r="P3412" s="48"/>
      <c r="Q3412" s="48"/>
      <c r="R3412" s="48"/>
      <c r="S3412" s="48"/>
      <c r="T3412" s="48"/>
      <c r="U3412" s="48"/>
      <c r="V3412" s="48"/>
      <c r="W3412" s="48"/>
      <c r="X3412" s="48"/>
      <c r="Y3412" s="48"/>
      <c r="Z3412" s="48"/>
      <c r="AA3412" s="48"/>
      <c r="AB3412" s="48"/>
      <c r="AC3412" s="48"/>
      <c r="AD3412" s="48"/>
      <c r="AE3412" s="48"/>
      <c r="AF3412" s="48"/>
      <c r="AG3412" s="48"/>
      <c r="AH3412" s="48"/>
      <c r="AI3412" s="48"/>
      <c r="AJ3412" s="48"/>
      <c r="AK3412" s="48"/>
      <c r="AL3412" s="48"/>
      <c r="AM3412" s="48"/>
      <c r="AN3412" s="48"/>
      <c r="AO3412" s="48"/>
      <c r="AP3412" s="48"/>
      <c r="AQ3412" s="48"/>
      <c r="AR3412" s="48"/>
      <c r="AT3412" s="48"/>
      <c r="AU3412" s="48"/>
      <c r="AV3412" s="48"/>
      <c r="AZ3412" s="48"/>
      <c r="BA3412" s="48"/>
      <c r="BB3412" s="48"/>
      <c r="BC3412" s="48"/>
      <c r="BD3412" s="48"/>
      <c r="BE3412" s="48"/>
      <c r="BF3412" s="48"/>
      <c r="BG3412" s="48"/>
      <c r="BH3412" s="48"/>
      <c r="BI3412" s="48"/>
      <c r="BJ3412" s="48"/>
      <c r="BK3412" s="48"/>
      <c r="BL3412" s="48"/>
    </row>
    <row r="3413" spans="1:64" x14ac:dyDescent="0.25">
      <c r="A3413" s="56" t="s">
        <v>536</v>
      </c>
      <c r="B3413" s="56" t="s">
        <v>536</v>
      </c>
      <c r="C3413" s="47">
        <v>42358</v>
      </c>
      <c r="D3413" s="47"/>
      <c r="E3413" s="47"/>
      <c r="F3413" s="48" t="s">
        <v>534</v>
      </c>
      <c r="G3413" s="48"/>
      <c r="H3413" s="48">
        <v>468.35718750000001</v>
      </c>
      <c r="I3413" s="48">
        <v>0.16524374999999999</v>
      </c>
      <c r="J3413" s="48">
        <v>0.23581250000000001</v>
      </c>
      <c r="K3413" s="48">
        <v>0.2684125</v>
      </c>
      <c r="L3413" s="48">
        <v>0.20868125000000001</v>
      </c>
      <c r="M3413" s="48">
        <v>0.301875</v>
      </c>
      <c r="N3413" s="48">
        <v>0.32758749999999998</v>
      </c>
      <c r="O3413" s="48">
        <v>0.25410624999999998</v>
      </c>
      <c r="P3413" s="48"/>
      <c r="Q3413" s="48"/>
      <c r="R3413" s="48"/>
      <c r="S3413" s="48"/>
      <c r="T3413" s="48"/>
      <c r="U3413" s="48"/>
      <c r="V3413" s="48"/>
      <c r="W3413" s="48"/>
      <c r="X3413" s="48"/>
      <c r="Y3413" s="48"/>
      <c r="Z3413" s="48"/>
      <c r="AA3413" s="48"/>
      <c r="AB3413" s="48"/>
      <c r="AC3413" s="48"/>
      <c r="AD3413" s="48"/>
      <c r="AE3413" s="48"/>
      <c r="AF3413" s="48"/>
      <c r="AG3413" s="48"/>
      <c r="AH3413" s="48"/>
      <c r="AI3413" s="48"/>
      <c r="AJ3413" s="48"/>
      <c r="AK3413" s="48"/>
      <c r="AL3413" s="48"/>
      <c r="AM3413" s="48"/>
      <c r="AN3413" s="48"/>
      <c r="AO3413" s="48"/>
      <c r="AP3413" s="48"/>
      <c r="AQ3413" s="48"/>
      <c r="AR3413" s="48"/>
      <c r="AT3413" s="48"/>
      <c r="AU3413" s="48"/>
      <c r="AV3413" s="48"/>
      <c r="AZ3413" s="48"/>
      <c r="BA3413" s="48"/>
      <c r="BB3413" s="48"/>
      <c r="BC3413" s="48"/>
      <c r="BD3413" s="48"/>
      <c r="BE3413" s="48"/>
      <c r="BF3413" s="48"/>
      <c r="BG3413" s="48"/>
      <c r="BH3413" s="48"/>
      <c r="BI3413" s="48"/>
      <c r="BJ3413" s="48"/>
      <c r="BK3413" s="48"/>
      <c r="BL3413" s="48"/>
    </row>
    <row r="3414" spans="1:64" x14ac:dyDescent="0.25">
      <c r="A3414" s="56" t="s">
        <v>536</v>
      </c>
      <c r="B3414" s="56" t="s">
        <v>536</v>
      </c>
      <c r="C3414" s="47">
        <v>42359</v>
      </c>
      <c r="D3414" s="47"/>
      <c r="E3414" s="47"/>
      <c r="F3414" s="48" t="s">
        <v>534</v>
      </c>
      <c r="G3414" s="48"/>
      <c r="H3414" s="48">
        <v>462.984375</v>
      </c>
      <c r="I3414" s="48">
        <v>0.15740000000000001</v>
      </c>
      <c r="J3414" s="48">
        <v>0.227575</v>
      </c>
      <c r="K3414" s="48">
        <v>0.26198125</v>
      </c>
      <c r="L3414" s="48">
        <v>0.20601875</v>
      </c>
      <c r="M3414" s="48">
        <v>0.30135000000000001</v>
      </c>
      <c r="N3414" s="48">
        <v>0.32742500000000002</v>
      </c>
      <c r="O3414" s="48">
        <v>0.25401875000000002</v>
      </c>
      <c r="P3414" s="48"/>
      <c r="Q3414" s="48"/>
      <c r="R3414" s="48"/>
      <c r="S3414" s="48"/>
      <c r="T3414" s="48"/>
      <c r="U3414" s="48"/>
      <c r="V3414" s="48"/>
      <c r="W3414" s="48"/>
      <c r="X3414" s="48"/>
      <c r="Y3414" s="48"/>
      <c r="Z3414" s="48"/>
      <c r="AA3414" s="48"/>
      <c r="AB3414" s="48"/>
      <c r="AC3414" s="48"/>
      <c r="AD3414" s="48"/>
      <c r="AE3414" s="48"/>
      <c r="AF3414" s="48">
        <v>0.37714392012507902</v>
      </c>
      <c r="AG3414" s="48">
        <v>0.258471300557854</v>
      </c>
      <c r="AH3414" s="48"/>
      <c r="AI3414" s="48"/>
      <c r="AJ3414" s="48"/>
      <c r="AK3414" s="48"/>
      <c r="AL3414" s="48"/>
      <c r="AM3414" s="48"/>
      <c r="AN3414" s="48"/>
      <c r="AO3414" s="48"/>
      <c r="AP3414" s="48"/>
      <c r="AQ3414" s="48"/>
      <c r="AR3414" s="48"/>
      <c r="AT3414" s="48"/>
      <c r="AU3414" s="48"/>
      <c r="AV3414" s="48"/>
      <c r="AZ3414" s="48"/>
      <c r="BA3414" s="48"/>
      <c r="BB3414" s="48"/>
      <c r="BC3414" s="48"/>
      <c r="BD3414" s="48"/>
      <c r="BE3414" s="48"/>
      <c r="BF3414" s="48"/>
      <c r="BG3414" s="48"/>
      <c r="BH3414" s="48"/>
      <c r="BI3414" s="48"/>
      <c r="BJ3414" s="48"/>
      <c r="BK3414" s="48"/>
      <c r="BL3414" s="48"/>
    </row>
    <row r="3415" spans="1:64" x14ac:dyDescent="0.25">
      <c r="A3415" s="56" t="s">
        <v>536</v>
      </c>
      <c r="B3415" s="56" t="s">
        <v>536</v>
      </c>
      <c r="C3415" s="47">
        <v>42360</v>
      </c>
      <c r="D3415" s="47"/>
      <c r="E3415" s="47"/>
      <c r="F3415" s="48" t="s">
        <v>534</v>
      </c>
      <c r="G3415" s="48"/>
      <c r="H3415" s="48">
        <v>461.50406249999997</v>
      </c>
      <c r="I3415" s="48">
        <v>0.15346874999999999</v>
      </c>
      <c r="J3415" s="48">
        <v>0.2247625</v>
      </c>
      <c r="K3415" s="48">
        <v>0.26137500000000002</v>
      </c>
      <c r="L3415" s="48">
        <v>0.20546249999999999</v>
      </c>
      <c r="M3415" s="48">
        <v>0.30120000000000002</v>
      </c>
      <c r="N3415" s="48">
        <v>0.32731250000000001</v>
      </c>
      <c r="O3415" s="48">
        <v>0.25388125</v>
      </c>
      <c r="P3415" s="48"/>
      <c r="Q3415" s="48"/>
      <c r="R3415" s="48"/>
      <c r="S3415" s="48"/>
      <c r="T3415" s="48"/>
      <c r="U3415" s="48"/>
      <c r="V3415" s="48"/>
      <c r="W3415" s="48"/>
      <c r="X3415" s="48"/>
      <c r="Y3415" s="48"/>
      <c r="Z3415" s="48"/>
      <c r="AA3415" s="48"/>
      <c r="AB3415" s="48"/>
      <c r="AC3415" s="48"/>
      <c r="AD3415" s="48"/>
      <c r="AE3415" s="48">
        <v>8.6999999999999993</v>
      </c>
      <c r="AF3415" s="48"/>
      <c r="AG3415" s="48"/>
      <c r="AH3415" s="48"/>
      <c r="AI3415" s="48"/>
      <c r="AJ3415" s="48"/>
      <c r="AK3415" s="48">
        <v>4.8</v>
      </c>
      <c r="AL3415" s="48">
        <v>8.6999999999999993</v>
      </c>
      <c r="AM3415" s="48"/>
      <c r="AN3415" s="48"/>
      <c r="AO3415" s="48"/>
      <c r="AP3415" s="48"/>
      <c r="AQ3415" s="48"/>
      <c r="AR3415" s="48"/>
      <c r="AT3415" s="48"/>
      <c r="AU3415" s="48"/>
      <c r="AV3415" s="48"/>
      <c r="AZ3415" s="48"/>
      <c r="BA3415" s="48"/>
      <c r="BB3415" s="48"/>
      <c r="BC3415" s="48"/>
      <c r="BD3415" s="48"/>
      <c r="BE3415" s="48"/>
      <c r="BF3415" s="48"/>
      <c r="BG3415" s="48"/>
      <c r="BH3415" s="48"/>
      <c r="BI3415" s="48"/>
      <c r="BJ3415" s="48"/>
      <c r="BK3415" s="48"/>
      <c r="BL3415" s="48">
        <v>8.6999999999999993</v>
      </c>
    </row>
    <row r="3416" spans="1:64" x14ac:dyDescent="0.25">
      <c r="A3416" s="56" t="s">
        <v>536</v>
      </c>
      <c r="B3416" s="56" t="s">
        <v>536</v>
      </c>
      <c r="C3416" s="47">
        <v>42361</v>
      </c>
      <c r="D3416" s="47"/>
      <c r="E3416" s="47"/>
      <c r="F3416" s="48" t="s">
        <v>534</v>
      </c>
      <c r="G3416" s="48"/>
      <c r="H3416" s="48">
        <v>458.72765625</v>
      </c>
      <c r="I3416" s="48">
        <v>0.15088437499999999</v>
      </c>
      <c r="J3416" s="48">
        <v>0.22031249999999999</v>
      </c>
      <c r="K3416" s="48">
        <v>0.25775625000000002</v>
      </c>
      <c r="L3416" s="48">
        <v>0.2038375</v>
      </c>
      <c r="M3416" s="48">
        <v>0.30094375000000001</v>
      </c>
      <c r="N3416" s="48">
        <v>0.32718124999999998</v>
      </c>
      <c r="O3416" s="48">
        <v>0.25377499999999997</v>
      </c>
      <c r="P3416" s="48"/>
      <c r="Q3416" s="48"/>
      <c r="R3416" s="48"/>
      <c r="S3416" s="48"/>
      <c r="T3416" s="48"/>
      <c r="U3416" s="48"/>
      <c r="V3416" s="48"/>
      <c r="W3416" s="48"/>
      <c r="X3416" s="48"/>
      <c r="Y3416" s="48"/>
      <c r="Z3416" s="48"/>
      <c r="AA3416" s="48"/>
      <c r="AB3416" s="48"/>
      <c r="AC3416" s="48"/>
      <c r="AD3416" s="48"/>
      <c r="AE3416" s="48"/>
      <c r="AF3416" s="48"/>
      <c r="AG3416" s="48"/>
      <c r="AH3416" s="48"/>
      <c r="AI3416" s="48"/>
      <c r="AJ3416" s="48"/>
      <c r="AK3416" s="48"/>
      <c r="AL3416" s="48"/>
      <c r="AM3416" s="48"/>
      <c r="AN3416" s="48"/>
      <c r="AO3416" s="48"/>
      <c r="AP3416" s="48"/>
      <c r="AQ3416" s="48"/>
      <c r="AR3416" s="48"/>
      <c r="AT3416" s="48"/>
      <c r="AU3416" s="48"/>
      <c r="AV3416" s="48"/>
      <c r="AZ3416" s="48"/>
      <c r="BA3416" s="48"/>
      <c r="BB3416" s="48"/>
      <c r="BC3416" s="48"/>
      <c r="BD3416" s="48"/>
      <c r="BE3416" s="48"/>
      <c r="BF3416" s="48"/>
      <c r="BG3416" s="48"/>
      <c r="BH3416" s="48"/>
      <c r="BI3416" s="48"/>
      <c r="BJ3416" s="48"/>
      <c r="BK3416" s="48"/>
      <c r="BL3416" s="48"/>
    </row>
    <row r="3417" spans="1:64" x14ac:dyDescent="0.25">
      <c r="A3417" s="56" t="s">
        <v>536</v>
      </c>
      <c r="B3417" s="56" t="s">
        <v>536</v>
      </c>
      <c r="C3417" s="47">
        <v>42362</v>
      </c>
      <c r="D3417" s="47"/>
      <c r="E3417" s="47"/>
      <c r="F3417" s="48" t="s">
        <v>534</v>
      </c>
      <c r="G3417" s="48"/>
      <c r="H3417" s="48">
        <v>491.70656250000002</v>
      </c>
      <c r="I3417" s="48">
        <v>0.28294999999999998</v>
      </c>
      <c r="J3417" s="48">
        <v>0.28853125000000002</v>
      </c>
      <c r="K3417" s="48">
        <v>0.26961875000000002</v>
      </c>
      <c r="L3417" s="48">
        <v>0.20216875000000001</v>
      </c>
      <c r="M3417" s="48">
        <v>0.3006625</v>
      </c>
      <c r="N3417" s="48">
        <v>0.32711875000000001</v>
      </c>
      <c r="O3417" s="48">
        <v>0.25371250000000001</v>
      </c>
      <c r="P3417" s="48"/>
      <c r="Q3417" s="48"/>
      <c r="R3417" s="48"/>
      <c r="S3417" s="48"/>
      <c r="T3417" s="48"/>
      <c r="U3417" s="48"/>
      <c r="V3417" s="48"/>
      <c r="W3417" s="48"/>
      <c r="X3417" s="48"/>
      <c r="Y3417" s="48"/>
      <c r="Z3417" s="48"/>
      <c r="AA3417" s="48"/>
      <c r="AB3417" s="48"/>
      <c r="AC3417" s="48"/>
      <c r="AD3417" s="48"/>
      <c r="AE3417" s="48"/>
      <c r="AF3417" s="48"/>
      <c r="AG3417" s="48"/>
      <c r="AH3417" s="48"/>
      <c r="AI3417" s="48"/>
      <c r="AJ3417" s="48"/>
      <c r="AK3417" s="48"/>
      <c r="AL3417" s="48"/>
      <c r="AM3417" s="48"/>
      <c r="AN3417" s="48"/>
      <c r="AO3417" s="48"/>
      <c r="AP3417" s="48"/>
      <c r="AQ3417" s="48"/>
      <c r="AR3417" s="48"/>
      <c r="AT3417" s="48"/>
      <c r="AU3417" s="48"/>
      <c r="AV3417" s="48"/>
      <c r="AZ3417" s="48"/>
      <c r="BA3417" s="48"/>
      <c r="BB3417" s="48"/>
      <c r="BC3417" s="48"/>
      <c r="BD3417" s="48"/>
      <c r="BE3417" s="48"/>
      <c r="BF3417" s="48"/>
      <c r="BG3417" s="48"/>
      <c r="BH3417" s="48"/>
      <c r="BI3417" s="48"/>
      <c r="BJ3417" s="48"/>
      <c r="BK3417" s="48"/>
      <c r="BL3417" s="48"/>
    </row>
    <row r="3418" spans="1:64" x14ac:dyDescent="0.25">
      <c r="A3418" s="56" t="s">
        <v>536</v>
      </c>
      <c r="B3418" s="56" t="s">
        <v>536</v>
      </c>
      <c r="C3418" s="47">
        <v>42363</v>
      </c>
      <c r="D3418" s="47"/>
      <c r="E3418" s="47"/>
      <c r="F3418" s="48" t="s">
        <v>534</v>
      </c>
      <c r="G3418" s="48"/>
      <c r="H3418" s="48">
        <v>486.24093749999997</v>
      </c>
      <c r="I3418" s="48">
        <v>0.2587875</v>
      </c>
      <c r="J3418" s="48">
        <v>0.28105625000000001</v>
      </c>
      <c r="K3418" s="48">
        <v>0.26887499999999998</v>
      </c>
      <c r="L3418" s="48">
        <v>0.20103124999999999</v>
      </c>
      <c r="M3418" s="48">
        <v>0.30028125</v>
      </c>
      <c r="N3418" s="48">
        <v>0.32699375000000003</v>
      </c>
      <c r="O3418" s="48">
        <v>0.25369999999999998</v>
      </c>
      <c r="P3418" s="48"/>
      <c r="Q3418" s="48"/>
      <c r="R3418" s="48"/>
      <c r="S3418" s="48"/>
      <c r="T3418" s="48"/>
      <c r="U3418" s="48"/>
      <c r="V3418" s="48"/>
      <c r="W3418" s="48"/>
      <c r="X3418" s="48"/>
      <c r="Y3418" s="48"/>
      <c r="Z3418" s="48"/>
      <c r="AA3418" s="48"/>
      <c r="AB3418" s="48"/>
      <c r="AC3418" s="48"/>
      <c r="AD3418" s="48"/>
      <c r="AE3418" s="48"/>
      <c r="AF3418" s="48"/>
      <c r="AG3418" s="48"/>
      <c r="AH3418" s="48"/>
      <c r="AI3418" s="48"/>
      <c r="AJ3418" s="48"/>
      <c r="AK3418" s="48"/>
      <c r="AL3418" s="48"/>
      <c r="AM3418" s="48"/>
      <c r="AN3418" s="48"/>
      <c r="AO3418" s="48"/>
      <c r="AP3418" s="48"/>
      <c r="AQ3418" s="48"/>
      <c r="AR3418" s="48"/>
      <c r="AT3418" s="48"/>
      <c r="AU3418" s="48"/>
      <c r="AV3418" s="48"/>
      <c r="AZ3418" s="48"/>
      <c r="BA3418" s="48"/>
      <c r="BB3418" s="48"/>
      <c r="BC3418" s="48"/>
      <c r="BD3418" s="48"/>
      <c r="BE3418" s="48"/>
      <c r="BF3418" s="48"/>
      <c r="BG3418" s="48"/>
      <c r="BH3418" s="48"/>
      <c r="BI3418" s="48"/>
      <c r="BJ3418" s="48"/>
      <c r="BK3418" s="48"/>
      <c r="BL3418" s="48"/>
    </row>
    <row r="3419" spans="1:64" x14ac:dyDescent="0.25">
      <c r="A3419" s="56" t="s">
        <v>536</v>
      </c>
      <c r="B3419" s="56" t="s">
        <v>536</v>
      </c>
      <c r="C3419" s="47">
        <v>42364</v>
      </c>
      <c r="D3419" s="47"/>
      <c r="E3419" s="47"/>
      <c r="F3419" s="48" t="s">
        <v>534</v>
      </c>
      <c r="G3419" s="48"/>
      <c r="H3419" s="48">
        <v>481.59421874999998</v>
      </c>
      <c r="I3419" s="48">
        <v>0.23933437499999999</v>
      </c>
      <c r="J3419" s="48">
        <v>0.27421875000000001</v>
      </c>
      <c r="K3419" s="48">
        <v>0.26806249999999998</v>
      </c>
      <c r="L3419" s="48">
        <v>0.20016249999999999</v>
      </c>
      <c r="M3419" s="48">
        <v>0.29998750000000002</v>
      </c>
      <c r="N3419" s="48">
        <v>0.3268375</v>
      </c>
      <c r="O3419" s="48">
        <v>0.25348749999999998</v>
      </c>
      <c r="P3419" s="48"/>
      <c r="Q3419" s="48"/>
      <c r="R3419" s="48"/>
      <c r="S3419" s="48"/>
      <c r="T3419" s="48"/>
      <c r="U3419" s="48"/>
      <c r="V3419" s="48"/>
      <c r="W3419" s="48"/>
      <c r="X3419" s="48"/>
      <c r="Y3419" s="48"/>
      <c r="Z3419" s="48"/>
      <c r="AA3419" s="48"/>
      <c r="AB3419" s="48"/>
      <c r="AC3419" s="48"/>
      <c r="AD3419" s="48"/>
      <c r="AE3419" s="48"/>
      <c r="AF3419" s="48"/>
      <c r="AG3419" s="48"/>
      <c r="AH3419" s="48"/>
      <c r="AI3419" s="48"/>
      <c r="AJ3419" s="48"/>
      <c r="AK3419" s="48"/>
      <c r="AL3419" s="48"/>
      <c r="AM3419" s="48"/>
      <c r="AN3419" s="48"/>
      <c r="AO3419" s="48"/>
      <c r="AP3419" s="48"/>
      <c r="AQ3419" s="48"/>
      <c r="AR3419" s="48"/>
      <c r="AT3419" s="48"/>
      <c r="AU3419" s="48"/>
      <c r="AV3419" s="48"/>
      <c r="AZ3419" s="48"/>
      <c r="BA3419" s="48"/>
      <c r="BB3419" s="48"/>
      <c r="BC3419" s="48"/>
      <c r="BD3419" s="48"/>
      <c r="BE3419" s="48"/>
      <c r="BF3419" s="48"/>
      <c r="BG3419" s="48"/>
      <c r="BH3419" s="48"/>
      <c r="BI3419" s="48"/>
      <c r="BJ3419" s="48"/>
      <c r="BK3419" s="48"/>
      <c r="BL3419" s="48"/>
    </row>
    <row r="3420" spans="1:64" x14ac:dyDescent="0.25">
      <c r="A3420" s="56" t="s">
        <v>536</v>
      </c>
      <c r="B3420" s="56" t="s">
        <v>536</v>
      </c>
      <c r="C3420" s="47">
        <v>42365</v>
      </c>
      <c r="D3420" s="47"/>
      <c r="E3420" s="47"/>
      <c r="F3420" s="48" t="s">
        <v>534</v>
      </c>
      <c r="G3420" s="48"/>
      <c r="H3420" s="48">
        <v>477.41062499999998</v>
      </c>
      <c r="I3420" s="48">
        <v>0.22291250000000001</v>
      </c>
      <c r="J3420" s="48">
        <v>0.26778750000000001</v>
      </c>
      <c r="K3420" s="48">
        <v>0.26688125000000001</v>
      </c>
      <c r="L3420" s="48">
        <v>0.199375</v>
      </c>
      <c r="M3420" s="48">
        <v>0.29967500000000002</v>
      </c>
      <c r="N3420" s="48">
        <v>0.32663750000000003</v>
      </c>
      <c r="O3420" s="48">
        <v>0.25345000000000001</v>
      </c>
      <c r="P3420" s="48"/>
      <c r="Q3420" s="48"/>
      <c r="R3420" s="48"/>
      <c r="S3420" s="48"/>
      <c r="T3420" s="48"/>
      <c r="U3420" s="48"/>
      <c r="V3420" s="48"/>
      <c r="W3420" s="48"/>
      <c r="X3420" s="48"/>
      <c r="Y3420" s="48"/>
      <c r="Z3420" s="48"/>
      <c r="AA3420" s="48"/>
      <c r="AB3420" s="48"/>
      <c r="AC3420" s="48"/>
      <c r="AD3420" s="48"/>
      <c r="AE3420" s="48"/>
      <c r="AF3420" s="48"/>
      <c r="AG3420" s="48"/>
      <c r="AH3420" s="48"/>
      <c r="AI3420" s="48"/>
      <c r="AJ3420" s="48"/>
      <c r="AK3420" s="48"/>
      <c r="AL3420" s="48"/>
      <c r="AM3420" s="48"/>
      <c r="AN3420" s="48"/>
      <c r="AO3420" s="48"/>
      <c r="AP3420" s="48"/>
      <c r="AQ3420" s="48"/>
      <c r="AR3420" s="48"/>
      <c r="AT3420" s="48"/>
      <c r="AU3420" s="48"/>
      <c r="AV3420" s="48"/>
      <c r="AZ3420" s="48"/>
      <c r="BA3420" s="48"/>
      <c r="BB3420" s="48"/>
      <c r="BC3420" s="48"/>
      <c r="BD3420" s="48"/>
      <c r="BE3420" s="48"/>
      <c r="BF3420" s="48"/>
      <c r="BG3420" s="48"/>
      <c r="BH3420" s="48"/>
      <c r="BI3420" s="48"/>
      <c r="BJ3420" s="48"/>
      <c r="BK3420" s="48"/>
      <c r="BL3420" s="48"/>
    </row>
    <row r="3421" spans="1:64" x14ac:dyDescent="0.25">
      <c r="A3421" s="56" t="s">
        <v>536</v>
      </c>
      <c r="B3421" s="56" t="s">
        <v>536</v>
      </c>
      <c r="C3421" s="47">
        <v>42366</v>
      </c>
      <c r="D3421" s="47"/>
      <c r="E3421" s="47"/>
      <c r="F3421" s="48" t="s">
        <v>534</v>
      </c>
      <c r="G3421" s="48"/>
      <c r="H3421" s="48">
        <v>473.30062500000003</v>
      </c>
      <c r="I3421" s="48">
        <v>0.20878749999999999</v>
      </c>
      <c r="J3421" s="48">
        <v>0.26114999999999999</v>
      </c>
      <c r="K3421" s="48">
        <v>0.26515624999999998</v>
      </c>
      <c r="L3421" s="48">
        <v>0.1983375</v>
      </c>
      <c r="M3421" s="48">
        <v>0.29929375000000003</v>
      </c>
      <c r="N3421" s="48">
        <v>0.32651249999999998</v>
      </c>
      <c r="O3421" s="48">
        <v>0.25340000000000001</v>
      </c>
      <c r="P3421" s="48"/>
      <c r="Q3421" s="48"/>
      <c r="R3421" s="48"/>
      <c r="S3421" s="48"/>
      <c r="T3421" s="48"/>
      <c r="U3421" s="48"/>
      <c r="V3421" s="48"/>
      <c r="W3421" s="48"/>
      <c r="X3421" s="48"/>
      <c r="Y3421" s="48"/>
      <c r="Z3421" s="48"/>
      <c r="AA3421" s="48"/>
      <c r="AB3421" s="48"/>
      <c r="AC3421" s="48"/>
      <c r="AD3421" s="48"/>
      <c r="AE3421" s="48"/>
      <c r="AF3421" s="48"/>
      <c r="AG3421" s="48"/>
      <c r="AH3421" s="48"/>
      <c r="AI3421" s="48"/>
      <c r="AJ3421" s="48"/>
      <c r="AK3421" s="48"/>
      <c r="AL3421" s="48"/>
      <c r="AM3421" s="48"/>
      <c r="AN3421" s="48"/>
      <c r="AO3421" s="48"/>
      <c r="AP3421" s="48"/>
      <c r="AQ3421" s="48"/>
      <c r="AR3421" s="48"/>
      <c r="AT3421" s="48"/>
      <c r="AU3421" s="48"/>
      <c r="AV3421" s="48"/>
      <c r="AZ3421" s="48"/>
      <c r="BA3421" s="48"/>
      <c r="BB3421" s="48"/>
      <c r="BC3421" s="48"/>
      <c r="BD3421" s="48"/>
      <c r="BE3421" s="48"/>
      <c r="BF3421" s="48"/>
      <c r="BG3421" s="48"/>
      <c r="BH3421" s="48"/>
      <c r="BI3421" s="48"/>
      <c r="BJ3421" s="48"/>
      <c r="BK3421" s="48"/>
      <c r="BL3421" s="48"/>
    </row>
    <row r="3422" spans="1:64" x14ac:dyDescent="0.25">
      <c r="A3422" s="56" t="s">
        <v>536</v>
      </c>
      <c r="B3422" s="56" t="s">
        <v>536</v>
      </c>
      <c r="C3422" s="47">
        <v>42367</v>
      </c>
      <c r="D3422" s="47"/>
      <c r="E3422" s="47"/>
      <c r="F3422" s="48" t="s">
        <v>534</v>
      </c>
      <c r="G3422" s="48"/>
      <c r="H3422" s="48">
        <v>469.1953125</v>
      </c>
      <c r="I3422" s="48">
        <v>0.19604374999999999</v>
      </c>
      <c r="J3422" s="48">
        <v>0.25408750000000002</v>
      </c>
      <c r="K3422" s="48">
        <v>0.26298125</v>
      </c>
      <c r="L3422" s="48">
        <v>0.1973375</v>
      </c>
      <c r="M3422" s="48">
        <v>0.29886875000000002</v>
      </c>
      <c r="N3422" s="48">
        <v>0.3263375</v>
      </c>
      <c r="O3422" s="48">
        <v>0.25339374999999997</v>
      </c>
      <c r="P3422" s="48"/>
      <c r="Q3422" s="48"/>
      <c r="R3422" s="48"/>
      <c r="S3422" s="48"/>
      <c r="T3422" s="48"/>
      <c r="U3422" s="48"/>
      <c r="V3422" s="48"/>
      <c r="W3422" s="48"/>
      <c r="X3422" s="48"/>
      <c r="Y3422" s="48"/>
      <c r="Z3422" s="48"/>
      <c r="AA3422" s="48"/>
      <c r="AB3422" s="48"/>
      <c r="AC3422" s="48"/>
      <c r="AD3422" s="48"/>
      <c r="AE3422" s="48"/>
      <c r="AF3422" s="48"/>
      <c r="AG3422" s="48"/>
      <c r="AH3422" s="48"/>
      <c r="AI3422" s="48"/>
      <c r="AJ3422" s="48"/>
      <c r="AK3422" s="48"/>
      <c r="AL3422" s="48"/>
      <c r="AM3422" s="48"/>
      <c r="AN3422" s="48"/>
      <c r="AO3422" s="48"/>
      <c r="AP3422" s="48"/>
      <c r="AQ3422" s="48"/>
      <c r="AR3422" s="48"/>
      <c r="AT3422" s="48"/>
      <c r="AU3422" s="48"/>
      <c r="AV3422" s="48"/>
      <c r="AZ3422" s="48"/>
      <c r="BA3422" s="48"/>
      <c r="BB3422" s="48"/>
      <c r="BC3422" s="48"/>
      <c r="BD3422" s="48"/>
      <c r="BE3422" s="48"/>
      <c r="BF3422" s="48"/>
      <c r="BG3422" s="48"/>
      <c r="BH3422" s="48"/>
      <c r="BI3422" s="48"/>
      <c r="BJ3422" s="48"/>
      <c r="BK3422" s="48"/>
      <c r="BL3422" s="48"/>
    </row>
    <row r="3423" spans="1:64" x14ac:dyDescent="0.25">
      <c r="A3423" s="56" t="s">
        <v>536</v>
      </c>
      <c r="B3423" s="56" t="s">
        <v>536</v>
      </c>
      <c r="C3423" s="47">
        <v>42368</v>
      </c>
      <c r="D3423" s="47"/>
      <c r="E3423" s="47"/>
      <c r="F3423" s="48" t="s">
        <v>534</v>
      </c>
      <c r="G3423" s="48"/>
      <c r="H3423" s="48">
        <v>466.71937500000001</v>
      </c>
      <c r="I3423" s="48">
        <v>0.18840000000000001</v>
      </c>
      <c r="J3423" s="48">
        <v>0.2490125</v>
      </c>
      <c r="K3423" s="48">
        <v>0.26202500000000001</v>
      </c>
      <c r="L3423" s="48">
        <v>0.19685</v>
      </c>
      <c r="M3423" s="48">
        <v>0.29865000000000003</v>
      </c>
      <c r="N3423" s="48">
        <v>0.32619999999999999</v>
      </c>
      <c r="O3423" s="48">
        <v>0.25330000000000003</v>
      </c>
      <c r="P3423" s="48"/>
      <c r="Q3423" s="48"/>
      <c r="R3423" s="48"/>
      <c r="S3423" s="48"/>
      <c r="T3423" s="48"/>
      <c r="U3423" s="48"/>
      <c r="V3423" s="48"/>
      <c r="W3423" s="48"/>
      <c r="X3423" s="48"/>
      <c r="Y3423" s="48"/>
      <c r="Z3423" s="48"/>
      <c r="AA3423" s="48"/>
      <c r="AB3423" s="48"/>
      <c r="AC3423" s="48"/>
      <c r="AD3423" s="48"/>
      <c r="AE3423" s="48">
        <v>8.6999999999999993</v>
      </c>
      <c r="AF3423" s="48">
        <v>0.53217662491243201</v>
      </c>
      <c r="AG3423" s="48">
        <v>0.22137430930238799</v>
      </c>
      <c r="AH3423" s="48"/>
      <c r="AI3423" s="48"/>
      <c r="AJ3423" s="48"/>
      <c r="AK3423" s="48">
        <v>5.3</v>
      </c>
      <c r="AL3423" s="48">
        <v>8.6999999999999993</v>
      </c>
      <c r="AM3423" s="48"/>
      <c r="AN3423" s="48"/>
      <c r="AO3423" s="48"/>
      <c r="AP3423" s="48"/>
      <c r="AQ3423" s="48"/>
      <c r="AR3423" s="48"/>
      <c r="AT3423" s="48"/>
      <c r="AU3423" s="48"/>
      <c r="AV3423" s="48"/>
      <c r="AZ3423" s="48"/>
      <c r="BA3423" s="48"/>
      <c r="BB3423" s="48"/>
      <c r="BC3423" s="48"/>
      <c r="BD3423" s="48"/>
      <c r="BE3423" s="48"/>
      <c r="BF3423" s="48"/>
      <c r="BG3423" s="48"/>
      <c r="BH3423" s="48"/>
      <c r="BI3423" s="48"/>
      <c r="BJ3423" s="48"/>
      <c r="BK3423" s="48"/>
      <c r="BL3423" s="48">
        <v>8.6999999999999993</v>
      </c>
    </row>
    <row r="3424" spans="1:64" x14ac:dyDescent="0.25">
      <c r="A3424" s="56" t="s">
        <v>536</v>
      </c>
      <c r="B3424" s="56" t="s">
        <v>536</v>
      </c>
      <c r="C3424" s="47">
        <v>42369</v>
      </c>
      <c r="D3424" s="47"/>
      <c r="E3424" s="47"/>
      <c r="F3424" s="48" t="s">
        <v>534</v>
      </c>
      <c r="G3424" s="48"/>
      <c r="H3424" s="48">
        <v>498.3721875</v>
      </c>
      <c r="I3424" s="48">
        <v>0.2964</v>
      </c>
      <c r="J3424" s="48">
        <v>0.31195624999999999</v>
      </c>
      <c r="K3424" s="48">
        <v>0.28355625000000001</v>
      </c>
      <c r="L3424" s="48">
        <v>0.19597500000000001</v>
      </c>
      <c r="M3424" s="48">
        <v>0.29829375000000002</v>
      </c>
      <c r="N3424" s="48">
        <v>0.326075</v>
      </c>
      <c r="O3424" s="48">
        <v>0.25316250000000001</v>
      </c>
      <c r="P3424" s="48"/>
      <c r="Q3424" s="48"/>
      <c r="R3424" s="48"/>
      <c r="S3424" s="48"/>
      <c r="T3424" s="48"/>
      <c r="U3424" s="48"/>
      <c r="V3424" s="48"/>
      <c r="W3424" s="48"/>
      <c r="X3424" s="48"/>
      <c r="Y3424" s="48"/>
      <c r="Z3424" s="48"/>
      <c r="AA3424" s="48"/>
      <c r="AB3424" s="48"/>
      <c r="AC3424" s="48"/>
      <c r="AD3424" s="48"/>
      <c r="AE3424" s="48"/>
      <c r="AF3424" s="48"/>
      <c r="AG3424" s="48"/>
      <c r="AH3424" s="48"/>
      <c r="AI3424" s="48"/>
      <c r="AJ3424" s="48"/>
      <c r="AK3424" s="48"/>
      <c r="AL3424" s="48"/>
      <c r="AM3424" s="48"/>
      <c r="AN3424" s="48"/>
      <c r="AO3424" s="48"/>
      <c r="AP3424" s="48"/>
      <c r="AQ3424" s="48"/>
      <c r="AR3424" s="48"/>
      <c r="AT3424" s="48"/>
      <c r="AU3424" s="48"/>
      <c r="AV3424" s="48"/>
      <c r="AZ3424" s="48"/>
      <c r="BA3424" s="48"/>
      <c r="BB3424" s="48"/>
      <c r="BC3424" s="48"/>
      <c r="BD3424" s="48"/>
      <c r="BE3424" s="48"/>
      <c r="BF3424" s="48"/>
      <c r="BG3424" s="48"/>
      <c r="BH3424" s="48"/>
      <c r="BI3424" s="48"/>
      <c r="BJ3424" s="48"/>
      <c r="BK3424" s="48"/>
      <c r="BL3424" s="48"/>
    </row>
    <row r="3425" spans="1:64" x14ac:dyDescent="0.25">
      <c r="A3425" s="56" t="s">
        <v>536</v>
      </c>
      <c r="B3425" s="56" t="s">
        <v>536</v>
      </c>
      <c r="C3425" s="47">
        <v>42370</v>
      </c>
      <c r="D3425" s="47"/>
      <c r="E3425" s="47"/>
      <c r="F3425" s="48" t="s">
        <v>534</v>
      </c>
      <c r="G3425" s="48"/>
      <c r="H3425" s="48">
        <v>493.205625</v>
      </c>
      <c r="I3425" s="48">
        <v>0.27512500000000001</v>
      </c>
      <c r="J3425" s="48">
        <v>0.30448750000000002</v>
      </c>
      <c r="K3425" s="48">
        <v>0.2820125</v>
      </c>
      <c r="L3425" s="48">
        <v>0.1955375</v>
      </c>
      <c r="M3425" s="48">
        <v>0.29775000000000001</v>
      </c>
      <c r="N3425" s="48">
        <v>0.32589374999999998</v>
      </c>
      <c r="O3425" s="48">
        <v>0.25301875000000001</v>
      </c>
      <c r="P3425" s="48"/>
      <c r="Q3425" s="48"/>
      <c r="R3425" s="48"/>
      <c r="S3425" s="48"/>
      <c r="T3425" s="48"/>
      <c r="U3425" s="48"/>
      <c r="V3425" s="48"/>
      <c r="W3425" s="48"/>
      <c r="X3425" s="48"/>
      <c r="Y3425" s="48"/>
      <c r="Z3425" s="48"/>
      <c r="AA3425" s="48"/>
      <c r="AB3425" s="48"/>
      <c r="AC3425" s="48"/>
      <c r="AD3425" s="48"/>
      <c r="AE3425" s="48"/>
      <c r="AF3425" s="48"/>
      <c r="AG3425" s="48"/>
      <c r="AH3425" s="48"/>
      <c r="AI3425" s="48"/>
      <c r="AJ3425" s="48"/>
      <c r="AK3425" s="48"/>
      <c r="AL3425" s="48"/>
      <c r="AM3425" s="48"/>
      <c r="AN3425" s="48"/>
      <c r="AO3425" s="48"/>
      <c r="AP3425" s="48"/>
      <c r="AQ3425" s="48"/>
      <c r="AR3425" s="48"/>
      <c r="AT3425" s="48"/>
      <c r="AU3425" s="48"/>
      <c r="AV3425" s="48"/>
      <c r="AZ3425" s="48"/>
      <c r="BA3425" s="48"/>
      <c r="BB3425" s="48"/>
      <c r="BC3425" s="48"/>
      <c r="BD3425" s="48"/>
      <c r="BE3425" s="48"/>
      <c r="BF3425" s="48"/>
      <c r="BG3425" s="48"/>
      <c r="BH3425" s="48"/>
      <c r="BI3425" s="48"/>
      <c r="BJ3425" s="48"/>
      <c r="BK3425" s="48"/>
      <c r="BL3425" s="48"/>
    </row>
    <row r="3426" spans="1:64" x14ac:dyDescent="0.25">
      <c r="A3426" s="56" t="s">
        <v>536</v>
      </c>
      <c r="B3426" s="56" t="s">
        <v>536</v>
      </c>
      <c r="C3426" s="47">
        <v>42371</v>
      </c>
      <c r="D3426" s="47"/>
      <c r="E3426" s="47"/>
      <c r="F3426" s="48" t="s">
        <v>534</v>
      </c>
      <c r="G3426" s="48"/>
      <c r="H3426" s="48">
        <v>491.61562500000002</v>
      </c>
      <c r="I3426" s="48">
        <v>0.26528125000000002</v>
      </c>
      <c r="J3426" s="48">
        <v>0.30055625000000002</v>
      </c>
      <c r="K3426" s="48">
        <v>0.28326249999999997</v>
      </c>
      <c r="L3426" s="48">
        <v>0.19615625</v>
      </c>
      <c r="M3426" s="48">
        <v>0.29777500000000001</v>
      </c>
      <c r="N3426" s="48">
        <v>0.32564375000000001</v>
      </c>
      <c r="O3426" s="48">
        <v>0.25296249999999998</v>
      </c>
      <c r="P3426" s="48"/>
      <c r="Q3426" s="48"/>
      <c r="R3426" s="48"/>
      <c r="S3426" s="48"/>
      <c r="T3426" s="48"/>
      <c r="U3426" s="48"/>
      <c r="V3426" s="48"/>
      <c r="W3426" s="48"/>
      <c r="X3426" s="48"/>
      <c r="Y3426" s="48"/>
      <c r="Z3426" s="48"/>
      <c r="AA3426" s="48"/>
      <c r="AB3426" s="48"/>
      <c r="AC3426" s="48"/>
      <c r="AD3426" s="48"/>
      <c r="AE3426" s="48"/>
      <c r="AF3426" s="48"/>
      <c r="AG3426" s="48"/>
      <c r="AH3426" s="48"/>
      <c r="AI3426" s="48"/>
      <c r="AJ3426" s="48"/>
      <c r="AK3426" s="48"/>
      <c r="AL3426" s="48"/>
      <c r="AM3426" s="48"/>
      <c r="AN3426" s="48"/>
      <c r="AO3426" s="48"/>
      <c r="AP3426" s="48"/>
      <c r="AQ3426" s="48"/>
      <c r="AR3426" s="48"/>
      <c r="AT3426" s="48"/>
      <c r="AU3426" s="48"/>
      <c r="AV3426" s="48"/>
      <c r="AZ3426" s="48"/>
      <c r="BA3426" s="48"/>
      <c r="BB3426" s="48"/>
      <c r="BC3426" s="48"/>
      <c r="BD3426" s="48"/>
      <c r="BE3426" s="48"/>
      <c r="BF3426" s="48"/>
      <c r="BG3426" s="48"/>
      <c r="BH3426" s="48"/>
      <c r="BI3426" s="48"/>
      <c r="BJ3426" s="48"/>
      <c r="BK3426" s="48"/>
      <c r="BL3426" s="48"/>
    </row>
    <row r="3427" spans="1:64" x14ac:dyDescent="0.25">
      <c r="A3427" s="56" t="s">
        <v>536</v>
      </c>
      <c r="B3427" s="56" t="s">
        <v>536</v>
      </c>
      <c r="C3427" s="47">
        <v>42372</v>
      </c>
      <c r="D3427" s="47"/>
      <c r="E3427" s="47"/>
      <c r="F3427" s="48" t="s">
        <v>534</v>
      </c>
      <c r="G3427" s="48"/>
      <c r="H3427" s="48">
        <v>490.44843750000001</v>
      </c>
      <c r="I3427" s="48">
        <v>0.25812499999999999</v>
      </c>
      <c r="J3427" s="48">
        <v>0.29783124999999999</v>
      </c>
      <c r="K3427" s="48">
        <v>0.28383124999999998</v>
      </c>
      <c r="L3427" s="48">
        <v>0.19673750000000001</v>
      </c>
      <c r="M3427" s="48">
        <v>0.29780624999999999</v>
      </c>
      <c r="N3427" s="48">
        <v>0.32560624999999999</v>
      </c>
      <c r="O3427" s="48">
        <v>0.25286874999999998</v>
      </c>
      <c r="P3427" s="48"/>
      <c r="Q3427" s="48"/>
      <c r="R3427" s="48"/>
      <c r="S3427" s="48"/>
      <c r="T3427" s="48"/>
      <c r="U3427" s="48"/>
      <c r="V3427" s="48"/>
      <c r="W3427" s="48"/>
      <c r="X3427" s="48"/>
      <c r="Y3427" s="48"/>
      <c r="Z3427" s="48"/>
      <c r="AA3427" s="48"/>
      <c r="AB3427" s="48"/>
      <c r="AC3427" s="48"/>
      <c r="AD3427" s="48"/>
      <c r="AE3427" s="48"/>
      <c r="AF3427" s="48"/>
      <c r="AG3427" s="48"/>
      <c r="AH3427" s="48"/>
      <c r="AI3427" s="48"/>
      <c r="AJ3427" s="48"/>
      <c r="AK3427" s="48"/>
      <c r="AL3427" s="48"/>
      <c r="AM3427" s="48"/>
      <c r="AN3427" s="48"/>
      <c r="AO3427" s="48"/>
      <c r="AP3427" s="48"/>
      <c r="AQ3427" s="48"/>
      <c r="AR3427" s="48"/>
      <c r="AT3427" s="48"/>
      <c r="AU3427" s="48"/>
      <c r="AV3427" s="48"/>
      <c r="AZ3427" s="48"/>
      <c r="BA3427" s="48"/>
      <c r="BB3427" s="48"/>
      <c r="BC3427" s="48"/>
      <c r="BD3427" s="48"/>
      <c r="BE3427" s="48"/>
      <c r="BF3427" s="48"/>
      <c r="BG3427" s="48"/>
      <c r="BH3427" s="48"/>
      <c r="BI3427" s="48"/>
      <c r="BJ3427" s="48"/>
      <c r="BK3427" s="48"/>
      <c r="BL3427" s="48"/>
    </row>
    <row r="3428" spans="1:64" x14ac:dyDescent="0.25">
      <c r="A3428" s="56" t="s">
        <v>536</v>
      </c>
      <c r="B3428" s="56" t="s">
        <v>536</v>
      </c>
      <c r="C3428" s="47">
        <v>42373</v>
      </c>
      <c r="D3428" s="47"/>
      <c r="E3428" s="47"/>
      <c r="F3428" s="48" t="s">
        <v>534</v>
      </c>
      <c r="G3428" s="48"/>
      <c r="H3428" s="48">
        <v>487.09312499999999</v>
      </c>
      <c r="I3428" s="48">
        <v>0.24611250000000001</v>
      </c>
      <c r="J3428" s="48">
        <v>0.2928</v>
      </c>
      <c r="K3428" s="48">
        <v>0.28193750000000001</v>
      </c>
      <c r="L3428" s="48">
        <v>0.1966</v>
      </c>
      <c r="M3428" s="48">
        <v>0.29746875</v>
      </c>
      <c r="N3428" s="48">
        <v>0.32548125</v>
      </c>
      <c r="O3428" s="48">
        <v>0.25269999999999998</v>
      </c>
      <c r="P3428" s="48"/>
      <c r="Q3428" s="48"/>
      <c r="R3428" s="48"/>
      <c r="S3428" s="48"/>
      <c r="T3428" s="48"/>
      <c r="U3428" s="48"/>
      <c r="V3428" s="48"/>
      <c r="W3428" s="48"/>
      <c r="X3428" s="48"/>
      <c r="Y3428" s="48"/>
      <c r="Z3428" s="48"/>
      <c r="AA3428" s="48"/>
      <c r="AB3428" s="48"/>
      <c r="AC3428" s="48"/>
      <c r="AD3428" s="48"/>
      <c r="AE3428" s="48"/>
      <c r="AF3428" s="48"/>
      <c r="AG3428" s="48"/>
      <c r="AH3428" s="48"/>
      <c r="AI3428" s="48"/>
      <c r="AJ3428" s="48"/>
      <c r="AK3428" s="48"/>
      <c r="AL3428" s="48"/>
      <c r="AM3428" s="48"/>
      <c r="AN3428" s="48"/>
      <c r="AO3428" s="48"/>
      <c r="AP3428" s="48"/>
      <c r="AQ3428" s="48"/>
      <c r="AR3428" s="48"/>
      <c r="AT3428" s="48"/>
      <c r="AU3428" s="48"/>
      <c r="AV3428" s="48"/>
      <c r="AZ3428" s="48"/>
      <c r="BA3428" s="48"/>
      <c r="BB3428" s="48"/>
      <c r="BC3428" s="48"/>
      <c r="BD3428" s="48"/>
      <c r="BE3428" s="48"/>
      <c r="BF3428" s="48"/>
      <c r="BG3428" s="48"/>
      <c r="BH3428" s="48"/>
      <c r="BI3428" s="48"/>
      <c r="BJ3428" s="48"/>
      <c r="BK3428" s="48"/>
      <c r="BL3428" s="48"/>
    </row>
    <row r="3429" spans="1:64" x14ac:dyDescent="0.25">
      <c r="A3429" s="56" t="s">
        <v>536</v>
      </c>
      <c r="B3429" s="56" t="s">
        <v>536</v>
      </c>
      <c r="C3429" s="47">
        <v>42374</v>
      </c>
      <c r="D3429" s="47"/>
      <c r="E3429" s="47"/>
      <c r="F3429" s="48" t="s">
        <v>534</v>
      </c>
      <c r="G3429" s="48"/>
      <c r="H3429" s="48">
        <v>483.22734374999999</v>
      </c>
      <c r="I3429" s="48">
        <v>0.23345312500000001</v>
      </c>
      <c r="J3429" s="48">
        <v>0.28648750000000001</v>
      </c>
      <c r="K3429" s="48">
        <v>0.27939375</v>
      </c>
      <c r="L3429" s="48">
        <v>0.19619375</v>
      </c>
      <c r="M3429" s="48">
        <v>0.29720625000000001</v>
      </c>
      <c r="N3429" s="48">
        <v>0.32535625000000001</v>
      </c>
      <c r="O3429" s="48">
        <v>0.25263750000000001</v>
      </c>
      <c r="P3429" s="48"/>
      <c r="Q3429" s="48"/>
      <c r="R3429" s="48"/>
      <c r="S3429" s="48"/>
      <c r="T3429" s="48"/>
      <c r="U3429" s="48"/>
      <c r="V3429" s="48"/>
      <c r="W3429" s="48"/>
      <c r="X3429" s="48"/>
      <c r="Y3429" s="48"/>
      <c r="Z3429" s="48"/>
      <c r="AA3429" s="48"/>
      <c r="AB3429" s="48"/>
      <c r="AC3429" s="48"/>
      <c r="AD3429" s="48"/>
      <c r="AE3429" s="48"/>
      <c r="AF3429" s="48"/>
      <c r="AG3429" s="48">
        <v>0.22011297840095101</v>
      </c>
      <c r="AH3429" s="48"/>
      <c r="AI3429" s="48"/>
      <c r="AJ3429" s="48"/>
      <c r="AK3429" s="48"/>
      <c r="AL3429" s="48"/>
      <c r="AM3429" s="48"/>
      <c r="AN3429" s="48"/>
      <c r="AO3429" s="48"/>
      <c r="AP3429" s="48"/>
      <c r="AQ3429" s="48"/>
      <c r="AR3429" s="48"/>
      <c r="AT3429" s="48"/>
      <c r="AU3429" s="48"/>
      <c r="AV3429" s="48"/>
      <c r="AZ3429" s="48"/>
      <c r="BA3429" s="48"/>
      <c r="BB3429" s="48"/>
      <c r="BC3429" s="48"/>
      <c r="BD3429" s="48"/>
      <c r="BE3429" s="48"/>
      <c r="BF3429" s="48"/>
      <c r="BG3429" s="48"/>
      <c r="BH3429" s="48"/>
      <c r="BI3429" s="48"/>
      <c r="BJ3429" s="48"/>
      <c r="BK3429" s="48"/>
      <c r="BL3429" s="48"/>
    </row>
    <row r="3430" spans="1:64" x14ac:dyDescent="0.25">
      <c r="A3430" s="56" t="s">
        <v>536</v>
      </c>
      <c r="B3430" s="56" t="s">
        <v>536</v>
      </c>
      <c r="C3430" s="47">
        <v>42375</v>
      </c>
      <c r="D3430" s="47"/>
      <c r="E3430" s="47"/>
      <c r="F3430" s="48" t="s">
        <v>534</v>
      </c>
      <c r="G3430" s="48"/>
      <c r="H3430" s="48">
        <v>479.31281250000001</v>
      </c>
      <c r="I3430" s="48">
        <v>0.22095000000000001</v>
      </c>
      <c r="J3430" s="48">
        <v>0.27998125000000001</v>
      </c>
      <c r="K3430" s="48">
        <v>0.27715000000000001</v>
      </c>
      <c r="L3430" s="48">
        <v>0.19581875000000001</v>
      </c>
      <c r="M3430" s="48">
        <v>0.29678125</v>
      </c>
      <c r="N3430" s="48">
        <v>0.32511875000000001</v>
      </c>
      <c r="O3430" s="48">
        <v>0.25237500000000002</v>
      </c>
      <c r="P3430" s="48"/>
      <c r="Q3430" s="48"/>
      <c r="R3430" s="48"/>
      <c r="S3430" s="48"/>
      <c r="T3430" s="48">
        <v>7.6987436000000002</v>
      </c>
      <c r="U3430" s="48">
        <v>644.62025000000006</v>
      </c>
      <c r="V3430" s="48">
        <v>422.73700000000002</v>
      </c>
      <c r="W3430" s="48"/>
      <c r="X3430" s="48">
        <v>5.9170603000000002</v>
      </c>
      <c r="Y3430" s="48">
        <v>1.5850460524476199E-2</v>
      </c>
      <c r="Z3430" s="48"/>
      <c r="AA3430" s="48">
        <v>4.9601044249999999</v>
      </c>
      <c r="AB3430" s="48"/>
      <c r="AC3430" s="48"/>
      <c r="AD3430" s="48">
        <v>312.93124999999998</v>
      </c>
      <c r="AE3430" s="48">
        <v>8.6999999999999993</v>
      </c>
      <c r="AF3430" s="48">
        <v>0.44677102826742099</v>
      </c>
      <c r="AG3430" s="48"/>
      <c r="AH3430" s="48">
        <v>6.1870781261692698E-3</v>
      </c>
      <c r="AI3430" s="48">
        <v>8.2677924999999999E-2</v>
      </c>
      <c r="AJ3430" s="48">
        <v>13.363</v>
      </c>
      <c r="AK3430" s="48">
        <v>5.3</v>
      </c>
      <c r="AL3430" s="48">
        <v>8.6999999999999993</v>
      </c>
      <c r="AM3430" s="48">
        <v>0.61499999999999999</v>
      </c>
      <c r="AN3430" s="48">
        <v>2.0401180292366001E-2</v>
      </c>
      <c r="AO3430" s="48">
        <v>0.80072082499999997</v>
      </c>
      <c r="AP3430" s="48">
        <v>39.248750000000001</v>
      </c>
      <c r="AQ3430" s="48"/>
      <c r="AR3430" s="48"/>
      <c r="AS3430">
        <v>1.5669288999999999E-2</v>
      </c>
      <c r="AT3430" s="48"/>
      <c r="AU3430" s="48"/>
      <c r="AV3430" s="48"/>
      <c r="AZ3430" s="48"/>
      <c r="BA3430" s="48"/>
      <c r="BB3430" s="48"/>
      <c r="BC3430" s="48">
        <v>0.95695587500000001</v>
      </c>
      <c r="BD3430" s="48"/>
      <c r="BE3430" s="48">
        <v>109.80575</v>
      </c>
      <c r="BF3430" s="48">
        <v>8.7149887414821204E-3</v>
      </c>
      <c r="BG3430" s="48">
        <v>5.3067678256528703E-3</v>
      </c>
      <c r="BH3430" s="48">
        <v>0.89828454999999996</v>
      </c>
      <c r="BI3430" s="48"/>
      <c r="BJ3430" s="48">
        <v>169.2715</v>
      </c>
      <c r="BK3430" s="48"/>
      <c r="BL3430" s="48">
        <v>8.6999999999999993</v>
      </c>
    </row>
    <row r="3431" spans="1:64" x14ac:dyDescent="0.25">
      <c r="A3431" s="56" t="s">
        <v>536</v>
      </c>
      <c r="B3431" s="56" t="s">
        <v>536</v>
      </c>
      <c r="C3431" s="47">
        <v>42376</v>
      </c>
      <c r="D3431" s="47"/>
      <c r="E3431" s="47"/>
      <c r="F3431" s="48" t="s">
        <v>534</v>
      </c>
      <c r="G3431" s="48"/>
      <c r="H3431" s="48">
        <v>509.578125</v>
      </c>
      <c r="I3431" s="48">
        <v>0.32087500000000002</v>
      </c>
      <c r="J3431" s="48">
        <v>0.34273749999999997</v>
      </c>
      <c r="K3431" s="48">
        <v>0.29667500000000002</v>
      </c>
      <c r="L3431" s="48">
        <v>0.19650000000000001</v>
      </c>
      <c r="M3431" s="48">
        <v>0.29648124999999997</v>
      </c>
      <c r="N3431" s="48">
        <v>0.32487500000000002</v>
      </c>
      <c r="O3431" s="48">
        <v>0.25225625000000002</v>
      </c>
      <c r="P3431" s="48"/>
      <c r="Q3431" s="48"/>
      <c r="R3431" s="48"/>
      <c r="S3431" s="48"/>
      <c r="T3431" s="48"/>
      <c r="U3431" s="48"/>
      <c r="V3431" s="48"/>
      <c r="W3431" s="48"/>
      <c r="X3431" s="48"/>
      <c r="Y3431" s="48"/>
      <c r="Z3431" s="48"/>
      <c r="AA3431" s="48"/>
      <c r="AB3431" s="48"/>
      <c r="AC3431" s="48"/>
      <c r="AD3431" s="48"/>
      <c r="AE3431" s="48"/>
      <c r="AF3431" s="48"/>
      <c r="AG3431" s="48"/>
      <c r="AH3431" s="48"/>
      <c r="AI3431" s="48"/>
      <c r="AJ3431" s="48"/>
      <c r="AK3431" s="48"/>
      <c r="AL3431" s="48"/>
      <c r="AM3431" s="48"/>
      <c r="AN3431" s="48"/>
      <c r="AO3431" s="48"/>
      <c r="AP3431" s="48"/>
      <c r="AQ3431" s="48"/>
      <c r="AR3431" s="48"/>
      <c r="AT3431" s="48"/>
      <c r="AU3431" s="48"/>
      <c r="AV3431" s="48"/>
      <c r="AZ3431" s="48"/>
      <c r="BA3431" s="48"/>
      <c r="BB3431" s="48"/>
      <c r="BC3431" s="48"/>
      <c r="BD3431" s="48"/>
      <c r="BE3431" s="48"/>
      <c r="BF3431" s="48"/>
      <c r="BG3431" s="48"/>
      <c r="BH3431" s="48"/>
      <c r="BI3431" s="48"/>
      <c r="BJ3431" s="48"/>
      <c r="BK3431" s="48"/>
      <c r="BL3431" s="48"/>
    </row>
    <row r="3432" spans="1:64" x14ac:dyDescent="0.25">
      <c r="A3432" s="56" t="s">
        <v>536</v>
      </c>
      <c r="B3432" s="56" t="s">
        <v>536</v>
      </c>
      <c r="C3432" s="47">
        <v>42377</v>
      </c>
      <c r="D3432" s="47"/>
      <c r="E3432" s="47"/>
      <c r="F3432" s="48" t="s">
        <v>534</v>
      </c>
      <c r="G3432" s="48"/>
      <c r="H3432" s="48">
        <v>508.40296875000001</v>
      </c>
      <c r="I3432" s="48">
        <v>0.30314687499999998</v>
      </c>
      <c r="J3432" s="48">
        <v>0.33688125000000002</v>
      </c>
      <c r="K3432" s="48">
        <v>0.30433749999999998</v>
      </c>
      <c r="L3432" s="48">
        <v>0.19741249999999999</v>
      </c>
      <c r="M3432" s="48">
        <v>0.29613125000000001</v>
      </c>
      <c r="N3432" s="48">
        <v>0.32468124999999998</v>
      </c>
      <c r="O3432" s="48">
        <v>0.25209999999999999</v>
      </c>
      <c r="P3432" s="48"/>
      <c r="Q3432" s="48"/>
      <c r="R3432" s="48"/>
      <c r="S3432" s="48"/>
      <c r="T3432" s="48"/>
      <c r="U3432" s="48"/>
      <c r="V3432" s="48"/>
      <c r="W3432" s="48"/>
      <c r="X3432" s="48"/>
      <c r="Y3432" s="48"/>
      <c r="Z3432" s="48"/>
      <c r="AA3432" s="48"/>
      <c r="AB3432" s="48"/>
      <c r="AC3432" s="48"/>
      <c r="AD3432" s="48"/>
      <c r="AE3432" s="48"/>
      <c r="AF3432" s="48"/>
      <c r="AG3432" s="48"/>
      <c r="AH3432" s="48"/>
      <c r="AI3432" s="48"/>
      <c r="AJ3432" s="48"/>
      <c r="AK3432" s="48"/>
      <c r="AL3432" s="48"/>
      <c r="AM3432" s="48"/>
      <c r="AN3432" s="48"/>
      <c r="AO3432" s="48"/>
      <c r="AP3432" s="48"/>
      <c r="AQ3432" s="48"/>
      <c r="AR3432" s="48"/>
      <c r="AT3432" s="48"/>
      <c r="AU3432" s="48"/>
      <c r="AV3432" s="48"/>
      <c r="AZ3432" s="48"/>
      <c r="BA3432" s="48"/>
      <c r="BB3432" s="48"/>
      <c r="BC3432" s="48"/>
      <c r="BD3432" s="48"/>
      <c r="BE3432" s="48"/>
      <c r="BF3432" s="48"/>
      <c r="BG3432" s="48"/>
      <c r="BH3432" s="48"/>
      <c r="BI3432" s="48"/>
      <c r="BJ3432" s="48"/>
      <c r="BK3432" s="48"/>
      <c r="BL3432" s="48"/>
    </row>
    <row r="3433" spans="1:64" x14ac:dyDescent="0.25">
      <c r="A3433" s="56" t="s">
        <v>536</v>
      </c>
      <c r="B3433" s="56" t="s">
        <v>536</v>
      </c>
      <c r="C3433" s="47">
        <v>42378</v>
      </c>
      <c r="D3433" s="47"/>
      <c r="E3433" s="47"/>
      <c r="F3433" s="48" t="s">
        <v>534</v>
      </c>
      <c r="G3433" s="48"/>
      <c r="H3433" s="48">
        <v>505.63078124999998</v>
      </c>
      <c r="I3433" s="48">
        <v>0.28897187499999999</v>
      </c>
      <c r="J3433" s="48">
        <v>0.33002500000000001</v>
      </c>
      <c r="K3433" s="48">
        <v>0.30531875000000003</v>
      </c>
      <c r="L3433" s="48">
        <v>0.19820625</v>
      </c>
      <c r="M3433" s="48">
        <v>0.29595624999999998</v>
      </c>
      <c r="N3433" s="48">
        <v>0.32456249999999998</v>
      </c>
      <c r="O3433" s="48">
        <v>0.25189375000000003</v>
      </c>
      <c r="P3433" s="48"/>
      <c r="Q3433" s="48"/>
      <c r="R3433" s="48"/>
      <c r="S3433" s="48"/>
      <c r="T3433" s="48"/>
      <c r="U3433" s="48"/>
      <c r="V3433" s="48"/>
      <c r="W3433" s="48"/>
      <c r="X3433" s="48"/>
      <c r="Y3433" s="48"/>
      <c r="Z3433" s="48"/>
      <c r="AA3433" s="48"/>
      <c r="AB3433" s="48"/>
      <c r="AC3433" s="48"/>
      <c r="AD3433" s="48"/>
      <c r="AE3433" s="48"/>
      <c r="AF3433" s="48"/>
      <c r="AG3433" s="48"/>
      <c r="AH3433" s="48"/>
      <c r="AI3433" s="48"/>
      <c r="AJ3433" s="48"/>
      <c r="AK3433" s="48"/>
      <c r="AL3433" s="48"/>
      <c r="AM3433" s="48"/>
      <c r="AN3433" s="48"/>
      <c r="AO3433" s="48"/>
      <c r="AP3433" s="48"/>
      <c r="AQ3433" s="48"/>
      <c r="AR3433" s="48"/>
      <c r="AT3433" s="48"/>
      <c r="AU3433" s="48"/>
      <c r="AV3433" s="48"/>
      <c r="AZ3433" s="48"/>
      <c r="BA3433" s="48"/>
      <c r="BB3433" s="48"/>
      <c r="BC3433" s="48"/>
      <c r="BD3433" s="48"/>
      <c r="BE3433" s="48"/>
      <c r="BF3433" s="48"/>
      <c r="BG3433" s="48"/>
      <c r="BH3433" s="48"/>
      <c r="BI3433" s="48"/>
      <c r="BJ3433" s="48"/>
      <c r="BK3433" s="48"/>
      <c r="BL3433" s="48"/>
    </row>
    <row r="3434" spans="1:64" x14ac:dyDescent="0.25">
      <c r="A3434" s="56" t="s">
        <v>536</v>
      </c>
      <c r="B3434" s="56" t="s">
        <v>536</v>
      </c>
      <c r="C3434" s="47">
        <v>42379</v>
      </c>
      <c r="D3434" s="47"/>
      <c r="E3434" s="47"/>
      <c r="F3434" s="48" t="s">
        <v>534</v>
      </c>
      <c r="G3434" s="48"/>
      <c r="H3434" s="48">
        <v>502.00171875000001</v>
      </c>
      <c r="I3434" s="48">
        <v>0.27483437500000002</v>
      </c>
      <c r="J3434" s="48">
        <v>0.32296875000000003</v>
      </c>
      <c r="K3434" s="48">
        <v>0.30375000000000002</v>
      </c>
      <c r="L3434" s="48">
        <v>0.19874375</v>
      </c>
      <c r="M3434" s="48">
        <v>0.29579375000000002</v>
      </c>
      <c r="N3434" s="48">
        <v>0.32434374999999999</v>
      </c>
      <c r="O3434" s="48">
        <v>0.25180625000000001</v>
      </c>
      <c r="P3434" s="48"/>
      <c r="Q3434" s="48"/>
      <c r="R3434" s="48"/>
      <c r="S3434" s="48"/>
      <c r="T3434" s="48"/>
      <c r="U3434" s="48"/>
      <c r="V3434" s="48"/>
      <c r="W3434" s="48"/>
      <c r="X3434" s="48"/>
      <c r="Y3434" s="48"/>
      <c r="Z3434" s="48"/>
      <c r="AA3434" s="48"/>
      <c r="AB3434" s="48"/>
      <c r="AC3434" s="48"/>
      <c r="AD3434" s="48"/>
      <c r="AE3434" s="48"/>
      <c r="AF3434" s="48"/>
      <c r="AG3434" s="48"/>
      <c r="AH3434" s="48"/>
      <c r="AI3434" s="48"/>
      <c r="AJ3434" s="48"/>
      <c r="AK3434" s="48"/>
      <c r="AL3434" s="48"/>
      <c r="AM3434" s="48"/>
      <c r="AN3434" s="48"/>
      <c r="AO3434" s="48"/>
      <c r="AP3434" s="48"/>
      <c r="AQ3434" s="48"/>
      <c r="AR3434" s="48"/>
      <c r="AT3434" s="48"/>
      <c r="AU3434" s="48"/>
      <c r="AV3434" s="48"/>
      <c r="AZ3434" s="48"/>
      <c r="BA3434" s="48"/>
      <c r="BB3434" s="48"/>
      <c r="BC3434" s="48"/>
      <c r="BD3434" s="48"/>
      <c r="BE3434" s="48"/>
      <c r="BF3434" s="48"/>
      <c r="BG3434" s="48"/>
      <c r="BH3434" s="48"/>
      <c r="BI3434" s="48"/>
      <c r="BJ3434" s="48"/>
      <c r="BK3434" s="48"/>
      <c r="BL3434" s="48"/>
    </row>
    <row r="3435" spans="1:64" x14ac:dyDescent="0.25">
      <c r="A3435" s="56" t="s">
        <v>536</v>
      </c>
      <c r="B3435" s="56" t="s">
        <v>536</v>
      </c>
      <c r="C3435" s="47">
        <v>42380</v>
      </c>
      <c r="D3435" s="47"/>
      <c r="E3435" s="47"/>
      <c r="F3435" s="48" t="s">
        <v>534</v>
      </c>
      <c r="G3435" s="48"/>
      <c r="H3435" s="48">
        <v>498.30515624999998</v>
      </c>
      <c r="I3435" s="48">
        <v>0.26120937500000002</v>
      </c>
      <c r="J3435" s="48">
        <v>0.31641249999999999</v>
      </c>
      <c r="K3435" s="48">
        <v>0.30161874999999999</v>
      </c>
      <c r="L3435" s="48">
        <v>0.19902500000000001</v>
      </c>
      <c r="M3435" s="48">
        <v>0.29567500000000002</v>
      </c>
      <c r="N3435" s="48">
        <v>0.32429374999999999</v>
      </c>
      <c r="O3435" s="48">
        <v>0.25159375</v>
      </c>
      <c r="P3435" s="48"/>
      <c r="Q3435" s="48"/>
      <c r="R3435" s="48"/>
      <c r="S3435" s="48"/>
      <c r="T3435" s="48"/>
      <c r="U3435" s="48"/>
      <c r="V3435" s="48"/>
      <c r="W3435" s="48"/>
      <c r="X3435" s="48"/>
      <c r="Y3435" s="48"/>
      <c r="Z3435" s="48"/>
      <c r="AA3435" s="48"/>
      <c r="AB3435" s="48"/>
      <c r="AC3435" s="48"/>
      <c r="AD3435" s="48"/>
      <c r="AE3435" s="48"/>
      <c r="AF3435" s="48">
        <v>0.40273691195179601</v>
      </c>
      <c r="AG3435" s="48">
        <v>0.22185635675395701</v>
      </c>
      <c r="AH3435" s="48"/>
      <c r="AI3435" s="48"/>
      <c r="AJ3435" s="48"/>
      <c r="AK3435" s="48"/>
      <c r="AL3435" s="48"/>
      <c r="AM3435" s="48"/>
      <c r="AN3435" s="48"/>
      <c r="AO3435" s="48"/>
      <c r="AP3435" s="48"/>
      <c r="AQ3435" s="48"/>
      <c r="AR3435" s="48"/>
      <c r="AT3435" s="48"/>
      <c r="AU3435" s="48"/>
      <c r="AV3435" s="48"/>
      <c r="AZ3435" s="48"/>
      <c r="BA3435" s="48"/>
      <c r="BB3435" s="48"/>
      <c r="BC3435" s="48"/>
      <c r="BD3435" s="48"/>
      <c r="BE3435" s="48"/>
      <c r="BF3435" s="48"/>
      <c r="BG3435" s="48"/>
      <c r="BH3435" s="48"/>
      <c r="BI3435" s="48"/>
      <c r="BJ3435" s="48"/>
      <c r="BK3435" s="48"/>
      <c r="BL3435" s="48"/>
    </row>
    <row r="3436" spans="1:64" x14ac:dyDescent="0.25">
      <c r="A3436" s="56" t="s">
        <v>536</v>
      </c>
      <c r="B3436" s="56" t="s">
        <v>536</v>
      </c>
      <c r="C3436" s="47">
        <v>42381</v>
      </c>
      <c r="D3436" s="47"/>
      <c r="E3436" s="47"/>
      <c r="F3436" s="48" t="s">
        <v>534</v>
      </c>
      <c r="G3436" s="48"/>
      <c r="H3436" s="48">
        <v>493.44328124999998</v>
      </c>
      <c r="I3436" s="48">
        <v>0.246559375</v>
      </c>
      <c r="J3436" s="48">
        <v>0.30814999999999998</v>
      </c>
      <c r="K3436" s="48">
        <v>0.29776875000000003</v>
      </c>
      <c r="L3436" s="48">
        <v>0.19900625</v>
      </c>
      <c r="M3436" s="48">
        <v>0.29531249999999998</v>
      </c>
      <c r="N3436" s="48">
        <v>0.32398125</v>
      </c>
      <c r="O3436" s="48">
        <v>0.25138749999999999</v>
      </c>
      <c r="P3436" s="48"/>
      <c r="Q3436" s="48"/>
      <c r="R3436" s="48"/>
      <c r="S3436" s="48"/>
      <c r="T3436" s="48"/>
      <c r="U3436" s="48"/>
      <c r="V3436" s="48"/>
      <c r="W3436" s="48"/>
      <c r="X3436" s="48"/>
      <c r="Y3436" s="48"/>
      <c r="Z3436" s="48"/>
      <c r="AA3436" s="48"/>
      <c r="AB3436" s="48"/>
      <c r="AC3436" s="48"/>
      <c r="AD3436" s="48"/>
      <c r="AE3436" s="48"/>
      <c r="AF3436" s="48"/>
      <c r="AG3436" s="48"/>
      <c r="AH3436" s="48"/>
      <c r="AI3436" s="48"/>
      <c r="AJ3436" s="48"/>
      <c r="AK3436" s="48"/>
      <c r="AL3436" s="48"/>
      <c r="AM3436" s="48"/>
      <c r="AN3436" s="48"/>
      <c r="AO3436" s="48"/>
      <c r="AP3436" s="48"/>
      <c r="AQ3436" s="48"/>
      <c r="AR3436" s="48"/>
      <c r="AT3436" s="48"/>
      <c r="AU3436" s="48"/>
      <c r="AV3436" s="48"/>
      <c r="AZ3436" s="48"/>
      <c r="BA3436" s="48"/>
      <c r="BB3436" s="48"/>
      <c r="BC3436" s="48"/>
      <c r="BD3436" s="48"/>
      <c r="BE3436" s="48"/>
      <c r="BF3436" s="48"/>
      <c r="BG3436" s="48"/>
      <c r="BH3436" s="48"/>
      <c r="BI3436" s="48"/>
      <c r="BJ3436" s="48"/>
      <c r="BK3436" s="48"/>
      <c r="BL3436" s="48"/>
    </row>
    <row r="3437" spans="1:64" x14ac:dyDescent="0.25">
      <c r="A3437" s="56" t="s">
        <v>536</v>
      </c>
      <c r="B3437" s="56" t="s">
        <v>536</v>
      </c>
      <c r="C3437" s="47">
        <v>42382</v>
      </c>
      <c r="D3437" s="47"/>
      <c r="E3437" s="47"/>
      <c r="F3437" s="48" t="s">
        <v>534</v>
      </c>
      <c r="G3437" s="48"/>
      <c r="H3437" s="48">
        <v>490.61015624999999</v>
      </c>
      <c r="I3437" s="48">
        <v>0.235853125</v>
      </c>
      <c r="J3437" s="48">
        <v>0.30226874999999997</v>
      </c>
      <c r="K3437" s="48">
        <v>0.29647499999999999</v>
      </c>
      <c r="L3437" s="48">
        <v>0.19951874999999999</v>
      </c>
      <c r="M3437" s="48">
        <v>0.29533124999999999</v>
      </c>
      <c r="N3437" s="48">
        <v>0.32378125000000002</v>
      </c>
      <c r="O3437" s="48">
        <v>0.25119999999999998</v>
      </c>
      <c r="P3437" s="48"/>
      <c r="Q3437" s="48"/>
      <c r="R3437" s="48"/>
      <c r="S3437" s="48"/>
      <c r="T3437" s="48"/>
      <c r="U3437" s="48"/>
      <c r="V3437" s="48"/>
      <c r="W3437" s="48"/>
      <c r="X3437" s="48"/>
      <c r="Y3437" s="48"/>
      <c r="Z3437" s="48"/>
      <c r="AA3437" s="48"/>
      <c r="AB3437" s="48"/>
      <c r="AC3437" s="48"/>
      <c r="AD3437" s="48"/>
      <c r="AE3437" s="48">
        <v>8.6999999999999993</v>
      </c>
      <c r="AF3437" s="48"/>
      <c r="AG3437" s="48"/>
      <c r="AH3437" s="48"/>
      <c r="AI3437" s="48"/>
      <c r="AJ3437" s="48"/>
      <c r="AK3437" s="48">
        <v>5.8</v>
      </c>
      <c r="AL3437" s="48">
        <v>8.6999999999999993</v>
      </c>
      <c r="AM3437" s="48"/>
      <c r="AN3437" s="48"/>
      <c r="AO3437" s="48"/>
      <c r="AP3437" s="48"/>
      <c r="AQ3437" s="48"/>
      <c r="AR3437" s="48"/>
      <c r="AT3437" s="48"/>
      <c r="AU3437" s="48"/>
      <c r="AV3437" s="48"/>
      <c r="AZ3437" s="48"/>
      <c r="BA3437" s="48"/>
      <c r="BB3437" s="48"/>
      <c r="BC3437" s="48"/>
      <c r="BD3437" s="48"/>
      <c r="BE3437" s="48"/>
      <c r="BF3437" s="48"/>
      <c r="BG3437" s="48"/>
      <c r="BH3437" s="48"/>
      <c r="BI3437" s="48"/>
      <c r="BJ3437" s="48"/>
      <c r="BK3437" s="48"/>
      <c r="BL3437" s="48">
        <v>8.6999999999999993</v>
      </c>
    </row>
    <row r="3438" spans="1:64" x14ac:dyDescent="0.25">
      <c r="A3438" s="56" t="s">
        <v>536</v>
      </c>
      <c r="B3438" s="56" t="s">
        <v>536</v>
      </c>
      <c r="C3438" s="47">
        <v>42383</v>
      </c>
      <c r="D3438" s="47"/>
      <c r="E3438" s="47"/>
      <c r="F3438" s="48" t="s">
        <v>534</v>
      </c>
      <c r="G3438" s="48"/>
      <c r="H3438" s="48">
        <v>486.89296875000002</v>
      </c>
      <c r="I3438" s="48">
        <v>0.22545937499999999</v>
      </c>
      <c r="J3438" s="48">
        <v>0.29531875000000002</v>
      </c>
      <c r="K3438" s="48">
        <v>0.29315000000000002</v>
      </c>
      <c r="L3438" s="48">
        <v>0.19946249999999999</v>
      </c>
      <c r="M3438" s="48">
        <v>0.29519374999999998</v>
      </c>
      <c r="N3438" s="48">
        <v>0.32371875</v>
      </c>
      <c r="O3438" s="48">
        <v>0.25106250000000002</v>
      </c>
      <c r="P3438" s="48"/>
      <c r="Q3438" s="48"/>
      <c r="R3438" s="48"/>
      <c r="S3438" s="48"/>
      <c r="T3438" s="48"/>
      <c r="U3438" s="48"/>
      <c r="V3438" s="48"/>
      <c r="W3438" s="48"/>
      <c r="X3438" s="48"/>
      <c r="Y3438" s="48"/>
      <c r="Z3438" s="48"/>
      <c r="AA3438" s="48"/>
      <c r="AB3438" s="48"/>
      <c r="AC3438" s="48"/>
      <c r="AD3438" s="48"/>
      <c r="AE3438" s="48"/>
      <c r="AF3438" s="48">
        <v>0.46280289094674798</v>
      </c>
      <c r="AG3438" s="48">
        <v>0.16341376419664</v>
      </c>
      <c r="AH3438" s="48"/>
      <c r="AI3438" s="48"/>
      <c r="AJ3438" s="48"/>
      <c r="AK3438" s="48"/>
      <c r="AL3438" s="48"/>
      <c r="AM3438" s="48"/>
      <c r="AN3438" s="48"/>
      <c r="AO3438" s="48"/>
      <c r="AP3438" s="48"/>
      <c r="AQ3438" s="48"/>
      <c r="AR3438" s="48"/>
      <c r="AT3438" s="48"/>
      <c r="AU3438" s="48"/>
      <c r="AV3438" s="48"/>
      <c r="AZ3438" s="48"/>
      <c r="BA3438" s="48"/>
      <c r="BB3438" s="48"/>
      <c r="BC3438" s="48"/>
      <c r="BD3438" s="48"/>
      <c r="BE3438" s="48"/>
      <c r="BF3438" s="48"/>
      <c r="BG3438" s="48"/>
      <c r="BH3438" s="48"/>
      <c r="BI3438" s="48"/>
      <c r="BJ3438" s="48"/>
      <c r="BK3438" s="48"/>
      <c r="BL3438" s="48"/>
    </row>
    <row r="3439" spans="1:64" x14ac:dyDescent="0.25">
      <c r="A3439" s="56" t="s">
        <v>536</v>
      </c>
      <c r="B3439" s="56" t="s">
        <v>536</v>
      </c>
      <c r="C3439" s="47">
        <v>42384</v>
      </c>
      <c r="D3439" s="47"/>
      <c r="E3439" s="47"/>
      <c r="F3439" s="48" t="s">
        <v>534</v>
      </c>
      <c r="G3439" s="48"/>
      <c r="H3439" s="48">
        <v>483.48</v>
      </c>
      <c r="I3439" s="48">
        <v>0.2161875</v>
      </c>
      <c r="J3439" s="48">
        <v>0.28865000000000002</v>
      </c>
      <c r="K3439" s="48">
        <v>0.29025000000000001</v>
      </c>
      <c r="L3439" s="48">
        <v>0.19952500000000001</v>
      </c>
      <c r="M3439" s="48">
        <v>0.29509999999999997</v>
      </c>
      <c r="N3439" s="48">
        <v>0.32345625</v>
      </c>
      <c r="O3439" s="48">
        <v>0.25085000000000002</v>
      </c>
      <c r="P3439" s="48"/>
      <c r="Q3439" s="48"/>
      <c r="R3439" s="48"/>
      <c r="S3439" s="48"/>
      <c r="T3439" s="48"/>
      <c r="U3439" s="48"/>
      <c r="V3439" s="48"/>
      <c r="W3439" s="48"/>
      <c r="X3439" s="48"/>
      <c r="Y3439" s="48"/>
      <c r="Z3439" s="48"/>
      <c r="AA3439" s="48"/>
      <c r="AB3439" s="48"/>
      <c r="AC3439" s="48"/>
      <c r="AD3439" s="48"/>
      <c r="AE3439" s="48"/>
      <c r="AF3439" s="48"/>
      <c r="AG3439" s="48"/>
      <c r="AH3439" s="48"/>
      <c r="AI3439" s="48"/>
      <c r="AJ3439" s="48"/>
      <c r="AK3439" s="48"/>
      <c r="AL3439" s="48"/>
      <c r="AM3439" s="48"/>
      <c r="AN3439" s="48"/>
      <c r="AO3439" s="48"/>
      <c r="AP3439" s="48"/>
      <c r="AQ3439" s="48"/>
      <c r="AR3439" s="48"/>
      <c r="AT3439" s="48"/>
      <c r="AU3439" s="48"/>
      <c r="AV3439" s="48"/>
      <c r="AZ3439" s="48"/>
      <c r="BA3439" s="48"/>
      <c r="BB3439" s="48"/>
      <c r="BC3439" s="48"/>
      <c r="BD3439" s="48"/>
      <c r="BE3439" s="48"/>
      <c r="BF3439" s="48"/>
      <c r="BG3439" s="48"/>
      <c r="BH3439" s="48"/>
      <c r="BI3439" s="48"/>
      <c r="BJ3439" s="48"/>
      <c r="BK3439" s="48"/>
      <c r="BL3439" s="48"/>
    </row>
    <row r="3440" spans="1:64" x14ac:dyDescent="0.25">
      <c r="A3440" s="56" t="s">
        <v>536</v>
      </c>
      <c r="B3440" s="56" t="s">
        <v>536</v>
      </c>
      <c r="C3440" s="47">
        <v>42385</v>
      </c>
      <c r="D3440" s="47"/>
      <c r="E3440" s="47"/>
      <c r="F3440" s="48" t="s">
        <v>534</v>
      </c>
      <c r="G3440" s="48"/>
      <c r="H3440" s="48">
        <v>481.84453124999999</v>
      </c>
      <c r="I3440" s="48">
        <v>0.21117812499999999</v>
      </c>
      <c r="J3440" s="48">
        <v>0.28463125</v>
      </c>
      <c r="K3440" s="48">
        <v>0.28919375000000003</v>
      </c>
      <c r="L3440" s="48">
        <v>0.19978124999999999</v>
      </c>
      <c r="M3440" s="48">
        <v>0.29514374999999998</v>
      </c>
      <c r="N3440" s="48">
        <v>0.32340000000000002</v>
      </c>
      <c r="O3440" s="48">
        <v>0.25072499999999998</v>
      </c>
      <c r="P3440" s="48"/>
      <c r="Q3440" s="48"/>
      <c r="R3440" s="48"/>
      <c r="S3440" s="48"/>
      <c r="T3440" s="48"/>
      <c r="U3440" s="48"/>
      <c r="V3440" s="48"/>
      <c r="W3440" s="48"/>
      <c r="X3440" s="48"/>
      <c r="Y3440" s="48"/>
      <c r="Z3440" s="48"/>
      <c r="AA3440" s="48"/>
      <c r="AB3440" s="48"/>
      <c r="AC3440" s="48"/>
      <c r="AD3440" s="48"/>
      <c r="AE3440" s="48"/>
      <c r="AF3440" s="48"/>
      <c r="AG3440" s="48"/>
      <c r="AH3440" s="48"/>
      <c r="AI3440" s="48"/>
      <c r="AJ3440" s="48"/>
      <c r="AK3440" s="48"/>
      <c r="AL3440" s="48"/>
      <c r="AM3440" s="48"/>
      <c r="AN3440" s="48"/>
      <c r="AO3440" s="48"/>
      <c r="AP3440" s="48"/>
      <c r="AQ3440" s="48"/>
      <c r="AR3440" s="48"/>
      <c r="AT3440" s="48"/>
      <c r="AU3440" s="48"/>
      <c r="AV3440" s="48"/>
      <c r="AZ3440" s="48"/>
      <c r="BA3440" s="48"/>
      <c r="BB3440" s="48"/>
      <c r="BC3440" s="48"/>
      <c r="BD3440" s="48"/>
      <c r="BE3440" s="48"/>
      <c r="BF3440" s="48"/>
      <c r="BG3440" s="48"/>
      <c r="BH3440" s="48"/>
      <c r="BI3440" s="48"/>
      <c r="BJ3440" s="48"/>
      <c r="BK3440" s="48"/>
      <c r="BL3440" s="48"/>
    </row>
    <row r="3441" spans="1:64" x14ac:dyDescent="0.25">
      <c r="A3441" s="56" t="s">
        <v>536</v>
      </c>
      <c r="B3441" s="56" t="s">
        <v>536</v>
      </c>
      <c r="C3441" s="47">
        <v>42386</v>
      </c>
      <c r="D3441" s="47"/>
      <c r="E3441" s="47"/>
      <c r="F3441" s="48" t="s">
        <v>534</v>
      </c>
      <c r="G3441" s="48"/>
      <c r="H3441" s="48">
        <v>480.68671875000001</v>
      </c>
      <c r="I3441" s="48">
        <v>0.20802187499999999</v>
      </c>
      <c r="J3441" s="48">
        <v>0.28151874999999998</v>
      </c>
      <c r="K3441" s="48">
        <v>0.28831250000000003</v>
      </c>
      <c r="L3441" s="48">
        <v>0.20018125000000001</v>
      </c>
      <c r="M3441" s="48">
        <v>0.29517500000000002</v>
      </c>
      <c r="N3441" s="48">
        <v>0.32328125000000002</v>
      </c>
      <c r="O3441" s="48">
        <v>0.25056875000000001</v>
      </c>
      <c r="P3441" s="48"/>
      <c r="Q3441" s="48"/>
      <c r="R3441" s="48"/>
      <c r="S3441" s="48"/>
      <c r="T3441" s="48"/>
      <c r="U3441" s="48"/>
      <c r="V3441" s="48"/>
      <c r="W3441" s="48"/>
      <c r="X3441" s="48"/>
      <c r="Y3441" s="48"/>
      <c r="Z3441" s="48"/>
      <c r="AA3441" s="48"/>
      <c r="AB3441" s="48"/>
      <c r="AC3441" s="48"/>
      <c r="AD3441" s="48"/>
      <c r="AE3441" s="48"/>
      <c r="AF3441" s="48"/>
      <c r="AG3441" s="48"/>
      <c r="AH3441" s="48"/>
      <c r="AI3441" s="48"/>
      <c r="AJ3441" s="48"/>
      <c r="AK3441" s="48"/>
      <c r="AL3441" s="48"/>
      <c r="AM3441" s="48"/>
      <c r="AN3441" s="48"/>
      <c r="AO3441" s="48"/>
      <c r="AP3441" s="48"/>
      <c r="AQ3441" s="48"/>
      <c r="AR3441" s="48"/>
      <c r="AT3441" s="48"/>
      <c r="AU3441" s="48"/>
      <c r="AV3441" s="48"/>
      <c r="AZ3441" s="48"/>
      <c r="BA3441" s="48"/>
      <c r="BB3441" s="48"/>
      <c r="BC3441" s="48"/>
      <c r="BD3441" s="48"/>
      <c r="BE3441" s="48"/>
      <c r="BF3441" s="48"/>
      <c r="BG3441" s="48"/>
      <c r="BH3441" s="48"/>
      <c r="BI3441" s="48"/>
      <c r="BJ3441" s="48"/>
      <c r="BK3441" s="48"/>
      <c r="BL3441" s="48"/>
    </row>
    <row r="3442" spans="1:64" x14ac:dyDescent="0.25">
      <c r="A3442" s="56" t="s">
        <v>536</v>
      </c>
      <c r="B3442" s="56" t="s">
        <v>536</v>
      </c>
      <c r="C3442" s="47">
        <v>42387</v>
      </c>
      <c r="D3442" s="47"/>
      <c r="E3442" s="47"/>
      <c r="F3442" s="48" t="s">
        <v>534</v>
      </c>
      <c r="G3442" s="48"/>
      <c r="H3442" s="48">
        <v>479.65031249999998</v>
      </c>
      <c r="I3442" s="48">
        <v>0.20561874999999999</v>
      </c>
      <c r="J3442" s="48">
        <v>0.27889999999999998</v>
      </c>
      <c r="K3442" s="48">
        <v>0.287275</v>
      </c>
      <c r="L3442" s="48">
        <v>0.20040625000000001</v>
      </c>
      <c r="M3442" s="48">
        <v>0.29528749999999998</v>
      </c>
      <c r="N3442" s="48">
        <v>0.32324375</v>
      </c>
      <c r="O3442" s="48">
        <v>0.25036249999999999</v>
      </c>
      <c r="P3442" s="48"/>
      <c r="Q3442" s="48"/>
      <c r="R3442" s="48"/>
      <c r="S3442" s="48"/>
      <c r="T3442" s="48"/>
      <c r="U3442" s="48"/>
      <c r="V3442" s="48"/>
      <c r="W3442" s="48"/>
      <c r="X3442" s="48"/>
      <c r="Y3442" s="48"/>
      <c r="Z3442" s="48"/>
      <c r="AA3442" s="48"/>
      <c r="AB3442" s="48"/>
      <c r="AC3442" s="48"/>
      <c r="AD3442" s="48"/>
      <c r="AE3442" s="48"/>
      <c r="AF3442" s="48"/>
      <c r="AG3442" s="48"/>
      <c r="AH3442" s="48"/>
      <c r="AI3442" s="48"/>
      <c r="AJ3442" s="48"/>
      <c r="AK3442" s="48"/>
      <c r="AL3442" s="48"/>
      <c r="AM3442" s="48"/>
      <c r="AN3442" s="48"/>
      <c r="AO3442" s="48"/>
      <c r="AP3442" s="48"/>
      <c r="AQ3442" s="48"/>
      <c r="AR3442" s="48"/>
      <c r="AT3442" s="48"/>
      <c r="AU3442" s="48"/>
      <c r="AV3442" s="48"/>
      <c r="AZ3442" s="48"/>
      <c r="BA3442" s="48"/>
      <c r="BB3442" s="48"/>
      <c r="BC3442" s="48"/>
      <c r="BD3442" s="48"/>
      <c r="BE3442" s="48"/>
      <c r="BF3442" s="48"/>
      <c r="BG3442" s="48"/>
      <c r="BH3442" s="48"/>
      <c r="BI3442" s="48"/>
      <c r="BJ3442" s="48"/>
      <c r="BK3442" s="48"/>
      <c r="BL3442" s="48"/>
    </row>
    <row r="3443" spans="1:64" x14ac:dyDescent="0.25">
      <c r="A3443" s="56" t="s">
        <v>536</v>
      </c>
      <c r="B3443" s="56" t="s">
        <v>536</v>
      </c>
      <c r="C3443" s="47">
        <v>42388</v>
      </c>
      <c r="D3443" s="47"/>
      <c r="E3443" s="47"/>
      <c r="F3443" s="48" t="s">
        <v>534</v>
      </c>
      <c r="G3443" s="48"/>
      <c r="H3443" s="48">
        <v>478.39640624999998</v>
      </c>
      <c r="I3443" s="48">
        <v>0.20284687500000001</v>
      </c>
      <c r="J3443" s="48">
        <v>0.27615000000000001</v>
      </c>
      <c r="K3443" s="48">
        <v>0.28601874999999999</v>
      </c>
      <c r="L3443" s="48">
        <v>0.200575</v>
      </c>
      <c r="M3443" s="48">
        <v>0.295325</v>
      </c>
      <c r="N3443" s="48">
        <v>0.323075</v>
      </c>
      <c r="O3443" s="48">
        <v>0.25016250000000001</v>
      </c>
      <c r="P3443" s="48"/>
      <c r="Q3443" s="48"/>
      <c r="R3443" s="48"/>
      <c r="S3443" s="48"/>
      <c r="T3443" s="48"/>
      <c r="U3443" s="48"/>
      <c r="V3443" s="48"/>
      <c r="W3443" s="48"/>
      <c r="X3443" s="48"/>
      <c r="Y3443" s="48"/>
      <c r="Z3443" s="48"/>
      <c r="AA3443" s="48"/>
      <c r="AB3443" s="48"/>
      <c r="AC3443" s="48"/>
      <c r="AD3443" s="48"/>
      <c r="AE3443" s="48">
        <v>8.6999999999999993</v>
      </c>
      <c r="AF3443" s="48">
        <v>0.50059174858432798</v>
      </c>
      <c r="AG3443" s="48">
        <v>0.105488282953381</v>
      </c>
      <c r="AH3443" s="48"/>
      <c r="AI3443" s="48"/>
      <c r="AJ3443" s="48"/>
      <c r="AK3443" s="48">
        <v>6.8</v>
      </c>
      <c r="AL3443" s="48">
        <v>8.6999999999999993</v>
      </c>
      <c r="AM3443" s="48"/>
      <c r="AN3443" s="48"/>
      <c r="AO3443" s="48"/>
      <c r="AP3443" s="48"/>
      <c r="AQ3443" s="48"/>
      <c r="AR3443" s="48"/>
      <c r="AT3443" s="48"/>
      <c r="AU3443" s="48"/>
      <c r="AV3443" s="48"/>
      <c r="AZ3443" s="48"/>
      <c r="BA3443" s="48"/>
      <c r="BB3443" s="48"/>
      <c r="BC3443" s="48"/>
      <c r="BD3443" s="48"/>
      <c r="BE3443" s="48"/>
      <c r="BF3443" s="48"/>
      <c r="BG3443" s="48"/>
      <c r="BH3443" s="48"/>
      <c r="BI3443" s="48"/>
      <c r="BJ3443" s="48"/>
      <c r="BK3443" s="48"/>
      <c r="BL3443" s="48">
        <v>8.6999999999999993</v>
      </c>
    </row>
    <row r="3444" spans="1:64" x14ac:dyDescent="0.25">
      <c r="A3444" s="56" t="s">
        <v>536</v>
      </c>
      <c r="B3444" s="56" t="s">
        <v>536</v>
      </c>
      <c r="C3444" s="47">
        <v>42389</v>
      </c>
      <c r="D3444" s="47"/>
      <c r="E3444" s="47"/>
      <c r="F3444" s="48" t="s">
        <v>534</v>
      </c>
      <c r="G3444" s="48"/>
      <c r="H3444" s="48">
        <v>476.16843749999998</v>
      </c>
      <c r="I3444" s="48">
        <v>0.19914375000000001</v>
      </c>
      <c r="J3444" s="48">
        <v>0.27252500000000002</v>
      </c>
      <c r="K3444" s="48">
        <v>0.28325624999999999</v>
      </c>
      <c r="L3444" s="48">
        <v>0.20023125</v>
      </c>
      <c r="M3444" s="48">
        <v>0.29499999999999998</v>
      </c>
      <c r="N3444" s="48">
        <v>0.32287500000000002</v>
      </c>
      <c r="O3444" s="48">
        <v>0.25003124999999998</v>
      </c>
      <c r="P3444" s="48"/>
      <c r="Q3444" s="48"/>
      <c r="R3444" s="48"/>
      <c r="S3444" s="48"/>
      <c r="T3444" s="48"/>
      <c r="U3444" s="48"/>
      <c r="V3444" s="48"/>
      <c r="W3444" s="48"/>
      <c r="X3444" s="48"/>
      <c r="Y3444" s="48"/>
      <c r="Z3444" s="48"/>
      <c r="AA3444" s="48"/>
      <c r="AB3444" s="48"/>
      <c r="AC3444" s="48"/>
      <c r="AD3444" s="48"/>
      <c r="AE3444" s="48"/>
      <c r="AF3444" s="48"/>
      <c r="AG3444" s="48"/>
      <c r="AH3444" s="48"/>
      <c r="AI3444" s="48"/>
      <c r="AJ3444" s="48"/>
      <c r="AK3444" s="48"/>
      <c r="AL3444" s="48"/>
      <c r="AM3444" s="48"/>
      <c r="AN3444" s="48"/>
      <c r="AO3444" s="48"/>
      <c r="AP3444" s="48"/>
      <c r="AQ3444" s="48"/>
      <c r="AR3444" s="48"/>
      <c r="AT3444" s="48"/>
      <c r="AU3444" s="48"/>
      <c r="AV3444" s="48"/>
      <c r="AZ3444" s="48"/>
      <c r="BA3444" s="48"/>
      <c r="BB3444" s="48"/>
      <c r="BC3444" s="48"/>
      <c r="BD3444" s="48"/>
      <c r="BE3444" s="48"/>
      <c r="BF3444" s="48"/>
      <c r="BG3444" s="48"/>
      <c r="BH3444" s="48"/>
      <c r="BI3444" s="48"/>
      <c r="BJ3444" s="48"/>
      <c r="BK3444" s="48"/>
      <c r="BL3444" s="48"/>
    </row>
    <row r="3445" spans="1:64" x14ac:dyDescent="0.25">
      <c r="A3445" s="56" t="s">
        <v>536</v>
      </c>
      <c r="B3445" s="56" t="s">
        <v>536</v>
      </c>
      <c r="C3445" s="47">
        <v>42390</v>
      </c>
      <c r="D3445" s="47"/>
      <c r="E3445" s="47"/>
      <c r="F3445" s="48" t="s">
        <v>534</v>
      </c>
      <c r="G3445" s="48"/>
      <c r="H3445" s="48">
        <v>473.38875000000002</v>
      </c>
      <c r="I3445" s="48">
        <v>0.193825</v>
      </c>
      <c r="J3445" s="48">
        <v>0.26777499999999999</v>
      </c>
      <c r="K3445" s="48">
        <v>0.28014375000000002</v>
      </c>
      <c r="L3445" s="48">
        <v>0.19953124999999999</v>
      </c>
      <c r="M3445" s="48">
        <v>0.29492499999999999</v>
      </c>
      <c r="N3445" s="48">
        <v>0.32271875</v>
      </c>
      <c r="O3445" s="48">
        <v>0.24984375</v>
      </c>
      <c r="P3445" s="48"/>
      <c r="Q3445" s="48"/>
      <c r="R3445" s="48"/>
      <c r="S3445" s="48"/>
      <c r="T3445" s="48"/>
      <c r="U3445" s="48"/>
      <c r="V3445" s="48"/>
      <c r="W3445" s="48"/>
      <c r="X3445" s="48"/>
      <c r="Y3445" s="48"/>
      <c r="Z3445" s="48"/>
      <c r="AA3445" s="48"/>
      <c r="AB3445" s="48"/>
      <c r="AC3445" s="48"/>
      <c r="AD3445" s="48"/>
      <c r="AE3445" s="48"/>
      <c r="AF3445" s="48"/>
      <c r="AG3445" s="48"/>
      <c r="AH3445" s="48"/>
      <c r="AI3445" s="48"/>
      <c r="AJ3445" s="48"/>
      <c r="AK3445" s="48"/>
      <c r="AL3445" s="48"/>
      <c r="AM3445" s="48"/>
      <c r="AN3445" s="48"/>
      <c r="AO3445" s="48"/>
      <c r="AP3445" s="48"/>
      <c r="AQ3445" s="48"/>
      <c r="AR3445" s="48"/>
      <c r="AT3445" s="48"/>
      <c r="AU3445" s="48"/>
      <c r="AV3445" s="48"/>
      <c r="AZ3445" s="48"/>
      <c r="BA3445" s="48"/>
      <c r="BB3445" s="48"/>
      <c r="BC3445" s="48"/>
      <c r="BD3445" s="48"/>
      <c r="BE3445" s="48"/>
      <c r="BF3445" s="48"/>
      <c r="BG3445" s="48"/>
      <c r="BH3445" s="48"/>
      <c r="BI3445" s="48"/>
      <c r="BJ3445" s="48"/>
      <c r="BK3445" s="48"/>
      <c r="BL3445" s="48"/>
    </row>
    <row r="3446" spans="1:64" x14ac:dyDescent="0.25">
      <c r="A3446" s="56" t="s">
        <v>536</v>
      </c>
      <c r="B3446" s="56" t="s">
        <v>536</v>
      </c>
      <c r="C3446" s="47">
        <v>42391</v>
      </c>
      <c r="D3446" s="47"/>
      <c r="E3446" s="47"/>
      <c r="F3446" s="48" t="s">
        <v>534</v>
      </c>
      <c r="G3446" s="48"/>
      <c r="H3446" s="48">
        <v>470.65125</v>
      </c>
      <c r="I3446" s="48">
        <v>0.18860625</v>
      </c>
      <c r="J3446" s="48">
        <v>0.26299375000000003</v>
      </c>
      <c r="K3446" s="48">
        <v>0.27725624999999998</v>
      </c>
      <c r="L3446" s="48">
        <v>0.19893749999999999</v>
      </c>
      <c r="M3446" s="48">
        <v>0.29459999999999997</v>
      </c>
      <c r="N3446" s="48">
        <v>0.32259375000000001</v>
      </c>
      <c r="O3446" s="48">
        <v>0.24965000000000001</v>
      </c>
      <c r="P3446" s="48"/>
      <c r="Q3446" s="48"/>
      <c r="R3446" s="48"/>
      <c r="S3446" s="48"/>
      <c r="T3446" s="48"/>
      <c r="U3446" s="48"/>
      <c r="V3446" s="48"/>
      <c r="W3446" s="48"/>
      <c r="X3446" s="48"/>
      <c r="Y3446" s="48"/>
      <c r="Z3446" s="48"/>
      <c r="AA3446" s="48"/>
      <c r="AB3446" s="48"/>
      <c r="AC3446" s="48"/>
      <c r="AD3446" s="48"/>
      <c r="AE3446" s="48"/>
      <c r="AF3446" s="48">
        <v>0.39306664227317001</v>
      </c>
      <c r="AG3446" s="48">
        <v>4.7688555150676298E-2</v>
      </c>
      <c r="AH3446" s="48"/>
      <c r="AI3446" s="48"/>
      <c r="AJ3446" s="48"/>
      <c r="AK3446" s="48"/>
      <c r="AL3446" s="48"/>
      <c r="AM3446" s="48"/>
      <c r="AN3446" s="48"/>
      <c r="AO3446" s="48"/>
      <c r="AP3446" s="48"/>
      <c r="AQ3446" s="48"/>
      <c r="AR3446" s="48"/>
      <c r="AT3446" s="48"/>
      <c r="AU3446" s="48"/>
      <c r="AV3446" s="48"/>
      <c r="AZ3446" s="48"/>
      <c r="BA3446" s="48"/>
      <c r="BB3446" s="48"/>
      <c r="BC3446" s="48"/>
      <c r="BD3446" s="48"/>
      <c r="BE3446" s="48"/>
      <c r="BF3446" s="48"/>
      <c r="BG3446" s="48"/>
      <c r="BH3446" s="48"/>
      <c r="BI3446" s="48"/>
      <c r="BJ3446" s="48"/>
      <c r="BK3446" s="48"/>
      <c r="BL3446" s="48"/>
    </row>
    <row r="3447" spans="1:64" x14ac:dyDescent="0.25">
      <c r="A3447" s="56" t="s">
        <v>536</v>
      </c>
      <c r="B3447" s="56" t="s">
        <v>536</v>
      </c>
      <c r="C3447" s="47">
        <v>42392</v>
      </c>
      <c r="D3447" s="47"/>
      <c r="E3447" s="47"/>
      <c r="F3447" s="48" t="s">
        <v>534</v>
      </c>
      <c r="G3447" s="48"/>
      <c r="H3447" s="48">
        <v>468.55734374999997</v>
      </c>
      <c r="I3447" s="48">
        <v>0.18359687499999999</v>
      </c>
      <c r="J3447" s="48">
        <v>0.25881874999999999</v>
      </c>
      <c r="K3447" s="48">
        <v>0.27550625000000001</v>
      </c>
      <c r="L3447" s="48">
        <v>0.19863125000000001</v>
      </c>
      <c r="M3447" s="48">
        <v>0.29448750000000001</v>
      </c>
      <c r="N3447" s="48">
        <v>0.32245625</v>
      </c>
      <c r="O3447" s="48">
        <v>0.24956875000000001</v>
      </c>
      <c r="P3447" s="48"/>
      <c r="Q3447" s="48"/>
      <c r="R3447" s="48"/>
      <c r="S3447" s="48"/>
      <c r="T3447" s="48"/>
      <c r="U3447" s="48"/>
      <c r="V3447" s="48"/>
      <c r="W3447" s="48"/>
      <c r="X3447" s="48"/>
      <c r="Y3447" s="48"/>
      <c r="Z3447" s="48"/>
      <c r="AA3447" s="48"/>
      <c r="AB3447" s="48"/>
      <c r="AC3447" s="48"/>
      <c r="AD3447" s="48"/>
      <c r="AE3447" s="48"/>
      <c r="AF3447" s="48"/>
      <c r="AG3447" s="48"/>
      <c r="AH3447" s="48"/>
      <c r="AI3447" s="48"/>
      <c r="AJ3447" s="48"/>
      <c r="AK3447" s="48"/>
      <c r="AL3447" s="48"/>
      <c r="AM3447" s="48"/>
      <c r="AN3447" s="48"/>
      <c r="AO3447" s="48"/>
      <c r="AP3447" s="48"/>
      <c r="AQ3447" s="48"/>
      <c r="AR3447" s="48"/>
      <c r="AT3447" s="48"/>
      <c r="AU3447" s="48"/>
      <c r="AV3447" s="48"/>
      <c r="AZ3447" s="48"/>
      <c r="BA3447" s="48"/>
      <c r="BB3447" s="48"/>
      <c r="BC3447" s="48"/>
      <c r="BD3447" s="48"/>
      <c r="BE3447" s="48"/>
      <c r="BF3447" s="48"/>
      <c r="BG3447" s="48"/>
      <c r="BH3447" s="48"/>
      <c r="BI3447" s="48"/>
      <c r="BJ3447" s="48"/>
      <c r="BK3447" s="48"/>
      <c r="BL3447" s="48"/>
    </row>
    <row r="3448" spans="1:64" x14ac:dyDescent="0.25">
      <c r="A3448" s="56" t="s">
        <v>536</v>
      </c>
      <c r="B3448" s="56" t="s">
        <v>536</v>
      </c>
      <c r="C3448" s="47">
        <v>42393</v>
      </c>
      <c r="D3448" s="47"/>
      <c r="E3448" s="47"/>
      <c r="F3448" s="48" t="s">
        <v>534</v>
      </c>
      <c r="G3448" s="48"/>
      <c r="H3448" s="48">
        <v>467.19515625000003</v>
      </c>
      <c r="I3448" s="48">
        <v>0.179721875</v>
      </c>
      <c r="J3448" s="48">
        <v>0.25522499999999998</v>
      </c>
      <c r="K3448" s="48">
        <v>0.27461875000000002</v>
      </c>
      <c r="L3448" s="48">
        <v>0.19886875000000001</v>
      </c>
      <c r="M3448" s="48">
        <v>0.29462500000000003</v>
      </c>
      <c r="N3448" s="48">
        <v>0.32240000000000002</v>
      </c>
      <c r="O3448" s="48">
        <v>0.24933125</v>
      </c>
      <c r="P3448" s="48"/>
      <c r="Q3448" s="48"/>
      <c r="R3448" s="48"/>
      <c r="S3448" s="48"/>
      <c r="T3448" s="48"/>
      <c r="U3448" s="48"/>
      <c r="V3448" s="48"/>
      <c r="W3448" s="48"/>
      <c r="X3448" s="48"/>
      <c r="Y3448" s="48"/>
      <c r="Z3448" s="48"/>
      <c r="AA3448" s="48"/>
      <c r="AB3448" s="48"/>
      <c r="AC3448" s="48"/>
      <c r="AD3448" s="48"/>
      <c r="AE3448" s="48"/>
      <c r="AF3448" s="48"/>
      <c r="AG3448" s="48"/>
      <c r="AH3448" s="48"/>
      <c r="AI3448" s="48"/>
      <c r="AJ3448" s="48"/>
      <c r="AK3448" s="48"/>
      <c r="AL3448" s="48"/>
      <c r="AM3448" s="48"/>
      <c r="AN3448" s="48"/>
      <c r="AO3448" s="48"/>
      <c r="AP3448" s="48"/>
      <c r="AQ3448" s="48"/>
      <c r="AR3448" s="48"/>
      <c r="AT3448" s="48"/>
      <c r="AU3448" s="48"/>
      <c r="AV3448" s="48"/>
      <c r="AZ3448" s="48"/>
      <c r="BA3448" s="48"/>
      <c r="BB3448" s="48"/>
      <c r="BC3448" s="48"/>
      <c r="BD3448" s="48"/>
      <c r="BE3448" s="48"/>
      <c r="BF3448" s="48"/>
      <c r="BG3448" s="48"/>
      <c r="BH3448" s="48"/>
      <c r="BI3448" s="48"/>
      <c r="BJ3448" s="48"/>
      <c r="BK3448" s="48"/>
      <c r="BL3448" s="48"/>
    </row>
    <row r="3449" spans="1:64" x14ac:dyDescent="0.25">
      <c r="A3449" s="56" t="s">
        <v>536</v>
      </c>
      <c r="B3449" s="56" t="s">
        <v>536</v>
      </c>
      <c r="C3449" s="47">
        <v>42394</v>
      </c>
      <c r="D3449" s="47"/>
      <c r="E3449" s="47"/>
      <c r="F3449" s="48" t="s">
        <v>534</v>
      </c>
      <c r="G3449" s="48"/>
      <c r="H3449" s="48">
        <v>465.92484374999998</v>
      </c>
      <c r="I3449" s="48">
        <v>0.177221875</v>
      </c>
      <c r="J3449" s="48">
        <v>0.25218125000000002</v>
      </c>
      <c r="K3449" s="48">
        <v>0.27344374999999999</v>
      </c>
      <c r="L3449" s="48">
        <v>0.19861875000000001</v>
      </c>
      <c r="M3449" s="48">
        <v>0.29473749999999999</v>
      </c>
      <c r="N3449" s="48">
        <v>0.32239374999999998</v>
      </c>
      <c r="O3449" s="48">
        <v>0.24918750000000001</v>
      </c>
      <c r="P3449" s="48"/>
      <c r="Q3449" s="48"/>
      <c r="R3449" s="48"/>
      <c r="S3449" s="48"/>
      <c r="T3449" s="48"/>
      <c r="U3449" s="48"/>
      <c r="V3449" s="48"/>
      <c r="W3449" s="48"/>
      <c r="X3449" s="48"/>
      <c r="Y3449" s="48"/>
      <c r="Z3449" s="48"/>
      <c r="AA3449" s="48"/>
      <c r="AB3449" s="48"/>
      <c r="AC3449" s="48"/>
      <c r="AD3449" s="48"/>
      <c r="AE3449" s="48"/>
      <c r="AF3449" s="48">
        <v>0.46191844152389899</v>
      </c>
      <c r="AG3449" s="48">
        <v>2.1972203605186799E-2</v>
      </c>
      <c r="AH3449" s="48"/>
      <c r="AI3449" s="48"/>
      <c r="AJ3449" s="48"/>
      <c r="AK3449" s="48"/>
      <c r="AL3449" s="48"/>
      <c r="AM3449" s="48"/>
      <c r="AN3449" s="48"/>
      <c r="AO3449" s="48"/>
      <c r="AP3449" s="48"/>
      <c r="AQ3449" s="48"/>
      <c r="AR3449" s="48"/>
      <c r="AT3449" s="48"/>
      <c r="AU3449" s="48"/>
      <c r="AV3449" s="48"/>
      <c r="AZ3449" s="48"/>
      <c r="BA3449" s="48"/>
      <c r="BB3449" s="48"/>
      <c r="BC3449" s="48"/>
      <c r="BD3449" s="48"/>
      <c r="BE3449" s="48"/>
      <c r="BF3449" s="48"/>
      <c r="BG3449" s="48"/>
      <c r="BH3449" s="48"/>
      <c r="BI3449" s="48"/>
      <c r="BJ3449" s="48"/>
      <c r="BK3449" s="48"/>
      <c r="BL3449" s="48"/>
    </row>
    <row r="3450" spans="1:64" x14ac:dyDescent="0.25">
      <c r="A3450" s="56" t="s">
        <v>536</v>
      </c>
      <c r="B3450" s="56" t="s">
        <v>536</v>
      </c>
      <c r="C3450" s="47">
        <v>42395</v>
      </c>
      <c r="D3450" s="47"/>
      <c r="E3450" s="47"/>
      <c r="F3450" s="48" t="s">
        <v>534</v>
      </c>
      <c r="G3450" s="48"/>
      <c r="H3450" s="48">
        <v>465.04031250000003</v>
      </c>
      <c r="I3450" s="48">
        <v>0.17477500000000001</v>
      </c>
      <c r="J3450" s="48">
        <v>0.24964375</v>
      </c>
      <c r="K3450" s="48">
        <v>0.27249374999999998</v>
      </c>
      <c r="L3450" s="48">
        <v>0.19885625000000001</v>
      </c>
      <c r="M3450" s="48">
        <v>0.29498124999999997</v>
      </c>
      <c r="N3450" s="48">
        <v>0.32242500000000002</v>
      </c>
      <c r="O3450" s="48">
        <v>0.24916874999999999</v>
      </c>
      <c r="P3450" s="48"/>
      <c r="Q3450" s="48"/>
      <c r="R3450" s="48"/>
      <c r="S3450" s="48"/>
      <c r="T3450" s="48"/>
      <c r="U3450" s="48"/>
      <c r="V3450" s="48"/>
      <c r="W3450" s="48"/>
      <c r="X3450" s="48"/>
      <c r="Y3450" s="48"/>
      <c r="Z3450" s="48"/>
      <c r="AA3450" s="48"/>
      <c r="AB3450" s="48"/>
      <c r="AC3450" s="48"/>
      <c r="AD3450" s="48"/>
      <c r="AE3450" s="48"/>
      <c r="AF3450" s="48"/>
      <c r="AG3450" s="48"/>
      <c r="AH3450" s="48"/>
      <c r="AI3450" s="48"/>
      <c r="AJ3450" s="48"/>
      <c r="AK3450" s="48"/>
      <c r="AL3450" s="48"/>
      <c r="AM3450" s="48"/>
      <c r="AN3450" s="48"/>
      <c r="AO3450" s="48"/>
      <c r="AP3450" s="48"/>
      <c r="AQ3450" s="48"/>
      <c r="AR3450" s="48"/>
      <c r="AT3450" s="48"/>
      <c r="AU3450" s="48"/>
      <c r="AV3450" s="48"/>
      <c r="AZ3450" s="48"/>
      <c r="BA3450" s="48"/>
      <c r="BB3450" s="48"/>
      <c r="BC3450" s="48"/>
      <c r="BD3450" s="48"/>
      <c r="BE3450" s="48"/>
      <c r="BF3450" s="48"/>
      <c r="BG3450" s="48"/>
      <c r="BH3450" s="48"/>
      <c r="BI3450" s="48"/>
      <c r="BJ3450" s="48"/>
      <c r="BK3450" s="48"/>
      <c r="BL3450" s="48"/>
    </row>
    <row r="3451" spans="1:64" x14ac:dyDescent="0.25">
      <c r="A3451" s="56" t="s">
        <v>536</v>
      </c>
      <c r="B3451" s="56" t="s">
        <v>536</v>
      </c>
      <c r="C3451" s="47">
        <v>42396</v>
      </c>
      <c r="D3451" s="47"/>
      <c r="E3451" s="47"/>
      <c r="F3451" s="48" t="s">
        <v>534</v>
      </c>
      <c r="G3451" s="48"/>
      <c r="H3451" s="48">
        <v>464.14734375</v>
      </c>
      <c r="I3451" s="48">
        <v>0.173446875</v>
      </c>
      <c r="J3451" s="48">
        <v>0.24754375000000001</v>
      </c>
      <c r="K3451" s="48">
        <v>0.27131875</v>
      </c>
      <c r="L3451" s="48">
        <v>0.19873125</v>
      </c>
      <c r="M3451" s="48">
        <v>0.29501875</v>
      </c>
      <c r="N3451" s="48">
        <v>0.32255624999999999</v>
      </c>
      <c r="O3451" s="48">
        <v>0.24903749999999999</v>
      </c>
      <c r="P3451" s="48"/>
      <c r="Q3451" s="48"/>
      <c r="R3451" s="48"/>
      <c r="S3451" s="48">
        <v>1.4</v>
      </c>
      <c r="T3451" s="48"/>
      <c r="U3451" s="48"/>
      <c r="V3451" s="48"/>
      <c r="W3451" s="48"/>
      <c r="X3451" s="48"/>
      <c r="Y3451" s="48"/>
      <c r="Z3451" s="48"/>
      <c r="AA3451" s="48"/>
      <c r="AB3451" s="48"/>
      <c r="AC3451" s="48"/>
      <c r="AD3451" s="48"/>
      <c r="AE3451" s="48">
        <v>8.6999999999999993</v>
      </c>
      <c r="AF3451" s="48"/>
      <c r="AG3451" s="48"/>
      <c r="AH3451" s="48"/>
      <c r="AI3451" s="48"/>
      <c r="AJ3451" s="48"/>
      <c r="AK3451" s="48">
        <v>7.95</v>
      </c>
      <c r="AL3451" s="48">
        <v>8.6999999999999993</v>
      </c>
      <c r="AM3451" s="48"/>
      <c r="AN3451" s="48"/>
      <c r="AO3451" s="48"/>
      <c r="AP3451" s="48"/>
      <c r="AQ3451" s="48"/>
      <c r="AR3451" s="48"/>
      <c r="AT3451" s="48"/>
      <c r="AU3451" s="48"/>
      <c r="AV3451" s="48"/>
      <c r="AZ3451" s="48"/>
      <c r="BA3451" s="48"/>
      <c r="BB3451" s="48"/>
      <c r="BC3451" s="48"/>
      <c r="BD3451" s="48"/>
      <c r="BE3451" s="48"/>
      <c r="BF3451" s="48"/>
      <c r="BG3451" s="48"/>
      <c r="BH3451" s="48"/>
      <c r="BI3451" s="48"/>
      <c r="BJ3451" s="48"/>
      <c r="BK3451" s="48"/>
      <c r="BL3451" s="48">
        <v>8.6999999999999993</v>
      </c>
    </row>
    <row r="3452" spans="1:64" x14ac:dyDescent="0.25">
      <c r="A3452" s="56" t="s">
        <v>536</v>
      </c>
      <c r="B3452" s="56" t="s">
        <v>536</v>
      </c>
      <c r="C3452" s="47">
        <v>42397</v>
      </c>
      <c r="D3452" s="47"/>
      <c r="E3452" s="47"/>
      <c r="F3452" s="48" t="s">
        <v>534</v>
      </c>
      <c r="G3452" s="48"/>
      <c r="H3452" s="48">
        <v>463.27640624999998</v>
      </c>
      <c r="I3452" s="48">
        <v>0.17251562500000001</v>
      </c>
      <c r="J3452" s="48">
        <v>0.24581875</v>
      </c>
      <c r="K3452" s="48">
        <v>0.27010624999999999</v>
      </c>
      <c r="L3452" s="48">
        <v>0.19848750000000001</v>
      </c>
      <c r="M3452" s="48">
        <v>0.29501250000000001</v>
      </c>
      <c r="N3452" s="48">
        <v>0.32248125</v>
      </c>
      <c r="O3452" s="48">
        <v>0.249</v>
      </c>
      <c r="P3452" s="48"/>
      <c r="Q3452" s="48"/>
      <c r="R3452" s="48"/>
      <c r="S3452" s="48"/>
      <c r="T3452" s="48"/>
      <c r="U3452" s="48"/>
      <c r="V3452" s="48"/>
      <c r="W3452" s="48"/>
      <c r="X3452" s="48"/>
      <c r="Y3452" s="48"/>
      <c r="Z3452" s="48"/>
      <c r="AA3452" s="48"/>
      <c r="AB3452" s="48"/>
      <c r="AC3452" s="48"/>
      <c r="AD3452" s="48"/>
      <c r="AE3452" s="48"/>
      <c r="AF3452" s="48"/>
      <c r="AG3452" s="48"/>
      <c r="AH3452" s="48"/>
      <c r="AI3452" s="48"/>
      <c r="AJ3452" s="48"/>
      <c r="AK3452" s="48"/>
      <c r="AL3452" s="48"/>
      <c r="AM3452" s="48"/>
      <c r="AN3452" s="48"/>
      <c r="AO3452" s="48"/>
      <c r="AP3452" s="48"/>
      <c r="AQ3452" s="48"/>
      <c r="AR3452" s="48"/>
      <c r="AT3452" s="48"/>
      <c r="AU3452" s="48"/>
      <c r="AV3452" s="48"/>
      <c r="AZ3452" s="48"/>
      <c r="BA3452" s="48"/>
      <c r="BB3452" s="48"/>
      <c r="BC3452" s="48"/>
      <c r="BD3452" s="48"/>
      <c r="BE3452" s="48"/>
      <c r="BF3452" s="48"/>
      <c r="BG3452" s="48"/>
      <c r="BH3452" s="48"/>
      <c r="BI3452" s="48"/>
      <c r="BJ3452" s="48"/>
      <c r="BK3452" s="48"/>
      <c r="BL3452" s="48"/>
    </row>
    <row r="3453" spans="1:64" x14ac:dyDescent="0.25">
      <c r="A3453" s="56" t="s">
        <v>536</v>
      </c>
      <c r="B3453" s="56" t="s">
        <v>536</v>
      </c>
      <c r="C3453" s="47">
        <v>42398</v>
      </c>
      <c r="D3453" s="47"/>
      <c r="E3453" s="47"/>
      <c r="F3453" s="48" t="s">
        <v>534</v>
      </c>
      <c r="G3453" s="48"/>
      <c r="H3453" s="48">
        <v>462.34265625</v>
      </c>
      <c r="I3453" s="48">
        <v>0.171684375</v>
      </c>
      <c r="J3453" s="48">
        <v>0.24433750000000001</v>
      </c>
      <c r="K3453" s="48">
        <v>0.26902500000000001</v>
      </c>
      <c r="L3453" s="48">
        <v>0.19809375000000001</v>
      </c>
      <c r="M3453" s="48">
        <v>0.29486250000000003</v>
      </c>
      <c r="N3453" s="48">
        <v>0.32241874999999998</v>
      </c>
      <c r="O3453" s="48">
        <v>0.24873124999999999</v>
      </c>
      <c r="P3453" s="48"/>
      <c r="Q3453" s="48"/>
      <c r="R3453" s="48"/>
      <c r="S3453" s="48"/>
      <c r="T3453" s="48"/>
      <c r="U3453" s="48"/>
      <c r="V3453" s="48"/>
      <c r="W3453" s="48"/>
      <c r="X3453" s="48"/>
      <c r="Y3453" s="48"/>
      <c r="Z3453" s="48"/>
      <c r="AA3453" s="48"/>
      <c r="AB3453" s="48"/>
      <c r="AC3453" s="48"/>
      <c r="AD3453" s="48"/>
      <c r="AE3453" s="48"/>
      <c r="AF3453" s="48"/>
      <c r="AG3453" s="48">
        <v>1.48287512571208E-2</v>
      </c>
      <c r="AH3453" s="48"/>
      <c r="AI3453" s="48"/>
      <c r="AJ3453" s="48"/>
      <c r="AK3453" s="48"/>
      <c r="AL3453" s="48"/>
      <c r="AM3453" s="48"/>
      <c r="AN3453" s="48"/>
      <c r="AO3453" s="48"/>
      <c r="AP3453" s="48"/>
      <c r="AQ3453" s="48"/>
      <c r="AR3453" s="48"/>
      <c r="AT3453" s="48"/>
      <c r="AU3453" s="48"/>
      <c r="AV3453" s="48"/>
      <c r="AZ3453" s="48"/>
      <c r="BA3453" s="48"/>
      <c r="BB3453" s="48"/>
      <c r="BC3453" s="48"/>
      <c r="BD3453" s="48"/>
      <c r="BE3453" s="48"/>
      <c r="BF3453" s="48"/>
      <c r="BG3453" s="48"/>
      <c r="BH3453" s="48"/>
      <c r="BI3453" s="48"/>
      <c r="BJ3453" s="48"/>
      <c r="BK3453" s="48"/>
      <c r="BL3453" s="48"/>
    </row>
    <row r="3454" spans="1:64" x14ac:dyDescent="0.25">
      <c r="A3454" s="56" t="s">
        <v>536</v>
      </c>
      <c r="B3454" s="56" t="s">
        <v>536</v>
      </c>
      <c r="C3454" s="47">
        <v>42399</v>
      </c>
      <c r="D3454" s="47"/>
      <c r="E3454" s="47"/>
      <c r="F3454" s="48" t="s">
        <v>534</v>
      </c>
      <c r="G3454" s="48"/>
      <c r="H3454" s="48">
        <v>461.48765624999999</v>
      </c>
      <c r="I3454" s="48">
        <v>0.16979687500000001</v>
      </c>
      <c r="J3454" s="48">
        <v>0.2427125</v>
      </c>
      <c r="K3454" s="48">
        <v>0.26832499999999998</v>
      </c>
      <c r="L3454" s="48">
        <v>0.19791875</v>
      </c>
      <c r="M3454" s="48">
        <v>0.29476249999999998</v>
      </c>
      <c r="N3454" s="48">
        <v>0.32220625000000003</v>
      </c>
      <c r="O3454" s="48">
        <v>0.24882499999999999</v>
      </c>
      <c r="P3454" s="48"/>
      <c r="Q3454" s="48"/>
      <c r="R3454" s="48"/>
      <c r="S3454" s="48"/>
      <c r="T3454" s="48"/>
      <c r="U3454" s="48"/>
      <c r="V3454" s="48"/>
      <c r="W3454" s="48"/>
      <c r="X3454" s="48"/>
      <c r="Y3454" s="48"/>
      <c r="Z3454" s="48"/>
      <c r="AA3454" s="48"/>
      <c r="AB3454" s="48"/>
      <c r="AC3454" s="48"/>
      <c r="AD3454" s="48"/>
      <c r="AE3454" s="48"/>
      <c r="AF3454" s="48"/>
      <c r="AG3454" s="48"/>
      <c r="AH3454" s="48"/>
      <c r="AI3454" s="48"/>
      <c r="AJ3454" s="48"/>
      <c r="AK3454" s="48"/>
      <c r="AL3454" s="48"/>
      <c r="AM3454" s="48"/>
      <c r="AN3454" s="48"/>
      <c r="AO3454" s="48"/>
      <c r="AP3454" s="48"/>
      <c r="AQ3454" s="48"/>
      <c r="AR3454" s="48"/>
      <c r="AT3454" s="48"/>
      <c r="AU3454" s="48"/>
      <c r="AV3454" s="48"/>
      <c r="AZ3454" s="48"/>
      <c r="BA3454" s="48"/>
      <c r="BB3454" s="48"/>
      <c r="BC3454" s="48"/>
      <c r="BD3454" s="48"/>
      <c r="BE3454" s="48"/>
      <c r="BF3454" s="48"/>
      <c r="BG3454" s="48"/>
      <c r="BH3454" s="48"/>
      <c r="BI3454" s="48"/>
      <c r="BJ3454" s="48"/>
      <c r="BK3454" s="48"/>
      <c r="BL3454" s="48"/>
    </row>
    <row r="3455" spans="1:64" x14ac:dyDescent="0.25">
      <c r="A3455" s="56" t="s">
        <v>536</v>
      </c>
      <c r="B3455" s="56" t="s">
        <v>536</v>
      </c>
      <c r="C3455" s="47">
        <v>42400</v>
      </c>
      <c r="D3455" s="47"/>
      <c r="E3455" s="47"/>
      <c r="F3455" s="48" t="s">
        <v>534</v>
      </c>
      <c r="G3455" s="48"/>
      <c r="H3455" s="48">
        <v>460.57781249999999</v>
      </c>
      <c r="I3455" s="48">
        <v>0.16847500000000001</v>
      </c>
      <c r="J3455" s="48">
        <v>0.24123125000000001</v>
      </c>
      <c r="K3455" s="48">
        <v>0.26739374999999999</v>
      </c>
      <c r="L3455" s="48">
        <v>0.19754374999999999</v>
      </c>
      <c r="M3455" s="48">
        <v>0.29469374999999998</v>
      </c>
      <c r="N3455" s="48">
        <v>0.32213124999999998</v>
      </c>
      <c r="O3455" s="48">
        <v>0.24864375</v>
      </c>
      <c r="P3455" s="48"/>
      <c r="Q3455" s="48"/>
      <c r="R3455" s="48"/>
      <c r="S3455" s="48"/>
      <c r="T3455" s="48"/>
      <c r="U3455" s="48"/>
      <c r="V3455" s="48"/>
      <c r="W3455" s="48"/>
      <c r="X3455" s="48"/>
      <c r="Y3455" s="48"/>
      <c r="Z3455" s="48"/>
      <c r="AA3455" s="48"/>
      <c r="AB3455" s="48"/>
      <c r="AC3455" s="48"/>
      <c r="AD3455" s="48"/>
      <c r="AE3455" s="48"/>
      <c r="AF3455" s="48"/>
      <c r="AG3455" s="48"/>
      <c r="AH3455" s="48"/>
      <c r="AI3455" s="48"/>
      <c r="AJ3455" s="48"/>
      <c r="AK3455" s="48"/>
      <c r="AL3455" s="48"/>
      <c r="AM3455" s="48"/>
      <c r="AN3455" s="48"/>
      <c r="AO3455" s="48"/>
      <c r="AP3455" s="48"/>
      <c r="AQ3455" s="48"/>
      <c r="AR3455" s="48"/>
      <c r="AT3455" s="48"/>
      <c r="AU3455" s="48"/>
      <c r="AV3455" s="48"/>
      <c r="AZ3455" s="48"/>
      <c r="BA3455" s="48"/>
      <c r="BB3455" s="48"/>
      <c r="BC3455" s="48"/>
      <c r="BD3455" s="48"/>
      <c r="BE3455" s="48"/>
      <c r="BF3455" s="48"/>
      <c r="BG3455" s="48"/>
      <c r="BH3455" s="48"/>
      <c r="BI3455" s="48"/>
      <c r="BJ3455" s="48"/>
      <c r="BK3455" s="48"/>
      <c r="BL3455" s="48"/>
    </row>
    <row r="3456" spans="1:64" x14ac:dyDescent="0.25">
      <c r="A3456" s="56" t="s">
        <v>536</v>
      </c>
      <c r="B3456" s="56" t="s">
        <v>536</v>
      </c>
      <c r="C3456" s="47">
        <v>42401</v>
      </c>
      <c r="D3456" s="47"/>
      <c r="E3456" s="47"/>
      <c r="F3456" s="48" t="s">
        <v>534</v>
      </c>
      <c r="G3456" s="48"/>
      <c r="H3456" s="48">
        <v>459.77484375</v>
      </c>
      <c r="I3456" s="48">
        <v>0.167134375</v>
      </c>
      <c r="J3456" s="48">
        <v>0.24014374999999999</v>
      </c>
      <c r="K3456" s="48">
        <v>0.26668124999999998</v>
      </c>
      <c r="L3456" s="48">
        <v>0.19731874999999999</v>
      </c>
      <c r="M3456" s="48">
        <v>0.29457499999999998</v>
      </c>
      <c r="N3456" s="48">
        <v>0.32193125</v>
      </c>
      <c r="O3456" s="48">
        <v>0.24843750000000001</v>
      </c>
      <c r="P3456" s="48"/>
      <c r="Q3456" s="48"/>
      <c r="R3456" s="48"/>
      <c r="S3456" s="48"/>
      <c r="T3456" s="48"/>
      <c r="U3456" s="48"/>
      <c r="V3456" s="48"/>
      <c r="W3456" s="48"/>
      <c r="X3456" s="48"/>
      <c r="Y3456" s="48"/>
      <c r="Z3456" s="48"/>
      <c r="AA3456" s="48"/>
      <c r="AB3456" s="48"/>
      <c r="AC3456" s="48"/>
      <c r="AD3456" s="48"/>
      <c r="AE3456" s="48"/>
      <c r="AF3456" s="48">
        <v>0.40771394432590202</v>
      </c>
      <c r="AG3456" s="48">
        <v>5.2224627509644104E-4</v>
      </c>
      <c r="AH3456" s="48"/>
      <c r="AI3456" s="48"/>
      <c r="AJ3456" s="48"/>
      <c r="AK3456" s="48"/>
      <c r="AL3456" s="48"/>
      <c r="AM3456" s="48"/>
      <c r="AN3456" s="48"/>
      <c r="AO3456" s="48"/>
      <c r="AP3456" s="48"/>
      <c r="AQ3456" s="48"/>
      <c r="AR3456" s="48"/>
      <c r="AT3456" s="48"/>
      <c r="AU3456" s="48"/>
      <c r="AV3456" s="48"/>
      <c r="AZ3456" s="48"/>
      <c r="BA3456" s="48"/>
      <c r="BB3456" s="48"/>
      <c r="BC3456" s="48"/>
      <c r="BD3456" s="48"/>
      <c r="BE3456" s="48"/>
      <c r="BF3456" s="48"/>
      <c r="BG3456" s="48"/>
      <c r="BH3456" s="48"/>
      <c r="BI3456" s="48"/>
      <c r="BJ3456" s="48"/>
      <c r="BK3456" s="48"/>
      <c r="BL3456" s="48"/>
    </row>
    <row r="3457" spans="1:64" x14ac:dyDescent="0.25">
      <c r="A3457" s="56" t="s">
        <v>536</v>
      </c>
      <c r="B3457" s="56" t="s">
        <v>536</v>
      </c>
      <c r="C3457" s="47">
        <v>42402</v>
      </c>
      <c r="D3457" s="47"/>
      <c r="E3457" s="47"/>
      <c r="F3457" s="48" t="s">
        <v>534</v>
      </c>
      <c r="G3457" s="48"/>
      <c r="H3457" s="48">
        <v>458.99531250000001</v>
      </c>
      <c r="I3457" s="48">
        <v>0.16555624999999999</v>
      </c>
      <c r="J3457" s="48">
        <v>0.23896249999999999</v>
      </c>
      <c r="K3457" s="48">
        <v>0.26607500000000001</v>
      </c>
      <c r="L3457" s="48">
        <v>0.19708125000000001</v>
      </c>
      <c r="M3457" s="48">
        <v>0.29443750000000002</v>
      </c>
      <c r="N3457" s="48">
        <v>0.32188125000000001</v>
      </c>
      <c r="O3457" s="48">
        <v>0.24825</v>
      </c>
      <c r="P3457" s="48"/>
      <c r="Q3457" s="48"/>
      <c r="R3457" s="48"/>
      <c r="S3457" s="48"/>
      <c r="T3457" s="48"/>
      <c r="U3457" s="48"/>
      <c r="V3457" s="48"/>
      <c r="W3457" s="48"/>
      <c r="X3457" s="48"/>
      <c r="Y3457" s="48"/>
      <c r="Z3457" s="48"/>
      <c r="AA3457" s="48"/>
      <c r="AB3457" s="48"/>
      <c r="AC3457" s="48"/>
      <c r="AD3457" s="48"/>
      <c r="AE3457" s="48"/>
      <c r="AF3457" s="48"/>
      <c r="AG3457" s="48"/>
      <c r="AH3457" s="48"/>
      <c r="AI3457" s="48"/>
      <c r="AJ3457" s="48"/>
      <c r="AK3457" s="48"/>
      <c r="AL3457" s="48"/>
      <c r="AM3457" s="48"/>
      <c r="AN3457" s="48"/>
      <c r="AO3457" s="48"/>
      <c r="AP3457" s="48"/>
      <c r="AQ3457" s="48"/>
      <c r="AR3457" s="48"/>
      <c r="AT3457" s="48"/>
      <c r="AU3457" s="48"/>
      <c r="AV3457" s="48"/>
      <c r="AZ3457" s="48"/>
      <c r="BA3457" s="48"/>
      <c r="BB3457" s="48"/>
      <c r="BC3457" s="48"/>
      <c r="BD3457" s="48"/>
      <c r="BE3457" s="48"/>
      <c r="BF3457" s="48"/>
      <c r="BG3457" s="48"/>
      <c r="BH3457" s="48"/>
      <c r="BI3457" s="48"/>
      <c r="BJ3457" s="48"/>
      <c r="BK3457" s="48"/>
      <c r="BL3457" s="48"/>
    </row>
    <row r="3458" spans="1:64" x14ac:dyDescent="0.25">
      <c r="A3458" s="56" t="s">
        <v>536</v>
      </c>
      <c r="B3458" s="56" t="s">
        <v>536</v>
      </c>
      <c r="C3458" s="47">
        <v>42403</v>
      </c>
      <c r="D3458" s="47"/>
      <c r="E3458" s="47"/>
      <c r="F3458" s="48" t="s">
        <v>534</v>
      </c>
      <c r="G3458" s="48"/>
      <c r="H3458" s="48">
        <v>458.42062499999997</v>
      </c>
      <c r="I3458" s="48">
        <v>0.16320625</v>
      </c>
      <c r="J3458" s="48">
        <v>0.23743125000000001</v>
      </c>
      <c r="K3458" s="48">
        <v>0.26582499999999998</v>
      </c>
      <c r="L3458" s="48">
        <v>0.19731874999999999</v>
      </c>
      <c r="M3458" s="48">
        <v>0.29464374999999998</v>
      </c>
      <c r="N3458" s="48">
        <v>0.3218375</v>
      </c>
      <c r="O3458" s="48">
        <v>0.24812500000000001</v>
      </c>
      <c r="P3458" s="48"/>
      <c r="Q3458" s="48"/>
      <c r="R3458" s="48"/>
      <c r="S3458" s="48"/>
      <c r="T3458" s="48"/>
      <c r="U3458" s="48"/>
      <c r="V3458" s="48"/>
      <c r="W3458" s="48"/>
      <c r="X3458" s="48"/>
      <c r="Y3458" s="48"/>
      <c r="Z3458" s="48"/>
      <c r="AA3458" s="48"/>
      <c r="AB3458" s="48"/>
      <c r="AC3458" s="48"/>
      <c r="AD3458" s="48"/>
      <c r="AE3458" s="48">
        <v>8.6999999999999993</v>
      </c>
      <c r="AF3458" s="48"/>
      <c r="AG3458" s="48"/>
      <c r="AH3458" s="48"/>
      <c r="AI3458" s="48"/>
      <c r="AJ3458" s="48"/>
      <c r="AK3458" s="48">
        <v>8.35</v>
      </c>
      <c r="AL3458" s="48">
        <v>8.6999999999999993</v>
      </c>
      <c r="AM3458" s="48"/>
      <c r="AN3458" s="48"/>
      <c r="AO3458" s="48"/>
      <c r="AP3458" s="48"/>
      <c r="AQ3458" s="48"/>
      <c r="AR3458" s="48"/>
      <c r="AT3458" s="48"/>
      <c r="AU3458" s="48"/>
      <c r="AV3458" s="48"/>
      <c r="AZ3458" s="48"/>
      <c r="BA3458" s="48"/>
      <c r="BB3458" s="48"/>
      <c r="BC3458" s="48"/>
      <c r="BD3458" s="48"/>
      <c r="BE3458" s="48"/>
      <c r="BF3458" s="48"/>
      <c r="BG3458" s="48"/>
      <c r="BH3458" s="48"/>
      <c r="BI3458" s="48"/>
      <c r="BJ3458" s="48"/>
      <c r="BK3458" s="48"/>
      <c r="BL3458" s="48">
        <v>8.6999999999999993</v>
      </c>
    </row>
    <row r="3459" spans="1:64" x14ac:dyDescent="0.25">
      <c r="A3459" s="56" t="s">
        <v>536</v>
      </c>
      <c r="B3459" s="56" t="s">
        <v>536</v>
      </c>
      <c r="C3459" s="47">
        <v>42404</v>
      </c>
      <c r="D3459" s="47"/>
      <c r="E3459" s="47"/>
      <c r="F3459" s="48" t="s">
        <v>534</v>
      </c>
      <c r="G3459" s="48"/>
      <c r="H3459" s="48">
        <v>457.55953125000002</v>
      </c>
      <c r="I3459" s="48">
        <v>0.16134062499999999</v>
      </c>
      <c r="J3459" s="48">
        <v>0.23583124999999999</v>
      </c>
      <c r="K3459" s="48">
        <v>0.26510624999999999</v>
      </c>
      <c r="L3459" s="48">
        <v>0.19717499999999999</v>
      </c>
      <c r="M3459" s="48">
        <v>0.29455625000000002</v>
      </c>
      <c r="N3459" s="48">
        <v>0.32173125000000002</v>
      </c>
      <c r="O3459" s="48">
        <v>0.24804375000000001</v>
      </c>
      <c r="P3459" s="48"/>
      <c r="Q3459" s="48"/>
      <c r="R3459" s="48"/>
      <c r="S3459" s="48"/>
      <c r="T3459" s="48"/>
      <c r="U3459" s="48"/>
      <c r="V3459" s="48"/>
      <c r="W3459" s="48"/>
      <c r="X3459" s="48"/>
      <c r="Y3459" s="48"/>
      <c r="Z3459" s="48"/>
      <c r="AA3459" s="48"/>
      <c r="AB3459" s="48"/>
      <c r="AC3459" s="48"/>
      <c r="AD3459" s="48"/>
      <c r="AE3459" s="48"/>
      <c r="AF3459" s="48"/>
      <c r="AG3459" s="48"/>
      <c r="AH3459" s="48"/>
      <c r="AI3459" s="48"/>
      <c r="AJ3459" s="48"/>
      <c r="AK3459" s="48"/>
      <c r="AL3459" s="48"/>
      <c r="AM3459" s="48"/>
      <c r="AN3459" s="48"/>
      <c r="AO3459" s="48"/>
      <c r="AP3459" s="48"/>
      <c r="AQ3459" s="48"/>
      <c r="AR3459" s="48"/>
      <c r="AT3459" s="48"/>
      <c r="AU3459" s="48"/>
      <c r="AV3459" s="48"/>
      <c r="AZ3459" s="48"/>
      <c r="BA3459" s="48"/>
      <c r="BB3459" s="48"/>
      <c r="BC3459" s="48"/>
      <c r="BD3459" s="48"/>
      <c r="BE3459" s="48"/>
      <c r="BF3459" s="48"/>
      <c r="BG3459" s="48"/>
      <c r="BH3459" s="48"/>
      <c r="BI3459" s="48"/>
      <c r="BJ3459" s="48"/>
      <c r="BK3459" s="48"/>
      <c r="BL3459" s="48"/>
    </row>
    <row r="3460" spans="1:64" x14ac:dyDescent="0.25">
      <c r="A3460" s="56" t="s">
        <v>536</v>
      </c>
      <c r="B3460" s="56" t="s">
        <v>536</v>
      </c>
      <c r="C3460" s="47">
        <v>42405</v>
      </c>
      <c r="D3460" s="47"/>
      <c r="E3460" s="47"/>
      <c r="F3460" s="48" t="s">
        <v>534</v>
      </c>
      <c r="G3460" s="48"/>
      <c r="H3460" s="48">
        <v>456.82546875000003</v>
      </c>
      <c r="I3460" s="48">
        <v>0.15826562499999999</v>
      </c>
      <c r="J3460" s="48">
        <v>0.23377500000000001</v>
      </c>
      <c r="K3460" s="48">
        <v>0.26479999999999998</v>
      </c>
      <c r="L3460" s="48">
        <v>0.19743125</v>
      </c>
      <c r="M3460" s="48">
        <v>0.29473125</v>
      </c>
      <c r="N3460" s="48">
        <v>0.32181874999999999</v>
      </c>
      <c r="O3460" s="48">
        <v>0.24795</v>
      </c>
      <c r="P3460" s="48"/>
      <c r="Q3460" s="48"/>
      <c r="R3460" s="48"/>
      <c r="S3460" s="48"/>
      <c r="T3460" s="48"/>
      <c r="U3460" s="48"/>
      <c r="V3460" s="48"/>
      <c r="W3460" s="48"/>
      <c r="X3460" s="48"/>
      <c r="Y3460" s="48"/>
      <c r="Z3460" s="48"/>
      <c r="AA3460" s="48"/>
      <c r="AB3460" s="48"/>
      <c r="AC3460" s="48"/>
      <c r="AD3460" s="48"/>
      <c r="AE3460" s="48"/>
      <c r="AF3460" s="48"/>
      <c r="AG3460" s="48"/>
      <c r="AH3460" s="48"/>
      <c r="AI3460" s="48"/>
      <c r="AJ3460" s="48"/>
      <c r="AK3460" s="48"/>
      <c r="AL3460" s="48"/>
      <c r="AM3460" s="48"/>
      <c r="AN3460" s="48"/>
      <c r="AO3460" s="48"/>
      <c r="AP3460" s="48"/>
      <c r="AQ3460" s="48"/>
      <c r="AR3460" s="48"/>
      <c r="AT3460" s="48"/>
      <c r="AU3460" s="48"/>
      <c r="AV3460" s="48"/>
      <c r="AZ3460" s="48"/>
      <c r="BA3460" s="48"/>
      <c r="BB3460" s="48"/>
      <c r="BC3460" s="48"/>
      <c r="BD3460" s="48"/>
      <c r="BE3460" s="48"/>
      <c r="BF3460" s="48"/>
      <c r="BG3460" s="48"/>
      <c r="BH3460" s="48"/>
      <c r="BI3460" s="48"/>
      <c r="BJ3460" s="48"/>
      <c r="BK3460" s="48"/>
      <c r="BL3460" s="48"/>
    </row>
    <row r="3461" spans="1:64" x14ac:dyDescent="0.25">
      <c r="A3461" s="56" t="s">
        <v>536</v>
      </c>
      <c r="B3461" s="56" t="s">
        <v>536</v>
      </c>
      <c r="C3461" s="47">
        <v>42406</v>
      </c>
      <c r="D3461" s="47"/>
      <c r="E3461" s="47"/>
      <c r="F3461" s="48" t="s">
        <v>534</v>
      </c>
      <c r="G3461" s="48"/>
      <c r="H3461" s="48">
        <v>456.04734374999998</v>
      </c>
      <c r="I3461" s="48">
        <v>0.156465625</v>
      </c>
      <c r="J3461" s="48">
        <v>0.23173750000000001</v>
      </c>
      <c r="K3461" s="48">
        <v>0.26382499999999998</v>
      </c>
      <c r="L3461" s="48">
        <v>0.19744999999999999</v>
      </c>
      <c r="M3461" s="48">
        <v>0.29498750000000001</v>
      </c>
      <c r="N3461" s="48">
        <v>0.32195000000000001</v>
      </c>
      <c r="O3461" s="48">
        <v>0.24784375</v>
      </c>
      <c r="P3461" s="48"/>
      <c r="Q3461" s="48"/>
      <c r="R3461" s="48"/>
      <c r="S3461" s="48"/>
      <c r="T3461" s="48"/>
      <c r="U3461" s="48"/>
      <c r="V3461" s="48"/>
      <c r="W3461" s="48"/>
      <c r="X3461" s="48"/>
      <c r="Y3461" s="48"/>
      <c r="Z3461" s="48"/>
      <c r="AA3461" s="48"/>
      <c r="AB3461" s="48"/>
      <c r="AC3461" s="48"/>
      <c r="AD3461" s="48"/>
      <c r="AE3461" s="48"/>
      <c r="AF3461" s="48"/>
      <c r="AG3461" s="48"/>
      <c r="AH3461" s="48"/>
      <c r="AI3461" s="48"/>
      <c r="AJ3461" s="48"/>
      <c r="AK3461" s="48"/>
      <c r="AL3461" s="48"/>
      <c r="AM3461" s="48"/>
      <c r="AN3461" s="48"/>
      <c r="AO3461" s="48"/>
      <c r="AP3461" s="48"/>
      <c r="AQ3461" s="48"/>
      <c r="AR3461" s="48"/>
      <c r="AT3461" s="48"/>
      <c r="AU3461" s="48"/>
      <c r="AV3461" s="48"/>
      <c r="AZ3461" s="48"/>
      <c r="BA3461" s="48"/>
      <c r="BB3461" s="48"/>
      <c r="BC3461" s="48"/>
      <c r="BD3461" s="48"/>
      <c r="BE3461" s="48"/>
      <c r="BF3461" s="48"/>
      <c r="BG3461" s="48"/>
      <c r="BH3461" s="48"/>
      <c r="BI3461" s="48"/>
      <c r="BJ3461" s="48"/>
      <c r="BK3461" s="48"/>
      <c r="BL3461" s="48"/>
    </row>
    <row r="3462" spans="1:64" x14ac:dyDescent="0.25">
      <c r="A3462" s="56" t="s">
        <v>536</v>
      </c>
      <c r="B3462" s="56" t="s">
        <v>536</v>
      </c>
      <c r="C3462" s="47">
        <v>42407</v>
      </c>
      <c r="D3462" s="47"/>
      <c r="E3462" s="47"/>
      <c r="F3462" s="48" t="s">
        <v>534</v>
      </c>
      <c r="G3462" s="48"/>
      <c r="H3462" s="48">
        <v>455.23031250000003</v>
      </c>
      <c r="I3462" s="48">
        <v>0.15507499999999999</v>
      </c>
      <c r="J3462" s="48">
        <v>0.22994375</v>
      </c>
      <c r="K3462" s="48">
        <v>0.26291874999999998</v>
      </c>
      <c r="L3462" s="48">
        <v>0.19723750000000001</v>
      </c>
      <c r="M3462" s="48">
        <v>0.29505625000000002</v>
      </c>
      <c r="N3462" s="48">
        <v>0.32201249999999998</v>
      </c>
      <c r="O3462" s="48">
        <v>0.2477</v>
      </c>
      <c r="P3462" s="48"/>
      <c r="Q3462" s="48"/>
      <c r="R3462" s="48"/>
      <c r="S3462" s="48"/>
      <c r="T3462" s="48"/>
      <c r="U3462" s="48"/>
      <c r="V3462" s="48"/>
      <c r="W3462" s="48"/>
      <c r="X3462" s="48"/>
      <c r="Y3462" s="48"/>
      <c r="Z3462" s="48"/>
      <c r="AA3462" s="48"/>
      <c r="AB3462" s="48"/>
      <c r="AC3462" s="48"/>
      <c r="AD3462" s="48"/>
      <c r="AE3462" s="48"/>
      <c r="AF3462" s="48"/>
      <c r="AG3462" s="48"/>
      <c r="AH3462" s="48"/>
      <c r="AI3462" s="48"/>
      <c r="AJ3462" s="48"/>
      <c r="AK3462" s="48"/>
      <c r="AL3462" s="48"/>
      <c r="AM3462" s="48"/>
      <c r="AN3462" s="48"/>
      <c r="AO3462" s="48"/>
      <c r="AP3462" s="48"/>
      <c r="AQ3462" s="48"/>
      <c r="AR3462" s="48"/>
      <c r="AT3462" s="48"/>
      <c r="AU3462" s="48"/>
      <c r="AV3462" s="48"/>
      <c r="AZ3462" s="48"/>
      <c r="BA3462" s="48"/>
      <c r="BB3462" s="48"/>
      <c r="BC3462" s="48"/>
      <c r="BD3462" s="48"/>
      <c r="BE3462" s="48"/>
      <c r="BF3462" s="48"/>
      <c r="BG3462" s="48"/>
      <c r="BH3462" s="48"/>
      <c r="BI3462" s="48"/>
      <c r="BJ3462" s="48"/>
      <c r="BK3462" s="48"/>
      <c r="BL3462" s="48"/>
    </row>
    <row r="3463" spans="1:64" x14ac:dyDescent="0.25">
      <c r="A3463" s="56" t="s">
        <v>536</v>
      </c>
      <c r="B3463" s="56" t="s">
        <v>536</v>
      </c>
      <c r="C3463" s="47">
        <v>42408</v>
      </c>
      <c r="D3463" s="47"/>
      <c r="E3463" s="47"/>
      <c r="F3463" s="48" t="s">
        <v>534</v>
      </c>
      <c r="G3463" s="48"/>
      <c r="H3463" s="48">
        <v>454.50609374999999</v>
      </c>
      <c r="I3463" s="48">
        <v>0.15413437499999999</v>
      </c>
      <c r="J3463" s="48">
        <v>0.22863125000000001</v>
      </c>
      <c r="K3463" s="48">
        <v>0.26190625000000001</v>
      </c>
      <c r="L3463" s="48">
        <v>0.19708125000000001</v>
      </c>
      <c r="M3463" s="48">
        <v>0.29503125000000002</v>
      </c>
      <c r="N3463" s="48">
        <v>0.32199375000000002</v>
      </c>
      <c r="O3463" s="48">
        <v>0.24762500000000001</v>
      </c>
      <c r="P3463" s="48"/>
      <c r="Q3463" s="48"/>
      <c r="R3463" s="48"/>
      <c r="S3463" s="48"/>
      <c r="T3463" s="48"/>
      <c r="U3463" s="48"/>
      <c r="V3463" s="48"/>
      <c r="W3463" s="48"/>
      <c r="X3463" s="48"/>
      <c r="Y3463" s="48"/>
      <c r="Z3463" s="48"/>
      <c r="AA3463" s="48"/>
      <c r="AB3463" s="48"/>
      <c r="AC3463" s="48"/>
      <c r="AD3463" s="48"/>
      <c r="AE3463" s="48"/>
      <c r="AF3463" s="48"/>
      <c r="AG3463" s="48"/>
      <c r="AH3463" s="48"/>
      <c r="AI3463" s="48"/>
      <c r="AJ3463" s="48"/>
      <c r="AK3463" s="48"/>
      <c r="AL3463" s="48"/>
      <c r="AM3463" s="48"/>
      <c r="AN3463" s="48"/>
      <c r="AO3463" s="48"/>
      <c r="AP3463" s="48"/>
      <c r="AQ3463" s="48"/>
      <c r="AR3463" s="48"/>
      <c r="AT3463" s="48"/>
      <c r="AU3463" s="48"/>
      <c r="AV3463" s="48"/>
      <c r="AZ3463" s="48"/>
      <c r="BA3463" s="48"/>
      <c r="BB3463" s="48"/>
      <c r="BC3463" s="48"/>
      <c r="BD3463" s="48"/>
      <c r="BE3463" s="48"/>
      <c r="BF3463" s="48"/>
      <c r="BG3463" s="48"/>
      <c r="BH3463" s="48"/>
      <c r="BI3463" s="48"/>
      <c r="BJ3463" s="48"/>
      <c r="BK3463" s="48"/>
      <c r="BL3463" s="48"/>
    </row>
    <row r="3464" spans="1:64" x14ac:dyDescent="0.25">
      <c r="A3464" s="56" t="s">
        <v>536</v>
      </c>
      <c r="B3464" s="56" t="s">
        <v>536</v>
      </c>
      <c r="C3464" s="47">
        <v>42409</v>
      </c>
      <c r="D3464" s="47"/>
      <c r="E3464" s="47"/>
      <c r="F3464" s="48" t="s">
        <v>534</v>
      </c>
      <c r="G3464" s="48"/>
      <c r="H3464" s="48">
        <v>453.69468749999999</v>
      </c>
      <c r="I3464" s="48">
        <v>0.15236250000000001</v>
      </c>
      <c r="J3464" s="48">
        <v>0.22709375000000001</v>
      </c>
      <c r="K3464" s="48">
        <v>0.26111250000000003</v>
      </c>
      <c r="L3464" s="48">
        <v>0.19689999999999999</v>
      </c>
      <c r="M3464" s="48">
        <v>0.29504374999999999</v>
      </c>
      <c r="N3464" s="48">
        <v>0.32198749999999998</v>
      </c>
      <c r="O3464" s="48">
        <v>0.24754375000000001</v>
      </c>
      <c r="P3464" s="48"/>
      <c r="Q3464" s="48"/>
      <c r="R3464" s="48"/>
      <c r="S3464" s="48"/>
      <c r="T3464" s="48"/>
      <c r="U3464" s="48"/>
      <c r="V3464" s="48"/>
      <c r="W3464" s="48"/>
      <c r="X3464" s="48"/>
      <c r="Y3464" s="48"/>
      <c r="Z3464" s="48"/>
      <c r="AA3464" s="48"/>
      <c r="AB3464" s="48"/>
      <c r="AC3464" s="48"/>
      <c r="AD3464" s="48"/>
      <c r="AE3464" s="48"/>
      <c r="AF3464" s="48">
        <v>0.44366779551830798</v>
      </c>
      <c r="AG3464" s="48">
        <v>3.2715471493997797E-2</v>
      </c>
      <c r="AH3464" s="48"/>
      <c r="AI3464" s="48"/>
      <c r="AJ3464" s="48"/>
      <c r="AK3464" s="48"/>
      <c r="AL3464" s="48"/>
      <c r="AM3464" s="48"/>
      <c r="AN3464" s="48"/>
      <c r="AO3464" s="48"/>
      <c r="AP3464" s="48"/>
      <c r="AQ3464" s="48"/>
      <c r="AR3464" s="48"/>
      <c r="AT3464" s="48"/>
      <c r="AU3464" s="48"/>
      <c r="AV3464" s="48"/>
      <c r="AZ3464" s="48"/>
      <c r="BA3464" s="48"/>
      <c r="BB3464" s="48"/>
      <c r="BC3464" s="48"/>
      <c r="BD3464" s="48"/>
      <c r="BE3464" s="48"/>
      <c r="BF3464" s="48"/>
      <c r="BG3464" s="48"/>
      <c r="BH3464" s="48"/>
      <c r="BI3464" s="48"/>
      <c r="BJ3464" s="48"/>
      <c r="BK3464" s="48"/>
      <c r="BL3464" s="48"/>
    </row>
    <row r="3465" spans="1:64" x14ac:dyDescent="0.25">
      <c r="A3465" s="56" t="s">
        <v>536</v>
      </c>
      <c r="B3465" s="56" t="s">
        <v>536</v>
      </c>
      <c r="C3465" s="47">
        <v>42410</v>
      </c>
      <c r="D3465" s="47"/>
      <c r="E3465" s="47"/>
      <c r="F3465" s="48" t="s">
        <v>534</v>
      </c>
      <c r="G3465" s="48"/>
      <c r="H3465" s="48">
        <v>452.78203124999999</v>
      </c>
      <c r="I3465" s="48">
        <v>0.15095312499999999</v>
      </c>
      <c r="J3465" s="48">
        <v>0.22560625000000001</v>
      </c>
      <c r="K3465" s="48">
        <v>0.26006249999999997</v>
      </c>
      <c r="L3465" s="48">
        <v>0.19664375000000001</v>
      </c>
      <c r="M3465" s="48">
        <v>0.29494999999999999</v>
      </c>
      <c r="N3465" s="48">
        <v>0.32191249999999999</v>
      </c>
      <c r="O3465" s="48">
        <v>0.24742500000000001</v>
      </c>
      <c r="P3465" s="48"/>
      <c r="Q3465" s="48"/>
      <c r="R3465" s="48"/>
      <c r="S3465" s="48"/>
      <c r="T3465" s="48"/>
      <c r="U3465" s="48"/>
      <c r="V3465" s="48"/>
      <c r="W3465" s="48"/>
      <c r="X3465" s="48"/>
      <c r="Y3465" s="48"/>
      <c r="Z3465" s="48"/>
      <c r="AA3465" s="48"/>
      <c r="AB3465" s="48"/>
      <c r="AC3465" s="48"/>
      <c r="AD3465" s="48"/>
      <c r="AE3465" s="48"/>
      <c r="AF3465" s="48"/>
      <c r="AG3465" s="48"/>
      <c r="AH3465" s="48"/>
      <c r="AI3465" s="48"/>
      <c r="AJ3465" s="48"/>
      <c r="AK3465" s="48"/>
      <c r="AL3465" s="48"/>
      <c r="AM3465" s="48"/>
      <c r="AN3465" s="48"/>
      <c r="AO3465" s="48"/>
      <c r="AP3465" s="48"/>
      <c r="AQ3465" s="48"/>
      <c r="AR3465" s="48"/>
      <c r="AT3465" s="48"/>
      <c r="AU3465" s="48"/>
      <c r="AV3465" s="48"/>
      <c r="AZ3465" s="48"/>
      <c r="BA3465" s="48"/>
      <c r="BB3465" s="48"/>
      <c r="BC3465" s="48"/>
      <c r="BD3465" s="48"/>
      <c r="BE3465" s="48"/>
      <c r="BF3465" s="48"/>
      <c r="BG3465" s="48"/>
      <c r="BH3465" s="48"/>
      <c r="BI3465" s="48"/>
      <c r="BJ3465" s="48"/>
      <c r="BK3465" s="48"/>
      <c r="BL3465" s="48"/>
    </row>
    <row r="3466" spans="1:64" x14ac:dyDescent="0.25">
      <c r="A3466" s="56" t="s">
        <v>536</v>
      </c>
      <c r="B3466" s="56" t="s">
        <v>536</v>
      </c>
      <c r="C3466" s="47">
        <v>42411</v>
      </c>
      <c r="D3466" s="47"/>
      <c r="E3466" s="47"/>
      <c r="F3466" s="48" t="s">
        <v>534</v>
      </c>
      <c r="G3466" s="48"/>
      <c r="H3466" s="48">
        <v>452.16234374999999</v>
      </c>
      <c r="I3466" s="48">
        <v>0.149928125</v>
      </c>
      <c r="J3466" s="48">
        <v>0.22434999999999999</v>
      </c>
      <c r="K3466" s="48">
        <v>0.25937500000000002</v>
      </c>
      <c r="L3466" s="48">
        <v>0.19646250000000001</v>
      </c>
      <c r="M3466" s="48">
        <v>0.29500625000000003</v>
      </c>
      <c r="N3466" s="48">
        <v>0.32192500000000002</v>
      </c>
      <c r="O3466" s="48">
        <v>0.24729999999999999</v>
      </c>
      <c r="P3466" s="48"/>
      <c r="Q3466" s="48"/>
      <c r="R3466" s="48"/>
      <c r="S3466" s="48"/>
      <c r="T3466" s="48"/>
      <c r="U3466" s="48"/>
      <c r="V3466" s="48"/>
      <c r="W3466" s="48"/>
      <c r="X3466" s="48"/>
      <c r="Y3466" s="48"/>
      <c r="Z3466" s="48"/>
      <c r="AA3466" s="48"/>
      <c r="AB3466" s="48"/>
      <c r="AC3466" s="48"/>
      <c r="AD3466" s="48"/>
      <c r="AE3466" s="48"/>
      <c r="AF3466" s="48"/>
      <c r="AG3466" s="48"/>
      <c r="AH3466" s="48"/>
      <c r="AI3466" s="48"/>
      <c r="AJ3466" s="48"/>
      <c r="AK3466" s="48"/>
      <c r="AL3466" s="48"/>
      <c r="AM3466" s="48"/>
      <c r="AN3466" s="48"/>
      <c r="AO3466" s="48"/>
      <c r="AP3466" s="48"/>
      <c r="AQ3466" s="48"/>
      <c r="AR3466" s="48"/>
      <c r="AT3466" s="48"/>
      <c r="AU3466" s="48"/>
      <c r="AV3466" s="48"/>
      <c r="AZ3466" s="48"/>
      <c r="BA3466" s="48"/>
      <c r="BB3466" s="48"/>
      <c r="BC3466" s="48"/>
      <c r="BD3466" s="48"/>
      <c r="BE3466" s="48"/>
      <c r="BF3466" s="48"/>
      <c r="BG3466" s="48"/>
      <c r="BH3466" s="48"/>
      <c r="BI3466" s="48"/>
      <c r="BJ3466" s="48"/>
      <c r="BK3466" s="48"/>
      <c r="BL3466" s="48"/>
    </row>
    <row r="3467" spans="1:64" x14ac:dyDescent="0.25">
      <c r="A3467" s="56" t="s">
        <v>536</v>
      </c>
      <c r="B3467" s="56" t="s">
        <v>536</v>
      </c>
      <c r="C3467" s="47">
        <v>42412</v>
      </c>
      <c r="D3467" s="47"/>
      <c r="E3467" s="47"/>
      <c r="F3467" s="48" t="s">
        <v>534</v>
      </c>
      <c r="G3467" s="48"/>
      <c r="H3467" s="48">
        <v>451.53984374999999</v>
      </c>
      <c r="I3467" s="48">
        <v>0.14831562500000001</v>
      </c>
      <c r="J3467" s="48">
        <v>0.2233</v>
      </c>
      <c r="K3467" s="48">
        <v>0.25894374999999997</v>
      </c>
      <c r="L3467" s="48">
        <v>0.19623750000000001</v>
      </c>
      <c r="M3467" s="48">
        <v>0.29502499999999998</v>
      </c>
      <c r="N3467" s="48">
        <v>0.32190000000000002</v>
      </c>
      <c r="O3467" s="48">
        <v>0.24721874999999999</v>
      </c>
      <c r="P3467" s="48"/>
      <c r="Q3467" s="48"/>
      <c r="R3467" s="48"/>
      <c r="S3467" s="48"/>
      <c r="T3467" s="48"/>
      <c r="U3467" s="48"/>
      <c r="V3467" s="48"/>
      <c r="W3467" s="48"/>
      <c r="X3467" s="48"/>
      <c r="Y3467" s="48"/>
      <c r="Z3467" s="48"/>
      <c r="AA3467" s="48"/>
      <c r="AB3467" s="48"/>
      <c r="AC3467" s="48"/>
      <c r="AD3467" s="48"/>
      <c r="AE3467" s="48">
        <v>8.6999999999999993</v>
      </c>
      <c r="AF3467" s="48"/>
      <c r="AG3467" s="48"/>
      <c r="AH3467" s="48"/>
      <c r="AI3467" s="48"/>
      <c r="AJ3467" s="48"/>
      <c r="AK3467" s="48">
        <v>8.4499999999999993</v>
      </c>
      <c r="AL3467" s="48">
        <v>8.6999999999999993</v>
      </c>
      <c r="AM3467" s="48"/>
      <c r="AN3467" s="48"/>
      <c r="AO3467" s="48"/>
      <c r="AP3467" s="48"/>
      <c r="AQ3467" s="48"/>
      <c r="AR3467" s="48"/>
      <c r="AT3467" s="48"/>
      <c r="AU3467" s="48"/>
      <c r="AV3467" s="48"/>
      <c r="AZ3467" s="48"/>
      <c r="BA3467" s="48"/>
      <c r="BB3467" s="48"/>
      <c r="BC3467" s="48"/>
      <c r="BD3467" s="48"/>
      <c r="BE3467" s="48"/>
      <c r="BF3467" s="48"/>
      <c r="BG3467" s="48"/>
      <c r="BH3467" s="48"/>
      <c r="BI3467" s="48"/>
      <c r="BJ3467" s="48"/>
      <c r="BK3467" s="48"/>
      <c r="BL3467" s="48">
        <v>8.6999999999999993</v>
      </c>
    </row>
    <row r="3468" spans="1:64" x14ac:dyDescent="0.25">
      <c r="A3468" s="56" t="s">
        <v>536</v>
      </c>
      <c r="B3468" s="56" t="s">
        <v>536</v>
      </c>
      <c r="C3468" s="47">
        <v>42413</v>
      </c>
      <c r="D3468" s="47"/>
      <c r="E3468" s="47"/>
      <c r="F3468" s="48" t="s">
        <v>534</v>
      </c>
      <c r="G3468" s="48"/>
      <c r="H3468" s="48">
        <v>450.89437500000003</v>
      </c>
      <c r="I3468" s="48">
        <v>0.14624999999999999</v>
      </c>
      <c r="J3468" s="48">
        <v>0.22175</v>
      </c>
      <c r="K3468" s="48">
        <v>0.25854375000000002</v>
      </c>
      <c r="L3468" s="48">
        <v>0.19635</v>
      </c>
      <c r="M3468" s="48">
        <v>0.29497499999999999</v>
      </c>
      <c r="N3468" s="48">
        <v>0.32190000000000002</v>
      </c>
      <c r="O3468" s="48">
        <v>0.2472125</v>
      </c>
      <c r="P3468" s="48"/>
      <c r="Q3468" s="48"/>
      <c r="R3468" s="48"/>
      <c r="S3468" s="48"/>
      <c r="T3468" s="48">
        <v>7.8088331999999996</v>
      </c>
      <c r="U3468" s="48">
        <v>610.90724999999998</v>
      </c>
      <c r="V3468" s="48">
        <v>468.70024999999998</v>
      </c>
      <c r="W3468" s="48"/>
      <c r="X3468" s="48"/>
      <c r="Y3468" s="48">
        <v>1.7867441649483999E-2</v>
      </c>
      <c r="Z3468" s="48">
        <v>4.7550000000000002E-2</v>
      </c>
      <c r="AA3468" s="48">
        <v>6.696212375</v>
      </c>
      <c r="AB3468" s="48">
        <v>7410.2885909312099</v>
      </c>
      <c r="AC3468" s="48"/>
      <c r="AD3468" s="48">
        <v>374.77175</v>
      </c>
      <c r="AE3468" s="48"/>
      <c r="AF3468" s="48"/>
      <c r="AG3468" s="48"/>
      <c r="AH3468" s="48"/>
      <c r="AI3468" s="48"/>
      <c r="AJ3468" s="48">
        <v>27.835750000000001</v>
      </c>
      <c r="AK3468" s="48"/>
      <c r="AL3468" s="48"/>
      <c r="AM3468" s="48"/>
      <c r="AN3468" s="48"/>
      <c r="AO3468" s="48"/>
      <c r="AP3468" s="48"/>
      <c r="AQ3468" s="48"/>
      <c r="AR3468" s="48"/>
      <c r="AT3468" s="48" t="s">
        <v>45</v>
      </c>
      <c r="AU3468" s="48"/>
      <c r="AV3468" s="48"/>
      <c r="AZ3468" s="48"/>
      <c r="BA3468" s="48"/>
      <c r="BB3468" s="48"/>
      <c r="BC3468" s="48"/>
      <c r="BD3468" s="48"/>
      <c r="BE3468" s="48">
        <v>93.9285</v>
      </c>
      <c r="BF3468" s="48"/>
      <c r="BG3468" s="48"/>
      <c r="BH3468" s="48"/>
      <c r="BI3468" s="48"/>
      <c r="BJ3468" s="48">
        <v>114.37125</v>
      </c>
      <c r="BK3468" s="48">
        <v>277.08989384933602</v>
      </c>
      <c r="BL3468" s="48"/>
    </row>
    <row r="3469" spans="1:64" x14ac:dyDescent="0.25">
      <c r="A3469" s="56" t="s">
        <v>536</v>
      </c>
      <c r="B3469" s="56" t="s">
        <v>536</v>
      </c>
      <c r="C3469" s="47">
        <v>42414</v>
      </c>
      <c r="D3469" s="47"/>
      <c r="E3469" s="47"/>
      <c r="F3469" s="48" t="s">
        <v>534</v>
      </c>
      <c r="G3469" s="48"/>
      <c r="H3469" s="48">
        <v>450.10359375000002</v>
      </c>
      <c r="I3469" s="48">
        <v>0.14525312500000001</v>
      </c>
      <c r="J3469" s="48">
        <v>0.22043750000000001</v>
      </c>
      <c r="K3469" s="48">
        <v>0.25748124999999999</v>
      </c>
      <c r="L3469" s="48">
        <v>0.19610625000000001</v>
      </c>
      <c r="M3469" s="48">
        <v>0.29509374999999999</v>
      </c>
      <c r="N3469" s="48">
        <v>0.32187500000000002</v>
      </c>
      <c r="O3469" s="48">
        <v>0.24694374999999999</v>
      </c>
      <c r="P3469" s="48"/>
      <c r="Q3469" s="48"/>
      <c r="R3469" s="48"/>
      <c r="S3469" s="48"/>
      <c r="T3469" s="48"/>
      <c r="U3469" s="48"/>
      <c r="V3469" s="48"/>
      <c r="W3469" s="48"/>
      <c r="X3469" s="48"/>
      <c r="Y3469" s="48"/>
      <c r="Z3469" s="48"/>
      <c r="AA3469" s="48"/>
      <c r="AB3469" s="48"/>
      <c r="AC3469" s="48"/>
      <c r="AD3469" s="48"/>
      <c r="AE3469" s="48"/>
      <c r="AF3469" s="48"/>
      <c r="AG3469" s="48"/>
      <c r="AH3469" s="48"/>
      <c r="AI3469" s="48"/>
      <c r="AJ3469" s="48"/>
      <c r="AK3469" s="48"/>
      <c r="AL3469" s="48"/>
      <c r="AM3469" s="48"/>
      <c r="AN3469" s="48"/>
      <c r="AO3469" s="48"/>
      <c r="AP3469" s="48"/>
      <c r="AQ3469" s="48"/>
      <c r="AR3469" s="48"/>
      <c r="AT3469" s="48"/>
      <c r="AU3469" s="48"/>
      <c r="AV3469" s="48"/>
      <c r="AZ3469" s="48"/>
      <c r="BA3469" s="48"/>
      <c r="BB3469" s="48"/>
      <c r="BC3469" s="48"/>
      <c r="BD3469" s="48"/>
      <c r="BE3469" s="48"/>
      <c r="BF3469" s="48"/>
      <c r="BG3469" s="48"/>
      <c r="BH3469" s="48"/>
      <c r="BI3469" s="48"/>
      <c r="BJ3469" s="48"/>
      <c r="BK3469" s="48"/>
      <c r="BL3469" s="48"/>
    </row>
    <row r="3470" spans="1:64" x14ac:dyDescent="0.25">
      <c r="A3470" s="56" t="s">
        <v>536</v>
      </c>
      <c r="B3470" s="56" t="s">
        <v>536</v>
      </c>
      <c r="C3470" s="47">
        <v>42415</v>
      </c>
      <c r="D3470" s="47"/>
      <c r="E3470" s="47"/>
      <c r="F3470" s="48" t="s">
        <v>534</v>
      </c>
      <c r="G3470" s="48"/>
      <c r="H3470" s="48">
        <v>449.26828124999997</v>
      </c>
      <c r="I3470" s="48">
        <v>0.14327812500000001</v>
      </c>
      <c r="J3470" s="48">
        <v>0.21918124999999999</v>
      </c>
      <c r="K3470" s="48">
        <v>0.25673125000000002</v>
      </c>
      <c r="L3470" s="48">
        <v>0.19589375000000001</v>
      </c>
      <c r="M3470" s="48">
        <v>0.29499999999999998</v>
      </c>
      <c r="N3470" s="48">
        <v>0.3218375</v>
      </c>
      <c r="O3470" s="48">
        <v>0.24686875</v>
      </c>
      <c r="P3470" s="48"/>
      <c r="Q3470" s="48"/>
      <c r="R3470" s="48"/>
      <c r="S3470" s="48"/>
      <c r="T3470" s="48"/>
      <c r="U3470" s="48"/>
      <c r="V3470" s="48"/>
      <c r="W3470" s="48"/>
      <c r="X3470" s="48"/>
      <c r="Y3470" s="48"/>
      <c r="Z3470" s="48"/>
      <c r="AA3470" s="48"/>
      <c r="AB3470" s="48"/>
      <c r="AC3470" s="48"/>
      <c r="AD3470" s="48"/>
      <c r="AE3470" s="48"/>
      <c r="AF3470" s="48"/>
      <c r="AG3470" s="48"/>
      <c r="AH3470" s="48"/>
      <c r="AI3470" s="48"/>
      <c r="AJ3470" s="48"/>
      <c r="AK3470" s="48"/>
      <c r="AL3470" s="48"/>
      <c r="AM3470" s="48"/>
      <c r="AN3470" s="48"/>
      <c r="AO3470" s="48"/>
      <c r="AP3470" s="48"/>
      <c r="AQ3470" s="48"/>
      <c r="AR3470" s="48"/>
      <c r="AT3470" s="48"/>
      <c r="AU3470" s="48"/>
      <c r="AV3470" s="48"/>
      <c r="AZ3470" s="48"/>
      <c r="BA3470" s="48"/>
      <c r="BB3470" s="48"/>
      <c r="BC3470" s="48"/>
      <c r="BD3470" s="48"/>
      <c r="BE3470" s="48"/>
      <c r="BF3470" s="48"/>
      <c r="BG3470" s="48"/>
      <c r="BH3470" s="48"/>
      <c r="BI3470" s="48"/>
      <c r="BJ3470" s="48"/>
      <c r="BK3470" s="48"/>
      <c r="BL3470" s="48"/>
    </row>
    <row r="3471" spans="1:64" x14ac:dyDescent="0.25">
      <c r="A3471" s="56" t="s">
        <v>536</v>
      </c>
      <c r="B3471" s="56" t="s">
        <v>536</v>
      </c>
      <c r="C3471" s="47">
        <v>42416</v>
      </c>
      <c r="D3471" s="47"/>
      <c r="E3471" s="47"/>
      <c r="F3471" s="48" t="s">
        <v>534</v>
      </c>
      <c r="G3471" s="48"/>
      <c r="H3471" s="48"/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48"/>
      <c r="U3471" s="48"/>
      <c r="V3471" s="48"/>
      <c r="W3471" s="48"/>
      <c r="X3471" s="48"/>
      <c r="Y3471" s="48"/>
      <c r="Z3471" s="48"/>
      <c r="AA3471" s="48"/>
      <c r="AB3471" s="48"/>
      <c r="AC3471" s="48"/>
      <c r="AD3471" s="48"/>
      <c r="AE3471" s="48">
        <v>8.6999999999999993</v>
      </c>
      <c r="AF3471" s="48"/>
      <c r="AG3471" s="48"/>
      <c r="AH3471" s="48"/>
      <c r="AI3471" s="48"/>
      <c r="AJ3471" s="48"/>
      <c r="AK3471" s="48">
        <v>8.6999999999999993</v>
      </c>
      <c r="AL3471" s="48">
        <v>8.6999999999999993</v>
      </c>
      <c r="AM3471" s="48"/>
      <c r="AN3471" s="48"/>
      <c r="AO3471" s="48"/>
      <c r="AP3471" s="48"/>
      <c r="AQ3471" s="48"/>
      <c r="AR3471" s="48"/>
      <c r="AT3471" s="48"/>
      <c r="AU3471" s="48"/>
      <c r="AV3471" s="48"/>
      <c r="AZ3471" s="48"/>
      <c r="BA3471" s="48"/>
      <c r="BB3471" s="48"/>
      <c r="BC3471" s="48"/>
      <c r="BD3471" s="48"/>
      <c r="BE3471" s="48"/>
      <c r="BF3471" s="48"/>
      <c r="BG3471" s="48"/>
      <c r="BH3471" s="48"/>
      <c r="BI3471" s="48"/>
      <c r="BJ3471" s="48"/>
      <c r="BK3471" s="48"/>
      <c r="BL3471" s="48">
        <v>8.6999999999999993</v>
      </c>
    </row>
    <row r="3472" spans="1:64" x14ac:dyDescent="0.25">
      <c r="A3472" s="56" t="s">
        <v>538</v>
      </c>
      <c r="B3472" s="56" t="s">
        <v>538</v>
      </c>
      <c r="C3472" s="47">
        <v>42284</v>
      </c>
      <c r="D3472" s="47"/>
      <c r="E3472" s="47"/>
      <c r="F3472" s="48" t="s">
        <v>534</v>
      </c>
      <c r="G3472" s="48"/>
      <c r="H3472" s="48"/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48"/>
      <c r="U3472" s="48"/>
      <c r="V3472" s="48"/>
      <c r="W3472" s="48"/>
      <c r="X3472" s="48"/>
      <c r="Y3472" s="48"/>
      <c r="Z3472" s="48"/>
      <c r="AA3472" s="48"/>
      <c r="AB3472" s="48"/>
      <c r="AC3472" s="48"/>
      <c r="AD3472" s="48"/>
      <c r="AE3472" s="48">
        <v>2</v>
      </c>
      <c r="AF3472" s="48"/>
      <c r="AG3472" s="48"/>
      <c r="AH3472" s="48"/>
      <c r="AI3472" s="48"/>
      <c r="AJ3472" s="48"/>
      <c r="AK3472" s="48">
        <v>0</v>
      </c>
      <c r="AL3472" s="48">
        <v>1</v>
      </c>
      <c r="AM3472" s="48"/>
      <c r="AN3472" s="48"/>
      <c r="AO3472" s="48"/>
      <c r="AP3472" s="48"/>
      <c r="AQ3472" s="48"/>
      <c r="AR3472" s="48"/>
      <c r="AT3472" s="48"/>
      <c r="AU3472" s="48"/>
      <c r="AV3472" s="48"/>
      <c r="AZ3472" s="48"/>
      <c r="BA3472" s="48"/>
      <c r="BB3472" s="48"/>
      <c r="BC3472" s="48"/>
      <c r="BD3472" s="48"/>
      <c r="BE3472" s="48"/>
      <c r="BF3472" s="48"/>
      <c r="BG3472" s="48"/>
      <c r="BH3472" s="48"/>
      <c r="BI3472" s="48"/>
      <c r="BJ3472" s="48"/>
      <c r="BK3472" s="48"/>
      <c r="BL3472" s="48">
        <v>2</v>
      </c>
    </row>
    <row r="3473" spans="1:64" x14ac:dyDescent="0.25">
      <c r="A3473" s="56" t="s">
        <v>538</v>
      </c>
      <c r="B3473" s="56" t="s">
        <v>538</v>
      </c>
      <c r="C3473" s="47">
        <v>42286</v>
      </c>
      <c r="D3473" s="47"/>
      <c r="E3473" s="47"/>
      <c r="F3473" s="48" t="s">
        <v>534</v>
      </c>
      <c r="G3473" s="48"/>
      <c r="H3473" s="48"/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48"/>
      <c r="U3473" s="48"/>
      <c r="V3473" s="48"/>
      <c r="W3473" s="48"/>
      <c r="X3473" s="48"/>
      <c r="Y3473" s="48"/>
      <c r="Z3473" s="48"/>
      <c r="AA3473" s="48"/>
      <c r="AB3473" s="48"/>
      <c r="AC3473" s="48"/>
      <c r="AD3473" s="48"/>
      <c r="AE3473" s="48"/>
      <c r="AF3473" s="48"/>
      <c r="AG3473" s="48">
        <v>0</v>
      </c>
      <c r="AH3473" s="48"/>
      <c r="AI3473" s="48"/>
      <c r="AJ3473" s="48"/>
      <c r="AK3473" s="48"/>
      <c r="AL3473" s="48"/>
      <c r="AM3473" s="48"/>
      <c r="AN3473" s="48"/>
      <c r="AO3473" s="48"/>
      <c r="AP3473" s="48"/>
      <c r="AQ3473" s="48"/>
      <c r="AR3473" s="48"/>
      <c r="AT3473" s="48"/>
      <c r="AU3473" s="48"/>
      <c r="AV3473" s="48"/>
      <c r="AZ3473" s="48"/>
      <c r="BA3473" s="48"/>
      <c r="BB3473" s="48"/>
      <c r="BC3473" s="48"/>
      <c r="BD3473" s="48"/>
      <c r="BE3473" s="48"/>
      <c r="BF3473" s="48"/>
      <c r="BG3473" s="48"/>
      <c r="BH3473" s="48"/>
      <c r="BI3473" s="48"/>
      <c r="BJ3473" s="48"/>
      <c r="BK3473" s="48"/>
      <c r="BL3473" s="48"/>
    </row>
    <row r="3474" spans="1:64" x14ac:dyDescent="0.25">
      <c r="A3474" s="56" t="s">
        <v>538</v>
      </c>
      <c r="B3474" s="56" t="s">
        <v>538</v>
      </c>
      <c r="C3474" s="47">
        <v>42289</v>
      </c>
      <c r="D3474" s="47"/>
      <c r="E3474" s="47"/>
      <c r="F3474" s="48" t="s">
        <v>534</v>
      </c>
      <c r="G3474" s="48"/>
      <c r="H3474" s="48"/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48"/>
      <c r="U3474" s="48"/>
      <c r="V3474" s="48"/>
      <c r="W3474" s="48"/>
      <c r="X3474" s="48"/>
      <c r="Y3474" s="48"/>
      <c r="Z3474" s="48"/>
      <c r="AA3474" s="48"/>
      <c r="AB3474" s="48"/>
      <c r="AC3474" s="48"/>
      <c r="AD3474" s="48"/>
      <c r="AE3474" s="48">
        <v>3.3</v>
      </c>
      <c r="AF3474" s="48"/>
      <c r="AG3474" s="48">
        <v>6.8206990851704501E-3</v>
      </c>
      <c r="AH3474" s="48"/>
      <c r="AI3474" s="48"/>
      <c r="AJ3474" s="48"/>
      <c r="AK3474" s="48">
        <v>0</v>
      </c>
      <c r="AL3474" s="48">
        <v>2</v>
      </c>
      <c r="AM3474" s="48"/>
      <c r="AN3474" s="48"/>
      <c r="AO3474" s="48"/>
      <c r="AP3474" s="48"/>
      <c r="AQ3474" s="48"/>
      <c r="AR3474" s="48"/>
      <c r="AT3474" s="48"/>
      <c r="AU3474" s="48"/>
      <c r="AV3474" s="48"/>
      <c r="AZ3474" s="48"/>
      <c r="BA3474" s="48"/>
      <c r="BB3474" s="48"/>
      <c r="BC3474" s="48"/>
      <c r="BD3474" s="48"/>
      <c r="BE3474" s="48"/>
      <c r="BF3474" s="48"/>
      <c r="BG3474" s="48"/>
      <c r="BH3474" s="48"/>
      <c r="BI3474" s="48"/>
      <c r="BJ3474" s="48"/>
      <c r="BK3474" s="48"/>
      <c r="BL3474" s="48">
        <v>3.3</v>
      </c>
    </row>
    <row r="3475" spans="1:64" x14ac:dyDescent="0.25">
      <c r="A3475" s="56" t="s">
        <v>538</v>
      </c>
      <c r="B3475" s="56" t="s">
        <v>538</v>
      </c>
      <c r="C3475" s="47">
        <v>42291</v>
      </c>
      <c r="D3475" s="47"/>
      <c r="E3475" s="47"/>
      <c r="F3475" s="48" t="s">
        <v>534</v>
      </c>
      <c r="G3475" s="48"/>
      <c r="H3475" s="48">
        <v>462.65156250000001</v>
      </c>
      <c r="I3475" s="48">
        <v>0.17406874999999999</v>
      </c>
      <c r="J3475" s="48">
        <v>0.24641250000000001</v>
      </c>
      <c r="K3475" s="48">
        <v>0.25964375000000001</v>
      </c>
      <c r="L3475" s="48">
        <v>0.22544375</v>
      </c>
      <c r="M3475" s="48">
        <v>0.28404374999999998</v>
      </c>
      <c r="N3475" s="48">
        <v>0.29286875000000001</v>
      </c>
      <c r="O3475" s="48">
        <v>0.26993125000000001</v>
      </c>
      <c r="P3475" s="48"/>
      <c r="Q3475" s="48"/>
      <c r="R3475" s="48"/>
      <c r="S3475" s="48"/>
      <c r="T3475" s="48"/>
      <c r="U3475" s="48"/>
      <c r="V3475" s="48"/>
      <c r="W3475" s="48"/>
      <c r="X3475" s="48"/>
      <c r="Y3475" s="48"/>
      <c r="Z3475" s="48"/>
      <c r="AA3475" s="48"/>
      <c r="AB3475" s="48"/>
      <c r="AC3475" s="48"/>
      <c r="AD3475" s="48"/>
      <c r="AE3475" s="48"/>
      <c r="AF3475" s="48"/>
      <c r="AG3475" s="48"/>
      <c r="AH3475" s="48"/>
      <c r="AI3475" s="48"/>
      <c r="AJ3475" s="48"/>
      <c r="AK3475" s="48"/>
      <c r="AL3475" s="48"/>
      <c r="AM3475" s="48"/>
      <c r="AN3475" s="48"/>
      <c r="AO3475" s="48"/>
      <c r="AP3475" s="48"/>
      <c r="AQ3475" s="48"/>
      <c r="AR3475" s="48"/>
      <c r="AT3475" s="48"/>
      <c r="AU3475" s="48"/>
      <c r="AV3475" s="48"/>
      <c r="AZ3475" s="48"/>
      <c r="BA3475" s="48"/>
      <c r="BB3475" s="48"/>
      <c r="BC3475" s="48"/>
      <c r="BD3475" s="48"/>
      <c r="BE3475" s="48"/>
      <c r="BF3475" s="48"/>
      <c r="BG3475" s="48"/>
      <c r="BH3475" s="48"/>
      <c r="BI3475" s="48"/>
      <c r="BJ3475" s="48"/>
      <c r="BK3475" s="48"/>
      <c r="BL3475" s="48"/>
    </row>
    <row r="3476" spans="1:64" x14ac:dyDescent="0.25">
      <c r="A3476" s="56" t="s">
        <v>538</v>
      </c>
      <c r="B3476" s="56" t="s">
        <v>538</v>
      </c>
      <c r="C3476" s="47">
        <v>42292</v>
      </c>
      <c r="D3476" s="47"/>
      <c r="E3476" s="47"/>
      <c r="F3476" s="48" t="s">
        <v>534</v>
      </c>
      <c r="G3476" s="48"/>
      <c r="H3476" s="48">
        <v>461.76749999999998</v>
      </c>
      <c r="I3476" s="48">
        <v>0.16993749999999999</v>
      </c>
      <c r="J3476" s="48">
        <v>0.24453749999999999</v>
      </c>
      <c r="K3476" s="48">
        <v>0.25920625000000003</v>
      </c>
      <c r="L3476" s="48">
        <v>0.22555</v>
      </c>
      <c r="M3476" s="48">
        <v>0.28420000000000001</v>
      </c>
      <c r="N3476" s="48">
        <v>0.29299999999999998</v>
      </c>
      <c r="O3476" s="48">
        <v>0.27003125</v>
      </c>
      <c r="P3476" s="48"/>
      <c r="Q3476" s="48"/>
      <c r="R3476" s="48"/>
      <c r="S3476" s="48"/>
      <c r="T3476" s="48"/>
      <c r="U3476" s="48"/>
      <c r="V3476" s="48"/>
      <c r="W3476" s="48"/>
      <c r="X3476" s="48"/>
      <c r="Y3476" s="48"/>
      <c r="Z3476" s="48"/>
      <c r="AA3476" s="48"/>
      <c r="AB3476" s="48"/>
      <c r="AC3476" s="48"/>
      <c r="AD3476" s="48"/>
      <c r="AE3476" s="48"/>
      <c r="AF3476" s="48">
        <v>0.16014418643786499</v>
      </c>
      <c r="AG3476" s="48">
        <v>4.7387070469570802E-2</v>
      </c>
      <c r="AH3476" s="48"/>
      <c r="AI3476" s="48"/>
      <c r="AJ3476" s="48"/>
      <c r="AK3476" s="48"/>
      <c r="AL3476" s="48"/>
      <c r="AM3476" s="48"/>
      <c r="AN3476" s="48"/>
      <c r="AO3476" s="48"/>
      <c r="AP3476" s="48"/>
      <c r="AQ3476" s="48"/>
      <c r="AR3476" s="48"/>
      <c r="AT3476" s="48"/>
      <c r="AU3476" s="48"/>
      <c r="AV3476" s="48"/>
      <c r="AZ3476" s="48"/>
      <c r="BA3476" s="48"/>
      <c r="BB3476" s="48"/>
      <c r="BC3476" s="48"/>
      <c r="BD3476" s="48"/>
      <c r="BE3476" s="48"/>
      <c r="BF3476" s="48"/>
      <c r="BG3476" s="48"/>
      <c r="BH3476" s="48"/>
      <c r="BI3476" s="48"/>
      <c r="BJ3476" s="48"/>
      <c r="BK3476" s="48"/>
      <c r="BL3476" s="48"/>
    </row>
    <row r="3477" spans="1:64" x14ac:dyDescent="0.25">
      <c r="A3477" s="56" t="s">
        <v>538</v>
      </c>
      <c r="B3477" s="56" t="s">
        <v>538</v>
      </c>
      <c r="C3477" s="47">
        <v>42293</v>
      </c>
      <c r="D3477" s="47"/>
      <c r="E3477" s="47"/>
      <c r="F3477" s="48" t="s">
        <v>534</v>
      </c>
      <c r="G3477" s="48"/>
      <c r="H3477" s="48">
        <v>461.22234374999999</v>
      </c>
      <c r="I3477" s="48">
        <v>0.167265625</v>
      </c>
      <c r="J3477" s="48">
        <v>0.24308750000000001</v>
      </c>
      <c r="K3477" s="48">
        <v>0.25911250000000002</v>
      </c>
      <c r="L3477" s="48">
        <v>0.225575</v>
      </c>
      <c r="M3477" s="48">
        <v>0.28434375000000001</v>
      </c>
      <c r="N3477" s="48">
        <v>0.29304374999999999</v>
      </c>
      <c r="O3477" s="48">
        <v>0.27015624999999999</v>
      </c>
      <c r="P3477" s="48"/>
      <c r="Q3477" s="48"/>
      <c r="R3477" s="48"/>
      <c r="S3477" s="48"/>
      <c r="T3477" s="48"/>
      <c r="U3477" s="48"/>
      <c r="V3477" s="48"/>
      <c r="W3477" s="48"/>
      <c r="X3477" s="48"/>
      <c r="Y3477" s="48"/>
      <c r="Z3477" s="48"/>
      <c r="AA3477" s="48"/>
      <c r="AB3477" s="48"/>
      <c r="AC3477" s="48"/>
      <c r="AD3477" s="48"/>
      <c r="AE3477" s="48"/>
      <c r="AF3477" s="48"/>
      <c r="AG3477" s="48"/>
      <c r="AH3477" s="48"/>
      <c r="AI3477" s="48"/>
      <c r="AJ3477" s="48"/>
      <c r="AK3477" s="48"/>
      <c r="AL3477" s="48"/>
      <c r="AM3477" s="48"/>
      <c r="AN3477" s="48"/>
      <c r="AO3477" s="48"/>
      <c r="AP3477" s="48"/>
      <c r="AQ3477" s="48"/>
      <c r="AR3477" s="48"/>
      <c r="AT3477" s="48"/>
      <c r="AU3477" s="48"/>
      <c r="AV3477" s="48"/>
      <c r="AZ3477" s="48"/>
      <c r="BA3477" s="48"/>
      <c r="BB3477" s="48"/>
      <c r="BC3477" s="48"/>
      <c r="BD3477" s="48"/>
      <c r="BE3477" s="48"/>
      <c r="BF3477" s="48"/>
      <c r="BG3477" s="48"/>
      <c r="BH3477" s="48"/>
      <c r="BI3477" s="48"/>
      <c r="BJ3477" s="48"/>
      <c r="BK3477" s="48"/>
      <c r="BL3477" s="48"/>
    </row>
    <row r="3478" spans="1:64" x14ac:dyDescent="0.25">
      <c r="A3478" s="56" t="s">
        <v>538</v>
      </c>
      <c r="B3478" s="56" t="s">
        <v>538</v>
      </c>
      <c r="C3478" s="47">
        <v>42294</v>
      </c>
      <c r="D3478" s="47"/>
      <c r="E3478" s="47"/>
      <c r="F3478" s="48" t="s">
        <v>534</v>
      </c>
      <c r="G3478" s="48"/>
      <c r="H3478" s="48">
        <v>460.49296874999999</v>
      </c>
      <c r="I3478" s="48">
        <v>0.16378437500000001</v>
      </c>
      <c r="J3478" s="48">
        <v>0.24105625</v>
      </c>
      <c r="K3478" s="48">
        <v>0.2588375</v>
      </c>
      <c r="L3478" s="48">
        <v>0.22589999999999999</v>
      </c>
      <c r="M3478" s="48">
        <v>0.2845125</v>
      </c>
      <c r="N3478" s="48">
        <v>0.29315625000000001</v>
      </c>
      <c r="O3478" s="48">
        <v>0.27015</v>
      </c>
      <c r="P3478" s="48"/>
      <c r="Q3478" s="48"/>
      <c r="R3478" s="48"/>
      <c r="S3478" s="48"/>
      <c r="T3478" s="48"/>
      <c r="U3478" s="48"/>
      <c r="V3478" s="48"/>
      <c r="W3478" s="48"/>
      <c r="X3478" s="48"/>
      <c r="Y3478" s="48"/>
      <c r="Z3478" s="48"/>
      <c r="AA3478" s="48"/>
      <c r="AB3478" s="48"/>
      <c r="AC3478" s="48"/>
      <c r="AD3478" s="48"/>
      <c r="AE3478" s="48"/>
      <c r="AF3478" s="48"/>
      <c r="AG3478" s="48"/>
      <c r="AH3478" s="48"/>
      <c r="AI3478" s="48"/>
      <c r="AJ3478" s="48"/>
      <c r="AK3478" s="48"/>
      <c r="AL3478" s="48"/>
      <c r="AM3478" s="48"/>
      <c r="AN3478" s="48"/>
      <c r="AO3478" s="48"/>
      <c r="AP3478" s="48"/>
      <c r="AQ3478" s="48"/>
      <c r="AR3478" s="48"/>
      <c r="AT3478" s="48"/>
      <c r="AU3478" s="48"/>
      <c r="AV3478" s="48"/>
      <c r="AZ3478" s="48"/>
      <c r="BA3478" s="48"/>
      <c r="BB3478" s="48"/>
      <c r="BC3478" s="48"/>
      <c r="BD3478" s="48"/>
      <c r="BE3478" s="48"/>
      <c r="BF3478" s="48"/>
      <c r="BG3478" s="48"/>
      <c r="BH3478" s="48"/>
      <c r="BI3478" s="48"/>
      <c r="BJ3478" s="48"/>
      <c r="BK3478" s="48"/>
      <c r="BL3478" s="48"/>
    </row>
    <row r="3479" spans="1:64" x14ac:dyDescent="0.25">
      <c r="A3479" s="56" t="s">
        <v>538</v>
      </c>
      <c r="B3479" s="56" t="s">
        <v>538</v>
      </c>
      <c r="C3479" s="47">
        <v>42295</v>
      </c>
      <c r="D3479" s="47"/>
      <c r="E3479" s="47"/>
      <c r="F3479" s="48" t="s">
        <v>534</v>
      </c>
      <c r="G3479" s="48"/>
      <c r="H3479" s="48">
        <v>459.27796875000001</v>
      </c>
      <c r="I3479" s="48">
        <v>0.15856562499999999</v>
      </c>
      <c r="J3479" s="48">
        <v>0.23853750000000001</v>
      </c>
      <c r="K3479" s="48">
        <v>0.25808750000000003</v>
      </c>
      <c r="L3479" s="48">
        <v>0.22598124999999999</v>
      </c>
      <c r="M3479" s="48">
        <v>0.28469375000000002</v>
      </c>
      <c r="N3479" s="48">
        <v>0.29326875000000002</v>
      </c>
      <c r="O3479" s="48">
        <v>0.27034374999999999</v>
      </c>
      <c r="P3479" s="48"/>
      <c r="Q3479" s="48"/>
      <c r="R3479" s="48"/>
      <c r="S3479" s="48"/>
      <c r="T3479" s="48"/>
      <c r="U3479" s="48"/>
      <c r="V3479" s="48"/>
      <c r="W3479" s="48"/>
      <c r="X3479" s="48"/>
      <c r="Y3479" s="48"/>
      <c r="Z3479" s="48"/>
      <c r="AA3479" s="48"/>
      <c r="AB3479" s="48"/>
      <c r="AC3479" s="48"/>
      <c r="AD3479" s="48"/>
      <c r="AE3479" s="48"/>
      <c r="AF3479" s="48"/>
      <c r="AG3479" s="48"/>
      <c r="AH3479" s="48"/>
      <c r="AI3479" s="48"/>
      <c r="AJ3479" s="48"/>
      <c r="AK3479" s="48"/>
      <c r="AL3479" s="48"/>
      <c r="AM3479" s="48"/>
      <c r="AN3479" s="48"/>
      <c r="AO3479" s="48"/>
      <c r="AP3479" s="48"/>
      <c r="AQ3479" s="48"/>
      <c r="AR3479" s="48"/>
      <c r="AT3479" s="48"/>
      <c r="AU3479" s="48"/>
      <c r="AV3479" s="48"/>
      <c r="AZ3479" s="48"/>
      <c r="BA3479" s="48"/>
      <c r="BB3479" s="48"/>
      <c r="BC3479" s="48"/>
      <c r="BD3479" s="48"/>
      <c r="BE3479" s="48"/>
      <c r="BF3479" s="48"/>
      <c r="BG3479" s="48"/>
      <c r="BH3479" s="48"/>
      <c r="BI3479" s="48"/>
      <c r="BJ3479" s="48"/>
      <c r="BK3479" s="48"/>
      <c r="BL3479" s="48"/>
    </row>
    <row r="3480" spans="1:64" x14ac:dyDescent="0.25">
      <c r="A3480" s="56" t="s">
        <v>538</v>
      </c>
      <c r="B3480" s="56" t="s">
        <v>538</v>
      </c>
      <c r="C3480" s="47">
        <v>42296</v>
      </c>
      <c r="D3480" s="47"/>
      <c r="E3480" s="47"/>
      <c r="F3480" s="48" t="s">
        <v>534</v>
      </c>
      <c r="G3480" s="48"/>
      <c r="H3480" s="48">
        <v>458.05453125000003</v>
      </c>
      <c r="I3480" s="48">
        <v>0.153903125</v>
      </c>
      <c r="J3480" s="48">
        <v>0.23549375</v>
      </c>
      <c r="K3480" s="48">
        <v>0.25738749999999999</v>
      </c>
      <c r="L3480" s="48">
        <v>0.22620625</v>
      </c>
      <c r="M3480" s="48">
        <v>0.28485624999999998</v>
      </c>
      <c r="N3480" s="48">
        <v>0.29339999999999999</v>
      </c>
      <c r="O3480" s="48">
        <v>0.27029999999999998</v>
      </c>
      <c r="P3480" s="48"/>
      <c r="Q3480" s="48"/>
      <c r="R3480" s="48"/>
      <c r="S3480" s="48"/>
      <c r="T3480" s="48"/>
      <c r="U3480" s="48"/>
      <c r="V3480" s="48"/>
      <c r="W3480" s="48"/>
      <c r="X3480" s="48"/>
      <c r="Y3480" s="48"/>
      <c r="Z3480" s="48"/>
      <c r="AA3480" s="48"/>
      <c r="AB3480" s="48"/>
      <c r="AC3480" s="48"/>
      <c r="AD3480" s="48"/>
      <c r="AE3480" s="48"/>
      <c r="AF3480" s="48"/>
      <c r="AG3480" s="48"/>
      <c r="AH3480" s="48"/>
      <c r="AI3480" s="48"/>
      <c r="AJ3480" s="48"/>
      <c r="AK3480" s="48"/>
      <c r="AL3480" s="48"/>
      <c r="AM3480" s="48"/>
      <c r="AN3480" s="48"/>
      <c r="AO3480" s="48"/>
      <c r="AP3480" s="48"/>
      <c r="AQ3480" s="48"/>
      <c r="AR3480" s="48"/>
      <c r="AT3480" s="48"/>
      <c r="AU3480" s="48"/>
      <c r="AV3480" s="48"/>
      <c r="AZ3480" s="48"/>
      <c r="BA3480" s="48"/>
      <c r="BB3480" s="48"/>
      <c r="BC3480" s="48"/>
      <c r="BD3480" s="48"/>
      <c r="BE3480" s="48"/>
      <c r="BF3480" s="48"/>
      <c r="BG3480" s="48"/>
      <c r="BH3480" s="48"/>
      <c r="BI3480" s="48"/>
      <c r="BJ3480" s="48"/>
      <c r="BK3480" s="48"/>
      <c r="BL3480" s="48"/>
    </row>
    <row r="3481" spans="1:64" x14ac:dyDescent="0.25">
      <c r="A3481" s="56" t="s">
        <v>538</v>
      </c>
      <c r="B3481" s="56" t="s">
        <v>538</v>
      </c>
      <c r="C3481" s="47">
        <v>42297</v>
      </c>
      <c r="D3481" s="47"/>
      <c r="E3481" s="47"/>
      <c r="F3481" s="48" t="s">
        <v>534</v>
      </c>
      <c r="G3481" s="48"/>
      <c r="H3481" s="48">
        <v>456.63890624999999</v>
      </c>
      <c r="I3481" s="48">
        <v>0.14967187500000001</v>
      </c>
      <c r="J3481" s="48">
        <v>0.2323875</v>
      </c>
      <c r="K3481" s="48">
        <v>0.25613124999999998</v>
      </c>
      <c r="L3481" s="48">
        <v>0.22625000000000001</v>
      </c>
      <c r="M3481" s="48">
        <v>0.28490625000000003</v>
      </c>
      <c r="N3481" s="48">
        <v>0.29334375000000001</v>
      </c>
      <c r="O3481" s="48">
        <v>0.27046874999999998</v>
      </c>
      <c r="P3481" s="48"/>
      <c r="Q3481" s="48"/>
      <c r="R3481" s="48"/>
      <c r="S3481" s="48"/>
      <c r="T3481" s="48"/>
      <c r="U3481" s="48"/>
      <c r="V3481" s="48"/>
      <c r="W3481" s="48"/>
      <c r="X3481" s="48"/>
      <c r="Y3481" s="48"/>
      <c r="Z3481" s="48"/>
      <c r="AA3481" s="48"/>
      <c r="AB3481" s="48"/>
      <c r="AC3481" s="48"/>
      <c r="AD3481" s="48"/>
      <c r="AE3481" s="48">
        <v>4.55</v>
      </c>
      <c r="AF3481" s="48">
        <v>0.21535635271650699</v>
      </c>
      <c r="AG3481" s="48">
        <v>7.7081478624028602E-2</v>
      </c>
      <c r="AH3481" s="48"/>
      <c r="AI3481" s="48"/>
      <c r="AJ3481" s="48"/>
      <c r="AK3481" s="48">
        <v>0</v>
      </c>
      <c r="AL3481" s="48">
        <v>3.05</v>
      </c>
      <c r="AM3481" s="48"/>
      <c r="AN3481" s="48"/>
      <c r="AO3481" s="48"/>
      <c r="AP3481" s="48"/>
      <c r="AQ3481" s="48"/>
      <c r="AR3481" s="48"/>
      <c r="AT3481" s="48"/>
      <c r="AU3481" s="48"/>
      <c r="AV3481" s="48"/>
      <c r="AZ3481" s="48"/>
      <c r="BA3481" s="48"/>
      <c r="BB3481" s="48"/>
      <c r="BC3481" s="48"/>
      <c r="BD3481" s="48"/>
      <c r="BE3481" s="48"/>
      <c r="BF3481" s="48"/>
      <c r="BG3481" s="48"/>
      <c r="BH3481" s="48"/>
      <c r="BI3481" s="48"/>
      <c r="BJ3481" s="48"/>
      <c r="BK3481" s="48"/>
      <c r="BL3481" s="48">
        <v>4.55</v>
      </c>
    </row>
    <row r="3482" spans="1:64" x14ac:dyDescent="0.25">
      <c r="A3482" s="56" t="s">
        <v>538</v>
      </c>
      <c r="B3482" s="56" t="s">
        <v>538</v>
      </c>
      <c r="C3482" s="47">
        <v>42298</v>
      </c>
      <c r="D3482" s="47"/>
      <c r="E3482" s="47"/>
      <c r="F3482" s="48" t="s">
        <v>534</v>
      </c>
      <c r="G3482" s="48"/>
      <c r="H3482" s="48">
        <v>455.16281249999997</v>
      </c>
      <c r="I3482" s="48">
        <v>0.14490624999999999</v>
      </c>
      <c r="J3482" s="48">
        <v>0.22888749999999999</v>
      </c>
      <c r="K3482" s="48">
        <v>0.25509999999999999</v>
      </c>
      <c r="L3482" s="48">
        <v>0.22620000000000001</v>
      </c>
      <c r="M3482" s="48">
        <v>0.28501874999999999</v>
      </c>
      <c r="N3482" s="48">
        <v>0.29344999999999999</v>
      </c>
      <c r="O3482" s="48">
        <v>0.27054375000000003</v>
      </c>
      <c r="P3482" s="48"/>
      <c r="Q3482" s="48"/>
      <c r="R3482" s="48"/>
      <c r="S3482" s="48"/>
      <c r="T3482" s="48"/>
      <c r="U3482" s="48"/>
      <c r="V3482" s="48"/>
      <c r="W3482" s="48"/>
      <c r="X3482" s="48"/>
      <c r="Y3482" s="48"/>
      <c r="Z3482" s="48"/>
      <c r="AA3482" s="48"/>
      <c r="AB3482" s="48"/>
      <c r="AC3482" s="48"/>
      <c r="AD3482" s="48"/>
      <c r="AE3482" s="48"/>
      <c r="AF3482" s="48"/>
      <c r="AG3482" s="48"/>
      <c r="AH3482" s="48"/>
      <c r="AI3482" s="48"/>
      <c r="AJ3482" s="48"/>
      <c r="AK3482" s="48"/>
      <c r="AL3482" s="48"/>
      <c r="AM3482" s="48"/>
      <c r="AN3482" s="48"/>
      <c r="AO3482" s="48"/>
      <c r="AP3482" s="48"/>
      <c r="AQ3482" s="48"/>
      <c r="AR3482" s="48"/>
      <c r="AT3482" s="48"/>
      <c r="AU3482" s="48"/>
      <c r="AV3482" s="48"/>
      <c r="AZ3482" s="48"/>
      <c r="BA3482" s="48"/>
      <c r="BB3482" s="48"/>
      <c r="BC3482" s="48"/>
      <c r="BD3482" s="48"/>
      <c r="BE3482" s="48"/>
      <c r="BF3482" s="48"/>
      <c r="BG3482" s="48"/>
      <c r="BH3482" s="48"/>
      <c r="BI3482" s="48"/>
      <c r="BJ3482" s="48"/>
      <c r="BK3482" s="48"/>
      <c r="BL3482" s="48"/>
    </row>
    <row r="3483" spans="1:64" x14ac:dyDescent="0.25">
      <c r="A3483" s="56" t="s">
        <v>538</v>
      </c>
      <c r="B3483" s="56" t="s">
        <v>538</v>
      </c>
      <c r="C3483" s="47">
        <v>42299</v>
      </c>
      <c r="D3483" s="47"/>
      <c r="E3483" s="47"/>
      <c r="F3483" s="48" t="s">
        <v>534</v>
      </c>
      <c r="G3483" s="48"/>
      <c r="H3483" s="48">
        <v>454.00359374999999</v>
      </c>
      <c r="I3483" s="48">
        <v>0.14087812499999999</v>
      </c>
      <c r="J3483" s="48">
        <v>0.22586249999999999</v>
      </c>
      <c r="K3483" s="48">
        <v>0.25439374999999997</v>
      </c>
      <c r="L3483" s="48">
        <v>0.22630624999999999</v>
      </c>
      <c r="M3483" s="48">
        <v>0.28513125</v>
      </c>
      <c r="N3483" s="48">
        <v>0.29357499999999997</v>
      </c>
      <c r="O3483" s="48">
        <v>0.27056875000000002</v>
      </c>
      <c r="P3483" s="48"/>
      <c r="Q3483" s="48"/>
      <c r="R3483" s="48"/>
      <c r="S3483" s="48"/>
      <c r="T3483" s="48"/>
      <c r="U3483" s="48"/>
      <c r="V3483" s="48"/>
      <c r="W3483" s="48"/>
      <c r="X3483" s="48"/>
      <c r="Y3483" s="48"/>
      <c r="Z3483" s="48"/>
      <c r="AA3483" s="48"/>
      <c r="AB3483" s="48"/>
      <c r="AC3483" s="48"/>
      <c r="AD3483" s="48"/>
      <c r="AE3483" s="48"/>
      <c r="AF3483" s="48"/>
      <c r="AG3483" s="48">
        <v>0.122514762494684</v>
      </c>
      <c r="AH3483" s="48"/>
      <c r="AI3483" s="48"/>
      <c r="AJ3483" s="48"/>
      <c r="AK3483" s="48"/>
      <c r="AL3483" s="48"/>
      <c r="AM3483" s="48"/>
      <c r="AN3483" s="48"/>
      <c r="AO3483" s="48"/>
      <c r="AP3483" s="48"/>
      <c r="AQ3483" s="48"/>
      <c r="AR3483" s="48"/>
      <c r="AT3483" s="48"/>
      <c r="AU3483" s="48"/>
      <c r="AV3483" s="48"/>
      <c r="AZ3483" s="48"/>
      <c r="BA3483" s="48"/>
      <c r="BB3483" s="48"/>
      <c r="BC3483" s="48"/>
      <c r="BD3483" s="48"/>
      <c r="BE3483" s="48"/>
      <c r="BF3483" s="48"/>
      <c r="BG3483" s="48"/>
      <c r="BH3483" s="48"/>
      <c r="BI3483" s="48"/>
      <c r="BJ3483" s="48"/>
      <c r="BK3483" s="48"/>
      <c r="BL3483" s="48"/>
    </row>
    <row r="3484" spans="1:64" x14ac:dyDescent="0.25">
      <c r="A3484" s="56" t="s">
        <v>538</v>
      </c>
      <c r="B3484" s="56" t="s">
        <v>538</v>
      </c>
      <c r="C3484" s="47">
        <v>42300</v>
      </c>
      <c r="D3484" s="47"/>
      <c r="E3484" s="47"/>
      <c r="F3484" s="48" t="s">
        <v>534</v>
      </c>
      <c r="G3484" s="48"/>
      <c r="H3484" s="48">
        <v>453.00562500000001</v>
      </c>
      <c r="I3484" s="48">
        <v>0.138325</v>
      </c>
      <c r="J3484" s="48">
        <v>0.22289999999999999</v>
      </c>
      <c r="K3484" s="48">
        <v>0.25322499999999998</v>
      </c>
      <c r="L3484" s="48">
        <v>0.22650624999999999</v>
      </c>
      <c r="M3484" s="48">
        <v>0.28521875000000002</v>
      </c>
      <c r="N3484" s="48">
        <v>0.29376249999999998</v>
      </c>
      <c r="O3484" s="48">
        <v>0.27069375000000001</v>
      </c>
      <c r="P3484" s="48"/>
      <c r="Q3484" s="48"/>
      <c r="R3484" s="48"/>
      <c r="S3484" s="48"/>
      <c r="T3484" s="48"/>
      <c r="U3484" s="48"/>
      <c r="V3484" s="48"/>
      <c r="W3484" s="48"/>
      <c r="X3484" s="48"/>
      <c r="Y3484" s="48"/>
      <c r="Z3484" s="48"/>
      <c r="AA3484" s="48"/>
      <c r="AB3484" s="48"/>
      <c r="AC3484" s="48"/>
      <c r="AD3484" s="48"/>
      <c r="AE3484" s="48"/>
      <c r="AF3484" s="48"/>
      <c r="AG3484" s="48"/>
      <c r="AH3484" s="48"/>
      <c r="AI3484" s="48"/>
      <c r="AJ3484" s="48"/>
      <c r="AK3484" s="48"/>
      <c r="AL3484" s="48"/>
      <c r="AM3484" s="48"/>
      <c r="AN3484" s="48"/>
      <c r="AO3484" s="48"/>
      <c r="AP3484" s="48"/>
      <c r="AQ3484" s="48"/>
      <c r="AR3484" s="48"/>
      <c r="AT3484" s="48"/>
      <c r="AU3484" s="48"/>
      <c r="AV3484" s="48"/>
      <c r="AZ3484" s="48"/>
      <c r="BA3484" s="48"/>
      <c r="BB3484" s="48"/>
      <c r="BC3484" s="48"/>
      <c r="BD3484" s="48"/>
      <c r="BE3484" s="48"/>
      <c r="BF3484" s="48"/>
      <c r="BG3484" s="48"/>
      <c r="BH3484" s="48"/>
      <c r="BI3484" s="48"/>
      <c r="BJ3484" s="48"/>
      <c r="BK3484" s="48"/>
      <c r="BL3484" s="48"/>
    </row>
    <row r="3485" spans="1:64" x14ac:dyDescent="0.25">
      <c r="A3485" s="56" t="s">
        <v>538</v>
      </c>
      <c r="B3485" s="56" t="s">
        <v>538</v>
      </c>
      <c r="C3485" s="47">
        <v>42301</v>
      </c>
      <c r="D3485" s="47"/>
      <c r="E3485" s="47"/>
      <c r="F3485" s="48" t="s">
        <v>534</v>
      </c>
      <c r="G3485" s="48"/>
      <c r="H3485" s="48">
        <v>451.68890625</v>
      </c>
      <c r="I3485" s="48">
        <v>0.13537812499999999</v>
      </c>
      <c r="J3485" s="48">
        <v>0.21968124999999999</v>
      </c>
      <c r="K3485" s="48">
        <v>0.25163750000000001</v>
      </c>
      <c r="L3485" s="48">
        <v>0.22635</v>
      </c>
      <c r="M3485" s="48">
        <v>0.28544375</v>
      </c>
      <c r="N3485" s="48">
        <v>0.29379375000000002</v>
      </c>
      <c r="O3485" s="48">
        <v>0.27087499999999998</v>
      </c>
      <c r="P3485" s="48"/>
      <c r="Q3485" s="48"/>
      <c r="R3485" s="48"/>
      <c r="S3485" s="48"/>
      <c r="T3485" s="48"/>
      <c r="U3485" s="48"/>
      <c r="V3485" s="48"/>
      <c r="W3485" s="48"/>
      <c r="X3485" s="48"/>
      <c r="Y3485" s="48"/>
      <c r="Z3485" s="48"/>
      <c r="AA3485" s="48"/>
      <c r="AB3485" s="48"/>
      <c r="AC3485" s="48"/>
      <c r="AD3485" s="48"/>
      <c r="AE3485" s="48"/>
      <c r="AF3485" s="48"/>
      <c r="AG3485" s="48"/>
      <c r="AH3485" s="48"/>
      <c r="AI3485" s="48"/>
      <c r="AJ3485" s="48"/>
      <c r="AK3485" s="48"/>
      <c r="AL3485" s="48"/>
      <c r="AM3485" s="48"/>
      <c r="AN3485" s="48"/>
      <c r="AO3485" s="48"/>
      <c r="AP3485" s="48"/>
      <c r="AQ3485" s="48"/>
      <c r="AR3485" s="48"/>
      <c r="AT3485" s="48"/>
      <c r="AU3485" s="48"/>
      <c r="AV3485" s="48"/>
      <c r="AZ3485" s="48"/>
      <c r="BA3485" s="48"/>
      <c r="BB3485" s="48"/>
      <c r="BC3485" s="48"/>
      <c r="BD3485" s="48"/>
      <c r="BE3485" s="48"/>
      <c r="BF3485" s="48"/>
      <c r="BG3485" s="48"/>
      <c r="BH3485" s="48"/>
      <c r="BI3485" s="48"/>
      <c r="BJ3485" s="48"/>
      <c r="BK3485" s="48"/>
      <c r="BL3485" s="48"/>
    </row>
    <row r="3486" spans="1:64" x14ac:dyDescent="0.25">
      <c r="A3486" s="56" t="s">
        <v>538</v>
      </c>
      <c r="B3486" s="56" t="s">
        <v>538</v>
      </c>
      <c r="C3486" s="47">
        <v>42302</v>
      </c>
      <c r="D3486" s="47"/>
      <c r="E3486" s="47"/>
      <c r="F3486" s="48" t="s">
        <v>534</v>
      </c>
      <c r="G3486" s="48"/>
      <c r="H3486" s="48">
        <v>450.40406250000001</v>
      </c>
      <c r="I3486" s="48">
        <v>0.13267499999999999</v>
      </c>
      <c r="J3486" s="48">
        <v>0.21670624999999999</v>
      </c>
      <c r="K3486" s="48">
        <v>0.25018750000000001</v>
      </c>
      <c r="L3486" s="48">
        <v>0.22622500000000001</v>
      </c>
      <c r="M3486" s="48">
        <v>0.28542499999999998</v>
      </c>
      <c r="N3486" s="48">
        <v>0.29395624999999997</v>
      </c>
      <c r="O3486" s="48">
        <v>0.27086250000000001</v>
      </c>
      <c r="P3486" s="48"/>
      <c r="Q3486" s="48"/>
      <c r="R3486" s="48"/>
      <c r="S3486" s="48"/>
      <c r="T3486" s="48"/>
      <c r="U3486" s="48"/>
      <c r="V3486" s="48"/>
      <c r="W3486" s="48"/>
      <c r="X3486" s="48"/>
      <c r="Y3486" s="48"/>
      <c r="Z3486" s="48"/>
      <c r="AA3486" s="48"/>
      <c r="AB3486" s="48"/>
      <c r="AC3486" s="48"/>
      <c r="AD3486" s="48"/>
      <c r="AE3486" s="48"/>
      <c r="AF3486" s="48"/>
      <c r="AG3486" s="48"/>
      <c r="AH3486" s="48"/>
      <c r="AI3486" s="48"/>
      <c r="AJ3486" s="48"/>
      <c r="AK3486" s="48"/>
      <c r="AL3486" s="48"/>
      <c r="AM3486" s="48"/>
      <c r="AN3486" s="48"/>
      <c r="AO3486" s="48"/>
      <c r="AP3486" s="48"/>
      <c r="AQ3486" s="48"/>
      <c r="AR3486" s="48"/>
      <c r="AT3486" s="48"/>
      <c r="AU3486" s="48"/>
      <c r="AV3486" s="48"/>
      <c r="AZ3486" s="48"/>
      <c r="BA3486" s="48"/>
      <c r="BB3486" s="48"/>
      <c r="BC3486" s="48"/>
      <c r="BD3486" s="48"/>
      <c r="BE3486" s="48"/>
      <c r="BF3486" s="48"/>
      <c r="BG3486" s="48"/>
      <c r="BH3486" s="48"/>
      <c r="BI3486" s="48"/>
      <c r="BJ3486" s="48"/>
      <c r="BK3486" s="48"/>
      <c r="BL3486" s="48"/>
    </row>
    <row r="3487" spans="1:64" x14ac:dyDescent="0.25">
      <c r="A3487" s="56" t="s">
        <v>538</v>
      </c>
      <c r="B3487" s="56" t="s">
        <v>538</v>
      </c>
      <c r="C3487" s="47">
        <v>42303</v>
      </c>
      <c r="D3487" s="47"/>
      <c r="E3487" s="47"/>
      <c r="F3487" s="48" t="s">
        <v>534</v>
      </c>
      <c r="G3487" s="48"/>
      <c r="H3487" s="48">
        <v>448.861875</v>
      </c>
      <c r="I3487" s="48">
        <v>0.12969375</v>
      </c>
      <c r="J3487" s="48">
        <v>0.21333125</v>
      </c>
      <c r="K3487" s="48">
        <v>0.24829999999999999</v>
      </c>
      <c r="L3487" s="48">
        <v>0.22595000000000001</v>
      </c>
      <c r="M3487" s="48">
        <v>0.28543125000000003</v>
      </c>
      <c r="N3487" s="48">
        <v>0.29404374999999999</v>
      </c>
      <c r="O3487" s="48">
        <v>0.27096874999999998</v>
      </c>
      <c r="P3487" s="48"/>
      <c r="Q3487" s="48"/>
      <c r="R3487" s="48"/>
      <c r="S3487" s="48"/>
      <c r="T3487" s="48"/>
      <c r="U3487" s="48"/>
      <c r="V3487" s="48"/>
      <c r="W3487" s="48"/>
      <c r="X3487" s="48"/>
      <c r="Y3487" s="48"/>
      <c r="Z3487" s="48"/>
      <c r="AA3487" s="48"/>
      <c r="AB3487" s="48"/>
      <c r="AC3487" s="48"/>
      <c r="AD3487" s="48"/>
      <c r="AE3487" s="48"/>
      <c r="AF3487" s="48"/>
      <c r="AG3487" s="48"/>
      <c r="AH3487" s="48"/>
      <c r="AI3487" s="48"/>
      <c r="AJ3487" s="48"/>
      <c r="AK3487" s="48"/>
      <c r="AL3487" s="48"/>
      <c r="AM3487" s="48"/>
      <c r="AN3487" s="48"/>
      <c r="AO3487" s="48"/>
      <c r="AP3487" s="48"/>
      <c r="AQ3487" s="48"/>
      <c r="AR3487" s="48"/>
      <c r="AT3487" s="48"/>
      <c r="AU3487" s="48"/>
      <c r="AV3487" s="48"/>
      <c r="AZ3487" s="48"/>
      <c r="BA3487" s="48"/>
      <c r="BB3487" s="48"/>
      <c r="BC3487" s="48"/>
      <c r="BD3487" s="48"/>
      <c r="BE3487" s="48"/>
      <c r="BF3487" s="48"/>
      <c r="BG3487" s="48"/>
      <c r="BH3487" s="48"/>
      <c r="BI3487" s="48"/>
      <c r="BJ3487" s="48"/>
      <c r="BK3487" s="48"/>
      <c r="BL3487" s="48"/>
    </row>
    <row r="3488" spans="1:64" x14ac:dyDescent="0.25">
      <c r="A3488" s="56" t="s">
        <v>538</v>
      </c>
      <c r="B3488" s="56" t="s">
        <v>538</v>
      </c>
      <c r="C3488" s="47">
        <v>42304</v>
      </c>
      <c r="D3488" s="47"/>
      <c r="E3488" s="47"/>
      <c r="F3488" s="48" t="s">
        <v>534</v>
      </c>
      <c r="G3488" s="48"/>
      <c r="H3488" s="48">
        <v>447.78187500000001</v>
      </c>
      <c r="I3488" s="48">
        <v>0.12743750000000001</v>
      </c>
      <c r="J3488" s="48">
        <v>0.21099999999999999</v>
      </c>
      <c r="K3488" s="48">
        <v>0.24686250000000001</v>
      </c>
      <c r="L3488" s="48">
        <v>0.22585</v>
      </c>
      <c r="M3488" s="48">
        <v>0.28551874999999999</v>
      </c>
      <c r="N3488" s="48">
        <v>0.29404374999999999</v>
      </c>
      <c r="O3488" s="48">
        <v>0.27111249999999998</v>
      </c>
      <c r="P3488" s="48"/>
      <c r="Q3488" s="48"/>
      <c r="R3488" s="48"/>
      <c r="S3488" s="48"/>
      <c r="T3488" s="48"/>
      <c r="U3488" s="48"/>
      <c r="V3488" s="48"/>
      <c r="W3488" s="48"/>
      <c r="X3488" s="48"/>
      <c r="Y3488" s="48"/>
      <c r="Z3488" s="48"/>
      <c r="AA3488" s="48"/>
      <c r="AB3488" s="48"/>
      <c r="AC3488" s="48"/>
      <c r="AD3488" s="48"/>
      <c r="AE3488" s="48"/>
      <c r="AF3488" s="48"/>
      <c r="AG3488" s="48">
        <v>0.176218481947886</v>
      </c>
      <c r="AH3488" s="48"/>
      <c r="AI3488" s="48"/>
      <c r="AJ3488" s="48"/>
      <c r="AK3488" s="48"/>
      <c r="AL3488" s="48"/>
      <c r="AM3488" s="48"/>
      <c r="AN3488" s="48"/>
      <c r="AO3488" s="48"/>
      <c r="AP3488" s="48"/>
      <c r="AQ3488" s="48"/>
      <c r="AR3488" s="48"/>
      <c r="AT3488" s="48"/>
      <c r="AU3488" s="48"/>
      <c r="AV3488" s="48"/>
      <c r="AZ3488" s="48"/>
      <c r="BA3488" s="48"/>
      <c r="BB3488" s="48"/>
      <c r="BC3488" s="48"/>
      <c r="BD3488" s="48"/>
      <c r="BE3488" s="48"/>
      <c r="BF3488" s="48"/>
      <c r="BG3488" s="48"/>
      <c r="BH3488" s="48"/>
      <c r="BI3488" s="48"/>
      <c r="BJ3488" s="48"/>
      <c r="BK3488" s="48"/>
      <c r="BL3488" s="48"/>
    </row>
    <row r="3489" spans="1:64" x14ac:dyDescent="0.25">
      <c r="A3489" s="56" t="s">
        <v>538</v>
      </c>
      <c r="B3489" s="56" t="s">
        <v>538</v>
      </c>
      <c r="C3489" s="47">
        <v>42305</v>
      </c>
      <c r="D3489" s="47"/>
      <c r="E3489" s="47"/>
      <c r="F3489" s="48" t="s">
        <v>534</v>
      </c>
      <c r="G3489" s="48"/>
      <c r="H3489" s="48">
        <v>447.05015624999999</v>
      </c>
      <c r="I3489" s="48">
        <v>0.12723437500000001</v>
      </c>
      <c r="J3489" s="48">
        <v>0.209675</v>
      </c>
      <c r="K3489" s="48">
        <v>0.24545624999999999</v>
      </c>
      <c r="L3489" s="48">
        <v>0.22551874999999999</v>
      </c>
      <c r="M3489" s="48">
        <v>0.28558125000000001</v>
      </c>
      <c r="N3489" s="48">
        <v>0.29408125000000002</v>
      </c>
      <c r="O3489" s="48">
        <v>0.27107500000000001</v>
      </c>
      <c r="P3489" s="48"/>
      <c r="Q3489" s="48"/>
      <c r="R3489" s="48"/>
      <c r="S3489" s="48"/>
      <c r="T3489" s="48"/>
      <c r="U3489" s="48"/>
      <c r="V3489" s="48"/>
      <c r="W3489" s="48"/>
      <c r="X3489" s="48"/>
      <c r="Y3489" s="48"/>
      <c r="Z3489" s="48"/>
      <c r="AA3489" s="48"/>
      <c r="AB3489" s="48"/>
      <c r="AC3489" s="48"/>
      <c r="AD3489" s="48"/>
      <c r="AE3489" s="48"/>
      <c r="AF3489" s="48"/>
      <c r="AG3489" s="48"/>
      <c r="AH3489" s="48"/>
      <c r="AI3489" s="48"/>
      <c r="AJ3489" s="48"/>
      <c r="AK3489" s="48"/>
      <c r="AL3489" s="48"/>
      <c r="AM3489" s="48"/>
      <c r="AN3489" s="48"/>
      <c r="AO3489" s="48"/>
      <c r="AP3489" s="48"/>
      <c r="AQ3489" s="48"/>
      <c r="AR3489" s="48"/>
      <c r="AT3489" s="48"/>
      <c r="AU3489" s="48"/>
      <c r="AV3489" s="48"/>
      <c r="AZ3489" s="48"/>
      <c r="BA3489" s="48"/>
      <c r="BB3489" s="48"/>
      <c r="BC3489" s="48"/>
      <c r="BD3489" s="48"/>
      <c r="BE3489" s="48"/>
      <c r="BF3489" s="48"/>
      <c r="BG3489" s="48"/>
      <c r="BH3489" s="48"/>
      <c r="BI3489" s="48"/>
      <c r="BJ3489" s="48"/>
      <c r="BK3489" s="48"/>
      <c r="BL3489" s="48"/>
    </row>
    <row r="3490" spans="1:64" x14ac:dyDescent="0.25">
      <c r="A3490" s="56" t="s">
        <v>538</v>
      </c>
      <c r="B3490" s="56" t="s">
        <v>538</v>
      </c>
      <c r="C3490" s="47">
        <v>42306</v>
      </c>
      <c r="D3490" s="47"/>
      <c r="E3490" s="47"/>
      <c r="F3490" s="48" t="s">
        <v>534</v>
      </c>
      <c r="G3490" s="48"/>
      <c r="H3490" s="48">
        <v>446.2528125</v>
      </c>
      <c r="I3490" s="48">
        <v>0.12645000000000001</v>
      </c>
      <c r="J3490" s="48">
        <v>0.20850625</v>
      </c>
      <c r="K3490" s="48">
        <v>0.24400625000000001</v>
      </c>
      <c r="L3490" s="48">
        <v>0.22511875000000001</v>
      </c>
      <c r="M3490" s="48">
        <v>0.28558749999999999</v>
      </c>
      <c r="N3490" s="48">
        <v>0.29420625</v>
      </c>
      <c r="O3490" s="48">
        <v>0.27111249999999998</v>
      </c>
      <c r="P3490" s="48"/>
      <c r="Q3490" s="48"/>
      <c r="R3490" s="48"/>
      <c r="S3490" s="48"/>
      <c r="T3490" s="48">
        <v>1.6731304250000001</v>
      </c>
      <c r="U3490" s="48">
        <v>48.196249999999999</v>
      </c>
      <c r="V3490" s="48">
        <v>0</v>
      </c>
      <c r="W3490" s="48"/>
      <c r="X3490" s="48"/>
      <c r="Y3490" s="48"/>
      <c r="Z3490" s="48"/>
      <c r="AA3490" s="48"/>
      <c r="AB3490" s="48"/>
      <c r="AC3490" s="48"/>
      <c r="AD3490" s="48"/>
      <c r="AE3490" s="48">
        <v>6</v>
      </c>
      <c r="AF3490" s="48"/>
      <c r="AG3490" s="48"/>
      <c r="AH3490" s="48"/>
      <c r="AI3490" s="48"/>
      <c r="AJ3490" s="48">
        <v>0</v>
      </c>
      <c r="AK3490" s="48">
        <v>0</v>
      </c>
      <c r="AL3490" s="48">
        <v>4.95</v>
      </c>
      <c r="AM3490" s="48">
        <v>0.66249999999999998</v>
      </c>
      <c r="AN3490" s="48">
        <v>3.9311919717779198E-2</v>
      </c>
      <c r="AO3490" s="48">
        <v>1.43473765</v>
      </c>
      <c r="AP3490" s="48">
        <v>36.496250000000003</v>
      </c>
      <c r="AQ3490" s="48"/>
      <c r="AR3490" s="48"/>
      <c r="AS3490">
        <v>1.815255E-2</v>
      </c>
      <c r="AT3490" s="48"/>
      <c r="AU3490" s="48"/>
      <c r="AV3490" s="48"/>
      <c r="AZ3490" s="48"/>
      <c r="BA3490" s="48"/>
      <c r="BB3490" s="48"/>
      <c r="BC3490" s="48"/>
      <c r="BD3490" s="48"/>
      <c r="BE3490" s="48">
        <v>0</v>
      </c>
      <c r="BF3490" s="48"/>
      <c r="BG3490" s="48">
        <v>2.03754508547009E-2</v>
      </c>
      <c r="BH3490" s="48">
        <v>0.238392775</v>
      </c>
      <c r="BI3490" s="48"/>
      <c r="BJ3490" s="48">
        <v>11.7</v>
      </c>
      <c r="BK3490" s="48"/>
      <c r="BL3490" s="48">
        <v>6</v>
      </c>
    </row>
    <row r="3491" spans="1:64" x14ac:dyDescent="0.25">
      <c r="A3491" s="56" t="s">
        <v>538</v>
      </c>
      <c r="B3491" s="56" t="s">
        <v>538</v>
      </c>
      <c r="C3491" s="47">
        <v>42307</v>
      </c>
      <c r="D3491" s="47"/>
      <c r="E3491" s="47"/>
      <c r="F3491" s="48" t="s">
        <v>534</v>
      </c>
      <c r="G3491" s="48"/>
      <c r="H3491" s="48">
        <v>444.71906250000001</v>
      </c>
      <c r="I3491" s="48">
        <v>0.1247625</v>
      </c>
      <c r="J3491" s="48">
        <v>0.20591875000000001</v>
      </c>
      <c r="K3491" s="48">
        <v>0.24155625</v>
      </c>
      <c r="L3491" s="48">
        <v>0.2245625</v>
      </c>
      <c r="M3491" s="48">
        <v>0.28544999999999998</v>
      </c>
      <c r="N3491" s="48">
        <v>0.29422500000000001</v>
      </c>
      <c r="O3491" s="48">
        <v>0.27126250000000002</v>
      </c>
      <c r="P3491" s="48"/>
      <c r="Q3491" s="48"/>
      <c r="R3491" s="48"/>
      <c r="S3491" s="48"/>
      <c r="T3491" s="48"/>
      <c r="U3491" s="48"/>
      <c r="V3491" s="48"/>
      <c r="W3491" s="48"/>
      <c r="X3491" s="48"/>
      <c r="Y3491" s="48"/>
      <c r="Z3491" s="48"/>
      <c r="AA3491" s="48"/>
      <c r="AB3491" s="48"/>
      <c r="AC3491" s="48"/>
      <c r="AD3491" s="48"/>
      <c r="AE3491" s="48"/>
      <c r="AF3491" s="48">
        <v>0.24226193645439001</v>
      </c>
      <c r="AG3491" s="48">
        <v>0.16147674406047999</v>
      </c>
      <c r="AH3491" s="48"/>
      <c r="AI3491" s="48"/>
      <c r="AJ3491" s="48"/>
      <c r="AK3491" s="48"/>
      <c r="AL3491" s="48"/>
      <c r="AM3491" s="48"/>
      <c r="AN3491" s="48"/>
      <c r="AO3491" s="48"/>
      <c r="AP3491" s="48"/>
      <c r="AQ3491" s="48"/>
      <c r="AR3491" s="48"/>
      <c r="AT3491" s="48"/>
      <c r="AU3491" s="48"/>
      <c r="AV3491" s="48"/>
      <c r="AZ3491" s="48"/>
      <c r="BA3491" s="48"/>
      <c r="BB3491" s="48"/>
      <c r="BC3491" s="48"/>
      <c r="BD3491" s="48"/>
      <c r="BE3491" s="48"/>
      <c r="BF3491" s="48"/>
      <c r="BG3491" s="48"/>
      <c r="BH3491" s="48"/>
      <c r="BI3491" s="48"/>
      <c r="BJ3491" s="48"/>
      <c r="BK3491" s="48"/>
      <c r="BL3491" s="48"/>
    </row>
    <row r="3492" spans="1:64" x14ac:dyDescent="0.25">
      <c r="A3492" s="56" t="s">
        <v>538</v>
      </c>
      <c r="B3492" s="56" t="s">
        <v>538</v>
      </c>
      <c r="C3492" s="47">
        <v>42308</v>
      </c>
      <c r="D3492" s="47"/>
      <c r="E3492" s="47"/>
      <c r="F3492" s="48" t="s">
        <v>534</v>
      </c>
      <c r="G3492" s="48"/>
      <c r="H3492" s="48">
        <v>443.24250000000001</v>
      </c>
      <c r="I3492" s="48">
        <v>0.122525</v>
      </c>
      <c r="J3492" s="48">
        <v>0.20305000000000001</v>
      </c>
      <c r="K3492" s="48">
        <v>0.23938124999999999</v>
      </c>
      <c r="L3492" s="48">
        <v>0.22428124999999999</v>
      </c>
      <c r="M3492" s="48">
        <v>0.28548125000000002</v>
      </c>
      <c r="N3492" s="48">
        <v>0.29422500000000001</v>
      </c>
      <c r="O3492" s="48">
        <v>0.27131875</v>
      </c>
      <c r="P3492" s="48"/>
      <c r="Q3492" s="48"/>
      <c r="R3492" s="48"/>
      <c r="S3492" s="48"/>
      <c r="T3492" s="48"/>
      <c r="U3492" s="48"/>
      <c r="V3492" s="48"/>
      <c r="W3492" s="48"/>
      <c r="X3492" s="48"/>
      <c r="Y3492" s="48"/>
      <c r="Z3492" s="48"/>
      <c r="AA3492" s="48"/>
      <c r="AB3492" s="48"/>
      <c r="AC3492" s="48"/>
      <c r="AD3492" s="48"/>
      <c r="AE3492" s="48"/>
      <c r="AF3492" s="48"/>
      <c r="AG3492" s="48"/>
      <c r="AH3492" s="48"/>
      <c r="AI3492" s="48"/>
      <c r="AJ3492" s="48"/>
      <c r="AK3492" s="48"/>
      <c r="AL3492" s="48"/>
      <c r="AM3492" s="48"/>
      <c r="AN3492" s="48"/>
      <c r="AO3492" s="48"/>
      <c r="AP3492" s="48"/>
      <c r="AQ3492" s="48"/>
      <c r="AR3492" s="48"/>
      <c r="AT3492" s="48"/>
      <c r="AU3492" s="48"/>
      <c r="AV3492" s="48"/>
      <c r="AZ3492" s="48"/>
      <c r="BA3492" s="48"/>
      <c r="BB3492" s="48"/>
      <c r="BC3492" s="48"/>
      <c r="BD3492" s="48"/>
      <c r="BE3492" s="48"/>
      <c r="BF3492" s="48"/>
      <c r="BG3492" s="48"/>
      <c r="BH3492" s="48"/>
      <c r="BI3492" s="48"/>
      <c r="BJ3492" s="48"/>
      <c r="BK3492" s="48"/>
      <c r="BL3492" s="48"/>
    </row>
    <row r="3493" spans="1:64" x14ac:dyDescent="0.25">
      <c r="A3493" s="56" t="s">
        <v>538</v>
      </c>
      <c r="B3493" s="56" t="s">
        <v>538</v>
      </c>
      <c r="C3493" s="47">
        <v>42309</v>
      </c>
      <c r="D3493" s="47"/>
      <c r="E3493" s="47"/>
      <c r="F3493" s="48" t="s">
        <v>534</v>
      </c>
      <c r="G3493" s="48"/>
      <c r="H3493" s="48">
        <v>441.72328125000001</v>
      </c>
      <c r="I3493" s="48">
        <v>0.12019687499999999</v>
      </c>
      <c r="J3493" s="48">
        <v>0.20017499999999999</v>
      </c>
      <c r="K3493" s="48">
        <v>0.23726875</v>
      </c>
      <c r="L3493" s="48">
        <v>0.22411875000000001</v>
      </c>
      <c r="M3493" s="48">
        <v>0.28533124999999998</v>
      </c>
      <c r="N3493" s="48">
        <v>0.29419374999999998</v>
      </c>
      <c r="O3493" s="48">
        <v>0.27131250000000001</v>
      </c>
      <c r="P3493" s="48"/>
      <c r="Q3493" s="48"/>
      <c r="R3493" s="48"/>
      <c r="S3493" s="48"/>
      <c r="T3493" s="48"/>
      <c r="U3493" s="48"/>
      <c r="V3493" s="48"/>
      <c r="W3493" s="48"/>
      <c r="X3493" s="48"/>
      <c r="Y3493" s="48"/>
      <c r="Z3493" s="48"/>
      <c r="AA3493" s="48"/>
      <c r="AB3493" s="48"/>
      <c r="AC3493" s="48"/>
      <c r="AD3493" s="48"/>
      <c r="AE3493" s="48"/>
      <c r="AF3493" s="48"/>
      <c r="AG3493" s="48"/>
      <c r="AH3493" s="48"/>
      <c r="AI3493" s="48"/>
      <c r="AJ3493" s="48"/>
      <c r="AK3493" s="48"/>
      <c r="AL3493" s="48"/>
      <c r="AM3493" s="48"/>
      <c r="AN3493" s="48"/>
      <c r="AO3493" s="48"/>
      <c r="AP3493" s="48"/>
      <c r="AQ3493" s="48"/>
      <c r="AR3493" s="48"/>
      <c r="AT3493" s="48"/>
      <c r="AU3493" s="48"/>
      <c r="AV3493" s="48"/>
      <c r="AZ3493" s="48"/>
      <c r="BA3493" s="48"/>
      <c r="BB3493" s="48"/>
      <c r="BC3493" s="48"/>
      <c r="BD3493" s="48"/>
      <c r="BE3493" s="48"/>
      <c r="BF3493" s="48"/>
      <c r="BG3493" s="48"/>
      <c r="BH3493" s="48"/>
      <c r="BI3493" s="48"/>
      <c r="BJ3493" s="48"/>
      <c r="BK3493" s="48"/>
      <c r="BL3493" s="48"/>
    </row>
    <row r="3494" spans="1:64" x14ac:dyDescent="0.25">
      <c r="A3494" s="56" t="s">
        <v>538</v>
      </c>
      <c r="B3494" s="56" t="s">
        <v>538</v>
      </c>
      <c r="C3494" s="47">
        <v>42310</v>
      </c>
      <c r="D3494" s="47"/>
      <c r="E3494" s="47"/>
      <c r="F3494" s="48" t="s">
        <v>534</v>
      </c>
      <c r="G3494" s="48"/>
      <c r="H3494" s="48">
        <v>447.79218750000001</v>
      </c>
      <c r="I3494" s="48">
        <v>0.16255625000000001</v>
      </c>
      <c r="J3494" s="48">
        <v>0.20106250000000001</v>
      </c>
      <c r="K3494" s="48">
        <v>0.23598749999999999</v>
      </c>
      <c r="L3494" s="48">
        <v>0.22388125</v>
      </c>
      <c r="M3494" s="48">
        <v>0.28530624999999998</v>
      </c>
      <c r="N3494" s="48">
        <v>0.29428124999999999</v>
      </c>
      <c r="O3494" s="48">
        <v>0.27137499999999998</v>
      </c>
      <c r="P3494" s="48"/>
      <c r="Q3494" s="48"/>
      <c r="R3494" s="48"/>
      <c r="S3494" s="48"/>
      <c r="T3494" s="48"/>
      <c r="U3494" s="48"/>
      <c r="V3494" s="48"/>
      <c r="W3494" s="48"/>
      <c r="X3494" s="48"/>
      <c r="Y3494" s="48"/>
      <c r="Z3494" s="48"/>
      <c r="AA3494" s="48"/>
      <c r="AB3494" s="48"/>
      <c r="AC3494" s="48"/>
      <c r="AD3494" s="48"/>
      <c r="AE3494" s="48"/>
      <c r="AF3494" s="48">
        <v>0.26966857873065703</v>
      </c>
      <c r="AG3494" s="48">
        <v>0.38130930355092701</v>
      </c>
      <c r="AH3494" s="48"/>
      <c r="AI3494" s="48"/>
      <c r="AJ3494" s="48"/>
      <c r="AK3494" s="48"/>
      <c r="AL3494" s="48"/>
      <c r="AM3494" s="48"/>
      <c r="AN3494" s="48"/>
      <c r="AO3494" s="48"/>
      <c r="AP3494" s="48"/>
      <c r="AQ3494" s="48"/>
      <c r="AR3494" s="48"/>
      <c r="AT3494" s="48"/>
      <c r="AU3494" s="48"/>
      <c r="AV3494" s="48"/>
      <c r="AZ3494" s="48"/>
      <c r="BA3494" s="48"/>
      <c r="BB3494" s="48"/>
      <c r="BC3494" s="48"/>
      <c r="BD3494" s="48"/>
      <c r="BE3494" s="48"/>
      <c r="BF3494" s="48"/>
      <c r="BG3494" s="48"/>
      <c r="BH3494" s="48"/>
      <c r="BI3494" s="48"/>
      <c r="BJ3494" s="48"/>
      <c r="BK3494" s="48"/>
      <c r="BL3494" s="48"/>
    </row>
    <row r="3495" spans="1:64" x14ac:dyDescent="0.25">
      <c r="A3495" s="56" t="s">
        <v>538</v>
      </c>
      <c r="B3495" s="56" t="s">
        <v>538</v>
      </c>
      <c r="C3495" s="47">
        <v>42311</v>
      </c>
      <c r="D3495" s="47"/>
      <c r="E3495" s="47"/>
      <c r="F3495" s="48" t="s">
        <v>534</v>
      </c>
      <c r="G3495" s="48"/>
      <c r="H3495" s="48">
        <v>445.75546874999998</v>
      </c>
      <c r="I3495" s="48">
        <v>0.152703125</v>
      </c>
      <c r="J3495" s="48">
        <v>0.20005000000000001</v>
      </c>
      <c r="K3495" s="48">
        <v>0.23473749999999999</v>
      </c>
      <c r="L3495" s="48">
        <v>0.22376874999999999</v>
      </c>
      <c r="M3495" s="48">
        <v>0.28536250000000002</v>
      </c>
      <c r="N3495" s="48">
        <v>0.29423749999999999</v>
      </c>
      <c r="O3495" s="48">
        <v>0.27136874999999999</v>
      </c>
      <c r="P3495" s="48"/>
      <c r="Q3495" s="48"/>
      <c r="R3495" s="48"/>
      <c r="S3495" s="48"/>
      <c r="T3495" s="48"/>
      <c r="U3495" s="48"/>
      <c r="V3495" s="48"/>
      <c r="W3495" s="48"/>
      <c r="X3495" s="48"/>
      <c r="Y3495" s="48"/>
      <c r="Z3495" s="48"/>
      <c r="AA3495" s="48"/>
      <c r="AB3495" s="48"/>
      <c r="AC3495" s="48"/>
      <c r="AD3495" s="48"/>
      <c r="AE3495" s="48"/>
      <c r="AF3495" s="48"/>
      <c r="AG3495" s="48"/>
      <c r="AH3495" s="48"/>
      <c r="AI3495" s="48"/>
      <c r="AJ3495" s="48"/>
      <c r="AK3495" s="48"/>
      <c r="AL3495" s="48"/>
      <c r="AM3495" s="48"/>
      <c r="AN3495" s="48"/>
      <c r="AO3495" s="48"/>
      <c r="AP3495" s="48"/>
      <c r="AQ3495" s="48"/>
      <c r="AR3495" s="48"/>
      <c r="AT3495" s="48"/>
      <c r="AU3495" s="48"/>
      <c r="AV3495" s="48"/>
      <c r="AZ3495" s="48"/>
      <c r="BA3495" s="48"/>
      <c r="BB3495" s="48"/>
      <c r="BC3495" s="48"/>
      <c r="BD3495" s="48"/>
      <c r="BE3495" s="48"/>
      <c r="BF3495" s="48"/>
      <c r="BG3495" s="48"/>
      <c r="BH3495" s="48"/>
      <c r="BI3495" s="48"/>
      <c r="BJ3495" s="48"/>
      <c r="BK3495" s="48"/>
      <c r="BL3495" s="48"/>
    </row>
    <row r="3496" spans="1:64" x14ac:dyDescent="0.25">
      <c r="A3496" s="56" t="s">
        <v>538</v>
      </c>
      <c r="B3496" s="56" t="s">
        <v>538</v>
      </c>
      <c r="C3496" s="47">
        <v>42312</v>
      </c>
      <c r="D3496" s="47"/>
      <c r="E3496" s="47"/>
      <c r="F3496" s="48" t="s">
        <v>534</v>
      </c>
      <c r="G3496" s="48"/>
      <c r="H3496" s="48">
        <v>444.34359375000003</v>
      </c>
      <c r="I3496" s="48">
        <v>0.14725312500000001</v>
      </c>
      <c r="J3496" s="48">
        <v>0.19952500000000001</v>
      </c>
      <c r="K3496" s="48">
        <v>0.2333375</v>
      </c>
      <c r="L3496" s="48">
        <v>0.22328124999999999</v>
      </c>
      <c r="M3496" s="48">
        <v>0.28536250000000002</v>
      </c>
      <c r="N3496" s="48">
        <v>0.29435</v>
      </c>
      <c r="O3496" s="48">
        <v>0.27142500000000003</v>
      </c>
      <c r="P3496" s="48"/>
      <c r="Q3496" s="48"/>
      <c r="R3496" s="48"/>
      <c r="S3496" s="48"/>
      <c r="T3496" s="48"/>
      <c r="U3496" s="48"/>
      <c r="V3496" s="48"/>
      <c r="W3496" s="48"/>
      <c r="X3496" s="48"/>
      <c r="Y3496" s="48"/>
      <c r="Z3496" s="48"/>
      <c r="AA3496" s="48"/>
      <c r="AB3496" s="48"/>
      <c r="AC3496" s="48"/>
      <c r="AD3496" s="48"/>
      <c r="AE3496" s="48"/>
      <c r="AF3496" s="48"/>
      <c r="AG3496" s="48"/>
      <c r="AH3496" s="48"/>
      <c r="AI3496" s="48"/>
      <c r="AJ3496" s="48"/>
      <c r="AK3496" s="48"/>
      <c r="AL3496" s="48"/>
      <c r="AM3496" s="48"/>
      <c r="AN3496" s="48"/>
      <c r="AO3496" s="48"/>
      <c r="AP3496" s="48"/>
      <c r="AQ3496" s="48"/>
      <c r="AR3496" s="48"/>
      <c r="AT3496" s="48"/>
      <c r="AU3496" s="48"/>
      <c r="AV3496" s="48"/>
      <c r="AZ3496" s="48"/>
      <c r="BA3496" s="48"/>
      <c r="BB3496" s="48"/>
      <c r="BC3496" s="48"/>
      <c r="BD3496" s="48"/>
      <c r="BE3496" s="48"/>
      <c r="BF3496" s="48"/>
      <c r="BG3496" s="48"/>
      <c r="BH3496" s="48"/>
      <c r="BI3496" s="48"/>
      <c r="BJ3496" s="48"/>
      <c r="BK3496" s="48"/>
      <c r="BL3496" s="48"/>
    </row>
    <row r="3497" spans="1:64" x14ac:dyDescent="0.25">
      <c r="A3497" s="56" t="s">
        <v>538</v>
      </c>
      <c r="B3497" s="56" t="s">
        <v>538</v>
      </c>
      <c r="C3497" s="47">
        <v>42313</v>
      </c>
      <c r="D3497" s="47"/>
      <c r="E3497" s="47"/>
      <c r="F3497" s="48" t="s">
        <v>534</v>
      </c>
      <c r="G3497" s="48"/>
      <c r="H3497" s="48">
        <v>442.84078125000002</v>
      </c>
      <c r="I3497" s="48">
        <v>0.142921875</v>
      </c>
      <c r="J3497" s="48">
        <v>0.19901250000000001</v>
      </c>
      <c r="K3497" s="48">
        <v>0.23141875000000001</v>
      </c>
      <c r="L3497" s="48">
        <v>0.22255625000000001</v>
      </c>
      <c r="M3497" s="48">
        <v>0.28529375000000001</v>
      </c>
      <c r="N3497" s="48">
        <v>0.29441250000000002</v>
      </c>
      <c r="O3497" s="48">
        <v>0.27148749999999999</v>
      </c>
      <c r="P3497" s="48"/>
      <c r="Q3497" s="48"/>
      <c r="R3497" s="48"/>
      <c r="S3497" s="48"/>
      <c r="T3497" s="48"/>
      <c r="U3497" s="48"/>
      <c r="V3497" s="48"/>
      <c r="W3497" s="48"/>
      <c r="X3497" s="48"/>
      <c r="Y3497" s="48"/>
      <c r="Z3497" s="48"/>
      <c r="AA3497" s="48"/>
      <c r="AB3497" s="48"/>
      <c r="AC3497" s="48"/>
      <c r="AD3497" s="48"/>
      <c r="AE3497" s="48"/>
      <c r="AF3497" s="48"/>
      <c r="AG3497" s="48">
        <v>0.101936879283614</v>
      </c>
      <c r="AH3497" s="48"/>
      <c r="AI3497" s="48"/>
      <c r="AJ3497" s="48"/>
      <c r="AK3497" s="48"/>
      <c r="AL3497" s="48"/>
      <c r="AM3497" s="48"/>
      <c r="AN3497" s="48"/>
      <c r="AO3497" s="48"/>
      <c r="AP3497" s="48"/>
      <c r="AQ3497" s="48"/>
      <c r="AR3497" s="48"/>
      <c r="AT3497" s="48"/>
      <c r="AU3497" s="48"/>
      <c r="AV3497" s="48"/>
      <c r="AZ3497" s="48"/>
      <c r="BA3497" s="48"/>
      <c r="BB3497" s="48"/>
      <c r="BC3497" s="48"/>
      <c r="BD3497" s="48"/>
      <c r="BE3497" s="48"/>
      <c r="BF3497" s="48"/>
      <c r="BG3497" s="48"/>
      <c r="BH3497" s="48"/>
      <c r="BI3497" s="48"/>
      <c r="BJ3497" s="48"/>
      <c r="BK3497" s="48"/>
      <c r="BL3497" s="48"/>
    </row>
    <row r="3498" spans="1:64" x14ac:dyDescent="0.25">
      <c r="A3498" s="56" t="s">
        <v>538</v>
      </c>
      <c r="B3498" s="56" t="s">
        <v>538</v>
      </c>
      <c r="C3498" s="47">
        <v>42314</v>
      </c>
      <c r="D3498" s="47"/>
      <c r="E3498" s="47"/>
      <c r="F3498" s="48" t="s">
        <v>534</v>
      </c>
      <c r="G3498" s="48"/>
      <c r="H3498" s="48">
        <v>441.38203125000001</v>
      </c>
      <c r="I3498" s="48">
        <v>0.13832187500000001</v>
      </c>
      <c r="J3498" s="48">
        <v>0.19827500000000001</v>
      </c>
      <c r="K3498" s="48">
        <v>0.23001250000000001</v>
      </c>
      <c r="L3498" s="48">
        <v>0.22204375000000001</v>
      </c>
      <c r="M3498" s="48">
        <v>0.28508125000000001</v>
      </c>
      <c r="N3498" s="48">
        <v>0.29436875000000001</v>
      </c>
      <c r="O3498" s="48">
        <v>0.27146874999999998</v>
      </c>
      <c r="P3498" s="48"/>
      <c r="Q3498" s="48"/>
      <c r="R3498" s="48"/>
      <c r="S3498" s="48"/>
      <c r="T3498" s="48"/>
      <c r="U3498" s="48"/>
      <c r="V3498" s="48"/>
      <c r="W3498" s="48"/>
      <c r="X3498" s="48"/>
      <c r="Y3498" s="48"/>
      <c r="Z3498" s="48"/>
      <c r="AA3498" s="48"/>
      <c r="AB3498" s="48"/>
      <c r="AC3498" s="48"/>
      <c r="AD3498" s="48"/>
      <c r="AE3498" s="48"/>
      <c r="AF3498" s="48"/>
      <c r="AG3498" s="48"/>
      <c r="AH3498" s="48"/>
      <c r="AI3498" s="48"/>
      <c r="AJ3498" s="48"/>
      <c r="AK3498" s="48"/>
      <c r="AL3498" s="48"/>
      <c r="AM3498" s="48"/>
      <c r="AN3498" s="48"/>
      <c r="AO3498" s="48"/>
      <c r="AP3498" s="48"/>
      <c r="AQ3498" s="48"/>
      <c r="AR3498" s="48"/>
      <c r="AT3498" s="48"/>
      <c r="AU3498" s="48"/>
      <c r="AV3498" s="48"/>
      <c r="AZ3498" s="48"/>
      <c r="BA3498" s="48"/>
      <c r="BB3498" s="48"/>
      <c r="BC3498" s="48"/>
      <c r="BD3498" s="48"/>
      <c r="BE3498" s="48"/>
      <c r="BF3498" s="48"/>
      <c r="BG3498" s="48"/>
      <c r="BH3498" s="48"/>
      <c r="BI3498" s="48"/>
      <c r="BJ3498" s="48"/>
      <c r="BK3498" s="48"/>
      <c r="BL3498" s="48"/>
    </row>
    <row r="3499" spans="1:64" x14ac:dyDescent="0.25">
      <c r="A3499" s="56" t="s">
        <v>538</v>
      </c>
      <c r="B3499" s="56" t="s">
        <v>538</v>
      </c>
      <c r="C3499" s="47">
        <v>42315</v>
      </c>
      <c r="D3499" s="47"/>
      <c r="E3499" s="47"/>
      <c r="F3499" s="48" t="s">
        <v>534</v>
      </c>
      <c r="G3499" s="48"/>
      <c r="H3499" s="48">
        <v>440.26359374999998</v>
      </c>
      <c r="I3499" s="48">
        <v>0.134528125</v>
      </c>
      <c r="J3499" s="48">
        <v>0.1976125</v>
      </c>
      <c r="K3499" s="48">
        <v>0.22898125</v>
      </c>
      <c r="L3499" s="48">
        <v>0.22162499999999999</v>
      </c>
      <c r="M3499" s="48">
        <v>0.28491250000000001</v>
      </c>
      <c r="N3499" s="48">
        <v>0.294375</v>
      </c>
      <c r="O3499" s="48">
        <v>0.27158125</v>
      </c>
      <c r="P3499" s="48"/>
      <c r="Q3499" s="48"/>
      <c r="R3499" s="48"/>
      <c r="S3499" s="48"/>
      <c r="T3499" s="48"/>
      <c r="U3499" s="48"/>
      <c r="V3499" s="48"/>
      <c r="W3499" s="48"/>
      <c r="X3499" s="48"/>
      <c r="Y3499" s="48"/>
      <c r="Z3499" s="48"/>
      <c r="AA3499" s="48"/>
      <c r="AB3499" s="48"/>
      <c r="AC3499" s="48"/>
      <c r="AD3499" s="48"/>
      <c r="AE3499" s="48"/>
      <c r="AF3499" s="48"/>
      <c r="AG3499" s="48"/>
      <c r="AH3499" s="48"/>
      <c r="AI3499" s="48"/>
      <c r="AJ3499" s="48"/>
      <c r="AK3499" s="48"/>
      <c r="AL3499" s="48"/>
      <c r="AM3499" s="48"/>
      <c r="AN3499" s="48"/>
      <c r="AO3499" s="48"/>
      <c r="AP3499" s="48"/>
      <c r="AQ3499" s="48"/>
      <c r="AR3499" s="48"/>
      <c r="AT3499" s="48"/>
      <c r="AU3499" s="48"/>
      <c r="AV3499" s="48"/>
      <c r="AZ3499" s="48"/>
      <c r="BA3499" s="48"/>
      <c r="BB3499" s="48"/>
      <c r="BC3499" s="48"/>
      <c r="BD3499" s="48"/>
      <c r="BE3499" s="48"/>
      <c r="BF3499" s="48"/>
      <c r="BG3499" s="48"/>
      <c r="BH3499" s="48"/>
      <c r="BI3499" s="48"/>
      <c r="BJ3499" s="48"/>
      <c r="BK3499" s="48"/>
      <c r="BL3499" s="48"/>
    </row>
    <row r="3500" spans="1:64" x14ac:dyDescent="0.25">
      <c r="A3500" s="56" t="s">
        <v>538</v>
      </c>
      <c r="B3500" s="56" t="s">
        <v>538</v>
      </c>
      <c r="C3500" s="47">
        <v>42316</v>
      </c>
      <c r="D3500" s="47"/>
      <c r="E3500" s="47"/>
      <c r="F3500" s="48" t="s">
        <v>534</v>
      </c>
      <c r="G3500" s="48"/>
      <c r="H3500" s="48">
        <v>439.239375</v>
      </c>
      <c r="I3500" s="48">
        <v>0.1315375</v>
      </c>
      <c r="J3500" s="48">
        <v>0.19645000000000001</v>
      </c>
      <c r="K3500" s="48">
        <v>0.2280625</v>
      </c>
      <c r="L3500" s="48">
        <v>0.22136875</v>
      </c>
      <c r="M3500" s="48">
        <v>0.28481875000000001</v>
      </c>
      <c r="N3500" s="48">
        <v>0.29430000000000001</v>
      </c>
      <c r="O3500" s="48">
        <v>0.27158749999999998</v>
      </c>
      <c r="P3500" s="48"/>
      <c r="Q3500" s="48"/>
      <c r="R3500" s="48"/>
      <c r="S3500" s="48"/>
      <c r="T3500" s="48"/>
      <c r="U3500" s="48"/>
      <c r="V3500" s="48"/>
      <c r="W3500" s="48"/>
      <c r="X3500" s="48"/>
      <c r="Y3500" s="48"/>
      <c r="Z3500" s="48"/>
      <c r="AA3500" s="48"/>
      <c r="AB3500" s="48"/>
      <c r="AC3500" s="48"/>
      <c r="AD3500" s="48"/>
      <c r="AE3500" s="48"/>
      <c r="AF3500" s="48"/>
      <c r="AG3500" s="48"/>
      <c r="AH3500" s="48"/>
      <c r="AI3500" s="48"/>
      <c r="AJ3500" s="48"/>
      <c r="AK3500" s="48"/>
      <c r="AL3500" s="48"/>
      <c r="AM3500" s="48"/>
      <c r="AN3500" s="48"/>
      <c r="AO3500" s="48"/>
      <c r="AP3500" s="48"/>
      <c r="AQ3500" s="48"/>
      <c r="AR3500" s="48"/>
      <c r="AT3500" s="48"/>
      <c r="AU3500" s="48"/>
      <c r="AV3500" s="48"/>
      <c r="AZ3500" s="48"/>
      <c r="BA3500" s="48"/>
      <c r="BB3500" s="48"/>
      <c r="BC3500" s="48"/>
      <c r="BD3500" s="48"/>
      <c r="BE3500" s="48"/>
      <c r="BF3500" s="48"/>
      <c r="BG3500" s="48"/>
      <c r="BH3500" s="48"/>
      <c r="BI3500" s="48"/>
      <c r="BJ3500" s="48"/>
      <c r="BK3500" s="48"/>
      <c r="BL3500" s="48"/>
    </row>
    <row r="3501" spans="1:64" x14ac:dyDescent="0.25">
      <c r="A3501" s="56" t="s">
        <v>538</v>
      </c>
      <c r="B3501" s="56" t="s">
        <v>538</v>
      </c>
      <c r="C3501" s="47">
        <v>42317</v>
      </c>
      <c r="D3501" s="47"/>
      <c r="E3501" s="47"/>
      <c r="F3501" s="48" t="s">
        <v>534</v>
      </c>
      <c r="G3501" s="48"/>
      <c r="H3501" s="48">
        <v>437.87390625</v>
      </c>
      <c r="I3501" s="48">
        <v>0.128003125</v>
      </c>
      <c r="J3501" s="48">
        <v>0.19490625</v>
      </c>
      <c r="K3501" s="48">
        <v>0.226325</v>
      </c>
      <c r="L3501" s="48">
        <v>0.22104375000000001</v>
      </c>
      <c r="M3501" s="48">
        <v>0.2848</v>
      </c>
      <c r="N3501" s="48">
        <v>0.29436875000000001</v>
      </c>
      <c r="O3501" s="48">
        <v>0.27158749999999998</v>
      </c>
      <c r="P3501" s="48"/>
      <c r="Q3501" s="48"/>
      <c r="R3501" s="48"/>
      <c r="S3501" s="48"/>
      <c r="T3501" s="48"/>
      <c r="U3501" s="48"/>
      <c r="V3501" s="48"/>
      <c r="W3501" s="48"/>
      <c r="X3501" s="48"/>
      <c r="Y3501" s="48"/>
      <c r="Z3501" s="48"/>
      <c r="AA3501" s="48"/>
      <c r="AB3501" s="48"/>
      <c r="AC3501" s="48"/>
      <c r="AD3501" s="48"/>
      <c r="AE3501" s="48"/>
      <c r="AF3501" s="48"/>
      <c r="AG3501" s="48"/>
      <c r="AH3501" s="48"/>
      <c r="AI3501" s="48"/>
      <c r="AJ3501" s="48"/>
      <c r="AK3501" s="48"/>
      <c r="AL3501" s="48"/>
      <c r="AM3501" s="48"/>
      <c r="AN3501" s="48"/>
      <c r="AO3501" s="48"/>
      <c r="AP3501" s="48"/>
      <c r="AQ3501" s="48"/>
      <c r="AR3501" s="48"/>
      <c r="AT3501" s="48"/>
      <c r="AU3501" s="48"/>
      <c r="AV3501" s="48"/>
      <c r="AZ3501" s="48"/>
      <c r="BA3501" s="48"/>
      <c r="BB3501" s="48"/>
      <c r="BC3501" s="48"/>
      <c r="BD3501" s="48"/>
      <c r="BE3501" s="48"/>
      <c r="BF3501" s="48"/>
      <c r="BG3501" s="48"/>
      <c r="BH3501" s="48"/>
      <c r="BI3501" s="48"/>
      <c r="BJ3501" s="48"/>
      <c r="BK3501" s="48"/>
      <c r="BL3501" s="48"/>
    </row>
    <row r="3502" spans="1:64" x14ac:dyDescent="0.25">
      <c r="A3502" s="56" t="s">
        <v>538</v>
      </c>
      <c r="B3502" s="56" t="s">
        <v>538</v>
      </c>
      <c r="C3502" s="47">
        <v>42318</v>
      </c>
      <c r="D3502" s="47"/>
      <c r="E3502" s="47"/>
      <c r="F3502" s="48" t="s">
        <v>534</v>
      </c>
      <c r="G3502" s="48"/>
      <c r="H3502" s="48">
        <v>436.35421874999997</v>
      </c>
      <c r="I3502" s="48">
        <v>0.124703125</v>
      </c>
      <c r="J3502" s="48">
        <v>0.19255</v>
      </c>
      <c r="K3502" s="48">
        <v>0.224525</v>
      </c>
      <c r="L3502" s="48">
        <v>0.22070000000000001</v>
      </c>
      <c r="M3502" s="48">
        <v>0.28473124999999999</v>
      </c>
      <c r="N3502" s="48">
        <v>0.29436875000000001</v>
      </c>
      <c r="O3502" s="48">
        <v>0.27156249999999998</v>
      </c>
      <c r="P3502" s="48"/>
      <c r="Q3502" s="48"/>
      <c r="R3502" s="48"/>
      <c r="S3502" s="48"/>
      <c r="T3502" s="48"/>
      <c r="U3502" s="48"/>
      <c r="V3502" s="48"/>
      <c r="W3502" s="48"/>
      <c r="X3502" s="48"/>
      <c r="Y3502" s="48"/>
      <c r="Z3502" s="48"/>
      <c r="AA3502" s="48"/>
      <c r="AB3502" s="48"/>
      <c r="AC3502" s="48"/>
      <c r="AD3502" s="48"/>
      <c r="AE3502" s="48">
        <v>8</v>
      </c>
      <c r="AF3502" s="48">
        <v>0.34842406967410899</v>
      </c>
      <c r="AG3502" s="48">
        <v>0.246489029919752</v>
      </c>
      <c r="AH3502" s="48"/>
      <c r="AI3502" s="48"/>
      <c r="AJ3502" s="48"/>
      <c r="AK3502" s="48">
        <v>0.5</v>
      </c>
      <c r="AL3502" s="48">
        <v>7</v>
      </c>
      <c r="AM3502" s="48"/>
      <c r="AN3502" s="48"/>
      <c r="AO3502" s="48"/>
      <c r="AP3502" s="48"/>
      <c r="AQ3502" s="48"/>
      <c r="AR3502" s="48"/>
      <c r="AT3502" s="48"/>
      <c r="AU3502" s="48"/>
      <c r="AV3502" s="48"/>
      <c r="AZ3502" s="48"/>
      <c r="BA3502" s="48"/>
      <c r="BB3502" s="48"/>
      <c r="BC3502" s="48"/>
      <c r="BD3502" s="48"/>
      <c r="BE3502" s="48"/>
      <c r="BF3502" s="48"/>
      <c r="BG3502" s="48"/>
      <c r="BH3502" s="48"/>
      <c r="BI3502" s="48"/>
      <c r="BJ3502" s="48"/>
      <c r="BK3502" s="48"/>
      <c r="BL3502" s="48">
        <v>8</v>
      </c>
    </row>
    <row r="3503" spans="1:64" x14ac:dyDescent="0.25">
      <c r="A3503" s="56" t="s">
        <v>538</v>
      </c>
      <c r="B3503" s="56" t="s">
        <v>538</v>
      </c>
      <c r="C3503" s="47">
        <v>42319</v>
      </c>
      <c r="D3503" s="47"/>
      <c r="E3503" s="47"/>
      <c r="F3503" s="48" t="s">
        <v>534</v>
      </c>
      <c r="G3503" s="48"/>
      <c r="H3503" s="48">
        <v>435.31171875000001</v>
      </c>
      <c r="I3503" s="48">
        <v>0.12145937499999999</v>
      </c>
      <c r="J3503" s="48">
        <v>0.19060625</v>
      </c>
      <c r="K3503" s="48">
        <v>0.22370625</v>
      </c>
      <c r="L3503" s="48">
        <v>0.22056875000000001</v>
      </c>
      <c r="M3503" s="48">
        <v>0.28470000000000001</v>
      </c>
      <c r="N3503" s="48">
        <v>0.29439375000000001</v>
      </c>
      <c r="O3503" s="48">
        <v>0.27163749999999998</v>
      </c>
      <c r="P3503" s="48"/>
      <c r="Q3503" s="48"/>
      <c r="R3503" s="48"/>
      <c r="S3503" s="48"/>
      <c r="T3503" s="48"/>
      <c r="U3503" s="48"/>
      <c r="V3503" s="48"/>
      <c r="W3503" s="48"/>
      <c r="X3503" s="48"/>
      <c r="Y3503" s="48"/>
      <c r="Z3503" s="48"/>
      <c r="AA3503" s="48"/>
      <c r="AB3503" s="48"/>
      <c r="AC3503" s="48"/>
      <c r="AD3503" s="48"/>
      <c r="AE3503" s="48"/>
      <c r="AF3503" s="48"/>
      <c r="AG3503" s="48"/>
      <c r="AH3503" s="48"/>
      <c r="AI3503" s="48"/>
      <c r="AJ3503" s="48"/>
      <c r="AK3503" s="48"/>
      <c r="AL3503" s="48"/>
      <c r="AM3503" s="48"/>
      <c r="AN3503" s="48"/>
      <c r="AO3503" s="48"/>
      <c r="AP3503" s="48"/>
      <c r="AQ3503" s="48"/>
      <c r="AR3503" s="48"/>
      <c r="AT3503" s="48"/>
      <c r="AU3503" s="48"/>
      <c r="AV3503" s="48"/>
      <c r="AZ3503" s="48"/>
      <c r="BA3503" s="48"/>
      <c r="BB3503" s="48"/>
      <c r="BC3503" s="48"/>
      <c r="BD3503" s="48"/>
      <c r="BE3503" s="48"/>
      <c r="BF3503" s="48"/>
      <c r="BG3503" s="48"/>
      <c r="BH3503" s="48"/>
      <c r="BI3503" s="48"/>
      <c r="BJ3503" s="48"/>
      <c r="BK3503" s="48"/>
      <c r="BL3503" s="48"/>
    </row>
    <row r="3504" spans="1:64" x14ac:dyDescent="0.25">
      <c r="A3504" s="56" t="s">
        <v>538</v>
      </c>
      <c r="B3504" s="56" t="s">
        <v>538</v>
      </c>
      <c r="C3504" s="47">
        <v>42320</v>
      </c>
      <c r="D3504" s="47"/>
      <c r="E3504" s="47"/>
      <c r="F3504" s="48" t="s">
        <v>534</v>
      </c>
      <c r="G3504" s="48"/>
      <c r="H3504" s="48">
        <v>434.25375000000003</v>
      </c>
      <c r="I3504" s="48">
        <v>0.12030625</v>
      </c>
      <c r="J3504" s="48">
        <v>0.18888125</v>
      </c>
      <c r="K3504" s="48">
        <v>0.22193125</v>
      </c>
      <c r="L3504" s="48">
        <v>0.22005625000000001</v>
      </c>
      <c r="M3504" s="48">
        <v>0.28474375000000002</v>
      </c>
      <c r="N3504" s="48">
        <v>0.29441875000000001</v>
      </c>
      <c r="O3504" s="48">
        <v>0.27176875</v>
      </c>
      <c r="P3504" s="48"/>
      <c r="Q3504" s="48"/>
      <c r="R3504" s="48"/>
      <c r="S3504" s="48"/>
      <c r="T3504" s="48"/>
      <c r="U3504" s="48"/>
      <c r="V3504" s="48"/>
      <c r="W3504" s="48"/>
      <c r="X3504" s="48"/>
      <c r="Y3504" s="48"/>
      <c r="Z3504" s="48"/>
      <c r="AA3504" s="48"/>
      <c r="AB3504" s="48"/>
      <c r="AC3504" s="48"/>
      <c r="AD3504" s="48"/>
      <c r="AE3504" s="48"/>
      <c r="AF3504" s="48">
        <v>0.35532694937643899</v>
      </c>
      <c r="AG3504" s="48">
        <v>0.246100008290286</v>
      </c>
      <c r="AH3504" s="48"/>
      <c r="AI3504" s="48"/>
      <c r="AJ3504" s="48"/>
      <c r="AK3504" s="48"/>
      <c r="AL3504" s="48"/>
      <c r="AM3504" s="48"/>
      <c r="AN3504" s="48"/>
      <c r="AO3504" s="48"/>
      <c r="AP3504" s="48"/>
      <c r="AQ3504" s="48"/>
      <c r="AR3504" s="48"/>
      <c r="AT3504" s="48"/>
      <c r="AU3504" s="48"/>
      <c r="AV3504" s="48"/>
      <c r="AZ3504" s="48"/>
      <c r="BA3504" s="48"/>
      <c r="BB3504" s="48"/>
      <c r="BC3504" s="48"/>
      <c r="BD3504" s="48"/>
      <c r="BE3504" s="48"/>
      <c r="BF3504" s="48"/>
      <c r="BG3504" s="48"/>
      <c r="BH3504" s="48"/>
      <c r="BI3504" s="48"/>
      <c r="BJ3504" s="48"/>
      <c r="BK3504" s="48"/>
      <c r="BL3504" s="48"/>
    </row>
    <row r="3505" spans="1:64" x14ac:dyDescent="0.25">
      <c r="A3505" s="56" t="s">
        <v>538</v>
      </c>
      <c r="B3505" s="56" t="s">
        <v>538</v>
      </c>
      <c r="C3505" s="47">
        <v>42321</v>
      </c>
      <c r="D3505" s="47"/>
      <c r="E3505" s="47"/>
      <c r="F3505" s="48" t="s">
        <v>534</v>
      </c>
      <c r="G3505" s="48"/>
      <c r="H3505" s="48">
        <v>432.6590625</v>
      </c>
      <c r="I3505" s="48">
        <v>0.11863124999999999</v>
      </c>
      <c r="J3505" s="48">
        <v>0.18693750000000001</v>
      </c>
      <c r="K3505" s="48">
        <v>0.21943124999999999</v>
      </c>
      <c r="L3505" s="48">
        <v>0.21906875000000001</v>
      </c>
      <c r="M3505" s="48">
        <v>0.28462500000000002</v>
      </c>
      <c r="N3505" s="48">
        <v>0.29448750000000001</v>
      </c>
      <c r="O3505" s="48">
        <v>0.27179999999999999</v>
      </c>
      <c r="P3505" s="48"/>
      <c r="Q3505" s="48"/>
      <c r="R3505" s="48"/>
      <c r="S3505" s="48"/>
      <c r="T3505" s="48"/>
      <c r="U3505" s="48"/>
      <c r="V3505" s="48"/>
      <c r="W3505" s="48"/>
      <c r="X3505" s="48"/>
      <c r="Y3505" s="48"/>
      <c r="Z3505" s="48"/>
      <c r="AA3505" s="48"/>
      <c r="AB3505" s="48"/>
      <c r="AC3505" s="48"/>
      <c r="AD3505" s="48"/>
      <c r="AE3505" s="48"/>
      <c r="AF3505" s="48"/>
      <c r="AG3505" s="48"/>
      <c r="AH3505" s="48"/>
      <c r="AI3505" s="48"/>
      <c r="AJ3505" s="48"/>
      <c r="AK3505" s="48"/>
      <c r="AL3505" s="48"/>
      <c r="AM3505" s="48"/>
      <c r="AN3505" s="48"/>
      <c r="AO3505" s="48"/>
      <c r="AP3505" s="48"/>
      <c r="AQ3505" s="48"/>
      <c r="AR3505" s="48"/>
      <c r="AT3505" s="48"/>
      <c r="AU3505" s="48"/>
      <c r="AV3505" s="48"/>
      <c r="AZ3505" s="48"/>
      <c r="BA3505" s="48"/>
      <c r="BB3505" s="48"/>
      <c r="BC3505" s="48"/>
      <c r="BD3505" s="48"/>
      <c r="BE3505" s="48"/>
      <c r="BF3505" s="48"/>
      <c r="BG3505" s="48"/>
      <c r="BH3505" s="48"/>
      <c r="BI3505" s="48"/>
      <c r="BJ3505" s="48"/>
      <c r="BK3505" s="48"/>
      <c r="BL3505" s="48"/>
    </row>
    <row r="3506" spans="1:64" x14ac:dyDescent="0.25">
      <c r="A3506" s="56" t="s">
        <v>538</v>
      </c>
      <c r="B3506" s="56" t="s">
        <v>538</v>
      </c>
      <c r="C3506" s="47">
        <v>42322</v>
      </c>
      <c r="D3506" s="47"/>
      <c r="E3506" s="47"/>
      <c r="F3506" s="48" t="s">
        <v>534</v>
      </c>
      <c r="G3506" s="48"/>
      <c r="H3506" s="48">
        <v>431.14453125</v>
      </c>
      <c r="I3506" s="48">
        <v>0.116665625</v>
      </c>
      <c r="J3506" s="48">
        <v>0.18459375</v>
      </c>
      <c r="K3506" s="48">
        <v>0.2174875</v>
      </c>
      <c r="L3506" s="48">
        <v>0.21836875</v>
      </c>
      <c r="M3506" s="48">
        <v>0.28441250000000001</v>
      </c>
      <c r="N3506" s="48">
        <v>0.2944</v>
      </c>
      <c r="O3506" s="48">
        <v>0.27184999999999998</v>
      </c>
      <c r="P3506" s="48"/>
      <c r="Q3506" s="48"/>
      <c r="R3506" s="48"/>
      <c r="S3506" s="48"/>
      <c r="T3506" s="48"/>
      <c r="U3506" s="48"/>
      <c r="V3506" s="48"/>
      <c r="W3506" s="48"/>
      <c r="X3506" s="48"/>
      <c r="Y3506" s="48"/>
      <c r="Z3506" s="48"/>
      <c r="AA3506" s="48"/>
      <c r="AB3506" s="48"/>
      <c r="AC3506" s="48"/>
      <c r="AD3506" s="48"/>
      <c r="AE3506" s="48"/>
      <c r="AF3506" s="48"/>
      <c r="AG3506" s="48"/>
      <c r="AH3506" s="48"/>
      <c r="AI3506" s="48"/>
      <c r="AJ3506" s="48"/>
      <c r="AK3506" s="48"/>
      <c r="AL3506" s="48"/>
      <c r="AM3506" s="48"/>
      <c r="AN3506" s="48"/>
      <c r="AO3506" s="48"/>
      <c r="AP3506" s="48"/>
      <c r="AQ3506" s="48"/>
      <c r="AR3506" s="48"/>
      <c r="AT3506" s="48"/>
      <c r="AU3506" s="48"/>
      <c r="AV3506" s="48"/>
      <c r="AZ3506" s="48"/>
      <c r="BA3506" s="48"/>
      <c r="BB3506" s="48"/>
      <c r="BC3506" s="48"/>
      <c r="BD3506" s="48"/>
      <c r="BE3506" s="48"/>
      <c r="BF3506" s="48"/>
      <c r="BG3506" s="48"/>
      <c r="BH3506" s="48"/>
      <c r="BI3506" s="48"/>
      <c r="BJ3506" s="48"/>
      <c r="BK3506" s="48"/>
      <c r="BL3506" s="48"/>
    </row>
    <row r="3507" spans="1:64" x14ac:dyDescent="0.25">
      <c r="A3507" s="56" t="s">
        <v>538</v>
      </c>
      <c r="B3507" s="56" t="s">
        <v>538</v>
      </c>
      <c r="C3507" s="47">
        <v>42323</v>
      </c>
      <c r="D3507" s="47"/>
      <c r="E3507" s="47"/>
      <c r="F3507" s="48" t="s">
        <v>534</v>
      </c>
      <c r="G3507" s="48"/>
      <c r="H3507" s="48">
        <v>429.91781250000003</v>
      </c>
      <c r="I3507" s="48">
        <v>0.11483125</v>
      </c>
      <c r="J3507" s="48">
        <v>0.18295</v>
      </c>
      <c r="K3507" s="48">
        <v>0.21589375</v>
      </c>
      <c r="L3507" s="48">
        <v>0.21773124999999999</v>
      </c>
      <c r="M3507" s="48">
        <v>0.28420624999999999</v>
      </c>
      <c r="N3507" s="48">
        <v>0.29443750000000002</v>
      </c>
      <c r="O3507" s="48">
        <v>0.27189999999999998</v>
      </c>
      <c r="P3507" s="48"/>
      <c r="Q3507" s="48"/>
      <c r="R3507" s="48"/>
      <c r="S3507" s="48"/>
      <c r="T3507" s="48"/>
      <c r="U3507" s="48"/>
      <c r="V3507" s="48"/>
      <c r="W3507" s="48"/>
      <c r="X3507" s="48"/>
      <c r="Y3507" s="48"/>
      <c r="Z3507" s="48"/>
      <c r="AA3507" s="48"/>
      <c r="AB3507" s="48"/>
      <c r="AC3507" s="48"/>
      <c r="AD3507" s="48"/>
      <c r="AE3507" s="48"/>
      <c r="AF3507" s="48"/>
      <c r="AG3507" s="48"/>
      <c r="AH3507" s="48"/>
      <c r="AI3507" s="48"/>
      <c r="AJ3507" s="48"/>
      <c r="AK3507" s="48"/>
      <c r="AL3507" s="48"/>
      <c r="AM3507" s="48"/>
      <c r="AN3507" s="48"/>
      <c r="AO3507" s="48"/>
      <c r="AP3507" s="48"/>
      <c r="AQ3507" s="48"/>
      <c r="AR3507" s="48"/>
      <c r="AT3507" s="48"/>
      <c r="AU3507" s="48"/>
      <c r="AV3507" s="48"/>
      <c r="AZ3507" s="48"/>
      <c r="BA3507" s="48"/>
      <c r="BB3507" s="48"/>
      <c r="BC3507" s="48"/>
      <c r="BD3507" s="48"/>
      <c r="BE3507" s="48"/>
      <c r="BF3507" s="48"/>
      <c r="BG3507" s="48"/>
      <c r="BH3507" s="48"/>
      <c r="BI3507" s="48"/>
      <c r="BJ3507" s="48"/>
      <c r="BK3507" s="48"/>
      <c r="BL3507" s="48"/>
    </row>
    <row r="3508" spans="1:64" x14ac:dyDescent="0.25">
      <c r="A3508" s="56" t="s">
        <v>538</v>
      </c>
      <c r="B3508" s="56" t="s">
        <v>538</v>
      </c>
      <c r="C3508" s="47">
        <v>42324</v>
      </c>
      <c r="D3508" s="47"/>
      <c r="E3508" s="47"/>
      <c r="F3508" s="48" t="s">
        <v>534</v>
      </c>
      <c r="G3508" s="48"/>
      <c r="H3508" s="48">
        <v>428.38593750000001</v>
      </c>
      <c r="I3508" s="48">
        <v>0.11345</v>
      </c>
      <c r="J3508" s="48">
        <v>0.18096875000000001</v>
      </c>
      <c r="K3508" s="48">
        <v>0.213675</v>
      </c>
      <c r="L3508" s="48">
        <v>0.21675</v>
      </c>
      <c r="M3508" s="48">
        <v>0.28399999999999997</v>
      </c>
      <c r="N3508" s="48">
        <v>0.29443124999999998</v>
      </c>
      <c r="O3508" s="48">
        <v>0.2718875</v>
      </c>
      <c r="P3508" s="48"/>
      <c r="Q3508" s="48"/>
      <c r="R3508" s="48"/>
      <c r="S3508" s="48"/>
      <c r="T3508" s="48"/>
      <c r="U3508" s="48"/>
      <c r="V3508" s="48"/>
      <c r="W3508" s="48"/>
      <c r="X3508" s="48"/>
      <c r="Y3508" s="48"/>
      <c r="Z3508" s="48"/>
      <c r="AA3508" s="48"/>
      <c r="AB3508" s="48"/>
      <c r="AC3508" s="48"/>
      <c r="AD3508" s="48"/>
      <c r="AE3508" s="48"/>
      <c r="AF3508" s="48"/>
      <c r="AG3508" s="48"/>
      <c r="AH3508" s="48"/>
      <c r="AI3508" s="48"/>
      <c r="AJ3508" s="48"/>
      <c r="AK3508" s="48"/>
      <c r="AL3508" s="48"/>
      <c r="AM3508" s="48"/>
      <c r="AN3508" s="48"/>
      <c r="AO3508" s="48"/>
      <c r="AP3508" s="48"/>
      <c r="AQ3508" s="48"/>
      <c r="AR3508" s="48"/>
      <c r="AT3508" s="48"/>
      <c r="AU3508" s="48"/>
      <c r="AV3508" s="48"/>
      <c r="AZ3508" s="48"/>
      <c r="BA3508" s="48"/>
      <c r="BB3508" s="48"/>
      <c r="BC3508" s="48"/>
      <c r="BD3508" s="48"/>
      <c r="BE3508" s="48"/>
      <c r="BF3508" s="48"/>
      <c r="BG3508" s="48"/>
      <c r="BH3508" s="48"/>
      <c r="BI3508" s="48"/>
      <c r="BJ3508" s="48"/>
      <c r="BK3508" s="48"/>
      <c r="BL3508" s="48"/>
    </row>
    <row r="3509" spans="1:64" x14ac:dyDescent="0.25">
      <c r="A3509" s="56" t="s">
        <v>538</v>
      </c>
      <c r="B3509" s="56" t="s">
        <v>538</v>
      </c>
      <c r="C3509" s="47">
        <v>42325</v>
      </c>
      <c r="D3509" s="47"/>
      <c r="E3509" s="47"/>
      <c r="F3509" s="48" t="s">
        <v>534</v>
      </c>
      <c r="G3509" s="48"/>
      <c r="H3509" s="48">
        <v>427.12687499999998</v>
      </c>
      <c r="I3509" s="48">
        <v>0.11119999999999999</v>
      </c>
      <c r="J3509" s="48">
        <v>0.17936250000000001</v>
      </c>
      <c r="K3509" s="48">
        <v>0.21238124999999999</v>
      </c>
      <c r="L3509" s="48">
        <v>0.21608749999999999</v>
      </c>
      <c r="M3509" s="48">
        <v>0.28382499999999999</v>
      </c>
      <c r="N3509" s="48">
        <v>0.29430000000000001</v>
      </c>
      <c r="O3509" s="48">
        <v>0.27188125000000002</v>
      </c>
      <c r="P3509" s="48"/>
      <c r="Q3509" s="48"/>
      <c r="R3509" s="48"/>
      <c r="S3509" s="48"/>
      <c r="T3509" s="48"/>
      <c r="U3509" s="48"/>
      <c r="V3509" s="48"/>
      <c r="W3509" s="48"/>
      <c r="X3509" s="48"/>
      <c r="Y3509" s="48"/>
      <c r="Z3509" s="48"/>
      <c r="AA3509" s="48"/>
      <c r="AB3509" s="48"/>
      <c r="AC3509" s="48"/>
      <c r="AD3509" s="48"/>
      <c r="AE3509" s="48"/>
      <c r="AF3509" s="48">
        <v>0.49246680354127698</v>
      </c>
      <c r="AG3509" s="48">
        <v>0.221476211820893</v>
      </c>
      <c r="AH3509" s="48"/>
      <c r="AI3509" s="48"/>
      <c r="AJ3509" s="48"/>
      <c r="AK3509" s="48"/>
      <c r="AL3509" s="48"/>
      <c r="AM3509" s="48"/>
      <c r="AN3509" s="48"/>
      <c r="AO3509" s="48"/>
      <c r="AP3509" s="48"/>
      <c r="AQ3509" s="48"/>
      <c r="AR3509" s="48"/>
      <c r="AT3509" s="48"/>
      <c r="AU3509" s="48"/>
      <c r="AV3509" s="48"/>
      <c r="AZ3509" s="48"/>
      <c r="BA3509" s="48"/>
      <c r="BB3509" s="48"/>
      <c r="BC3509" s="48"/>
      <c r="BD3509" s="48"/>
      <c r="BE3509" s="48"/>
      <c r="BF3509" s="48"/>
      <c r="BG3509" s="48"/>
      <c r="BH3509" s="48"/>
      <c r="BI3509" s="48"/>
      <c r="BJ3509" s="48"/>
      <c r="BK3509" s="48"/>
      <c r="BL3509" s="48"/>
    </row>
    <row r="3510" spans="1:64" x14ac:dyDescent="0.25">
      <c r="A3510" s="56" t="s">
        <v>538</v>
      </c>
      <c r="B3510" s="56" t="s">
        <v>538</v>
      </c>
      <c r="C3510" s="47">
        <v>42326</v>
      </c>
      <c r="D3510" s="47"/>
      <c r="E3510" s="47"/>
      <c r="F3510" s="48" t="s">
        <v>534</v>
      </c>
      <c r="G3510" s="48"/>
      <c r="H3510" s="48">
        <v>425.87203125000002</v>
      </c>
      <c r="I3510" s="48">
        <v>0.109846875</v>
      </c>
      <c r="J3510" s="48">
        <v>0.1779125</v>
      </c>
      <c r="K3510" s="48">
        <v>0.21073125000000001</v>
      </c>
      <c r="L3510" s="48">
        <v>0.21516250000000001</v>
      </c>
      <c r="M3510" s="48">
        <v>0.28363125</v>
      </c>
      <c r="N3510" s="48">
        <v>0.29430624999999999</v>
      </c>
      <c r="O3510" s="48">
        <v>0.27186250000000001</v>
      </c>
      <c r="P3510" s="48"/>
      <c r="Q3510" s="48"/>
      <c r="R3510" s="48"/>
      <c r="S3510" s="48"/>
      <c r="T3510" s="48"/>
      <c r="U3510" s="48"/>
      <c r="V3510" s="48"/>
      <c r="W3510" s="48"/>
      <c r="X3510" s="48"/>
      <c r="Y3510" s="48"/>
      <c r="Z3510" s="48"/>
      <c r="AA3510" s="48"/>
      <c r="AB3510" s="48"/>
      <c r="AC3510" s="48"/>
      <c r="AD3510" s="48"/>
      <c r="AE3510" s="48"/>
      <c r="AF3510" s="48"/>
      <c r="AG3510" s="48"/>
      <c r="AH3510" s="48"/>
      <c r="AI3510" s="48"/>
      <c r="AJ3510" s="48"/>
      <c r="AK3510" s="48"/>
      <c r="AL3510" s="48"/>
      <c r="AM3510" s="48"/>
      <c r="AN3510" s="48"/>
      <c r="AO3510" s="48"/>
      <c r="AP3510" s="48"/>
      <c r="AQ3510" s="48"/>
      <c r="AR3510" s="48"/>
      <c r="AT3510" s="48"/>
      <c r="AU3510" s="48"/>
      <c r="AV3510" s="48"/>
      <c r="AZ3510" s="48"/>
      <c r="BA3510" s="48"/>
      <c r="BB3510" s="48"/>
      <c r="BC3510" s="48"/>
      <c r="BD3510" s="48"/>
      <c r="BE3510" s="48"/>
      <c r="BF3510" s="48"/>
      <c r="BG3510" s="48"/>
      <c r="BH3510" s="48"/>
      <c r="BI3510" s="48"/>
      <c r="BJ3510" s="48"/>
      <c r="BK3510" s="48"/>
      <c r="BL3510" s="48"/>
    </row>
    <row r="3511" spans="1:64" x14ac:dyDescent="0.25">
      <c r="A3511" s="56" t="s">
        <v>538</v>
      </c>
      <c r="B3511" s="56" t="s">
        <v>538</v>
      </c>
      <c r="C3511" s="47">
        <v>42327</v>
      </c>
      <c r="D3511" s="47"/>
      <c r="E3511" s="47"/>
      <c r="F3511" s="48" t="s">
        <v>534</v>
      </c>
      <c r="G3511" s="48"/>
      <c r="H3511" s="48">
        <v>453.05390625000001</v>
      </c>
      <c r="I3511" s="48">
        <v>0.27185312499999997</v>
      </c>
      <c r="J3511" s="48">
        <v>0.20013125000000001</v>
      </c>
      <c r="K3511" s="48">
        <v>0.21018124999999999</v>
      </c>
      <c r="L3511" s="48">
        <v>0.21441250000000001</v>
      </c>
      <c r="M3511" s="48">
        <v>0.28344374999999999</v>
      </c>
      <c r="N3511" s="48">
        <v>0.29430000000000001</v>
      </c>
      <c r="O3511" s="48">
        <v>0.27184999999999998</v>
      </c>
      <c r="P3511" s="48"/>
      <c r="Q3511" s="48"/>
      <c r="R3511" s="48"/>
      <c r="S3511" s="48"/>
      <c r="T3511" s="48">
        <v>2.9438073249999999</v>
      </c>
      <c r="U3511" s="48">
        <v>188.768</v>
      </c>
      <c r="V3511" s="48">
        <v>0</v>
      </c>
      <c r="W3511" s="48"/>
      <c r="X3511" s="48"/>
      <c r="Y3511" s="48"/>
      <c r="Z3511" s="48"/>
      <c r="AA3511" s="48"/>
      <c r="AB3511" s="48"/>
      <c r="AC3511" s="48"/>
      <c r="AD3511" s="48"/>
      <c r="AE3511" s="48"/>
      <c r="AF3511" s="48"/>
      <c r="AG3511" s="48"/>
      <c r="AH3511" s="48"/>
      <c r="AI3511" s="48"/>
      <c r="AJ3511" s="48">
        <v>3.2669999999999999</v>
      </c>
      <c r="AK3511" s="48"/>
      <c r="AL3511" s="48"/>
      <c r="AM3511" s="48">
        <v>1.02</v>
      </c>
      <c r="AN3511" s="48">
        <v>3.0474127438848701E-2</v>
      </c>
      <c r="AO3511" s="48">
        <v>1.7977601999999999</v>
      </c>
      <c r="AP3511" s="48">
        <v>58.993000000000002</v>
      </c>
      <c r="AQ3511" s="48"/>
      <c r="AR3511" s="48"/>
      <c r="AS3511">
        <v>1.7290186999999999E-2</v>
      </c>
      <c r="AT3511" s="48"/>
      <c r="AU3511" s="48"/>
      <c r="AV3511" s="48"/>
      <c r="AZ3511" s="48"/>
      <c r="BA3511" s="48"/>
      <c r="BB3511" s="48"/>
      <c r="BC3511" s="48"/>
      <c r="BD3511" s="48"/>
      <c r="BE3511" s="48">
        <v>0</v>
      </c>
      <c r="BF3511" s="48"/>
      <c r="BG3511" s="48">
        <v>9.0590881604325404E-3</v>
      </c>
      <c r="BH3511" s="48">
        <v>1.1460471249999999</v>
      </c>
      <c r="BI3511" s="48"/>
      <c r="BJ3511" s="48">
        <v>126.508</v>
      </c>
      <c r="BK3511" s="48"/>
      <c r="BL3511" s="48"/>
    </row>
    <row r="3512" spans="1:64" x14ac:dyDescent="0.25">
      <c r="A3512" s="56" t="s">
        <v>538</v>
      </c>
      <c r="B3512" s="56" t="s">
        <v>538</v>
      </c>
      <c r="C3512" s="47">
        <v>42328</v>
      </c>
      <c r="D3512" s="47"/>
      <c r="E3512" s="47"/>
      <c r="F3512" s="48" t="s">
        <v>534</v>
      </c>
      <c r="G3512" s="48"/>
      <c r="H3512" s="48">
        <v>447.58875</v>
      </c>
      <c r="I3512" s="48">
        <v>0.23757500000000001</v>
      </c>
      <c r="J3512" s="48">
        <v>0.20017499999999999</v>
      </c>
      <c r="K3512" s="48">
        <v>0.21038124999999999</v>
      </c>
      <c r="L3512" s="48">
        <v>0.21355625</v>
      </c>
      <c r="M3512" s="48">
        <v>0.28315625</v>
      </c>
      <c r="N3512" s="48">
        <v>0.29415625000000001</v>
      </c>
      <c r="O3512" s="48">
        <v>0.27183750000000001</v>
      </c>
      <c r="P3512" s="48"/>
      <c r="Q3512" s="48"/>
      <c r="R3512" s="48"/>
      <c r="S3512" s="48">
        <v>1.9</v>
      </c>
      <c r="T3512" s="48"/>
      <c r="U3512" s="48"/>
      <c r="V3512" s="48"/>
      <c r="W3512" s="48"/>
      <c r="X3512" s="48"/>
      <c r="Y3512" s="48"/>
      <c r="Z3512" s="48"/>
      <c r="AA3512" s="48"/>
      <c r="AB3512" s="48"/>
      <c r="AC3512" s="48"/>
      <c r="AD3512" s="48"/>
      <c r="AE3512" s="48">
        <v>8.4</v>
      </c>
      <c r="AF3512" s="48"/>
      <c r="AG3512" s="48">
        <v>0.37111802917640602</v>
      </c>
      <c r="AH3512" s="48"/>
      <c r="AI3512" s="48"/>
      <c r="AJ3512" s="48"/>
      <c r="AK3512" s="48">
        <v>1.75</v>
      </c>
      <c r="AL3512" s="48">
        <v>8.25</v>
      </c>
      <c r="AM3512" s="48"/>
      <c r="AN3512" s="48"/>
      <c r="AO3512" s="48"/>
      <c r="AP3512" s="48"/>
      <c r="AQ3512" s="48"/>
      <c r="AR3512" s="48"/>
      <c r="AT3512" s="48"/>
      <c r="AU3512" s="48"/>
      <c r="AV3512" s="48"/>
      <c r="AZ3512" s="48"/>
      <c r="BA3512" s="48"/>
      <c r="BB3512" s="48"/>
      <c r="BC3512" s="48"/>
      <c r="BD3512" s="48"/>
      <c r="BE3512" s="48"/>
      <c r="BF3512" s="48"/>
      <c r="BG3512" s="48"/>
      <c r="BH3512" s="48"/>
      <c r="BI3512" s="48"/>
      <c r="BJ3512" s="48"/>
      <c r="BK3512" s="48"/>
      <c r="BL3512" s="48">
        <v>8.4</v>
      </c>
    </row>
    <row r="3513" spans="1:64" x14ac:dyDescent="0.25">
      <c r="A3513" s="56" t="s">
        <v>538</v>
      </c>
      <c r="B3513" s="56" t="s">
        <v>538</v>
      </c>
      <c r="C3513" s="47">
        <v>42329</v>
      </c>
      <c r="D3513" s="47"/>
      <c r="E3513" s="47"/>
      <c r="F3513" s="48" t="s">
        <v>534</v>
      </c>
      <c r="G3513" s="48"/>
      <c r="H3513" s="48">
        <v>443.99437499999999</v>
      </c>
      <c r="I3513" s="48">
        <v>0.21479375000000001</v>
      </c>
      <c r="J3513" s="48">
        <v>0.19919375</v>
      </c>
      <c r="K3513" s="48">
        <v>0.210975</v>
      </c>
      <c r="L3513" s="48">
        <v>0.21308750000000001</v>
      </c>
      <c r="M3513" s="48">
        <v>0.28288750000000001</v>
      </c>
      <c r="N3513" s="48">
        <v>0.29415625000000001</v>
      </c>
      <c r="O3513" s="48">
        <v>0.27188125000000002</v>
      </c>
      <c r="P3513" s="48"/>
      <c r="Q3513" s="48"/>
      <c r="R3513" s="48"/>
      <c r="S3513" s="48"/>
      <c r="T3513" s="48"/>
      <c r="U3513" s="48"/>
      <c r="V3513" s="48"/>
      <c r="W3513" s="48"/>
      <c r="X3513" s="48"/>
      <c r="Y3513" s="48"/>
      <c r="Z3513" s="48"/>
      <c r="AA3513" s="48"/>
      <c r="AB3513" s="48"/>
      <c r="AC3513" s="48"/>
      <c r="AD3513" s="48"/>
      <c r="AE3513" s="48"/>
      <c r="AF3513" s="48"/>
      <c r="AG3513" s="48"/>
      <c r="AH3513" s="48"/>
      <c r="AI3513" s="48"/>
      <c r="AJ3513" s="48"/>
      <c r="AK3513" s="48"/>
      <c r="AL3513" s="48"/>
      <c r="AM3513" s="48"/>
      <c r="AN3513" s="48"/>
      <c r="AO3513" s="48"/>
      <c r="AP3513" s="48"/>
      <c r="AQ3513" s="48"/>
      <c r="AR3513" s="48"/>
      <c r="AT3513" s="48"/>
      <c r="AU3513" s="48"/>
      <c r="AV3513" s="48"/>
      <c r="AZ3513" s="48"/>
      <c r="BA3513" s="48"/>
      <c r="BB3513" s="48"/>
      <c r="BC3513" s="48"/>
      <c r="BD3513" s="48"/>
      <c r="BE3513" s="48"/>
      <c r="BF3513" s="48"/>
      <c r="BG3513" s="48"/>
      <c r="BH3513" s="48"/>
      <c r="BI3513" s="48"/>
      <c r="BJ3513" s="48"/>
      <c r="BK3513" s="48"/>
      <c r="BL3513" s="48"/>
    </row>
    <row r="3514" spans="1:64" x14ac:dyDescent="0.25">
      <c r="A3514" s="56" t="s">
        <v>538</v>
      </c>
      <c r="B3514" s="56" t="s">
        <v>538</v>
      </c>
      <c r="C3514" s="47">
        <v>42330</v>
      </c>
      <c r="D3514" s="47"/>
      <c r="E3514" s="47"/>
      <c r="F3514" s="48" t="s">
        <v>534</v>
      </c>
      <c r="G3514" s="48"/>
      <c r="H3514" s="48">
        <v>441.13734375000001</v>
      </c>
      <c r="I3514" s="48">
        <v>0.197421875</v>
      </c>
      <c r="J3514" s="48">
        <v>0.19861875000000001</v>
      </c>
      <c r="K3514" s="48">
        <v>0.21125625000000001</v>
      </c>
      <c r="L3514" s="48">
        <v>0.21262500000000001</v>
      </c>
      <c r="M3514" s="48">
        <v>0.28256249999999999</v>
      </c>
      <c r="N3514" s="48">
        <v>0.2940875</v>
      </c>
      <c r="O3514" s="48">
        <v>0.27190625000000002</v>
      </c>
      <c r="P3514" s="48"/>
      <c r="Q3514" s="48"/>
      <c r="R3514" s="48"/>
      <c r="S3514" s="48"/>
      <c r="T3514" s="48"/>
      <c r="U3514" s="48"/>
      <c r="V3514" s="48"/>
      <c r="W3514" s="48"/>
      <c r="X3514" s="48"/>
      <c r="Y3514" s="48"/>
      <c r="Z3514" s="48"/>
      <c r="AA3514" s="48"/>
      <c r="AB3514" s="48"/>
      <c r="AC3514" s="48"/>
      <c r="AD3514" s="48"/>
      <c r="AE3514" s="48"/>
      <c r="AF3514" s="48"/>
      <c r="AG3514" s="48"/>
      <c r="AH3514" s="48"/>
      <c r="AI3514" s="48"/>
      <c r="AJ3514" s="48"/>
      <c r="AK3514" s="48"/>
      <c r="AL3514" s="48"/>
      <c r="AM3514" s="48"/>
      <c r="AN3514" s="48"/>
      <c r="AO3514" s="48"/>
      <c r="AP3514" s="48"/>
      <c r="AQ3514" s="48"/>
      <c r="AR3514" s="48"/>
      <c r="AT3514" s="48"/>
      <c r="AU3514" s="48"/>
      <c r="AV3514" s="48"/>
      <c r="AZ3514" s="48"/>
      <c r="BA3514" s="48"/>
      <c r="BB3514" s="48"/>
      <c r="BC3514" s="48"/>
      <c r="BD3514" s="48"/>
      <c r="BE3514" s="48"/>
      <c r="BF3514" s="48"/>
      <c r="BG3514" s="48"/>
      <c r="BH3514" s="48"/>
      <c r="BI3514" s="48"/>
      <c r="BJ3514" s="48"/>
      <c r="BK3514" s="48"/>
      <c r="BL3514" s="48"/>
    </row>
    <row r="3515" spans="1:64" x14ac:dyDescent="0.25">
      <c r="A3515" s="56" t="s">
        <v>538</v>
      </c>
      <c r="B3515" s="56" t="s">
        <v>538</v>
      </c>
      <c r="C3515" s="47">
        <v>42331</v>
      </c>
      <c r="D3515" s="47"/>
      <c r="E3515" s="47"/>
      <c r="F3515" s="48" t="s">
        <v>534</v>
      </c>
      <c r="G3515" s="48"/>
      <c r="H3515" s="48">
        <v>437.90203124999999</v>
      </c>
      <c r="I3515" s="48">
        <v>0.18068437500000001</v>
      </c>
      <c r="J3515" s="48">
        <v>0.19697500000000001</v>
      </c>
      <c r="K3515" s="48">
        <v>0.2109125</v>
      </c>
      <c r="L3515" s="48">
        <v>0.21178125</v>
      </c>
      <c r="M3515" s="48">
        <v>0.2823</v>
      </c>
      <c r="N3515" s="48">
        <v>0.29396250000000002</v>
      </c>
      <c r="O3515" s="48">
        <v>0.2718875</v>
      </c>
      <c r="P3515" s="48"/>
      <c r="Q3515" s="48"/>
      <c r="R3515" s="48"/>
      <c r="S3515" s="48"/>
      <c r="T3515" s="48"/>
      <c r="U3515" s="48"/>
      <c r="V3515" s="48"/>
      <c r="W3515" s="48"/>
      <c r="X3515" s="48"/>
      <c r="Y3515" s="48"/>
      <c r="Z3515" s="48"/>
      <c r="AA3515" s="48"/>
      <c r="AB3515" s="48"/>
      <c r="AC3515" s="48"/>
      <c r="AD3515" s="48"/>
      <c r="AE3515" s="48"/>
      <c r="AF3515" s="48">
        <v>0.38340645460874601</v>
      </c>
      <c r="AG3515" s="48">
        <v>0.20156073641012701</v>
      </c>
      <c r="AH3515" s="48"/>
      <c r="AI3515" s="48"/>
      <c r="AJ3515" s="48"/>
      <c r="AK3515" s="48"/>
      <c r="AL3515" s="48"/>
      <c r="AM3515" s="48"/>
      <c r="AN3515" s="48"/>
      <c r="AO3515" s="48"/>
      <c r="AP3515" s="48"/>
      <c r="AQ3515" s="48"/>
      <c r="AR3515" s="48"/>
      <c r="AT3515" s="48"/>
      <c r="AU3515" s="48"/>
      <c r="AV3515" s="48"/>
      <c r="AZ3515" s="48"/>
      <c r="BA3515" s="48"/>
      <c r="BB3515" s="48"/>
      <c r="BC3515" s="48"/>
      <c r="BD3515" s="48"/>
      <c r="BE3515" s="48"/>
      <c r="BF3515" s="48"/>
      <c r="BG3515" s="48"/>
      <c r="BH3515" s="48"/>
      <c r="BI3515" s="48"/>
      <c r="BJ3515" s="48"/>
      <c r="BK3515" s="48"/>
      <c r="BL3515" s="48"/>
    </row>
    <row r="3516" spans="1:64" x14ac:dyDescent="0.25">
      <c r="A3516" s="56" t="s">
        <v>538</v>
      </c>
      <c r="B3516" s="56" t="s">
        <v>538</v>
      </c>
      <c r="C3516" s="47">
        <v>42332</v>
      </c>
      <c r="D3516" s="47"/>
      <c r="E3516" s="47"/>
      <c r="F3516" s="48" t="s">
        <v>534</v>
      </c>
      <c r="G3516" s="48"/>
      <c r="H3516" s="48">
        <v>434.86453125000003</v>
      </c>
      <c r="I3516" s="48">
        <v>0.16493437499999999</v>
      </c>
      <c r="J3516" s="48">
        <v>0.19491249999999999</v>
      </c>
      <c r="K3516" s="48">
        <v>0.21076875</v>
      </c>
      <c r="L3516" s="48">
        <v>0.21105625</v>
      </c>
      <c r="M3516" s="48">
        <v>0.2820125</v>
      </c>
      <c r="N3516" s="48">
        <v>0.29388124999999998</v>
      </c>
      <c r="O3516" s="48">
        <v>0.27190625000000002</v>
      </c>
      <c r="P3516" s="48"/>
      <c r="Q3516" s="48"/>
      <c r="R3516" s="48"/>
      <c r="S3516" s="48"/>
      <c r="T3516" s="48"/>
      <c r="U3516" s="48"/>
      <c r="V3516" s="48"/>
      <c r="W3516" s="48"/>
      <c r="X3516" s="48"/>
      <c r="Y3516" s="48"/>
      <c r="Z3516" s="48"/>
      <c r="AA3516" s="48"/>
      <c r="AB3516" s="48"/>
      <c r="AC3516" s="48"/>
      <c r="AD3516" s="48"/>
      <c r="AE3516" s="48"/>
      <c r="AF3516" s="48"/>
      <c r="AG3516" s="48"/>
      <c r="AH3516" s="48"/>
      <c r="AI3516" s="48"/>
      <c r="AJ3516" s="48"/>
      <c r="AK3516" s="48"/>
      <c r="AL3516" s="48"/>
      <c r="AM3516" s="48"/>
      <c r="AN3516" s="48"/>
      <c r="AO3516" s="48"/>
      <c r="AP3516" s="48"/>
      <c r="AQ3516" s="48"/>
      <c r="AR3516" s="48"/>
      <c r="AT3516" s="48"/>
      <c r="AU3516" s="48"/>
      <c r="AV3516" s="48"/>
      <c r="AZ3516" s="48"/>
      <c r="BA3516" s="48"/>
      <c r="BB3516" s="48"/>
      <c r="BC3516" s="48"/>
      <c r="BD3516" s="48"/>
      <c r="BE3516" s="48"/>
      <c r="BF3516" s="48"/>
      <c r="BG3516" s="48"/>
      <c r="BH3516" s="48"/>
      <c r="BI3516" s="48"/>
      <c r="BJ3516" s="48"/>
      <c r="BK3516" s="48"/>
      <c r="BL3516" s="48"/>
    </row>
    <row r="3517" spans="1:64" x14ac:dyDescent="0.25">
      <c r="A3517" s="56" t="s">
        <v>538</v>
      </c>
      <c r="B3517" s="56" t="s">
        <v>538</v>
      </c>
      <c r="C3517" s="47">
        <v>42333</v>
      </c>
      <c r="D3517" s="47"/>
      <c r="E3517" s="47"/>
      <c r="F3517" s="48" t="s">
        <v>534</v>
      </c>
      <c r="G3517" s="48"/>
      <c r="H3517" s="48">
        <v>431.8021875</v>
      </c>
      <c r="I3517" s="48">
        <v>0.15090000000000001</v>
      </c>
      <c r="J3517" s="48">
        <v>0.19218125</v>
      </c>
      <c r="K3517" s="48">
        <v>0.21003749999999999</v>
      </c>
      <c r="L3517" s="48">
        <v>0.21018124999999999</v>
      </c>
      <c r="M3517" s="48">
        <v>0.281775</v>
      </c>
      <c r="N3517" s="48">
        <v>0.293875</v>
      </c>
      <c r="O3517" s="48">
        <v>0.27193125000000001</v>
      </c>
      <c r="P3517" s="48"/>
      <c r="Q3517" s="48"/>
      <c r="R3517" s="48"/>
      <c r="S3517" s="48"/>
      <c r="T3517" s="48"/>
      <c r="U3517" s="48"/>
      <c r="V3517" s="48"/>
      <c r="W3517" s="48"/>
      <c r="X3517" s="48"/>
      <c r="Y3517" s="48"/>
      <c r="Z3517" s="48"/>
      <c r="AA3517" s="48"/>
      <c r="AB3517" s="48"/>
      <c r="AC3517" s="48"/>
      <c r="AD3517" s="48"/>
      <c r="AE3517" s="48">
        <v>8.4</v>
      </c>
      <c r="AF3517" s="48"/>
      <c r="AG3517" s="48"/>
      <c r="AH3517" s="48"/>
      <c r="AI3517" s="48"/>
      <c r="AJ3517" s="48"/>
      <c r="AK3517" s="48">
        <v>2.0499999999999998</v>
      </c>
      <c r="AL3517" s="48">
        <v>8.4</v>
      </c>
      <c r="AM3517" s="48"/>
      <c r="AN3517" s="48"/>
      <c r="AO3517" s="48"/>
      <c r="AP3517" s="48"/>
      <c r="AQ3517" s="48"/>
      <c r="AR3517" s="48"/>
      <c r="AT3517" s="48"/>
      <c r="AU3517" s="48"/>
      <c r="AV3517" s="48"/>
      <c r="AZ3517" s="48"/>
      <c r="BA3517" s="48"/>
      <c r="BB3517" s="48"/>
      <c r="BC3517" s="48"/>
      <c r="BD3517" s="48"/>
      <c r="BE3517" s="48"/>
      <c r="BF3517" s="48"/>
      <c r="BG3517" s="48"/>
      <c r="BH3517" s="48"/>
      <c r="BI3517" s="48"/>
      <c r="BJ3517" s="48"/>
      <c r="BK3517" s="48"/>
      <c r="BL3517" s="48">
        <v>8.4</v>
      </c>
    </row>
    <row r="3518" spans="1:64" x14ac:dyDescent="0.25">
      <c r="A3518" s="56" t="s">
        <v>538</v>
      </c>
      <c r="B3518" s="56" t="s">
        <v>538</v>
      </c>
      <c r="C3518" s="47">
        <v>42334</v>
      </c>
      <c r="D3518" s="47"/>
      <c r="E3518" s="47"/>
      <c r="F3518" s="48" t="s">
        <v>534</v>
      </c>
      <c r="G3518" s="48"/>
      <c r="H3518" s="48">
        <v>428.89921874999999</v>
      </c>
      <c r="I3518" s="48">
        <v>0.13904687499999999</v>
      </c>
      <c r="J3518" s="48">
        <v>0.18901875000000001</v>
      </c>
      <c r="K3518" s="48">
        <v>0.208925</v>
      </c>
      <c r="L3518" s="48">
        <v>0.20935000000000001</v>
      </c>
      <c r="M3518" s="48">
        <v>0.28163125</v>
      </c>
      <c r="N3518" s="48">
        <v>0.29380000000000001</v>
      </c>
      <c r="O3518" s="48">
        <v>0.27192499999999997</v>
      </c>
      <c r="P3518" s="48"/>
      <c r="Q3518" s="48"/>
      <c r="R3518" s="48"/>
      <c r="S3518" s="48"/>
      <c r="T3518" s="48"/>
      <c r="U3518" s="48"/>
      <c r="V3518" s="48"/>
      <c r="W3518" s="48"/>
      <c r="X3518" s="48"/>
      <c r="Y3518" s="48"/>
      <c r="Z3518" s="48"/>
      <c r="AA3518" s="48"/>
      <c r="AB3518" s="48"/>
      <c r="AC3518" s="48"/>
      <c r="AD3518" s="48"/>
      <c r="AE3518" s="48"/>
      <c r="AF3518" s="48"/>
      <c r="AG3518" s="48"/>
      <c r="AH3518" s="48"/>
      <c r="AI3518" s="48"/>
      <c r="AJ3518" s="48"/>
      <c r="AK3518" s="48"/>
      <c r="AL3518" s="48"/>
      <c r="AM3518" s="48"/>
      <c r="AN3518" s="48"/>
      <c r="AO3518" s="48"/>
      <c r="AP3518" s="48"/>
      <c r="AQ3518" s="48"/>
      <c r="AR3518" s="48"/>
      <c r="AT3518" s="48"/>
      <c r="AU3518" s="48"/>
      <c r="AV3518" s="48"/>
      <c r="AZ3518" s="48"/>
      <c r="BA3518" s="48"/>
      <c r="BB3518" s="48"/>
      <c r="BC3518" s="48"/>
      <c r="BD3518" s="48"/>
      <c r="BE3518" s="48"/>
      <c r="BF3518" s="48"/>
      <c r="BG3518" s="48"/>
      <c r="BH3518" s="48"/>
      <c r="BI3518" s="48"/>
      <c r="BJ3518" s="48"/>
      <c r="BK3518" s="48"/>
      <c r="BL3518" s="48"/>
    </row>
    <row r="3519" spans="1:64" x14ac:dyDescent="0.25">
      <c r="A3519" s="56" t="s">
        <v>538</v>
      </c>
      <c r="B3519" s="56" t="s">
        <v>538</v>
      </c>
      <c r="C3519" s="47">
        <v>42335</v>
      </c>
      <c r="D3519" s="47"/>
      <c r="E3519" s="47"/>
      <c r="F3519" s="48" t="s">
        <v>534</v>
      </c>
      <c r="G3519" s="48"/>
      <c r="H3519" s="48">
        <v>427.08375000000001</v>
      </c>
      <c r="I3519" s="48">
        <v>0.13143125</v>
      </c>
      <c r="J3519" s="48">
        <v>0.18670624999999999</v>
      </c>
      <c r="K3519" s="48">
        <v>0.2084</v>
      </c>
      <c r="L3519" s="48">
        <v>0.20880000000000001</v>
      </c>
      <c r="M3519" s="48">
        <v>0.28156874999999998</v>
      </c>
      <c r="N3519" s="48">
        <v>0.29386875000000001</v>
      </c>
      <c r="O3519" s="48">
        <v>0.27190625000000002</v>
      </c>
      <c r="P3519" s="48"/>
      <c r="Q3519" s="48"/>
      <c r="R3519" s="48"/>
      <c r="S3519" s="48"/>
      <c r="T3519" s="48"/>
      <c r="U3519" s="48"/>
      <c r="V3519" s="48"/>
      <c r="W3519" s="48"/>
      <c r="X3519" s="48"/>
      <c r="Y3519" s="48"/>
      <c r="Z3519" s="48"/>
      <c r="AA3519" s="48"/>
      <c r="AB3519" s="48"/>
      <c r="AC3519" s="48"/>
      <c r="AD3519" s="48"/>
      <c r="AE3519" s="48"/>
      <c r="AF3519" s="48"/>
      <c r="AG3519" s="48"/>
      <c r="AH3519" s="48"/>
      <c r="AI3519" s="48"/>
      <c r="AJ3519" s="48"/>
      <c r="AK3519" s="48"/>
      <c r="AL3519" s="48"/>
      <c r="AM3519" s="48"/>
      <c r="AN3519" s="48"/>
      <c r="AO3519" s="48"/>
      <c r="AP3519" s="48"/>
      <c r="AQ3519" s="48"/>
      <c r="AR3519" s="48"/>
      <c r="AT3519" s="48"/>
      <c r="AU3519" s="48"/>
      <c r="AV3519" s="48"/>
      <c r="AZ3519" s="48"/>
      <c r="BA3519" s="48"/>
      <c r="BB3519" s="48"/>
      <c r="BC3519" s="48"/>
      <c r="BD3519" s="48"/>
      <c r="BE3519" s="48"/>
      <c r="BF3519" s="48"/>
      <c r="BG3519" s="48"/>
      <c r="BH3519" s="48"/>
      <c r="BI3519" s="48"/>
      <c r="BJ3519" s="48"/>
      <c r="BK3519" s="48"/>
      <c r="BL3519" s="48"/>
    </row>
    <row r="3520" spans="1:64" x14ac:dyDescent="0.25">
      <c r="A3520" s="56" t="s">
        <v>538</v>
      </c>
      <c r="B3520" s="56" t="s">
        <v>538</v>
      </c>
      <c r="C3520" s="47">
        <v>42336</v>
      </c>
      <c r="D3520" s="47"/>
      <c r="E3520" s="47"/>
      <c r="F3520" s="48" t="s">
        <v>534</v>
      </c>
      <c r="G3520" s="48"/>
      <c r="H3520" s="48">
        <v>424.43953125000002</v>
      </c>
      <c r="I3520" s="48">
        <v>0.124946875</v>
      </c>
      <c r="J3520" s="48">
        <v>0.18341250000000001</v>
      </c>
      <c r="K3520" s="48">
        <v>0.20580625</v>
      </c>
      <c r="L3520" s="48">
        <v>0.20760000000000001</v>
      </c>
      <c r="M3520" s="48">
        <v>0.28143125000000002</v>
      </c>
      <c r="N3520" s="48">
        <v>0.29389999999999999</v>
      </c>
      <c r="O3520" s="48">
        <v>0.27188125000000002</v>
      </c>
      <c r="P3520" s="48"/>
      <c r="Q3520" s="48"/>
      <c r="R3520" s="48"/>
      <c r="S3520" s="48"/>
      <c r="T3520" s="48"/>
      <c r="U3520" s="48"/>
      <c r="V3520" s="48"/>
      <c r="W3520" s="48"/>
      <c r="X3520" s="48"/>
      <c r="Y3520" s="48"/>
      <c r="Z3520" s="48"/>
      <c r="AA3520" s="48"/>
      <c r="AB3520" s="48"/>
      <c r="AC3520" s="48"/>
      <c r="AD3520" s="48"/>
      <c r="AE3520" s="48"/>
      <c r="AF3520" s="48"/>
      <c r="AG3520" s="48"/>
      <c r="AH3520" s="48"/>
      <c r="AI3520" s="48"/>
      <c r="AJ3520" s="48"/>
      <c r="AK3520" s="48"/>
      <c r="AL3520" s="48"/>
      <c r="AM3520" s="48"/>
      <c r="AN3520" s="48"/>
      <c r="AO3520" s="48"/>
      <c r="AP3520" s="48"/>
      <c r="AQ3520" s="48"/>
      <c r="AR3520" s="48"/>
      <c r="AT3520" s="48"/>
      <c r="AU3520" s="48"/>
      <c r="AV3520" s="48"/>
      <c r="AZ3520" s="48"/>
      <c r="BA3520" s="48"/>
      <c r="BB3520" s="48"/>
      <c r="BC3520" s="48"/>
      <c r="BD3520" s="48"/>
      <c r="BE3520" s="48"/>
      <c r="BF3520" s="48"/>
      <c r="BG3520" s="48"/>
      <c r="BH3520" s="48"/>
      <c r="BI3520" s="48"/>
      <c r="BJ3520" s="48"/>
      <c r="BK3520" s="48"/>
      <c r="BL3520" s="48"/>
    </row>
    <row r="3521" spans="1:64" x14ac:dyDescent="0.25">
      <c r="A3521" s="56" t="s">
        <v>538</v>
      </c>
      <c r="B3521" s="56" t="s">
        <v>538</v>
      </c>
      <c r="C3521" s="47">
        <v>42337</v>
      </c>
      <c r="D3521" s="47"/>
      <c r="E3521" s="47"/>
      <c r="F3521" s="48" t="s">
        <v>534</v>
      </c>
      <c r="G3521" s="48"/>
      <c r="H3521" s="48">
        <v>422.89453125</v>
      </c>
      <c r="I3521" s="48">
        <v>0.120609375</v>
      </c>
      <c r="J3521" s="48">
        <v>0.18115000000000001</v>
      </c>
      <c r="K3521" s="48">
        <v>0.20470625000000001</v>
      </c>
      <c r="L3521" s="48">
        <v>0.20698749999999999</v>
      </c>
      <c r="M3521" s="48">
        <v>0.28121249999999998</v>
      </c>
      <c r="N3521" s="48">
        <v>0.29392499999999999</v>
      </c>
      <c r="O3521" s="48">
        <v>0.2719375</v>
      </c>
      <c r="P3521" s="48"/>
      <c r="Q3521" s="48"/>
      <c r="R3521" s="48"/>
      <c r="S3521" s="48"/>
      <c r="T3521" s="48"/>
      <c r="U3521" s="48"/>
      <c r="V3521" s="48"/>
      <c r="W3521" s="48"/>
      <c r="X3521" s="48"/>
      <c r="Y3521" s="48"/>
      <c r="Z3521" s="48"/>
      <c r="AA3521" s="48"/>
      <c r="AB3521" s="48"/>
      <c r="AC3521" s="48"/>
      <c r="AD3521" s="48"/>
      <c r="AE3521" s="48"/>
      <c r="AF3521" s="48"/>
      <c r="AG3521" s="48"/>
      <c r="AH3521" s="48"/>
      <c r="AI3521" s="48"/>
      <c r="AJ3521" s="48"/>
      <c r="AK3521" s="48"/>
      <c r="AL3521" s="48"/>
      <c r="AM3521" s="48"/>
      <c r="AN3521" s="48"/>
      <c r="AO3521" s="48"/>
      <c r="AP3521" s="48"/>
      <c r="AQ3521" s="48"/>
      <c r="AR3521" s="48"/>
      <c r="AT3521" s="48"/>
      <c r="AU3521" s="48"/>
      <c r="AV3521" s="48"/>
      <c r="AZ3521" s="48"/>
      <c r="BA3521" s="48"/>
      <c r="BB3521" s="48"/>
      <c r="BC3521" s="48"/>
      <c r="BD3521" s="48"/>
      <c r="BE3521" s="48"/>
      <c r="BF3521" s="48"/>
      <c r="BG3521" s="48"/>
      <c r="BH3521" s="48"/>
      <c r="BI3521" s="48"/>
      <c r="BJ3521" s="48"/>
      <c r="BK3521" s="48"/>
      <c r="BL3521" s="48"/>
    </row>
    <row r="3522" spans="1:64" x14ac:dyDescent="0.25">
      <c r="A3522" s="56" t="s">
        <v>538</v>
      </c>
      <c r="B3522" s="56" t="s">
        <v>538</v>
      </c>
      <c r="C3522" s="47">
        <v>42338</v>
      </c>
      <c r="D3522" s="47"/>
      <c r="E3522" s="47"/>
      <c r="F3522" s="48" t="s">
        <v>534</v>
      </c>
      <c r="G3522" s="48"/>
      <c r="H3522" s="48">
        <v>421.56328124999999</v>
      </c>
      <c r="I3522" s="48">
        <v>0.118284375</v>
      </c>
      <c r="J3522" s="48">
        <v>0.1794375</v>
      </c>
      <c r="K3522" s="48">
        <v>0.20323749999999999</v>
      </c>
      <c r="L3522" s="48">
        <v>0.20622499999999999</v>
      </c>
      <c r="M3522" s="48">
        <v>0.28102500000000002</v>
      </c>
      <c r="N3522" s="48">
        <v>0.29391875000000001</v>
      </c>
      <c r="O3522" s="48">
        <v>0.27194374999999998</v>
      </c>
      <c r="P3522" s="48"/>
      <c r="Q3522" s="48"/>
      <c r="R3522" s="48"/>
      <c r="S3522" s="48"/>
      <c r="T3522" s="48"/>
      <c r="U3522" s="48"/>
      <c r="V3522" s="48"/>
      <c r="W3522" s="48"/>
      <c r="X3522" s="48"/>
      <c r="Y3522" s="48"/>
      <c r="Z3522" s="48"/>
      <c r="AA3522" s="48"/>
      <c r="AB3522" s="48"/>
      <c r="AC3522" s="48"/>
      <c r="AD3522" s="48"/>
      <c r="AE3522" s="48"/>
      <c r="AF3522" s="48">
        <v>0.34059559588807198</v>
      </c>
      <c r="AG3522" s="48">
        <v>0.15077168369923999</v>
      </c>
      <c r="AH3522" s="48"/>
      <c r="AI3522" s="48"/>
      <c r="AJ3522" s="48"/>
      <c r="AK3522" s="48"/>
      <c r="AL3522" s="48"/>
      <c r="AM3522" s="48"/>
      <c r="AN3522" s="48"/>
      <c r="AO3522" s="48"/>
      <c r="AP3522" s="48"/>
      <c r="AQ3522" s="48"/>
      <c r="AR3522" s="48"/>
      <c r="AT3522" s="48"/>
      <c r="AU3522" s="48"/>
      <c r="AV3522" s="48"/>
      <c r="AZ3522" s="48"/>
      <c r="BA3522" s="48"/>
      <c r="BB3522" s="48"/>
      <c r="BC3522" s="48"/>
      <c r="BD3522" s="48"/>
      <c r="BE3522" s="48"/>
      <c r="BF3522" s="48"/>
      <c r="BG3522" s="48"/>
      <c r="BH3522" s="48"/>
      <c r="BI3522" s="48"/>
      <c r="BJ3522" s="48"/>
      <c r="BK3522" s="48"/>
      <c r="BL3522" s="48"/>
    </row>
    <row r="3523" spans="1:64" x14ac:dyDescent="0.25">
      <c r="A3523" s="56" t="s">
        <v>538</v>
      </c>
      <c r="B3523" s="56" t="s">
        <v>538</v>
      </c>
      <c r="C3523" s="47">
        <v>42339</v>
      </c>
      <c r="D3523" s="47"/>
      <c r="E3523" s="47"/>
      <c r="F3523" s="48" t="s">
        <v>534</v>
      </c>
      <c r="G3523" s="48"/>
      <c r="H3523" s="48">
        <v>420.33749999999998</v>
      </c>
      <c r="I3523" s="48">
        <v>0.11598124999999999</v>
      </c>
      <c r="J3523" s="48">
        <v>0.17828125</v>
      </c>
      <c r="K3523" s="48">
        <v>0.20227500000000001</v>
      </c>
      <c r="L3523" s="48">
        <v>0.20519999999999999</v>
      </c>
      <c r="M3523" s="48">
        <v>0.28056249999999999</v>
      </c>
      <c r="N3523" s="48">
        <v>0.29388750000000002</v>
      </c>
      <c r="O3523" s="48">
        <v>0.27206875000000003</v>
      </c>
      <c r="P3523" s="48"/>
      <c r="Q3523" s="48"/>
      <c r="R3523" s="48"/>
      <c r="S3523" s="48"/>
      <c r="T3523" s="48"/>
      <c r="U3523" s="48"/>
      <c r="V3523" s="48"/>
      <c r="W3523" s="48"/>
      <c r="X3523" s="48"/>
      <c r="Y3523" s="48"/>
      <c r="Z3523" s="48"/>
      <c r="AA3523" s="48"/>
      <c r="AB3523" s="48"/>
      <c r="AC3523" s="48"/>
      <c r="AD3523" s="48"/>
      <c r="AE3523" s="48"/>
      <c r="AF3523" s="48"/>
      <c r="AG3523" s="48"/>
      <c r="AH3523" s="48"/>
      <c r="AI3523" s="48"/>
      <c r="AJ3523" s="48"/>
      <c r="AK3523" s="48"/>
      <c r="AL3523" s="48"/>
      <c r="AM3523" s="48"/>
      <c r="AN3523" s="48"/>
      <c r="AO3523" s="48"/>
      <c r="AP3523" s="48"/>
      <c r="AQ3523" s="48"/>
      <c r="AR3523" s="48"/>
      <c r="AT3523" s="48"/>
      <c r="AU3523" s="48"/>
      <c r="AV3523" s="48"/>
      <c r="AZ3523" s="48"/>
      <c r="BA3523" s="48"/>
      <c r="BB3523" s="48"/>
      <c r="BC3523" s="48"/>
      <c r="BD3523" s="48"/>
      <c r="BE3523" s="48"/>
      <c r="BF3523" s="48"/>
      <c r="BG3523" s="48"/>
      <c r="BH3523" s="48"/>
      <c r="BI3523" s="48"/>
      <c r="BJ3523" s="48"/>
      <c r="BK3523" s="48"/>
      <c r="BL3523" s="48"/>
    </row>
    <row r="3524" spans="1:64" x14ac:dyDescent="0.25">
      <c r="A3524" s="56" t="s">
        <v>538</v>
      </c>
      <c r="B3524" s="56" t="s">
        <v>538</v>
      </c>
      <c r="C3524" s="47">
        <v>42340</v>
      </c>
      <c r="D3524" s="47"/>
      <c r="E3524" s="47"/>
      <c r="F3524" s="48" t="s">
        <v>534</v>
      </c>
      <c r="G3524" s="48"/>
      <c r="H3524" s="48">
        <v>417.53578125000001</v>
      </c>
      <c r="I3524" s="48">
        <v>0.111284375</v>
      </c>
      <c r="J3524" s="48">
        <v>0.1753875</v>
      </c>
      <c r="K3524" s="48">
        <v>0.19939999999999999</v>
      </c>
      <c r="L3524" s="48">
        <v>0.2031</v>
      </c>
      <c r="M3524" s="48">
        <v>0.27994999999999998</v>
      </c>
      <c r="N3524" s="48">
        <v>0.29394375</v>
      </c>
      <c r="O3524" s="48">
        <v>0.27205625</v>
      </c>
      <c r="P3524" s="48"/>
      <c r="Q3524" s="48"/>
      <c r="R3524" s="48"/>
      <c r="S3524" s="48"/>
      <c r="T3524" s="48"/>
      <c r="U3524" s="48"/>
      <c r="V3524" s="48"/>
      <c r="W3524" s="48"/>
      <c r="X3524" s="48"/>
      <c r="Y3524" s="48"/>
      <c r="Z3524" s="48"/>
      <c r="AA3524" s="48"/>
      <c r="AB3524" s="48"/>
      <c r="AC3524" s="48"/>
      <c r="AD3524" s="48"/>
      <c r="AE3524" s="48">
        <v>8.4</v>
      </c>
      <c r="AF3524" s="48"/>
      <c r="AG3524" s="48"/>
      <c r="AH3524" s="48"/>
      <c r="AI3524" s="48"/>
      <c r="AJ3524" s="48"/>
      <c r="AK3524" s="48">
        <v>3.05</v>
      </c>
      <c r="AL3524" s="48">
        <v>8.4</v>
      </c>
      <c r="AM3524" s="48"/>
      <c r="AN3524" s="48"/>
      <c r="AO3524" s="48"/>
      <c r="AP3524" s="48"/>
      <c r="AQ3524" s="48"/>
      <c r="AR3524" s="48"/>
      <c r="AT3524" s="48"/>
      <c r="AU3524" s="48"/>
      <c r="AV3524" s="48"/>
      <c r="AZ3524" s="48"/>
      <c r="BA3524" s="48"/>
      <c r="BB3524" s="48"/>
      <c r="BC3524" s="48"/>
      <c r="BD3524" s="48"/>
      <c r="BE3524" s="48"/>
      <c r="BF3524" s="48"/>
      <c r="BG3524" s="48"/>
      <c r="BH3524" s="48"/>
      <c r="BI3524" s="48"/>
      <c r="BJ3524" s="48"/>
      <c r="BK3524" s="48"/>
      <c r="BL3524" s="48">
        <v>8.4</v>
      </c>
    </row>
    <row r="3525" spans="1:64" x14ac:dyDescent="0.25">
      <c r="A3525" s="56" t="s">
        <v>538</v>
      </c>
      <c r="B3525" s="56" t="s">
        <v>538</v>
      </c>
      <c r="C3525" s="47">
        <v>42341</v>
      </c>
      <c r="D3525" s="47"/>
      <c r="E3525" s="47"/>
      <c r="F3525" s="48" t="s">
        <v>534</v>
      </c>
      <c r="G3525" s="48"/>
      <c r="H3525" s="48">
        <v>416.08078124999997</v>
      </c>
      <c r="I3525" s="48">
        <v>0.107034375</v>
      </c>
      <c r="J3525" s="48">
        <v>0.1733875</v>
      </c>
      <c r="K3525" s="48">
        <v>0.19871249999999999</v>
      </c>
      <c r="L3525" s="48">
        <v>0.20251875</v>
      </c>
      <c r="M3525" s="48">
        <v>0.27960625</v>
      </c>
      <c r="N3525" s="48">
        <v>0.293875</v>
      </c>
      <c r="O3525" s="48">
        <v>0.27201249999999999</v>
      </c>
      <c r="P3525" s="48"/>
      <c r="Q3525" s="48"/>
      <c r="R3525" s="48"/>
      <c r="S3525" s="48"/>
      <c r="T3525" s="48">
        <v>4.1552485250000002</v>
      </c>
      <c r="U3525" s="48">
        <v>319.52699999999999</v>
      </c>
      <c r="V3525" s="48">
        <v>88.61</v>
      </c>
      <c r="W3525" s="48"/>
      <c r="X3525" s="48"/>
      <c r="Y3525" s="48"/>
      <c r="Z3525" s="48"/>
      <c r="AA3525" s="48"/>
      <c r="AB3525" s="48"/>
      <c r="AC3525" s="48"/>
      <c r="AD3525" s="48"/>
      <c r="AE3525" s="48"/>
      <c r="AF3525" s="48"/>
      <c r="AG3525" s="48"/>
      <c r="AH3525" s="48">
        <v>1.24642436844667E-2</v>
      </c>
      <c r="AI3525" s="48">
        <v>7.0432325000000004E-2</v>
      </c>
      <c r="AJ3525" s="48">
        <v>5.6507500000000004</v>
      </c>
      <c r="AK3525" s="48"/>
      <c r="AL3525" s="48"/>
      <c r="AM3525" s="48">
        <v>0.76249999999999996</v>
      </c>
      <c r="AN3525" s="48">
        <v>2.7901878559153499E-2</v>
      </c>
      <c r="AO3525" s="48">
        <v>1.2420660750000001</v>
      </c>
      <c r="AP3525" s="48">
        <v>44.515500000000003</v>
      </c>
      <c r="AQ3525" s="48"/>
      <c r="AR3525" s="48"/>
      <c r="AS3525">
        <v>1.7128865E-2</v>
      </c>
      <c r="AT3525" s="48"/>
      <c r="AU3525" s="48"/>
      <c r="AV3525" s="48"/>
      <c r="AZ3525" s="48"/>
      <c r="BA3525" s="48"/>
      <c r="BB3525" s="48"/>
      <c r="BC3525" s="48">
        <v>1.4942340999999999</v>
      </c>
      <c r="BD3525" s="48"/>
      <c r="BE3525" s="48">
        <v>88.61</v>
      </c>
      <c r="BF3525" s="48">
        <v>1.6863041417447201E-2</v>
      </c>
      <c r="BG3525" s="48">
        <v>7.4606386142242803E-3</v>
      </c>
      <c r="BH3525" s="48">
        <v>1.3485160249999999</v>
      </c>
      <c r="BI3525" s="48"/>
      <c r="BJ3525" s="48">
        <v>180.75075000000001</v>
      </c>
      <c r="BK3525" s="48"/>
      <c r="BL3525" s="48"/>
    </row>
    <row r="3526" spans="1:64" x14ac:dyDescent="0.25">
      <c r="A3526" s="56" t="s">
        <v>538</v>
      </c>
      <c r="B3526" s="56" t="s">
        <v>538</v>
      </c>
      <c r="C3526" s="47">
        <v>42342</v>
      </c>
      <c r="D3526" s="47"/>
      <c r="E3526" s="47"/>
      <c r="F3526" s="48" t="s">
        <v>534</v>
      </c>
      <c r="G3526" s="48"/>
      <c r="H3526" s="48">
        <v>414.08906250000001</v>
      </c>
      <c r="I3526" s="48">
        <v>0.10476874999999999</v>
      </c>
      <c r="J3526" s="48">
        <v>0.1711</v>
      </c>
      <c r="K3526" s="48">
        <v>0.19636875000000001</v>
      </c>
      <c r="L3526" s="48">
        <v>0.20117499999999999</v>
      </c>
      <c r="M3526" s="48">
        <v>0.27904374999999998</v>
      </c>
      <c r="N3526" s="48">
        <v>0.29371249999999999</v>
      </c>
      <c r="O3526" s="48">
        <v>0.27206249999999998</v>
      </c>
      <c r="P3526" s="48"/>
      <c r="Q3526" s="48"/>
      <c r="R3526" s="48"/>
      <c r="S3526" s="48"/>
      <c r="T3526" s="48"/>
      <c r="U3526" s="48"/>
      <c r="V3526" s="48"/>
      <c r="W3526" s="48"/>
      <c r="X3526" s="48"/>
      <c r="Y3526" s="48"/>
      <c r="Z3526" s="48"/>
      <c r="AA3526" s="48"/>
      <c r="AB3526" s="48"/>
      <c r="AC3526" s="48"/>
      <c r="AD3526" s="48"/>
      <c r="AE3526" s="48"/>
      <c r="AF3526" s="48">
        <v>0.38520338238876001</v>
      </c>
      <c r="AG3526" s="48">
        <v>0.116883831483674</v>
      </c>
      <c r="AH3526" s="48"/>
      <c r="AI3526" s="48"/>
      <c r="AJ3526" s="48"/>
      <c r="AK3526" s="48"/>
      <c r="AL3526" s="48"/>
      <c r="AM3526" s="48"/>
      <c r="AN3526" s="48"/>
      <c r="AO3526" s="48"/>
      <c r="AP3526" s="48"/>
      <c r="AQ3526" s="48"/>
      <c r="AR3526" s="48"/>
      <c r="AT3526" s="48"/>
      <c r="AU3526" s="48"/>
      <c r="AV3526" s="48"/>
      <c r="AZ3526" s="48"/>
      <c r="BA3526" s="48"/>
      <c r="BB3526" s="48"/>
      <c r="BC3526" s="48"/>
      <c r="BD3526" s="48"/>
      <c r="BE3526" s="48"/>
      <c r="BF3526" s="48"/>
      <c r="BG3526" s="48"/>
      <c r="BH3526" s="48"/>
      <c r="BI3526" s="48"/>
      <c r="BJ3526" s="48"/>
      <c r="BK3526" s="48"/>
      <c r="BL3526" s="48"/>
    </row>
    <row r="3527" spans="1:64" x14ac:dyDescent="0.25">
      <c r="A3527" s="56" t="s">
        <v>538</v>
      </c>
      <c r="B3527" s="56" t="s">
        <v>538</v>
      </c>
      <c r="C3527" s="47">
        <v>42343</v>
      </c>
      <c r="D3527" s="47"/>
      <c r="E3527" s="47"/>
      <c r="F3527" s="48" t="s">
        <v>534</v>
      </c>
      <c r="G3527" s="48"/>
      <c r="H3527" s="48">
        <v>412.43531250000001</v>
      </c>
      <c r="I3527" s="48">
        <v>0.10216875</v>
      </c>
      <c r="J3527" s="48">
        <v>0.16898750000000001</v>
      </c>
      <c r="K3527" s="48">
        <v>0.19488749999999999</v>
      </c>
      <c r="L3527" s="48">
        <v>0.19985625000000001</v>
      </c>
      <c r="M3527" s="48">
        <v>0.27856874999999998</v>
      </c>
      <c r="N3527" s="48">
        <v>0.29378749999999998</v>
      </c>
      <c r="O3527" s="48">
        <v>0.27210624999999999</v>
      </c>
      <c r="P3527" s="48"/>
      <c r="Q3527" s="48"/>
      <c r="R3527" s="48"/>
      <c r="S3527" s="48"/>
      <c r="T3527" s="48"/>
      <c r="U3527" s="48"/>
      <c r="V3527" s="48"/>
      <c r="W3527" s="48"/>
      <c r="X3527" s="48"/>
      <c r="Y3527" s="48"/>
      <c r="Z3527" s="48"/>
      <c r="AA3527" s="48"/>
      <c r="AB3527" s="48"/>
      <c r="AC3527" s="48"/>
      <c r="AD3527" s="48"/>
      <c r="AE3527" s="48"/>
      <c r="AF3527" s="48"/>
      <c r="AG3527" s="48"/>
      <c r="AH3527" s="48"/>
      <c r="AI3527" s="48"/>
      <c r="AJ3527" s="48"/>
      <c r="AK3527" s="48"/>
      <c r="AL3527" s="48"/>
      <c r="AM3527" s="48"/>
      <c r="AN3527" s="48"/>
      <c r="AO3527" s="48"/>
      <c r="AP3527" s="48"/>
      <c r="AQ3527" s="48"/>
      <c r="AR3527" s="48"/>
      <c r="AT3527" s="48"/>
      <c r="AU3527" s="48"/>
      <c r="AV3527" s="48"/>
      <c r="AZ3527" s="48"/>
      <c r="BA3527" s="48"/>
      <c r="BB3527" s="48"/>
      <c r="BC3527" s="48"/>
      <c r="BD3527" s="48"/>
      <c r="BE3527" s="48"/>
      <c r="BF3527" s="48"/>
      <c r="BG3527" s="48"/>
      <c r="BH3527" s="48"/>
      <c r="BI3527" s="48"/>
      <c r="BJ3527" s="48"/>
      <c r="BK3527" s="48"/>
      <c r="BL3527" s="48"/>
    </row>
    <row r="3528" spans="1:64" x14ac:dyDescent="0.25">
      <c r="A3528" s="56" t="s">
        <v>538</v>
      </c>
      <c r="B3528" s="56" t="s">
        <v>538</v>
      </c>
      <c r="C3528" s="47">
        <v>42344</v>
      </c>
      <c r="D3528" s="47"/>
      <c r="E3528" s="47"/>
      <c r="F3528" s="48" t="s">
        <v>534</v>
      </c>
      <c r="G3528" s="48"/>
      <c r="H3528" s="48">
        <v>411.00749999999999</v>
      </c>
      <c r="I3528" s="48">
        <v>9.9387500000000004E-2</v>
      </c>
      <c r="J3528" s="48">
        <v>0.1670625</v>
      </c>
      <c r="K3528" s="48">
        <v>0.19366875</v>
      </c>
      <c r="L3528" s="48">
        <v>0.19919999999999999</v>
      </c>
      <c r="M3528" s="48">
        <v>0.27819375000000002</v>
      </c>
      <c r="N3528" s="48">
        <v>0.29365000000000002</v>
      </c>
      <c r="O3528" s="48">
        <v>0.27208749999999998</v>
      </c>
      <c r="P3528" s="48"/>
      <c r="Q3528" s="48"/>
      <c r="R3528" s="48"/>
      <c r="S3528" s="48"/>
      <c r="T3528" s="48"/>
      <c r="U3528" s="48"/>
      <c r="V3528" s="48"/>
      <c r="W3528" s="48"/>
      <c r="X3528" s="48"/>
      <c r="Y3528" s="48"/>
      <c r="Z3528" s="48"/>
      <c r="AA3528" s="48"/>
      <c r="AB3528" s="48"/>
      <c r="AC3528" s="48"/>
      <c r="AD3528" s="48"/>
      <c r="AE3528" s="48"/>
      <c r="AF3528" s="48"/>
      <c r="AG3528" s="48"/>
      <c r="AH3528" s="48"/>
      <c r="AI3528" s="48"/>
      <c r="AJ3528" s="48"/>
      <c r="AK3528" s="48"/>
      <c r="AL3528" s="48"/>
      <c r="AM3528" s="48"/>
      <c r="AN3528" s="48"/>
      <c r="AO3528" s="48"/>
      <c r="AP3528" s="48"/>
      <c r="AQ3528" s="48"/>
      <c r="AR3528" s="48"/>
      <c r="AT3528" s="48"/>
      <c r="AU3528" s="48"/>
      <c r="AV3528" s="48"/>
      <c r="AZ3528" s="48"/>
      <c r="BA3528" s="48"/>
      <c r="BB3528" s="48"/>
      <c r="BC3528" s="48"/>
      <c r="BD3528" s="48"/>
      <c r="BE3528" s="48"/>
      <c r="BF3528" s="48"/>
      <c r="BG3528" s="48"/>
      <c r="BH3528" s="48"/>
      <c r="BI3528" s="48"/>
      <c r="BJ3528" s="48"/>
      <c r="BK3528" s="48"/>
      <c r="BL3528" s="48"/>
    </row>
    <row r="3529" spans="1:64" x14ac:dyDescent="0.25">
      <c r="A3529" s="56" t="s">
        <v>538</v>
      </c>
      <c r="B3529" s="56" t="s">
        <v>538</v>
      </c>
      <c r="C3529" s="47">
        <v>42345</v>
      </c>
      <c r="D3529" s="47"/>
      <c r="E3529" s="47"/>
      <c r="F3529" s="48" t="s">
        <v>534</v>
      </c>
      <c r="G3529" s="48"/>
      <c r="H3529" s="48">
        <v>409.53796875</v>
      </c>
      <c r="I3529" s="48">
        <v>9.8040625000000006E-2</v>
      </c>
      <c r="J3529" s="48">
        <v>0.16550000000000001</v>
      </c>
      <c r="K3529" s="48">
        <v>0.19186875</v>
      </c>
      <c r="L3529" s="48">
        <v>0.19801874999999999</v>
      </c>
      <c r="M3529" s="48">
        <v>0.27779375000000001</v>
      </c>
      <c r="N3529" s="48">
        <v>0.29354374999999999</v>
      </c>
      <c r="O3529" s="48">
        <v>0.27213124999999999</v>
      </c>
      <c r="P3529" s="48"/>
      <c r="Q3529" s="48"/>
      <c r="R3529" s="48"/>
      <c r="S3529" s="48"/>
      <c r="T3529" s="48"/>
      <c r="U3529" s="48"/>
      <c r="V3529" s="48"/>
      <c r="W3529" s="48"/>
      <c r="X3529" s="48"/>
      <c r="Y3529" s="48"/>
      <c r="Z3529" s="48"/>
      <c r="AA3529" s="48"/>
      <c r="AB3529" s="48"/>
      <c r="AC3529" s="48"/>
      <c r="AD3529" s="48"/>
      <c r="AE3529" s="48"/>
      <c r="AF3529" s="48">
        <v>0.29032253993518198</v>
      </c>
      <c r="AG3529" s="48">
        <v>0.123236378865778</v>
      </c>
      <c r="AH3529" s="48"/>
      <c r="AI3529" s="48"/>
      <c r="AJ3529" s="48"/>
      <c r="AK3529" s="48"/>
      <c r="AL3529" s="48"/>
      <c r="AM3529" s="48"/>
      <c r="AN3529" s="48"/>
      <c r="AO3529" s="48"/>
      <c r="AP3529" s="48"/>
      <c r="AQ3529" s="48"/>
      <c r="AR3529" s="48"/>
      <c r="AT3529" s="48"/>
      <c r="AU3529" s="48"/>
      <c r="AV3529" s="48"/>
      <c r="AZ3529" s="48"/>
      <c r="BA3529" s="48"/>
      <c r="BB3529" s="48"/>
      <c r="BC3529" s="48"/>
      <c r="BD3529" s="48"/>
      <c r="BE3529" s="48"/>
      <c r="BF3529" s="48"/>
      <c r="BG3529" s="48"/>
      <c r="BH3529" s="48"/>
      <c r="BI3529" s="48"/>
      <c r="BJ3529" s="48"/>
      <c r="BK3529" s="48"/>
      <c r="BL3529" s="48"/>
    </row>
    <row r="3530" spans="1:64" x14ac:dyDescent="0.25">
      <c r="A3530" s="56" t="s">
        <v>538</v>
      </c>
      <c r="B3530" s="56" t="s">
        <v>538</v>
      </c>
      <c r="C3530" s="47">
        <v>42346</v>
      </c>
      <c r="D3530" s="47"/>
      <c r="E3530" s="47"/>
      <c r="F3530" s="48" t="s">
        <v>534</v>
      </c>
      <c r="G3530" s="48"/>
      <c r="H3530" s="48">
        <v>407.99671875000001</v>
      </c>
      <c r="I3530" s="48">
        <v>9.6590624999999999E-2</v>
      </c>
      <c r="J3530" s="48">
        <v>0.16386249999999999</v>
      </c>
      <c r="K3530" s="48">
        <v>0.19016875</v>
      </c>
      <c r="L3530" s="48">
        <v>0.19666875</v>
      </c>
      <c r="M3530" s="48">
        <v>0.27712500000000001</v>
      </c>
      <c r="N3530" s="48">
        <v>0.2935625</v>
      </c>
      <c r="O3530" s="48">
        <v>0.27223750000000002</v>
      </c>
      <c r="P3530" s="48"/>
      <c r="Q3530" s="48"/>
      <c r="R3530" s="48"/>
      <c r="S3530" s="48"/>
      <c r="T3530" s="48"/>
      <c r="U3530" s="48"/>
      <c r="V3530" s="48"/>
      <c r="W3530" s="48"/>
      <c r="X3530" s="48"/>
      <c r="Y3530" s="48"/>
      <c r="Z3530" s="48"/>
      <c r="AA3530" s="48"/>
      <c r="AB3530" s="48"/>
      <c r="AC3530" s="48"/>
      <c r="AD3530" s="48"/>
      <c r="AE3530" s="48">
        <v>8.4</v>
      </c>
      <c r="AF3530" s="48"/>
      <c r="AG3530" s="48"/>
      <c r="AH3530" s="48"/>
      <c r="AI3530" s="48"/>
      <c r="AJ3530" s="48"/>
      <c r="AK3530" s="48">
        <v>4.05</v>
      </c>
      <c r="AL3530" s="48">
        <v>8.4</v>
      </c>
      <c r="AM3530" s="48"/>
      <c r="AN3530" s="48"/>
      <c r="AO3530" s="48"/>
      <c r="AP3530" s="48"/>
      <c r="AQ3530" s="48"/>
      <c r="AR3530" s="48"/>
      <c r="AT3530" s="48"/>
      <c r="AU3530" s="48"/>
      <c r="AV3530" s="48"/>
      <c r="AZ3530" s="48"/>
      <c r="BA3530" s="48"/>
      <c r="BB3530" s="48"/>
      <c r="BC3530" s="48"/>
      <c r="BD3530" s="48"/>
      <c r="BE3530" s="48"/>
      <c r="BF3530" s="48"/>
      <c r="BG3530" s="48"/>
      <c r="BH3530" s="48"/>
      <c r="BI3530" s="48"/>
      <c r="BJ3530" s="48"/>
      <c r="BK3530" s="48"/>
      <c r="BL3530" s="48">
        <v>8.4</v>
      </c>
    </row>
    <row r="3531" spans="1:64" x14ac:dyDescent="0.25">
      <c r="A3531" s="56" t="s">
        <v>538</v>
      </c>
      <c r="B3531" s="56" t="s">
        <v>538</v>
      </c>
      <c r="C3531" s="47">
        <v>42347</v>
      </c>
      <c r="D3531" s="47"/>
      <c r="E3531" s="47"/>
      <c r="F3531" s="48" t="s">
        <v>534</v>
      </c>
      <c r="G3531" s="48"/>
      <c r="H3531" s="48">
        <v>406.52390624999998</v>
      </c>
      <c r="I3531" s="48">
        <v>9.4603124999999996E-2</v>
      </c>
      <c r="J3531" s="48">
        <v>0.16261875000000001</v>
      </c>
      <c r="K3531" s="48">
        <v>0.18898124999999999</v>
      </c>
      <c r="L3531" s="48">
        <v>0.19554374999999999</v>
      </c>
      <c r="M3531" s="48">
        <v>0.27641874999999999</v>
      </c>
      <c r="N3531" s="48">
        <v>0.29330624999999999</v>
      </c>
      <c r="O3531" s="48">
        <v>0.27221875000000001</v>
      </c>
      <c r="P3531" s="48"/>
      <c r="Q3531" s="48"/>
      <c r="R3531" s="48"/>
      <c r="S3531" s="48"/>
      <c r="T3531" s="48"/>
      <c r="U3531" s="48"/>
      <c r="V3531" s="48"/>
      <c r="W3531" s="48"/>
      <c r="X3531" s="48"/>
      <c r="Y3531" s="48"/>
      <c r="Z3531" s="48"/>
      <c r="AA3531" s="48"/>
      <c r="AB3531" s="48"/>
      <c r="AC3531" s="48"/>
      <c r="AD3531" s="48"/>
      <c r="AE3531" s="48"/>
      <c r="AF3531" s="48"/>
      <c r="AG3531" s="48"/>
      <c r="AH3531" s="48"/>
      <c r="AI3531" s="48"/>
      <c r="AJ3531" s="48"/>
      <c r="AK3531" s="48"/>
      <c r="AL3531" s="48"/>
      <c r="AM3531" s="48"/>
      <c r="AN3531" s="48"/>
      <c r="AO3531" s="48"/>
      <c r="AP3531" s="48"/>
      <c r="AQ3531" s="48"/>
      <c r="AR3531" s="48"/>
      <c r="AT3531" s="48"/>
      <c r="AU3531" s="48"/>
      <c r="AV3531" s="48"/>
      <c r="AZ3531" s="48"/>
      <c r="BA3531" s="48"/>
      <c r="BB3531" s="48"/>
      <c r="BC3531" s="48"/>
      <c r="BD3531" s="48"/>
      <c r="BE3531" s="48"/>
      <c r="BF3531" s="48"/>
      <c r="BG3531" s="48"/>
      <c r="BH3531" s="48"/>
      <c r="BI3531" s="48"/>
      <c r="BJ3531" s="48"/>
      <c r="BK3531" s="48"/>
      <c r="BL3531" s="48"/>
    </row>
    <row r="3532" spans="1:64" x14ac:dyDescent="0.25">
      <c r="A3532" s="56" t="s">
        <v>538</v>
      </c>
      <c r="B3532" s="56" t="s">
        <v>538</v>
      </c>
      <c r="C3532" s="47">
        <v>42348</v>
      </c>
      <c r="D3532" s="47"/>
      <c r="E3532" s="47"/>
      <c r="F3532" s="48" t="s">
        <v>534</v>
      </c>
      <c r="G3532" s="48"/>
      <c r="H3532" s="48">
        <v>404.38499999999999</v>
      </c>
      <c r="I3532" s="48">
        <v>9.3018749999999997E-2</v>
      </c>
      <c r="J3532" s="48">
        <v>0.16054375000000001</v>
      </c>
      <c r="K3532" s="48">
        <v>0.18662500000000001</v>
      </c>
      <c r="L3532" s="48">
        <v>0.19363125</v>
      </c>
      <c r="M3532" s="48">
        <v>0.27553749999999999</v>
      </c>
      <c r="N3532" s="48">
        <v>0.29312500000000002</v>
      </c>
      <c r="O3532" s="48">
        <v>0.27224999999999999</v>
      </c>
      <c r="P3532" s="48"/>
      <c r="Q3532" s="48"/>
      <c r="R3532" s="48"/>
      <c r="S3532" s="48"/>
      <c r="T3532" s="48"/>
      <c r="U3532" s="48"/>
      <c r="V3532" s="48"/>
      <c r="W3532" s="48"/>
      <c r="X3532" s="48"/>
      <c r="Y3532" s="48"/>
      <c r="Z3532" s="48"/>
      <c r="AA3532" s="48"/>
      <c r="AB3532" s="48"/>
      <c r="AC3532" s="48"/>
      <c r="AD3532" s="48"/>
      <c r="AE3532" s="48"/>
      <c r="AF3532" s="48"/>
      <c r="AG3532" s="48"/>
      <c r="AH3532" s="48"/>
      <c r="AI3532" s="48"/>
      <c r="AJ3532" s="48"/>
      <c r="AK3532" s="48"/>
      <c r="AL3532" s="48"/>
      <c r="AM3532" s="48"/>
      <c r="AN3532" s="48"/>
      <c r="AO3532" s="48"/>
      <c r="AP3532" s="48"/>
      <c r="AQ3532" s="48"/>
      <c r="AR3532" s="48"/>
      <c r="AT3532" s="48"/>
      <c r="AU3532" s="48"/>
      <c r="AV3532" s="48"/>
      <c r="AZ3532" s="48"/>
      <c r="BA3532" s="48"/>
      <c r="BB3532" s="48"/>
      <c r="BC3532" s="48"/>
      <c r="BD3532" s="48"/>
      <c r="BE3532" s="48"/>
      <c r="BF3532" s="48"/>
      <c r="BG3532" s="48"/>
      <c r="BH3532" s="48"/>
      <c r="BI3532" s="48"/>
      <c r="BJ3532" s="48"/>
      <c r="BK3532" s="48"/>
      <c r="BL3532" s="48"/>
    </row>
    <row r="3533" spans="1:64" x14ac:dyDescent="0.25">
      <c r="A3533" s="56" t="s">
        <v>538</v>
      </c>
      <c r="B3533" s="56" t="s">
        <v>538</v>
      </c>
      <c r="C3533" s="47">
        <v>42349</v>
      </c>
      <c r="D3533" s="47"/>
      <c r="E3533" s="47"/>
      <c r="F3533" s="48" t="s">
        <v>534</v>
      </c>
      <c r="G3533" s="48"/>
      <c r="H3533" s="48">
        <v>403.04250000000002</v>
      </c>
      <c r="I3533" s="48">
        <v>9.0281249999999993E-2</v>
      </c>
      <c r="J3533" s="48">
        <v>0.15905625000000001</v>
      </c>
      <c r="K3533" s="48">
        <v>0.18586875</v>
      </c>
      <c r="L3533" s="48">
        <v>0.19288125</v>
      </c>
      <c r="M3533" s="48">
        <v>0.27485625000000002</v>
      </c>
      <c r="N3533" s="48">
        <v>0.29294999999999999</v>
      </c>
      <c r="O3533" s="48">
        <v>0.27224999999999999</v>
      </c>
      <c r="P3533" s="48"/>
      <c r="Q3533" s="48"/>
      <c r="R3533" s="48"/>
      <c r="S3533" s="48"/>
      <c r="T3533" s="48"/>
      <c r="U3533" s="48"/>
      <c r="V3533" s="48"/>
      <c r="W3533" s="48"/>
      <c r="X3533" s="48"/>
      <c r="Y3533" s="48"/>
      <c r="Z3533" s="48"/>
      <c r="AA3533" s="48"/>
      <c r="AB3533" s="48"/>
      <c r="AC3533" s="48"/>
      <c r="AD3533" s="48"/>
      <c r="AE3533" s="48"/>
      <c r="AF3533" s="48">
        <v>0.47609792137163298</v>
      </c>
      <c r="AG3533" s="48">
        <v>0.136865471886184</v>
      </c>
      <c r="AH3533" s="48"/>
      <c r="AI3533" s="48"/>
      <c r="AJ3533" s="48"/>
      <c r="AK3533" s="48"/>
      <c r="AL3533" s="48"/>
      <c r="AM3533" s="48"/>
      <c r="AN3533" s="48"/>
      <c r="AO3533" s="48"/>
      <c r="AP3533" s="48"/>
      <c r="AQ3533" s="48"/>
      <c r="AR3533" s="48"/>
      <c r="AT3533" s="48"/>
      <c r="AU3533" s="48"/>
      <c r="AV3533" s="48"/>
      <c r="AZ3533" s="48"/>
      <c r="BA3533" s="48"/>
      <c r="BB3533" s="48"/>
      <c r="BC3533" s="48"/>
      <c r="BD3533" s="48"/>
      <c r="BE3533" s="48"/>
      <c r="BF3533" s="48"/>
      <c r="BG3533" s="48"/>
      <c r="BH3533" s="48"/>
      <c r="BI3533" s="48"/>
      <c r="BJ3533" s="48"/>
      <c r="BK3533" s="48"/>
      <c r="BL3533" s="48"/>
    </row>
    <row r="3534" spans="1:64" x14ac:dyDescent="0.25">
      <c r="A3534" s="56" t="s">
        <v>538</v>
      </c>
      <c r="B3534" s="56" t="s">
        <v>538</v>
      </c>
      <c r="C3534" s="47">
        <v>42350</v>
      </c>
      <c r="D3534" s="47"/>
      <c r="E3534" s="47"/>
      <c r="F3534" s="48" t="s">
        <v>534</v>
      </c>
      <c r="G3534" s="48"/>
      <c r="H3534" s="48">
        <v>401.77875</v>
      </c>
      <c r="I3534" s="48">
        <v>8.9387499999999995E-2</v>
      </c>
      <c r="J3534" s="48">
        <v>0.15763750000000001</v>
      </c>
      <c r="K3534" s="48">
        <v>0.18431875</v>
      </c>
      <c r="L3534" s="48">
        <v>0.19196250000000001</v>
      </c>
      <c r="M3534" s="48">
        <v>0.27424999999999999</v>
      </c>
      <c r="N3534" s="48">
        <v>0.29289999999999999</v>
      </c>
      <c r="O3534" s="48">
        <v>0.27231875</v>
      </c>
      <c r="P3534" s="48"/>
      <c r="Q3534" s="48"/>
      <c r="R3534" s="48"/>
      <c r="S3534" s="48"/>
      <c r="T3534" s="48"/>
      <c r="U3534" s="48"/>
      <c r="V3534" s="48"/>
      <c r="W3534" s="48"/>
      <c r="X3534" s="48"/>
      <c r="Y3534" s="48"/>
      <c r="Z3534" s="48"/>
      <c r="AA3534" s="48"/>
      <c r="AB3534" s="48"/>
      <c r="AC3534" s="48"/>
      <c r="AD3534" s="48"/>
      <c r="AE3534" s="48"/>
      <c r="AF3534" s="48"/>
      <c r="AG3534" s="48"/>
      <c r="AH3534" s="48"/>
      <c r="AI3534" s="48"/>
      <c r="AJ3534" s="48"/>
      <c r="AK3534" s="48"/>
      <c r="AL3534" s="48"/>
      <c r="AM3534" s="48"/>
      <c r="AN3534" s="48"/>
      <c r="AO3534" s="48"/>
      <c r="AP3534" s="48"/>
      <c r="AQ3534" s="48"/>
      <c r="AR3534" s="48"/>
      <c r="AT3534" s="48"/>
      <c r="AU3534" s="48"/>
      <c r="AV3534" s="48"/>
      <c r="AZ3534" s="48"/>
      <c r="BA3534" s="48"/>
      <c r="BB3534" s="48"/>
      <c r="BC3534" s="48"/>
      <c r="BD3534" s="48"/>
      <c r="BE3534" s="48"/>
      <c r="BF3534" s="48"/>
      <c r="BG3534" s="48"/>
      <c r="BH3534" s="48"/>
      <c r="BI3534" s="48"/>
      <c r="BJ3534" s="48"/>
      <c r="BK3534" s="48"/>
      <c r="BL3534" s="48"/>
    </row>
    <row r="3535" spans="1:64" x14ac:dyDescent="0.25">
      <c r="A3535" s="56" t="s">
        <v>538</v>
      </c>
      <c r="B3535" s="56" t="s">
        <v>538</v>
      </c>
      <c r="C3535" s="47">
        <v>42351</v>
      </c>
      <c r="D3535" s="47"/>
      <c r="E3535" s="47"/>
      <c r="F3535" s="48" t="s">
        <v>534</v>
      </c>
      <c r="G3535" s="48"/>
      <c r="H3535" s="48">
        <v>400.47046875000001</v>
      </c>
      <c r="I3535" s="48">
        <v>8.6909374999999997E-2</v>
      </c>
      <c r="J3535" s="48">
        <v>0.15603125000000001</v>
      </c>
      <c r="K3535" s="48">
        <v>0.18340624999999999</v>
      </c>
      <c r="L3535" s="48">
        <v>0.19136875</v>
      </c>
      <c r="M3535" s="48">
        <v>0.27368749999999997</v>
      </c>
      <c r="N3535" s="48">
        <v>0.29276249999999998</v>
      </c>
      <c r="O3535" s="48">
        <v>0.27220624999999998</v>
      </c>
      <c r="P3535" s="48"/>
      <c r="Q3535" s="48"/>
      <c r="R3535" s="48"/>
      <c r="S3535" s="48"/>
      <c r="T3535" s="48"/>
      <c r="U3535" s="48"/>
      <c r="V3535" s="48"/>
      <c r="W3535" s="48"/>
      <c r="X3535" s="48"/>
      <c r="Y3535" s="48"/>
      <c r="Z3535" s="48"/>
      <c r="AA3535" s="48"/>
      <c r="AB3535" s="48"/>
      <c r="AC3535" s="48"/>
      <c r="AD3535" s="48"/>
      <c r="AE3535" s="48"/>
      <c r="AF3535" s="48"/>
      <c r="AG3535" s="48"/>
      <c r="AH3535" s="48"/>
      <c r="AI3535" s="48"/>
      <c r="AJ3535" s="48"/>
      <c r="AK3535" s="48"/>
      <c r="AL3535" s="48"/>
      <c r="AM3535" s="48"/>
      <c r="AN3535" s="48"/>
      <c r="AO3535" s="48"/>
      <c r="AP3535" s="48"/>
      <c r="AQ3535" s="48"/>
      <c r="AR3535" s="48"/>
      <c r="AT3535" s="48"/>
      <c r="AU3535" s="48"/>
      <c r="AV3535" s="48"/>
      <c r="AZ3535" s="48"/>
      <c r="BA3535" s="48"/>
      <c r="BB3535" s="48"/>
      <c r="BC3535" s="48"/>
      <c r="BD3535" s="48"/>
      <c r="BE3535" s="48"/>
      <c r="BF3535" s="48"/>
      <c r="BG3535" s="48"/>
      <c r="BH3535" s="48"/>
      <c r="BI3535" s="48"/>
      <c r="BJ3535" s="48"/>
      <c r="BK3535" s="48"/>
      <c r="BL3535" s="48"/>
    </row>
    <row r="3536" spans="1:64" x14ac:dyDescent="0.25">
      <c r="A3536" s="56" t="s">
        <v>538</v>
      </c>
      <c r="B3536" s="56" t="s">
        <v>538</v>
      </c>
      <c r="C3536" s="47">
        <v>42352</v>
      </c>
      <c r="D3536" s="47"/>
      <c r="E3536" s="47"/>
      <c r="F3536" s="48" t="s">
        <v>534</v>
      </c>
      <c r="G3536" s="48"/>
      <c r="H3536" s="48">
        <v>398.52468750000003</v>
      </c>
      <c r="I3536" s="48">
        <v>8.6718749999999997E-2</v>
      </c>
      <c r="J3536" s="48">
        <v>0.15454999999999999</v>
      </c>
      <c r="K3536" s="48">
        <v>0.18093124999999999</v>
      </c>
      <c r="L3536" s="48">
        <v>0.18938125</v>
      </c>
      <c r="M3536" s="48">
        <v>0.27273750000000002</v>
      </c>
      <c r="N3536" s="48">
        <v>0.29259374999999999</v>
      </c>
      <c r="O3536" s="48">
        <v>0.27213749999999998</v>
      </c>
      <c r="P3536" s="48"/>
      <c r="Q3536" s="48"/>
      <c r="R3536" s="48"/>
      <c r="S3536" s="48"/>
      <c r="T3536" s="48"/>
      <c r="U3536" s="48"/>
      <c r="V3536" s="48"/>
      <c r="W3536" s="48"/>
      <c r="X3536" s="48"/>
      <c r="Y3536" s="48"/>
      <c r="Z3536" s="48"/>
      <c r="AA3536" s="48"/>
      <c r="AB3536" s="48"/>
      <c r="AC3536" s="48"/>
      <c r="AD3536" s="48"/>
      <c r="AE3536" s="48"/>
      <c r="AF3536" s="48">
        <v>0.35335865581353398</v>
      </c>
      <c r="AG3536" s="48">
        <v>9.2725630137243095E-2</v>
      </c>
      <c r="AH3536" s="48"/>
      <c r="AI3536" s="48"/>
      <c r="AJ3536" s="48"/>
      <c r="AK3536" s="48"/>
      <c r="AL3536" s="48"/>
      <c r="AM3536" s="48"/>
      <c r="AN3536" s="48"/>
      <c r="AO3536" s="48"/>
      <c r="AP3536" s="48"/>
      <c r="AQ3536" s="48"/>
      <c r="AR3536" s="48"/>
      <c r="AT3536" s="48"/>
      <c r="AU3536" s="48"/>
      <c r="AV3536" s="48"/>
      <c r="AZ3536" s="48"/>
      <c r="BA3536" s="48"/>
      <c r="BB3536" s="48"/>
      <c r="BC3536" s="48"/>
      <c r="BD3536" s="48"/>
      <c r="BE3536" s="48"/>
      <c r="BF3536" s="48"/>
      <c r="BG3536" s="48"/>
      <c r="BH3536" s="48"/>
      <c r="BI3536" s="48"/>
      <c r="BJ3536" s="48"/>
      <c r="BK3536" s="48"/>
      <c r="BL3536" s="48"/>
    </row>
    <row r="3537" spans="1:64" x14ac:dyDescent="0.25">
      <c r="A3537" s="56" t="s">
        <v>538</v>
      </c>
      <c r="B3537" s="56" t="s">
        <v>538</v>
      </c>
      <c r="C3537" s="47">
        <v>42353</v>
      </c>
      <c r="D3537" s="47"/>
      <c r="E3537" s="47"/>
      <c r="F3537" s="48" t="s">
        <v>534</v>
      </c>
      <c r="G3537" s="48"/>
      <c r="H3537" s="48">
        <v>397.08749999999998</v>
      </c>
      <c r="I3537" s="48">
        <v>8.5312499999999999E-2</v>
      </c>
      <c r="J3537" s="48">
        <v>0.1535125</v>
      </c>
      <c r="K3537" s="48">
        <v>0.1799125</v>
      </c>
      <c r="L3537" s="48">
        <v>0.18795624999999999</v>
      </c>
      <c r="M3537" s="48">
        <v>0.27189999999999998</v>
      </c>
      <c r="N3537" s="48">
        <v>0.29226875000000002</v>
      </c>
      <c r="O3537" s="48">
        <v>0.272175</v>
      </c>
      <c r="P3537" s="48"/>
      <c r="Q3537" s="48"/>
      <c r="R3537" s="48"/>
      <c r="S3537" s="48"/>
      <c r="T3537" s="48">
        <v>5.3241825499999997</v>
      </c>
      <c r="U3537" s="48">
        <v>395.09075000000001</v>
      </c>
      <c r="V3537" s="48">
        <v>147.44499999999999</v>
      </c>
      <c r="W3537" s="48"/>
      <c r="X3537" s="48"/>
      <c r="Y3537" s="48"/>
      <c r="Z3537" s="48"/>
      <c r="AA3537" s="48"/>
      <c r="AB3537" s="48"/>
      <c r="AC3537" s="48"/>
      <c r="AD3537" s="48"/>
      <c r="AE3537" s="48"/>
      <c r="AF3537" s="48"/>
      <c r="AG3537" s="48"/>
      <c r="AH3537" s="48">
        <v>7.1645785838238803E-3</v>
      </c>
      <c r="AI3537" s="48">
        <v>5.2639949999999998E-2</v>
      </c>
      <c r="AJ3537" s="48">
        <v>7.3472499999999998</v>
      </c>
      <c r="AK3537" s="48"/>
      <c r="AL3537" s="48"/>
      <c r="AM3537" s="48">
        <v>0.51249999999999996</v>
      </c>
      <c r="AN3537" s="48">
        <v>2.4430700542994899E-2</v>
      </c>
      <c r="AO3537" s="48">
        <v>0.84473422499999995</v>
      </c>
      <c r="AP3537" s="48">
        <v>34.576749999999997</v>
      </c>
      <c r="AQ3537" s="48"/>
      <c r="AR3537" s="48"/>
      <c r="AS3537">
        <v>1.4822099E-2</v>
      </c>
      <c r="AT3537" s="48"/>
      <c r="AU3537" s="48"/>
      <c r="AV3537" s="48"/>
      <c r="AZ3537" s="48"/>
      <c r="BA3537" s="48"/>
      <c r="BB3537" s="48"/>
      <c r="BC3537" s="48">
        <v>3.1536762</v>
      </c>
      <c r="BD3537" s="48"/>
      <c r="BE3537" s="48">
        <v>147.44499999999999</v>
      </c>
      <c r="BF3537" s="48">
        <v>2.1388831089558798E-2</v>
      </c>
      <c r="BG3537" s="48">
        <v>6.1886124097233304E-3</v>
      </c>
      <c r="BH3537" s="48">
        <v>1.273132175</v>
      </c>
      <c r="BI3537" s="48"/>
      <c r="BJ3537" s="48">
        <v>205.72174999999999</v>
      </c>
      <c r="BK3537" s="48"/>
      <c r="BL3537" s="48"/>
    </row>
    <row r="3538" spans="1:64" x14ac:dyDescent="0.25">
      <c r="A3538" s="56" t="s">
        <v>538</v>
      </c>
      <c r="B3538" s="56" t="s">
        <v>538</v>
      </c>
      <c r="C3538" s="47">
        <v>42354</v>
      </c>
      <c r="D3538" s="47"/>
      <c r="E3538" s="47"/>
      <c r="F3538" s="48" t="s">
        <v>534</v>
      </c>
      <c r="G3538" s="48"/>
      <c r="H3538" s="48">
        <v>396.22546875</v>
      </c>
      <c r="I3538" s="48">
        <v>8.3684375000000005E-2</v>
      </c>
      <c r="J3538" s="48">
        <v>0.15239374999999999</v>
      </c>
      <c r="K3538" s="48">
        <v>0.1792</v>
      </c>
      <c r="L3538" s="48">
        <v>0.187775</v>
      </c>
      <c r="M3538" s="48">
        <v>0.2714625</v>
      </c>
      <c r="N3538" s="48">
        <v>0.29215000000000002</v>
      </c>
      <c r="O3538" s="48">
        <v>0.27212500000000001</v>
      </c>
      <c r="P3538" s="48"/>
      <c r="Q3538" s="48"/>
      <c r="R3538" s="48"/>
      <c r="S3538" s="48"/>
      <c r="T3538" s="48"/>
      <c r="U3538" s="48"/>
      <c r="V3538" s="48"/>
      <c r="W3538" s="48"/>
      <c r="X3538" s="48"/>
      <c r="Y3538" s="48"/>
      <c r="Z3538" s="48"/>
      <c r="AA3538" s="48"/>
      <c r="AB3538" s="48"/>
      <c r="AC3538" s="48"/>
      <c r="AD3538" s="48"/>
      <c r="AE3538" s="48">
        <v>8.4</v>
      </c>
      <c r="AF3538" s="48"/>
      <c r="AG3538" s="48"/>
      <c r="AH3538" s="48"/>
      <c r="AI3538" s="48"/>
      <c r="AJ3538" s="48"/>
      <c r="AK3538" s="48">
        <v>4.75</v>
      </c>
      <c r="AL3538" s="48">
        <v>8.4</v>
      </c>
      <c r="AM3538" s="48"/>
      <c r="AN3538" s="48"/>
      <c r="AO3538" s="48"/>
      <c r="AP3538" s="48"/>
      <c r="AQ3538" s="48"/>
      <c r="AR3538" s="48"/>
      <c r="AT3538" s="48"/>
      <c r="AU3538" s="48"/>
      <c r="AV3538" s="48"/>
      <c r="AZ3538" s="48"/>
      <c r="BA3538" s="48"/>
      <c r="BB3538" s="48"/>
      <c r="BC3538" s="48"/>
      <c r="BD3538" s="48"/>
      <c r="BE3538" s="48"/>
      <c r="BF3538" s="48"/>
      <c r="BG3538" s="48"/>
      <c r="BH3538" s="48"/>
      <c r="BI3538" s="48"/>
      <c r="BJ3538" s="48"/>
      <c r="BK3538" s="48"/>
      <c r="BL3538" s="48">
        <v>8.4</v>
      </c>
    </row>
    <row r="3539" spans="1:64" x14ac:dyDescent="0.25">
      <c r="A3539" s="56" t="s">
        <v>538</v>
      </c>
      <c r="B3539" s="56" t="s">
        <v>538</v>
      </c>
      <c r="C3539" s="47">
        <v>42355</v>
      </c>
      <c r="D3539" s="47"/>
      <c r="E3539" s="47"/>
      <c r="F3539" s="48" t="s">
        <v>534</v>
      </c>
      <c r="G3539" s="48"/>
      <c r="H3539" s="48">
        <v>395.31281250000001</v>
      </c>
      <c r="I3539" s="48">
        <v>8.2781250000000001E-2</v>
      </c>
      <c r="J3539" s="48">
        <v>0.1514625</v>
      </c>
      <c r="K3539" s="48">
        <v>0.17836874999999999</v>
      </c>
      <c r="L3539" s="48">
        <v>0.18733125</v>
      </c>
      <c r="M3539" s="48">
        <v>0.27079375</v>
      </c>
      <c r="N3539" s="48">
        <v>0.29197499999999998</v>
      </c>
      <c r="O3539" s="48">
        <v>0.27211875000000002</v>
      </c>
      <c r="P3539" s="48"/>
      <c r="Q3539" s="48"/>
      <c r="R3539" s="48"/>
      <c r="S3539" s="48"/>
      <c r="T3539" s="48"/>
      <c r="U3539" s="48"/>
      <c r="V3539" s="48"/>
      <c r="W3539" s="48"/>
      <c r="X3539" s="48"/>
      <c r="Y3539" s="48"/>
      <c r="Z3539" s="48"/>
      <c r="AA3539" s="48"/>
      <c r="AB3539" s="48"/>
      <c r="AC3539" s="48"/>
      <c r="AD3539" s="48"/>
      <c r="AE3539" s="48"/>
      <c r="AF3539" s="48"/>
      <c r="AG3539" s="48"/>
      <c r="AH3539" s="48"/>
      <c r="AI3539" s="48"/>
      <c r="AJ3539" s="48"/>
      <c r="AK3539" s="48"/>
      <c r="AL3539" s="48"/>
      <c r="AM3539" s="48"/>
      <c r="AN3539" s="48"/>
      <c r="AO3539" s="48"/>
      <c r="AP3539" s="48"/>
      <c r="AQ3539" s="48"/>
      <c r="AR3539" s="48"/>
      <c r="AT3539" s="48"/>
      <c r="AU3539" s="48"/>
      <c r="AV3539" s="48"/>
      <c r="AZ3539" s="48"/>
      <c r="BA3539" s="48"/>
      <c r="BB3539" s="48"/>
      <c r="BC3539" s="48"/>
      <c r="BD3539" s="48"/>
      <c r="BE3539" s="48"/>
      <c r="BF3539" s="48"/>
      <c r="BG3539" s="48"/>
      <c r="BH3539" s="48"/>
      <c r="BI3539" s="48"/>
      <c r="BJ3539" s="48"/>
      <c r="BK3539" s="48"/>
      <c r="BL3539" s="48"/>
    </row>
    <row r="3540" spans="1:64" x14ac:dyDescent="0.25">
      <c r="A3540" s="56" t="s">
        <v>538</v>
      </c>
      <c r="B3540" s="56" t="s">
        <v>538</v>
      </c>
      <c r="C3540" s="47">
        <v>42356</v>
      </c>
      <c r="D3540" s="47"/>
      <c r="E3540" s="47"/>
      <c r="F3540" s="48" t="s">
        <v>534</v>
      </c>
      <c r="G3540" s="48"/>
      <c r="H3540" s="48">
        <v>394.00312500000001</v>
      </c>
      <c r="I3540" s="48">
        <v>8.2368750000000004E-2</v>
      </c>
      <c r="J3540" s="48">
        <v>0.15070625000000001</v>
      </c>
      <c r="K3540" s="48">
        <v>0.17709374999999999</v>
      </c>
      <c r="L3540" s="48">
        <v>0.1860125</v>
      </c>
      <c r="M3540" s="48">
        <v>0.26994374999999998</v>
      </c>
      <c r="N3540" s="48">
        <v>0.29171249999999999</v>
      </c>
      <c r="O3540" s="48">
        <v>0.27204374999999997</v>
      </c>
      <c r="P3540" s="48"/>
      <c r="Q3540" s="48"/>
      <c r="R3540" s="48"/>
      <c r="S3540" s="48"/>
      <c r="T3540" s="48"/>
      <c r="U3540" s="48"/>
      <c r="V3540" s="48"/>
      <c r="W3540" s="48"/>
      <c r="X3540" s="48"/>
      <c r="Y3540" s="48"/>
      <c r="Z3540" s="48"/>
      <c r="AA3540" s="48"/>
      <c r="AB3540" s="48"/>
      <c r="AC3540" s="48"/>
      <c r="AD3540" s="48"/>
      <c r="AE3540" s="48"/>
      <c r="AF3540" s="48"/>
      <c r="AG3540" s="48"/>
      <c r="AH3540" s="48"/>
      <c r="AI3540" s="48"/>
      <c r="AJ3540" s="48"/>
      <c r="AK3540" s="48"/>
      <c r="AL3540" s="48"/>
      <c r="AM3540" s="48"/>
      <c r="AN3540" s="48"/>
      <c r="AO3540" s="48"/>
      <c r="AP3540" s="48"/>
      <c r="AQ3540" s="48"/>
      <c r="AR3540" s="48"/>
      <c r="AT3540" s="48"/>
      <c r="AU3540" s="48"/>
      <c r="AV3540" s="48"/>
      <c r="AZ3540" s="48"/>
      <c r="BA3540" s="48"/>
      <c r="BB3540" s="48"/>
      <c r="BC3540" s="48"/>
      <c r="BD3540" s="48"/>
      <c r="BE3540" s="48"/>
      <c r="BF3540" s="48"/>
      <c r="BG3540" s="48"/>
      <c r="BH3540" s="48"/>
      <c r="BI3540" s="48"/>
      <c r="BJ3540" s="48"/>
      <c r="BK3540" s="48"/>
      <c r="BL3540" s="48"/>
    </row>
    <row r="3541" spans="1:64" x14ac:dyDescent="0.25">
      <c r="A3541" s="56" t="s">
        <v>538</v>
      </c>
      <c r="B3541" s="56" t="s">
        <v>538</v>
      </c>
      <c r="C3541" s="47">
        <v>42357</v>
      </c>
      <c r="D3541" s="47"/>
      <c r="E3541" s="47"/>
      <c r="F3541" s="48" t="s">
        <v>534</v>
      </c>
      <c r="G3541" s="48"/>
      <c r="H3541" s="48">
        <v>393.10078125000001</v>
      </c>
      <c r="I3541" s="48">
        <v>8.0934375000000003E-2</v>
      </c>
      <c r="J3541" s="48">
        <v>0.1497125</v>
      </c>
      <c r="K3541" s="48">
        <v>0.1767</v>
      </c>
      <c r="L3541" s="48">
        <v>0.185475</v>
      </c>
      <c r="M3541" s="48">
        <v>0.2693625</v>
      </c>
      <c r="N3541" s="48">
        <v>0.29149375</v>
      </c>
      <c r="O3541" s="48">
        <v>0.27198125000000001</v>
      </c>
      <c r="P3541" s="48"/>
      <c r="Q3541" s="48"/>
      <c r="R3541" s="48"/>
      <c r="S3541" s="48"/>
      <c r="T3541" s="48"/>
      <c r="U3541" s="48"/>
      <c r="V3541" s="48"/>
      <c r="W3541" s="48"/>
      <c r="X3541" s="48"/>
      <c r="Y3541" s="48"/>
      <c r="Z3541" s="48"/>
      <c r="AA3541" s="48"/>
      <c r="AB3541" s="48"/>
      <c r="AC3541" s="48"/>
      <c r="AD3541" s="48"/>
      <c r="AE3541" s="48"/>
      <c r="AF3541" s="48"/>
      <c r="AG3541" s="48"/>
      <c r="AH3541" s="48"/>
      <c r="AI3541" s="48"/>
      <c r="AJ3541" s="48"/>
      <c r="AK3541" s="48"/>
      <c r="AL3541" s="48"/>
      <c r="AM3541" s="48"/>
      <c r="AN3541" s="48"/>
      <c r="AO3541" s="48"/>
      <c r="AP3541" s="48"/>
      <c r="AQ3541" s="48"/>
      <c r="AR3541" s="48"/>
      <c r="AT3541" s="48"/>
      <c r="AU3541" s="48"/>
      <c r="AV3541" s="48"/>
      <c r="AZ3541" s="48"/>
      <c r="BA3541" s="48"/>
      <c r="BB3541" s="48"/>
      <c r="BC3541" s="48"/>
      <c r="BD3541" s="48"/>
      <c r="BE3541" s="48"/>
      <c r="BF3541" s="48"/>
      <c r="BG3541" s="48"/>
      <c r="BH3541" s="48"/>
      <c r="BI3541" s="48"/>
      <c r="BJ3541" s="48"/>
      <c r="BK3541" s="48"/>
      <c r="BL3541" s="48"/>
    </row>
    <row r="3542" spans="1:64" x14ac:dyDescent="0.25">
      <c r="A3542" s="56" t="s">
        <v>538</v>
      </c>
      <c r="B3542" s="56" t="s">
        <v>538</v>
      </c>
      <c r="C3542" s="47">
        <v>42358</v>
      </c>
      <c r="D3542" s="47"/>
      <c r="E3542" s="47"/>
      <c r="F3542" s="48" t="s">
        <v>534</v>
      </c>
      <c r="G3542" s="48"/>
      <c r="H3542" s="48">
        <v>392.11828125</v>
      </c>
      <c r="I3542" s="48">
        <v>8.0259374999999994E-2</v>
      </c>
      <c r="J3542" s="48">
        <v>0.1489625</v>
      </c>
      <c r="K3542" s="48">
        <v>0.17583124999999999</v>
      </c>
      <c r="L3542" s="48">
        <v>0.18471874999999999</v>
      </c>
      <c r="M3542" s="48">
        <v>0.26871875000000001</v>
      </c>
      <c r="N3542" s="48">
        <v>0.29128749999999998</v>
      </c>
      <c r="O3542" s="48">
        <v>0.27189374999999999</v>
      </c>
      <c r="P3542" s="48"/>
      <c r="Q3542" s="48"/>
      <c r="R3542" s="48"/>
      <c r="S3542" s="48"/>
      <c r="T3542" s="48"/>
      <c r="U3542" s="48"/>
      <c r="V3542" s="48"/>
      <c r="W3542" s="48"/>
      <c r="X3542" s="48"/>
      <c r="Y3542" s="48"/>
      <c r="Z3542" s="48"/>
      <c r="AA3542" s="48"/>
      <c r="AB3542" s="48"/>
      <c r="AC3542" s="48"/>
      <c r="AD3542" s="48"/>
      <c r="AE3542" s="48"/>
      <c r="AF3542" s="48"/>
      <c r="AG3542" s="48"/>
      <c r="AH3542" s="48"/>
      <c r="AI3542" s="48"/>
      <c r="AJ3542" s="48"/>
      <c r="AK3542" s="48"/>
      <c r="AL3542" s="48"/>
      <c r="AM3542" s="48"/>
      <c r="AN3542" s="48"/>
      <c r="AO3542" s="48"/>
      <c r="AP3542" s="48"/>
      <c r="AQ3542" s="48"/>
      <c r="AR3542" s="48"/>
      <c r="AT3542" s="48"/>
      <c r="AU3542" s="48"/>
      <c r="AV3542" s="48"/>
      <c r="AZ3542" s="48"/>
      <c r="BA3542" s="48"/>
      <c r="BB3542" s="48"/>
      <c r="BC3542" s="48"/>
      <c r="BD3542" s="48"/>
      <c r="BE3542" s="48"/>
      <c r="BF3542" s="48"/>
      <c r="BG3542" s="48"/>
      <c r="BH3542" s="48"/>
      <c r="BI3542" s="48"/>
      <c r="BJ3542" s="48"/>
      <c r="BK3542" s="48"/>
      <c r="BL3542" s="48"/>
    </row>
    <row r="3543" spans="1:64" x14ac:dyDescent="0.25">
      <c r="A3543" s="56" t="s">
        <v>538</v>
      </c>
      <c r="B3543" s="56" t="s">
        <v>538</v>
      </c>
      <c r="C3543" s="47">
        <v>42359</v>
      </c>
      <c r="D3543" s="47"/>
      <c r="E3543" s="47"/>
      <c r="F3543" s="48" t="s">
        <v>534</v>
      </c>
      <c r="G3543" s="48"/>
      <c r="H3543" s="48">
        <v>390.19640625</v>
      </c>
      <c r="I3543" s="48">
        <v>8.0428125000000003E-2</v>
      </c>
      <c r="J3543" s="48">
        <v>0.14848125000000001</v>
      </c>
      <c r="K3543" s="48">
        <v>0.1739125</v>
      </c>
      <c r="L3543" s="48">
        <v>0.18210000000000001</v>
      </c>
      <c r="M3543" s="48">
        <v>0.26741874999999998</v>
      </c>
      <c r="N3543" s="48">
        <v>0.29093124999999997</v>
      </c>
      <c r="O3543" s="48">
        <v>0.27183750000000001</v>
      </c>
      <c r="P3543" s="48"/>
      <c r="Q3543" s="48"/>
      <c r="R3543" s="48"/>
      <c r="S3543" s="48"/>
      <c r="T3543" s="48"/>
      <c r="U3543" s="48"/>
      <c r="V3543" s="48"/>
      <c r="W3543" s="48"/>
      <c r="X3543" s="48"/>
      <c r="Y3543" s="48"/>
      <c r="Z3543" s="48"/>
      <c r="AA3543" s="48"/>
      <c r="AB3543" s="48"/>
      <c r="AC3543" s="48"/>
      <c r="AD3543" s="48"/>
      <c r="AE3543" s="48"/>
      <c r="AF3543" s="48">
        <v>0.28588337830714</v>
      </c>
      <c r="AG3543" s="48">
        <v>0.14851229734250901</v>
      </c>
      <c r="AH3543" s="48"/>
      <c r="AI3543" s="48"/>
      <c r="AJ3543" s="48"/>
      <c r="AK3543" s="48"/>
      <c r="AL3543" s="48"/>
      <c r="AM3543" s="48"/>
      <c r="AN3543" s="48"/>
      <c r="AO3543" s="48"/>
      <c r="AP3543" s="48"/>
      <c r="AQ3543" s="48"/>
      <c r="AR3543" s="48"/>
      <c r="AT3543" s="48"/>
      <c r="AU3543" s="48"/>
      <c r="AV3543" s="48"/>
      <c r="AZ3543" s="48"/>
      <c r="BA3543" s="48"/>
      <c r="BB3543" s="48"/>
      <c r="BC3543" s="48"/>
      <c r="BD3543" s="48"/>
      <c r="BE3543" s="48"/>
      <c r="BF3543" s="48"/>
      <c r="BG3543" s="48"/>
      <c r="BH3543" s="48"/>
      <c r="BI3543" s="48"/>
      <c r="BJ3543" s="48"/>
      <c r="BK3543" s="48"/>
      <c r="BL3543" s="48"/>
    </row>
    <row r="3544" spans="1:64" x14ac:dyDescent="0.25">
      <c r="A3544" s="56" t="s">
        <v>538</v>
      </c>
      <c r="B3544" s="56" t="s">
        <v>538</v>
      </c>
      <c r="C3544" s="47">
        <v>42360</v>
      </c>
      <c r="D3544" s="47"/>
      <c r="E3544" s="47"/>
      <c r="F3544" s="48" t="s">
        <v>534</v>
      </c>
      <c r="G3544" s="48"/>
      <c r="H3544" s="48">
        <v>389.63015625000003</v>
      </c>
      <c r="I3544" s="48">
        <v>7.6978124999999994E-2</v>
      </c>
      <c r="J3544" s="48">
        <v>0.14728125</v>
      </c>
      <c r="K3544" s="48">
        <v>0.17435624999999999</v>
      </c>
      <c r="L3544" s="48">
        <v>0.18285625</v>
      </c>
      <c r="M3544" s="48">
        <v>0.26711249999999997</v>
      </c>
      <c r="N3544" s="48">
        <v>0.29054374999999999</v>
      </c>
      <c r="O3544" s="48">
        <v>0.27176875</v>
      </c>
      <c r="P3544" s="48"/>
      <c r="Q3544" s="48"/>
      <c r="R3544" s="48"/>
      <c r="S3544" s="48"/>
      <c r="T3544" s="48"/>
      <c r="U3544" s="48"/>
      <c r="V3544" s="48"/>
      <c r="W3544" s="48"/>
      <c r="X3544" s="48"/>
      <c r="Y3544" s="48"/>
      <c r="Z3544" s="48"/>
      <c r="AA3544" s="48"/>
      <c r="AB3544" s="48"/>
      <c r="AC3544" s="48"/>
      <c r="AD3544" s="48"/>
      <c r="AE3544" s="48">
        <v>8.4</v>
      </c>
      <c r="AF3544" s="48"/>
      <c r="AG3544" s="48"/>
      <c r="AH3544" s="48"/>
      <c r="AI3544" s="48"/>
      <c r="AJ3544" s="48"/>
      <c r="AK3544" s="48">
        <v>5.2</v>
      </c>
      <c r="AL3544" s="48">
        <v>8.4</v>
      </c>
      <c r="AM3544" s="48"/>
      <c r="AN3544" s="48"/>
      <c r="AO3544" s="48"/>
      <c r="AP3544" s="48"/>
      <c r="AQ3544" s="48"/>
      <c r="AR3544" s="48"/>
      <c r="AT3544" s="48"/>
      <c r="AU3544" s="48"/>
      <c r="AV3544" s="48"/>
      <c r="AZ3544" s="48"/>
      <c r="BA3544" s="48"/>
      <c r="BB3544" s="48"/>
      <c r="BC3544" s="48"/>
      <c r="BD3544" s="48"/>
      <c r="BE3544" s="48"/>
      <c r="BF3544" s="48"/>
      <c r="BG3544" s="48"/>
      <c r="BH3544" s="48"/>
      <c r="BI3544" s="48"/>
      <c r="BJ3544" s="48"/>
      <c r="BK3544" s="48"/>
      <c r="BL3544" s="48">
        <v>8.4</v>
      </c>
    </row>
    <row r="3545" spans="1:64" x14ac:dyDescent="0.25">
      <c r="A3545" s="56" t="s">
        <v>538</v>
      </c>
      <c r="B3545" s="56" t="s">
        <v>538</v>
      </c>
      <c r="C3545" s="47">
        <v>42361</v>
      </c>
      <c r="D3545" s="47"/>
      <c r="E3545" s="47"/>
      <c r="F3545" s="48" t="s">
        <v>534</v>
      </c>
      <c r="G3545" s="48"/>
      <c r="H3545" s="48">
        <v>388.50140625</v>
      </c>
      <c r="I3545" s="48">
        <v>7.6759375000000005E-2</v>
      </c>
      <c r="J3545" s="48">
        <v>0.1461375</v>
      </c>
      <c r="K3545" s="48">
        <v>0.17281250000000001</v>
      </c>
      <c r="L3545" s="48">
        <v>0.18208750000000001</v>
      </c>
      <c r="M3545" s="48">
        <v>0.26654375000000002</v>
      </c>
      <c r="N3545" s="48">
        <v>0.29035</v>
      </c>
      <c r="O3545" s="48">
        <v>0.27176250000000002</v>
      </c>
      <c r="P3545" s="48"/>
      <c r="Q3545" s="48"/>
      <c r="R3545" s="48"/>
      <c r="S3545" s="48"/>
      <c r="T3545" s="48"/>
      <c r="U3545" s="48"/>
      <c r="V3545" s="48"/>
      <c r="W3545" s="48"/>
      <c r="X3545" s="48"/>
      <c r="Y3545" s="48"/>
      <c r="Z3545" s="48"/>
      <c r="AA3545" s="48"/>
      <c r="AB3545" s="48"/>
      <c r="AC3545" s="48"/>
      <c r="AD3545" s="48"/>
      <c r="AE3545" s="48"/>
      <c r="AF3545" s="48"/>
      <c r="AG3545" s="48"/>
      <c r="AH3545" s="48"/>
      <c r="AI3545" s="48"/>
      <c r="AJ3545" s="48"/>
      <c r="AK3545" s="48"/>
      <c r="AL3545" s="48"/>
      <c r="AM3545" s="48"/>
      <c r="AN3545" s="48"/>
      <c r="AO3545" s="48"/>
      <c r="AP3545" s="48"/>
      <c r="AQ3545" s="48"/>
      <c r="AR3545" s="48"/>
      <c r="AT3545" s="48"/>
      <c r="AU3545" s="48"/>
      <c r="AV3545" s="48"/>
      <c r="AZ3545" s="48"/>
      <c r="BA3545" s="48"/>
      <c r="BB3545" s="48"/>
      <c r="BC3545" s="48"/>
      <c r="BD3545" s="48"/>
      <c r="BE3545" s="48"/>
      <c r="BF3545" s="48"/>
      <c r="BG3545" s="48"/>
      <c r="BH3545" s="48"/>
      <c r="BI3545" s="48"/>
      <c r="BJ3545" s="48"/>
      <c r="BK3545" s="48"/>
      <c r="BL3545" s="48"/>
    </row>
    <row r="3546" spans="1:64" x14ac:dyDescent="0.25">
      <c r="A3546" s="56" t="s">
        <v>538</v>
      </c>
      <c r="B3546" s="56" t="s">
        <v>538</v>
      </c>
      <c r="C3546" s="47">
        <v>42362</v>
      </c>
      <c r="D3546" s="47"/>
      <c r="E3546" s="47"/>
      <c r="F3546" s="48" t="s">
        <v>534</v>
      </c>
      <c r="G3546" s="48"/>
      <c r="H3546" s="48">
        <v>401.22843749999998</v>
      </c>
      <c r="I3546" s="48">
        <v>0.16221874999999999</v>
      </c>
      <c r="J3546" s="48">
        <v>0.14863750000000001</v>
      </c>
      <c r="K3546" s="48">
        <v>0.17274999999999999</v>
      </c>
      <c r="L3546" s="48">
        <v>0.181475</v>
      </c>
      <c r="M3546" s="48">
        <v>0.26600000000000001</v>
      </c>
      <c r="N3546" s="48">
        <v>0.29015000000000002</v>
      </c>
      <c r="O3546" s="48">
        <v>0.27162500000000001</v>
      </c>
      <c r="P3546" s="48"/>
      <c r="Q3546" s="48"/>
      <c r="R3546" s="48"/>
      <c r="S3546" s="48"/>
      <c r="T3546" s="48"/>
      <c r="U3546" s="48"/>
      <c r="V3546" s="48"/>
      <c r="W3546" s="48"/>
      <c r="X3546" s="48"/>
      <c r="Y3546" s="48"/>
      <c r="Z3546" s="48"/>
      <c r="AA3546" s="48"/>
      <c r="AB3546" s="48"/>
      <c r="AC3546" s="48"/>
      <c r="AD3546" s="48"/>
      <c r="AE3546" s="48"/>
      <c r="AF3546" s="48"/>
      <c r="AG3546" s="48"/>
      <c r="AH3546" s="48"/>
      <c r="AI3546" s="48"/>
      <c r="AJ3546" s="48"/>
      <c r="AK3546" s="48"/>
      <c r="AL3546" s="48"/>
      <c r="AM3546" s="48"/>
      <c r="AN3546" s="48"/>
      <c r="AO3546" s="48"/>
      <c r="AP3546" s="48"/>
      <c r="AQ3546" s="48"/>
      <c r="AR3546" s="48"/>
      <c r="AT3546" s="48"/>
      <c r="AU3546" s="48"/>
      <c r="AV3546" s="48"/>
      <c r="AZ3546" s="48"/>
      <c r="BA3546" s="48"/>
      <c r="BB3546" s="48"/>
      <c r="BC3546" s="48"/>
      <c r="BD3546" s="48"/>
      <c r="BE3546" s="48"/>
      <c r="BF3546" s="48"/>
      <c r="BG3546" s="48"/>
      <c r="BH3546" s="48"/>
      <c r="BI3546" s="48"/>
      <c r="BJ3546" s="48"/>
      <c r="BK3546" s="48"/>
      <c r="BL3546" s="48"/>
    </row>
    <row r="3547" spans="1:64" x14ac:dyDescent="0.25">
      <c r="A3547" s="56" t="s">
        <v>538</v>
      </c>
      <c r="B3547" s="56" t="s">
        <v>538</v>
      </c>
      <c r="C3547" s="47">
        <v>42363</v>
      </c>
      <c r="D3547" s="47"/>
      <c r="E3547" s="47"/>
      <c r="F3547" s="48" t="s">
        <v>534</v>
      </c>
      <c r="G3547" s="48"/>
      <c r="H3547" s="48">
        <v>399.31687499999998</v>
      </c>
      <c r="I3547" s="48">
        <v>0.14923125000000001</v>
      </c>
      <c r="J3547" s="48">
        <v>0.15038124999999999</v>
      </c>
      <c r="K3547" s="48">
        <v>0.17306874999999999</v>
      </c>
      <c r="L3547" s="48">
        <v>0.18140000000000001</v>
      </c>
      <c r="M3547" s="48">
        <v>0.26539374999999998</v>
      </c>
      <c r="N3547" s="48">
        <v>0.289825</v>
      </c>
      <c r="O3547" s="48">
        <v>0.27156249999999998</v>
      </c>
      <c r="P3547" s="48"/>
      <c r="Q3547" s="48"/>
      <c r="R3547" s="48"/>
      <c r="S3547" s="48"/>
      <c r="T3547" s="48"/>
      <c r="U3547" s="48"/>
      <c r="V3547" s="48"/>
      <c r="W3547" s="48"/>
      <c r="X3547" s="48"/>
      <c r="Y3547" s="48"/>
      <c r="Z3547" s="48"/>
      <c r="AA3547" s="48"/>
      <c r="AB3547" s="48"/>
      <c r="AC3547" s="48"/>
      <c r="AD3547" s="48"/>
      <c r="AE3547" s="48"/>
      <c r="AF3547" s="48"/>
      <c r="AG3547" s="48"/>
      <c r="AH3547" s="48"/>
      <c r="AI3547" s="48"/>
      <c r="AJ3547" s="48"/>
      <c r="AK3547" s="48"/>
      <c r="AL3547" s="48"/>
      <c r="AM3547" s="48"/>
      <c r="AN3547" s="48"/>
      <c r="AO3547" s="48"/>
      <c r="AP3547" s="48"/>
      <c r="AQ3547" s="48"/>
      <c r="AR3547" s="48"/>
      <c r="AT3547" s="48"/>
      <c r="AU3547" s="48"/>
      <c r="AV3547" s="48"/>
      <c r="AZ3547" s="48"/>
      <c r="BA3547" s="48"/>
      <c r="BB3547" s="48"/>
      <c r="BC3547" s="48"/>
      <c r="BD3547" s="48"/>
      <c r="BE3547" s="48"/>
      <c r="BF3547" s="48"/>
      <c r="BG3547" s="48"/>
      <c r="BH3547" s="48"/>
      <c r="BI3547" s="48"/>
      <c r="BJ3547" s="48"/>
      <c r="BK3547" s="48"/>
      <c r="BL3547" s="48"/>
    </row>
    <row r="3548" spans="1:64" x14ac:dyDescent="0.25">
      <c r="A3548" s="56" t="s">
        <v>538</v>
      </c>
      <c r="B3548" s="56" t="s">
        <v>538</v>
      </c>
      <c r="C3548" s="47">
        <v>42364</v>
      </c>
      <c r="D3548" s="47"/>
      <c r="E3548" s="47"/>
      <c r="F3548" s="48" t="s">
        <v>534</v>
      </c>
      <c r="G3548" s="48"/>
      <c r="H3548" s="48">
        <v>397.95984375</v>
      </c>
      <c r="I3548" s="48">
        <v>0.13974062500000001</v>
      </c>
      <c r="J3548" s="48">
        <v>0.151425</v>
      </c>
      <c r="K3548" s="48">
        <v>0.17351249999999999</v>
      </c>
      <c r="L3548" s="48">
        <v>0.18151249999999999</v>
      </c>
      <c r="M3548" s="48">
        <v>0.26490625000000001</v>
      </c>
      <c r="N3548" s="48">
        <v>0.28954374999999999</v>
      </c>
      <c r="O3548" s="48">
        <v>0.27147500000000002</v>
      </c>
      <c r="P3548" s="48"/>
      <c r="Q3548" s="48"/>
      <c r="R3548" s="48"/>
      <c r="S3548" s="48"/>
      <c r="T3548" s="48"/>
      <c r="U3548" s="48"/>
      <c r="V3548" s="48"/>
      <c r="W3548" s="48"/>
      <c r="X3548" s="48"/>
      <c r="Y3548" s="48"/>
      <c r="Z3548" s="48"/>
      <c r="AA3548" s="48"/>
      <c r="AB3548" s="48"/>
      <c r="AC3548" s="48"/>
      <c r="AD3548" s="48"/>
      <c r="AE3548" s="48"/>
      <c r="AF3548" s="48"/>
      <c r="AG3548" s="48"/>
      <c r="AH3548" s="48"/>
      <c r="AI3548" s="48"/>
      <c r="AJ3548" s="48"/>
      <c r="AK3548" s="48"/>
      <c r="AL3548" s="48"/>
      <c r="AM3548" s="48"/>
      <c r="AN3548" s="48"/>
      <c r="AO3548" s="48"/>
      <c r="AP3548" s="48"/>
      <c r="AQ3548" s="48"/>
      <c r="AR3548" s="48"/>
      <c r="AT3548" s="48"/>
      <c r="AU3548" s="48"/>
      <c r="AV3548" s="48"/>
      <c r="AZ3548" s="48"/>
      <c r="BA3548" s="48"/>
      <c r="BB3548" s="48"/>
      <c r="BC3548" s="48"/>
      <c r="BD3548" s="48"/>
      <c r="BE3548" s="48"/>
      <c r="BF3548" s="48"/>
      <c r="BG3548" s="48"/>
      <c r="BH3548" s="48"/>
      <c r="BI3548" s="48"/>
      <c r="BJ3548" s="48"/>
      <c r="BK3548" s="48"/>
      <c r="BL3548" s="48"/>
    </row>
    <row r="3549" spans="1:64" x14ac:dyDescent="0.25">
      <c r="A3549" s="56" t="s">
        <v>538</v>
      </c>
      <c r="B3549" s="56" t="s">
        <v>538</v>
      </c>
      <c r="C3549" s="47">
        <v>42365</v>
      </c>
      <c r="D3549" s="47"/>
      <c r="E3549" s="47"/>
      <c r="F3549" s="48" t="s">
        <v>534</v>
      </c>
      <c r="G3549" s="48"/>
      <c r="H3549" s="48">
        <v>396.76875000000001</v>
      </c>
      <c r="I3549" s="48">
        <v>0.1323125</v>
      </c>
      <c r="J3549" s="48">
        <v>0.15215000000000001</v>
      </c>
      <c r="K3549" s="48">
        <v>0.17378750000000001</v>
      </c>
      <c r="L3549" s="48">
        <v>0.1814625</v>
      </c>
      <c r="M3549" s="48">
        <v>0.26440000000000002</v>
      </c>
      <c r="N3549" s="48">
        <v>0.28926875000000002</v>
      </c>
      <c r="O3549" s="48">
        <v>0.2714125</v>
      </c>
      <c r="P3549" s="48"/>
      <c r="Q3549" s="48"/>
      <c r="R3549" s="48"/>
      <c r="S3549" s="48"/>
      <c r="T3549" s="48"/>
      <c r="U3549" s="48"/>
      <c r="V3549" s="48"/>
      <c r="W3549" s="48"/>
      <c r="X3549" s="48"/>
      <c r="Y3549" s="48"/>
      <c r="Z3549" s="48"/>
      <c r="AA3549" s="48"/>
      <c r="AB3549" s="48"/>
      <c r="AC3549" s="48"/>
      <c r="AD3549" s="48"/>
      <c r="AE3549" s="48"/>
      <c r="AF3549" s="48"/>
      <c r="AG3549" s="48"/>
      <c r="AH3549" s="48"/>
      <c r="AI3549" s="48"/>
      <c r="AJ3549" s="48"/>
      <c r="AK3549" s="48"/>
      <c r="AL3549" s="48"/>
      <c r="AM3549" s="48"/>
      <c r="AN3549" s="48"/>
      <c r="AO3549" s="48"/>
      <c r="AP3549" s="48"/>
      <c r="AQ3549" s="48"/>
      <c r="AR3549" s="48"/>
      <c r="AT3549" s="48"/>
      <c r="AU3549" s="48"/>
      <c r="AV3549" s="48"/>
      <c r="AZ3549" s="48"/>
      <c r="BA3549" s="48"/>
      <c r="BB3549" s="48"/>
      <c r="BC3549" s="48"/>
      <c r="BD3549" s="48"/>
      <c r="BE3549" s="48"/>
      <c r="BF3549" s="48"/>
      <c r="BG3549" s="48"/>
      <c r="BH3549" s="48"/>
      <c r="BI3549" s="48"/>
      <c r="BJ3549" s="48"/>
      <c r="BK3549" s="48"/>
      <c r="BL3549" s="48"/>
    </row>
    <row r="3550" spans="1:64" x14ac:dyDescent="0.25">
      <c r="A3550" s="56" t="s">
        <v>538</v>
      </c>
      <c r="B3550" s="56" t="s">
        <v>538</v>
      </c>
      <c r="C3550" s="47">
        <v>42366</v>
      </c>
      <c r="D3550" s="47"/>
      <c r="E3550" s="47"/>
      <c r="F3550" s="48" t="s">
        <v>534</v>
      </c>
      <c r="G3550" s="48"/>
      <c r="H3550" s="48">
        <v>395.78343749999999</v>
      </c>
      <c r="I3550" s="48">
        <v>0.12642500000000001</v>
      </c>
      <c r="J3550" s="48">
        <v>0.15309375</v>
      </c>
      <c r="K3550" s="48">
        <v>0.17414375000000001</v>
      </c>
      <c r="L3550" s="48">
        <v>0.18136250000000001</v>
      </c>
      <c r="M3550" s="48">
        <v>0.26373124999999997</v>
      </c>
      <c r="N3550" s="48">
        <v>0.28898750000000001</v>
      </c>
      <c r="O3550" s="48">
        <v>0.27129375</v>
      </c>
      <c r="P3550" s="48"/>
      <c r="Q3550" s="48"/>
      <c r="R3550" s="48"/>
      <c r="S3550" s="48"/>
      <c r="T3550" s="48"/>
      <c r="U3550" s="48"/>
      <c r="V3550" s="48"/>
      <c r="W3550" s="48"/>
      <c r="X3550" s="48"/>
      <c r="Y3550" s="48"/>
      <c r="Z3550" s="48"/>
      <c r="AA3550" s="48"/>
      <c r="AB3550" s="48"/>
      <c r="AC3550" s="48"/>
      <c r="AD3550" s="48"/>
      <c r="AE3550" s="48"/>
      <c r="AF3550" s="48"/>
      <c r="AG3550" s="48"/>
      <c r="AH3550" s="48"/>
      <c r="AI3550" s="48"/>
      <c r="AJ3550" s="48"/>
      <c r="AK3550" s="48"/>
      <c r="AL3550" s="48"/>
      <c r="AM3550" s="48"/>
      <c r="AN3550" s="48"/>
      <c r="AO3550" s="48"/>
      <c r="AP3550" s="48"/>
      <c r="AQ3550" s="48"/>
      <c r="AR3550" s="48"/>
      <c r="AT3550" s="48"/>
      <c r="AU3550" s="48"/>
      <c r="AV3550" s="48"/>
      <c r="AZ3550" s="48"/>
      <c r="BA3550" s="48"/>
      <c r="BB3550" s="48"/>
      <c r="BC3550" s="48"/>
      <c r="BD3550" s="48"/>
      <c r="BE3550" s="48"/>
      <c r="BF3550" s="48"/>
      <c r="BG3550" s="48"/>
      <c r="BH3550" s="48"/>
      <c r="BI3550" s="48"/>
      <c r="BJ3550" s="48"/>
      <c r="BK3550" s="48"/>
      <c r="BL3550" s="48"/>
    </row>
    <row r="3551" spans="1:64" x14ac:dyDescent="0.25">
      <c r="A3551" s="56" t="s">
        <v>538</v>
      </c>
      <c r="B3551" s="56" t="s">
        <v>538</v>
      </c>
      <c r="C3551" s="47">
        <v>42367</v>
      </c>
      <c r="D3551" s="47"/>
      <c r="E3551" s="47"/>
      <c r="F3551" s="48" t="s">
        <v>534</v>
      </c>
      <c r="G3551" s="48"/>
      <c r="H3551" s="48">
        <v>394.78640625000003</v>
      </c>
      <c r="I3551" s="48">
        <v>0.120796875</v>
      </c>
      <c r="J3551" s="48">
        <v>0.15359999999999999</v>
      </c>
      <c r="K3551" s="48">
        <v>0.17456874999999999</v>
      </c>
      <c r="L3551" s="48">
        <v>0.18112500000000001</v>
      </c>
      <c r="M3551" s="48">
        <v>0.26316875000000001</v>
      </c>
      <c r="N3551" s="48">
        <v>0.28866249999999999</v>
      </c>
      <c r="O3551" s="48">
        <v>0.27123124999999998</v>
      </c>
      <c r="P3551" s="48"/>
      <c r="Q3551" s="48"/>
      <c r="R3551" s="48"/>
      <c r="S3551" s="48"/>
      <c r="T3551" s="48"/>
      <c r="U3551" s="48"/>
      <c r="V3551" s="48"/>
      <c r="W3551" s="48"/>
      <c r="X3551" s="48"/>
      <c r="Y3551" s="48"/>
      <c r="Z3551" s="48"/>
      <c r="AA3551" s="48"/>
      <c r="AB3551" s="48"/>
      <c r="AC3551" s="48"/>
      <c r="AD3551" s="48"/>
      <c r="AE3551" s="48"/>
      <c r="AF3551" s="48"/>
      <c r="AG3551" s="48"/>
      <c r="AH3551" s="48"/>
      <c r="AI3551" s="48"/>
      <c r="AJ3551" s="48"/>
      <c r="AK3551" s="48"/>
      <c r="AL3551" s="48"/>
      <c r="AM3551" s="48"/>
      <c r="AN3551" s="48"/>
      <c r="AO3551" s="48"/>
      <c r="AP3551" s="48"/>
      <c r="AQ3551" s="48"/>
      <c r="AR3551" s="48"/>
      <c r="AT3551" s="48"/>
      <c r="AU3551" s="48"/>
      <c r="AV3551" s="48"/>
      <c r="AZ3551" s="48"/>
      <c r="BA3551" s="48"/>
      <c r="BB3551" s="48"/>
      <c r="BC3551" s="48"/>
      <c r="BD3551" s="48"/>
      <c r="BE3551" s="48"/>
      <c r="BF3551" s="48"/>
      <c r="BG3551" s="48"/>
      <c r="BH3551" s="48"/>
      <c r="BI3551" s="48"/>
      <c r="BJ3551" s="48"/>
      <c r="BK3551" s="48"/>
      <c r="BL3551" s="48"/>
    </row>
    <row r="3552" spans="1:64" x14ac:dyDescent="0.25">
      <c r="A3552" s="56" t="s">
        <v>538</v>
      </c>
      <c r="B3552" s="56" t="s">
        <v>538</v>
      </c>
      <c r="C3552" s="47">
        <v>42368</v>
      </c>
      <c r="D3552" s="47"/>
      <c r="E3552" s="47"/>
      <c r="F3552" s="48" t="s">
        <v>534</v>
      </c>
      <c r="G3552" s="48"/>
      <c r="H3552" s="48">
        <v>393.69984375000001</v>
      </c>
      <c r="I3552" s="48">
        <v>0.11592187499999999</v>
      </c>
      <c r="J3552" s="48">
        <v>0.15239374999999999</v>
      </c>
      <c r="K3552" s="48">
        <v>0.17426875</v>
      </c>
      <c r="L3552" s="48">
        <v>0.18140000000000001</v>
      </c>
      <c r="M3552" s="48">
        <v>0.26287500000000003</v>
      </c>
      <c r="N3552" s="48">
        <v>0.28846875</v>
      </c>
      <c r="O3552" s="48">
        <v>0.27116249999999997</v>
      </c>
      <c r="P3552" s="48"/>
      <c r="Q3552" s="48"/>
      <c r="R3552" s="48"/>
      <c r="S3552" s="48"/>
      <c r="T3552" s="48"/>
      <c r="U3552" s="48"/>
      <c r="V3552" s="48"/>
      <c r="W3552" s="48"/>
      <c r="X3552" s="48"/>
      <c r="Y3552" s="48"/>
      <c r="Z3552" s="48"/>
      <c r="AA3552" s="48"/>
      <c r="AB3552" s="48"/>
      <c r="AC3552" s="48"/>
      <c r="AD3552" s="48"/>
      <c r="AE3552" s="48">
        <v>8.4</v>
      </c>
      <c r="AF3552" s="48">
        <v>0.38675153890161401</v>
      </c>
      <c r="AG3552" s="48">
        <v>9.1176226636224503E-2</v>
      </c>
      <c r="AH3552" s="48"/>
      <c r="AI3552" s="48"/>
      <c r="AJ3552" s="48"/>
      <c r="AK3552" s="48">
        <v>6</v>
      </c>
      <c r="AL3552" s="48">
        <v>8.4</v>
      </c>
      <c r="AM3552" s="48"/>
      <c r="AN3552" s="48"/>
      <c r="AO3552" s="48"/>
      <c r="AP3552" s="48"/>
      <c r="AQ3552" s="48"/>
      <c r="AR3552" s="48"/>
      <c r="AT3552" s="48"/>
      <c r="AU3552" s="48"/>
      <c r="AV3552" s="48"/>
      <c r="AZ3552" s="48"/>
      <c r="BA3552" s="48"/>
      <c r="BB3552" s="48"/>
      <c r="BC3552" s="48"/>
      <c r="BD3552" s="48"/>
      <c r="BE3552" s="48"/>
      <c r="BF3552" s="48"/>
      <c r="BG3552" s="48"/>
      <c r="BH3552" s="48"/>
      <c r="BI3552" s="48"/>
      <c r="BJ3552" s="48"/>
      <c r="BK3552" s="48"/>
      <c r="BL3552" s="48">
        <v>8.4</v>
      </c>
    </row>
    <row r="3553" spans="1:64" x14ac:dyDescent="0.25">
      <c r="A3553" s="56" t="s">
        <v>538</v>
      </c>
      <c r="B3553" s="56" t="s">
        <v>538</v>
      </c>
      <c r="C3553" s="47">
        <v>42369</v>
      </c>
      <c r="D3553" s="47"/>
      <c r="E3553" s="47"/>
      <c r="F3553" s="48" t="s">
        <v>534</v>
      </c>
      <c r="G3553" s="48"/>
      <c r="H3553" s="48">
        <v>392.88703125000001</v>
      </c>
      <c r="I3553" s="48">
        <v>0.11327187499999999</v>
      </c>
      <c r="J3553" s="48">
        <v>0.15307499999999999</v>
      </c>
      <c r="K3553" s="48">
        <v>0.17407500000000001</v>
      </c>
      <c r="L3553" s="48">
        <v>0.18079999999999999</v>
      </c>
      <c r="M3553" s="48">
        <v>0.26231874999999999</v>
      </c>
      <c r="N3553" s="48">
        <v>0.28825000000000001</v>
      </c>
      <c r="O3553" s="48">
        <v>0.27100625</v>
      </c>
      <c r="P3553" s="48"/>
      <c r="Q3553" s="48"/>
      <c r="R3553" s="48"/>
      <c r="S3553" s="48"/>
      <c r="T3553" s="48"/>
      <c r="U3553" s="48"/>
      <c r="V3553" s="48"/>
      <c r="W3553" s="48"/>
      <c r="X3553" s="48"/>
      <c r="Y3553" s="48"/>
      <c r="Z3553" s="48"/>
      <c r="AA3553" s="48"/>
      <c r="AB3553" s="48"/>
      <c r="AC3553" s="48"/>
      <c r="AD3553" s="48"/>
      <c r="AE3553" s="48"/>
      <c r="AF3553" s="48"/>
      <c r="AG3553" s="48"/>
      <c r="AH3553" s="48"/>
      <c r="AI3553" s="48"/>
      <c r="AJ3553" s="48"/>
      <c r="AK3553" s="48"/>
      <c r="AL3553" s="48"/>
      <c r="AM3553" s="48"/>
      <c r="AN3553" s="48"/>
      <c r="AO3553" s="48"/>
      <c r="AP3553" s="48"/>
      <c r="AQ3553" s="48"/>
      <c r="AR3553" s="48"/>
      <c r="AT3553" s="48"/>
      <c r="AU3553" s="48"/>
      <c r="AV3553" s="48"/>
      <c r="AZ3553" s="48"/>
      <c r="BA3553" s="48"/>
      <c r="BB3553" s="48"/>
      <c r="BC3553" s="48"/>
      <c r="BD3553" s="48"/>
      <c r="BE3553" s="48"/>
      <c r="BF3553" s="48"/>
      <c r="BG3553" s="48"/>
      <c r="BH3553" s="48"/>
      <c r="BI3553" s="48"/>
      <c r="BJ3553" s="48"/>
      <c r="BK3553" s="48"/>
      <c r="BL3553" s="48"/>
    </row>
    <row r="3554" spans="1:64" x14ac:dyDescent="0.25">
      <c r="A3554" s="56" t="s">
        <v>538</v>
      </c>
      <c r="B3554" s="56" t="s">
        <v>538</v>
      </c>
      <c r="C3554" s="47">
        <v>42370</v>
      </c>
      <c r="D3554" s="47"/>
      <c r="E3554" s="47"/>
      <c r="F3554" s="48" t="s">
        <v>534</v>
      </c>
      <c r="G3554" s="48"/>
      <c r="H3554" s="48">
        <v>391.99265624999998</v>
      </c>
      <c r="I3554" s="48">
        <v>0.109921875</v>
      </c>
      <c r="J3554" s="48">
        <v>0.1535125</v>
      </c>
      <c r="K3554" s="48">
        <v>0.17452500000000001</v>
      </c>
      <c r="L3554" s="48">
        <v>0.18002499999999999</v>
      </c>
      <c r="M3554" s="48">
        <v>0.26152500000000001</v>
      </c>
      <c r="N3554" s="48">
        <v>0.28789999999999999</v>
      </c>
      <c r="O3554" s="48">
        <v>0.27095000000000002</v>
      </c>
      <c r="P3554" s="48"/>
      <c r="Q3554" s="48"/>
      <c r="R3554" s="48"/>
      <c r="S3554" s="48"/>
      <c r="T3554" s="48"/>
      <c r="U3554" s="48"/>
      <c r="V3554" s="48"/>
      <c r="W3554" s="48"/>
      <c r="X3554" s="48"/>
      <c r="Y3554" s="48"/>
      <c r="Z3554" s="48"/>
      <c r="AA3554" s="48"/>
      <c r="AB3554" s="48"/>
      <c r="AC3554" s="48"/>
      <c r="AD3554" s="48"/>
      <c r="AE3554" s="48"/>
      <c r="AF3554" s="48"/>
      <c r="AG3554" s="48"/>
      <c r="AH3554" s="48"/>
      <c r="AI3554" s="48"/>
      <c r="AJ3554" s="48"/>
      <c r="AK3554" s="48"/>
      <c r="AL3554" s="48"/>
      <c r="AM3554" s="48"/>
      <c r="AN3554" s="48"/>
      <c r="AO3554" s="48"/>
      <c r="AP3554" s="48"/>
      <c r="AQ3554" s="48"/>
      <c r="AR3554" s="48"/>
      <c r="AT3554" s="48"/>
      <c r="AU3554" s="48"/>
      <c r="AV3554" s="48"/>
      <c r="AZ3554" s="48"/>
      <c r="BA3554" s="48"/>
      <c r="BB3554" s="48"/>
      <c r="BC3554" s="48"/>
      <c r="BD3554" s="48"/>
      <c r="BE3554" s="48"/>
      <c r="BF3554" s="48"/>
      <c r="BG3554" s="48"/>
      <c r="BH3554" s="48"/>
      <c r="BI3554" s="48"/>
      <c r="BJ3554" s="48"/>
      <c r="BK3554" s="48"/>
      <c r="BL3554" s="48"/>
    </row>
    <row r="3555" spans="1:64" x14ac:dyDescent="0.25">
      <c r="A3555" s="56" t="s">
        <v>538</v>
      </c>
      <c r="B3555" s="56" t="s">
        <v>538</v>
      </c>
      <c r="C3555" s="47">
        <v>42371</v>
      </c>
      <c r="D3555" s="47"/>
      <c r="E3555" s="47"/>
      <c r="F3555" s="48" t="s">
        <v>534</v>
      </c>
      <c r="G3555" s="48"/>
      <c r="H3555" s="48">
        <v>391.56656249999997</v>
      </c>
      <c r="I3555" s="48">
        <v>0.106225</v>
      </c>
      <c r="J3555" s="48">
        <v>0.15261875</v>
      </c>
      <c r="K3555" s="48">
        <v>0.17507500000000001</v>
      </c>
      <c r="L3555" s="48">
        <v>0.18078125</v>
      </c>
      <c r="M3555" s="48">
        <v>0.26135625000000001</v>
      </c>
      <c r="N3555" s="48">
        <v>0.28765000000000002</v>
      </c>
      <c r="O3555" s="48">
        <v>0.2709375</v>
      </c>
      <c r="P3555" s="48"/>
      <c r="Q3555" s="48"/>
      <c r="R3555" s="48"/>
      <c r="S3555" s="48"/>
      <c r="T3555" s="48"/>
      <c r="U3555" s="48"/>
      <c r="V3555" s="48"/>
      <c r="W3555" s="48"/>
      <c r="X3555" s="48"/>
      <c r="Y3555" s="48"/>
      <c r="Z3555" s="48"/>
      <c r="AA3555" s="48"/>
      <c r="AB3555" s="48"/>
      <c r="AC3555" s="48"/>
      <c r="AD3555" s="48"/>
      <c r="AE3555" s="48"/>
      <c r="AF3555" s="48"/>
      <c r="AG3555" s="48"/>
      <c r="AH3555" s="48"/>
      <c r="AI3555" s="48"/>
      <c r="AJ3555" s="48"/>
      <c r="AK3555" s="48"/>
      <c r="AL3555" s="48"/>
      <c r="AM3555" s="48"/>
      <c r="AN3555" s="48"/>
      <c r="AO3555" s="48"/>
      <c r="AP3555" s="48"/>
      <c r="AQ3555" s="48"/>
      <c r="AR3555" s="48"/>
      <c r="AT3555" s="48"/>
      <c r="AU3555" s="48"/>
      <c r="AV3555" s="48"/>
      <c r="AZ3555" s="48"/>
      <c r="BA3555" s="48"/>
      <c r="BB3555" s="48"/>
      <c r="BC3555" s="48"/>
      <c r="BD3555" s="48"/>
      <c r="BE3555" s="48"/>
      <c r="BF3555" s="48"/>
      <c r="BG3555" s="48"/>
      <c r="BH3555" s="48"/>
      <c r="BI3555" s="48"/>
      <c r="BJ3555" s="48"/>
      <c r="BK3555" s="48"/>
      <c r="BL3555" s="48"/>
    </row>
    <row r="3556" spans="1:64" x14ac:dyDescent="0.25">
      <c r="A3556" s="56" t="s">
        <v>538</v>
      </c>
      <c r="B3556" s="56" t="s">
        <v>538</v>
      </c>
      <c r="C3556" s="47">
        <v>42372</v>
      </c>
      <c r="D3556" s="47"/>
      <c r="E3556" s="47"/>
      <c r="F3556" s="48" t="s">
        <v>534</v>
      </c>
      <c r="G3556" s="48"/>
      <c r="H3556" s="48">
        <v>390.93374999999997</v>
      </c>
      <c r="I3556" s="48">
        <v>0.1034875</v>
      </c>
      <c r="J3556" s="48">
        <v>0.15138750000000001</v>
      </c>
      <c r="K3556" s="48">
        <v>0.17447499999999999</v>
      </c>
      <c r="L3556" s="48">
        <v>0.18129999999999999</v>
      </c>
      <c r="M3556" s="48">
        <v>0.26141874999999998</v>
      </c>
      <c r="N3556" s="48">
        <v>0.28757500000000003</v>
      </c>
      <c r="O3556" s="48">
        <v>0.27090625000000002</v>
      </c>
      <c r="P3556" s="48"/>
      <c r="Q3556" s="48"/>
      <c r="R3556" s="48"/>
      <c r="S3556" s="48"/>
      <c r="T3556" s="48"/>
      <c r="U3556" s="48"/>
      <c r="V3556" s="48"/>
      <c r="W3556" s="48"/>
      <c r="X3556" s="48"/>
      <c r="Y3556" s="48"/>
      <c r="Z3556" s="48"/>
      <c r="AA3556" s="48"/>
      <c r="AB3556" s="48"/>
      <c r="AC3556" s="48"/>
      <c r="AD3556" s="48"/>
      <c r="AE3556" s="48"/>
      <c r="AF3556" s="48"/>
      <c r="AG3556" s="48"/>
      <c r="AH3556" s="48"/>
      <c r="AI3556" s="48"/>
      <c r="AJ3556" s="48"/>
      <c r="AK3556" s="48"/>
      <c r="AL3556" s="48"/>
      <c r="AM3556" s="48"/>
      <c r="AN3556" s="48"/>
      <c r="AO3556" s="48"/>
      <c r="AP3556" s="48"/>
      <c r="AQ3556" s="48"/>
      <c r="AR3556" s="48"/>
      <c r="AT3556" s="48"/>
      <c r="AU3556" s="48"/>
      <c r="AV3556" s="48"/>
      <c r="AZ3556" s="48"/>
      <c r="BA3556" s="48"/>
      <c r="BB3556" s="48"/>
      <c r="BC3556" s="48"/>
      <c r="BD3556" s="48"/>
      <c r="BE3556" s="48"/>
      <c r="BF3556" s="48"/>
      <c r="BG3556" s="48"/>
      <c r="BH3556" s="48"/>
      <c r="BI3556" s="48"/>
      <c r="BJ3556" s="48"/>
      <c r="BK3556" s="48"/>
      <c r="BL3556" s="48"/>
    </row>
    <row r="3557" spans="1:64" x14ac:dyDescent="0.25">
      <c r="A3557" s="56" t="s">
        <v>538</v>
      </c>
      <c r="B3557" s="56" t="s">
        <v>538</v>
      </c>
      <c r="C3557" s="47">
        <v>42373</v>
      </c>
      <c r="D3557" s="47"/>
      <c r="E3557" s="47"/>
      <c r="F3557" s="48" t="s">
        <v>534</v>
      </c>
      <c r="G3557" s="48"/>
      <c r="H3557" s="48">
        <v>389.926875</v>
      </c>
      <c r="I3557" s="48">
        <v>0.10224999999999999</v>
      </c>
      <c r="J3557" s="48">
        <v>0.151</v>
      </c>
      <c r="K3557" s="48">
        <v>0.17344999999999999</v>
      </c>
      <c r="L3557" s="48">
        <v>0.18060000000000001</v>
      </c>
      <c r="M3557" s="48">
        <v>0.26088749999999999</v>
      </c>
      <c r="N3557" s="48">
        <v>0.28738750000000002</v>
      </c>
      <c r="O3557" s="48">
        <v>0.27080625000000003</v>
      </c>
      <c r="P3557" s="48"/>
      <c r="Q3557" s="48"/>
      <c r="R3557" s="48"/>
      <c r="S3557" s="48"/>
      <c r="T3557" s="48"/>
      <c r="U3557" s="48"/>
      <c r="V3557" s="48"/>
      <c r="W3557" s="48"/>
      <c r="X3557" s="48"/>
      <c r="Y3557" s="48"/>
      <c r="Z3557" s="48"/>
      <c r="AA3557" s="48"/>
      <c r="AB3557" s="48"/>
      <c r="AC3557" s="48"/>
      <c r="AD3557" s="48"/>
      <c r="AE3557" s="48"/>
      <c r="AF3557" s="48"/>
      <c r="AG3557" s="48"/>
      <c r="AH3557" s="48"/>
      <c r="AI3557" s="48"/>
      <c r="AJ3557" s="48"/>
      <c r="AK3557" s="48"/>
      <c r="AL3557" s="48"/>
      <c r="AM3557" s="48"/>
      <c r="AN3557" s="48"/>
      <c r="AO3557" s="48"/>
      <c r="AP3557" s="48"/>
      <c r="AQ3557" s="48"/>
      <c r="AR3557" s="48"/>
      <c r="AT3557" s="48"/>
      <c r="AU3557" s="48"/>
      <c r="AV3557" s="48"/>
      <c r="AZ3557" s="48"/>
      <c r="BA3557" s="48"/>
      <c r="BB3557" s="48"/>
      <c r="BC3557" s="48"/>
      <c r="BD3557" s="48"/>
      <c r="BE3557" s="48"/>
      <c r="BF3557" s="48"/>
      <c r="BG3557" s="48"/>
      <c r="BH3557" s="48"/>
      <c r="BI3557" s="48"/>
      <c r="BJ3557" s="48"/>
      <c r="BK3557" s="48"/>
      <c r="BL3557" s="48"/>
    </row>
    <row r="3558" spans="1:64" x14ac:dyDescent="0.25">
      <c r="A3558" s="56" t="s">
        <v>538</v>
      </c>
      <c r="B3558" s="56" t="s">
        <v>538</v>
      </c>
      <c r="C3558" s="47">
        <v>42374</v>
      </c>
      <c r="D3558" s="47"/>
      <c r="E3558" s="47"/>
      <c r="F3558" s="48" t="s">
        <v>534</v>
      </c>
      <c r="G3558" s="48"/>
      <c r="H3558" s="48">
        <v>389.21062499999999</v>
      </c>
      <c r="I3558" s="48">
        <v>0.10113750000000001</v>
      </c>
      <c r="J3558" s="48">
        <v>0.151425</v>
      </c>
      <c r="K3558" s="48">
        <v>0.17335624999999999</v>
      </c>
      <c r="L3558" s="48">
        <v>0.17978749999999999</v>
      </c>
      <c r="M3558" s="48">
        <v>0.26016875</v>
      </c>
      <c r="N3558" s="48">
        <v>0.28701874999999999</v>
      </c>
      <c r="O3558" s="48">
        <v>0.27075624999999998</v>
      </c>
      <c r="P3558" s="48"/>
      <c r="Q3558" s="48"/>
      <c r="R3558" s="48"/>
      <c r="S3558" s="48"/>
      <c r="T3558" s="48"/>
      <c r="U3558" s="48"/>
      <c r="V3558" s="48"/>
      <c r="W3558" s="48"/>
      <c r="X3558" s="48"/>
      <c r="Y3558" s="48"/>
      <c r="Z3558" s="48"/>
      <c r="AA3558" s="48"/>
      <c r="AB3558" s="48"/>
      <c r="AC3558" s="48"/>
      <c r="AD3558" s="48"/>
      <c r="AE3558" s="48"/>
      <c r="AF3558" s="48"/>
      <c r="AG3558" s="48">
        <v>4.1049800252940097E-2</v>
      </c>
      <c r="AH3558" s="48"/>
      <c r="AI3558" s="48"/>
      <c r="AJ3558" s="48"/>
      <c r="AK3558" s="48"/>
      <c r="AL3558" s="48"/>
      <c r="AM3558" s="48"/>
      <c r="AN3558" s="48"/>
      <c r="AO3558" s="48"/>
      <c r="AP3558" s="48"/>
      <c r="AQ3558" s="48"/>
      <c r="AR3558" s="48"/>
      <c r="AT3558" s="48"/>
      <c r="AU3558" s="48"/>
      <c r="AV3558" s="48"/>
      <c r="AZ3558" s="48"/>
      <c r="BA3558" s="48"/>
      <c r="BB3558" s="48"/>
      <c r="BC3558" s="48"/>
      <c r="BD3558" s="48"/>
      <c r="BE3558" s="48"/>
      <c r="BF3558" s="48"/>
      <c r="BG3558" s="48"/>
      <c r="BH3558" s="48"/>
      <c r="BI3558" s="48"/>
      <c r="BJ3558" s="48"/>
      <c r="BK3558" s="48"/>
      <c r="BL3558" s="48"/>
    </row>
    <row r="3559" spans="1:64" x14ac:dyDescent="0.25">
      <c r="A3559" s="56" t="s">
        <v>538</v>
      </c>
      <c r="B3559" s="56" t="s">
        <v>538</v>
      </c>
      <c r="C3559" s="47">
        <v>42375</v>
      </c>
      <c r="D3559" s="47"/>
      <c r="E3559" s="47"/>
      <c r="F3559" s="48" t="s">
        <v>534</v>
      </c>
      <c r="G3559" s="48"/>
      <c r="H3559" s="48">
        <v>388.52015625000001</v>
      </c>
      <c r="I3559" s="48">
        <v>9.8840625000000001E-2</v>
      </c>
      <c r="J3559" s="48">
        <v>0.15150625000000001</v>
      </c>
      <c r="K3559" s="48">
        <v>0.17371249999999999</v>
      </c>
      <c r="L3559" s="48">
        <v>0.17929999999999999</v>
      </c>
      <c r="M3559" s="48">
        <v>0.25964375000000001</v>
      </c>
      <c r="N3559" s="48">
        <v>0.28663125</v>
      </c>
      <c r="O3559" s="48">
        <v>0.27060624999999999</v>
      </c>
      <c r="P3559" s="48"/>
      <c r="Q3559" s="48"/>
      <c r="R3559" s="48"/>
      <c r="S3559" s="48"/>
      <c r="T3559" s="48">
        <v>5.6748292500000002</v>
      </c>
      <c r="U3559" s="48">
        <v>456.72500000000002</v>
      </c>
      <c r="V3559" s="48">
        <v>316.82350000000002</v>
      </c>
      <c r="W3559" s="48"/>
      <c r="X3559" s="48">
        <v>4.6573042500000001</v>
      </c>
      <c r="Y3559" s="48">
        <v>1.6719931746177301E-2</v>
      </c>
      <c r="Z3559" s="48"/>
      <c r="AA3559" s="48">
        <v>4.1031966500000001</v>
      </c>
      <c r="AB3559" s="48"/>
      <c r="AC3559" s="48"/>
      <c r="AD3559" s="48">
        <v>245.4075</v>
      </c>
      <c r="AE3559" s="48">
        <v>8.4</v>
      </c>
      <c r="AF3559" s="48">
        <v>0.32888610909211502</v>
      </c>
      <c r="AG3559" s="48"/>
      <c r="AH3559" s="48">
        <v>6.1642610999838301E-3</v>
      </c>
      <c r="AI3559" s="48">
        <v>0.12387545</v>
      </c>
      <c r="AJ3559" s="48">
        <v>20.095749999999999</v>
      </c>
      <c r="AK3559" s="48">
        <v>6.55</v>
      </c>
      <c r="AL3559" s="48">
        <v>8.4</v>
      </c>
      <c r="AM3559" s="48">
        <v>0.1275</v>
      </c>
      <c r="AN3559" s="48">
        <v>2.1278886566684301E-2</v>
      </c>
      <c r="AO3559" s="48">
        <v>0.231626</v>
      </c>
      <c r="AP3559" s="48">
        <v>10.885249999999999</v>
      </c>
      <c r="AQ3559" s="48"/>
      <c r="AR3559" s="48"/>
      <c r="AS3559">
        <v>1.1713098E-2</v>
      </c>
      <c r="AT3559" s="48"/>
      <c r="AU3559" s="48"/>
      <c r="AV3559" s="48"/>
      <c r="AZ3559" s="48"/>
      <c r="BA3559" s="48"/>
      <c r="BB3559" s="48"/>
      <c r="BC3559" s="48">
        <v>0.55410760000000003</v>
      </c>
      <c r="BD3559" s="48"/>
      <c r="BE3559" s="48">
        <v>71.415999999999997</v>
      </c>
      <c r="BF3559" s="48">
        <v>7.7588719614652196E-3</v>
      </c>
      <c r="BG3559" s="48">
        <v>6.0780436189697999E-3</v>
      </c>
      <c r="BH3559" s="48">
        <v>0.66202355000000002</v>
      </c>
      <c r="BI3559" s="48"/>
      <c r="BJ3559" s="48">
        <v>108.9205</v>
      </c>
      <c r="BK3559" s="48"/>
      <c r="BL3559" s="48">
        <v>8.4</v>
      </c>
    </row>
    <row r="3560" spans="1:64" x14ac:dyDescent="0.25">
      <c r="A3560" s="56" t="s">
        <v>538</v>
      </c>
      <c r="B3560" s="56" t="s">
        <v>538</v>
      </c>
      <c r="C3560" s="47">
        <v>42376</v>
      </c>
      <c r="D3560" s="47"/>
      <c r="E3560" s="47"/>
      <c r="F3560" s="48" t="s">
        <v>534</v>
      </c>
      <c r="G3560" s="48"/>
      <c r="H3560" s="48">
        <v>387.91734374999999</v>
      </c>
      <c r="I3560" s="48">
        <v>9.7240624999999997E-2</v>
      </c>
      <c r="J3560" s="48">
        <v>0.15138750000000001</v>
      </c>
      <c r="K3560" s="48">
        <v>0.17383124999999999</v>
      </c>
      <c r="L3560" s="48">
        <v>0.17886874999999999</v>
      </c>
      <c r="M3560" s="48">
        <v>0.25913750000000002</v>
      </c>
      <c r="N3560" s="48">
        <v>0.28634999999999999</v>
      </c>
      <c r="O3560" s="48">
        <v>0.27055625</v>
      </c>
      <c r="P3560" s="48"/>
      <c r="Q3560" s="48"/>
      <c r="R3560" s="48"/>
      <c r="S3560" s="48"/>
      <c r="T3560" s="48"/>
      <c r="U3560" s="48"/>
      <c r="V3560" s="48"/>
      <c r="W3560" s="48"/>
      <c r="X3560" s="48"/>
      <c r="Y3560" s="48"/>
      <c r="Z3560" s="48"/>
      <c r="AA3560" s="48"/>
      <c r="AB3560" s="48"/>
      <c r="AC3560" s="48"/>
      <c r="AD3560" s="48"/>
      <c r="AE3560" s="48"/>
      <c r="AF3560" s="48"/>
      <c r="AG3560" s="48"/>
      <c r="AH3560" s="48"/>
      <c r="AI3560" s="48"/>
      <c r="AJ3560" s="48"/>
      <c r="AK3560" s="48"/>
      <c r="AL3560" s="48"/>
      <c r="AM3560" s="48"/>
      <c r="AN3560" s="48"/>
      <c r="AO3560" s="48"/>
      <c r="AP3560" s="48"/>
      <c r="AQ3560" s="48"/>
      <c r="AR3560" s="48"/>
      <c r="AT3560" s="48"/>
      <c r="AU3560" s="48"/>
      <c r="AV3560" s="48"/>
      <c r="AZ3560" s="48"/>
      <c r="BA3560" s="48"/>
      <c r="BB3560" s="48"/>
      <c r="BC3560" s="48"/>
      <c r="BD3560" s="48"/>
      <c r="BE3560" s="48"/>
      <c r="BF3560" s="48"/>
      <c r="BG3560" s="48"/>
      <c r="BH3560" s="48"/>
      <c r="BI3560" s="48"/>
      <c r="BJ3560" s="48"/>
      <c r="BK3560" s="48"/>
      <c r="BL3560" s="48"/>
    </row>
    <row r="3561" spans="1:64" x14ac:dyDescent="0.25">
      <c r="A3561" s="56" t="s">
        <v>538</v>
      </c>
      <c r="B3561" s="56" t="s">
        <v>538</v>
      </c>
      <c r="C3561" s="47">
        <v>42377</v>
      </c>
      <c r="D3561" s="47"/>
      <c r="E3561" s="47"/>
      <c r="F3561" s="48" t="s">
        <v>534</v>
      </c>
      <c r="G3561" s="48"/>
      <c r="H3561" s="48">
        <v>387.20390624999999</v>
      </c>
      <c r="I3561" s="48">
        <v>9.5253124999999994E-2</v>
      </c>
      <c r="J3561" s="48">
        <v>0.15121875000000001</v>
      </c>
      <c r="K3561" s="48">
        <v>0.17398125</v>
      </c>
      <c r="L3561" s="48">
        <v>0.1783875</v>
      </c>
      <c r="M3561" s="48">
        <v>0.25855</v>
      </c>
      <c r="N3561" s="48">
        <v>0.28615625</v>
      </c>
      <c r="O3561" s="48">
        <v>0.27036874999999999</v>
      </c>
      <c r="P3561" s="48"/>
      <c r="Q3561" s="48"/>
      <c r="R3561" s="48"/>
      <c r="S3561" s="48"/>
      <c r="T3561" s="48"/>
      <c r="U3561" s="48"/>
      <c r="V3561" s="48"/>
      <c r="W3561" s="48"/>
      <c r="X3561" s="48"/>
      <c r="Y3561" s="48"/>
      <c r="Z3561" s="48"/>
      <c r="AA3561" s="48"/>
      <c r="AB3561" s="48"/>
      <c r="AC3561" s="48"/>
      <c r="AD3561" s="48"/>
      <c r="AE3561" s="48"/>
      <c r="AF3561" s="48"/>
      <c r="AG3561" s="48"/>
      <c r="AH3561" s="48"/>
      <c r="AI3561" s="48"/>
      <c r="AJ3561" s="48"/>
      <c r="AK3561" s="48"/>
      <c r="AL3561" s="48"/>
      <c r="AM3561" s="48"/>
      <c r="AN3561" s="48"/>
      <c r="AO3561" s="48"/>
      <c r="AP3561" s="48"/>
      <c r="AQ3561" s="48"/>
      <c r="AR3561" s="48"/>
      <c r="AT3561" s="48"/>
      <c r="AU3561" s="48"/>
      <c r="AV3561" s="48"/>
      <c r="AZ3561" s="48"/>
      <c r="BA3561" s="48"/>
      <c r="BB3561" s="48"/>
      <c r="BC3561" s="48"/>
      <c r="BD3561" s="48"/>
      <c r="BE3561" s="48"/>
      <c r="BF3561" s="48"/>
      <c r="BG3561" s="48"/>
      <c r="BH3561" s="48"/>
      <c r="BI3561" s="48"/>
      <c r="BJ3561" s="48"/>
      <c r="BK3561" s="48"/>
      <c r="BL3561" s="48"/>
    </row>
    <row r="3562" spans="1:64" x14ac:dyDescent="0.25">
      <c r="A3562" s="56" t="s">
        <v>538</v>
      </c>
      <c r="B3562" s="56" t="s">
        <v>538</v>
      </c>
      <c r="C3562" s="47">
        <v>42378</v>
      </c>
      <c r="D3562" s="47"/>
      <c r="E3562" s="47"/>
      <c r="F3562" s="48" t="s">
        <v>534</v>
      </c>
      <c r="G3562" s="48"/>
      <c r="H3562" s="48">
        <v>386.28468750000002</v>
      </c>
      <c r="I3562" s="48">
        <v>9.3162499999999995E-2</v>
      </c>
      <c r="J3562" s="48">
        <v>0.15011875</v>
      </c>
      <c r="K3562" s="48">
        <v>0.17354375</v>
      </c>
      <c r="L3562" s="48">
        <v>0.17819375000000001</v>
      </c>
      <c r="M3562" s="48">
        <v>0.25805624999999999</v>
      </c>
      <c r="N3562" s="48">
        <v>0.28588124999999998</v>
      </c>
      <c r="O3562" s="48">
        <v>0.27029999999999998</v>
      </c>
      <c r="P3562" s="48"/>
      <c r="Q3562" s="48"/>
      <c r="R3562" s="48"/>
      <c r="S3562" s="48"/>
      <c r="T3562" s="48"/>
      <c r="U3562" s="48"/>
      <c r="V3562" s="48"/>
      <c r="W3562" s="48"/>
      <c r="X3562" s="48"/>
      <c r="Y3562" s="48"/>
      <c r="Z3562" s="48"/>
      <c r="AA3562" s="48"/>
      <c r="AB3562" s="48"/>
      <c r="AC3562" s="48"/>
      <c r="AD3562" s="48"/>
      <c r="AE3562" s="48"/>
      <c r="AF3562" s="48"/>
      <c r="AG3562" s="48"/>
      <c r="AH3562" s="48"/>
      <c r="AI3562" s="48"/>
      <c r="AJ3562" s="48"/>
      <c r="AK3562" s="48"/>
      <c r="AL3562" s="48"/>
      <c r="AM3562" s="48"/>
      <c r="AN3562" s="48"/>
      <c r="AO3562" s="48"/>
      <c r="AP3562" s="48"/>
      <c r="AQ3562" s="48"/>
      <c r="AR3562" s="48"/>
      <c r="AT3562" s="48"/>
      <c r="AU3562" s="48"/>
      <c r="AV3562" s="48"/>
      <c r="AZ3562" s="48"/>
      <c r="BA3562" s="48"/>
      <c r="BB3562" s="48"/>
      <c r="BC3562" s="48"/>
      <c r="BD3562" s="48"/>
      <c r="BE3562" s="48"/>
      <c r="BF3562" s="48"/>
      <c r="BG3562" s="48"/>
      <c r="BH3562" s="48"/>
      <c r="BI3562" s="48"/>
      <c r="BJ3562" s="48"/>
      <c r="BK3562" s="48"/>
      <c r="BL3562" s="48"/>
    </row>
    <row r="3563" spans="1:64" x14ac:dyDescent="0.25">
      <c r="A3563" s="56" t="s">
        <v>538</v>
      </c>
      <c r="B3563" s="56" t="s">
        <v>538</v>
      </c>
      <c r="C3563" s="47">
        <v>42379</v>
      </c>
      <c r="D3563" s="47"/>
      <c r="E3563" s="47"/>
      <c r="F3563" s="48" t="s">
        <v>534</v>
      </c>
      <c r="G3563" s="48"/>
      <c r="H3563" s="48">
        <v>385.34109375000003</v>
      </c>
      <c r="I3563" s="48">
        <v>9.1471874999999994E-2</v>
      </c>
      <c r="J3563" s="48">
        <v>0.14904375</v>
      </c>
      <c r="K3563" s="48">
        <v>0.17289375000000001</v>
      </c>
      <c r="L3563" s="48">
        <v>0.17776249999999999</v>
      </c>
      <c r="M3563" s="48">
        <v>0.25764375</v>
      </c>
      <c r="N3563" s="48">
        <v>0.28566249999999999</v>
      </c>
      <c r="O3563" s="48">
        <v>0.27024999999999999</v>
      </c>
      <c r="P3563" s="48"/>
      <c r="Q3563" s="48"/>
      <c r="R3563" s="48"/>
      <c r="S3563" s="48"/>
      <c r="T3563" s="48"/>
      <c r="U3563" s="48"/>
      <c r="V3563" s="48"/>
      <c r="W3563" s="48"/>
      <c r="X3563" s="48"/>
      <c r="Y3563" s="48"/>
      <c r="Z3563" s="48"/>
      <c r="AA3563" s="48"/>
      <c r="AB3563" s="48"/>
      <c r="AC3563" s="48"/>
      <c r="AD3563" s="48"/>
      <c r="AE3563" s="48"/>
      <c r="AF3563" s="48"/>
      <c r="AG3563" s="48"/>
      <c r="AH3563" s="48"/>
      <c r="AI3563" s="48"/>
      <c r="AJ3563" s="48"/>
      <c r="AK3563" s="48"/>
      <c r="AL3563" s="48"/>
      <c r="AM3563" s="48"/>
      <c r="AN3563" s="48"/>
      <c r="AO3563" s="48"/>
      <c r="AP3563" s="48"/>
      <c r="AQ3563" s="48"/>
      <c r="AR3563" s="48"/>
      <c r="AT3563" s="48"/>
      <c r="AU3563" s="48"/>
      <c r="AV3563" s="48"/>
      <c r="AZ3563" s="48"/>
      <c r="BA3563" s="48"/>
      <c r="BB3563" s="48"/>
      <c r="BC3563" s="48"/>
      <c r="BD3563" s="48"/>
      <c r="BE3563" s="48"/>
      <c r="BF3563" s="48"/>
      <c r="BG3563" s="48"/>
      <c r="BH3563" s="48"/>
      <c r="BI3563" s="48"/>
      <c r="BJ3563" s="48"/>
      <c r="BK3563" s="48"/>
      <c r="BL3563" s="48"/>
    </row>
    <row r="3564" spans="1:64" x14ac:dyDescent="0.25">
      <c r="A3564" s="56" t="s">
        <v>538</v>
      </c>
      <c r="B3564" s="56" t="s">
        <v>538</v>
      </c>
      <c r="C3564" s="47">
        <v>42380</v>
      </c>
      <c r="D3564" s="47"/>
      <c r="E3564" s="47"/>
      <c r="F3564" s="48" t="s">
        <v>534</v>
      </c>
      <c r="G3564" s="48"/>
      <c r="H3564" s="48">
        <v>384.80812500000002</v>
      </c>
      <c r="I3564" s="48">
        <v>9.1081250000000002E-2</v>
      </c>
      <c r="J3564" s="48">
        <v>0.14919375000000001</v>
      </c>
      <c r="K3564" s="48">
        <v>0.1726125</v>
      </c>
      <c r="L3564" s="48">
        <v>0.17733125</v>
      </c>
      <c r="M3564" s="48">
        <v>0.25719999999999998</v>
      </c>
      <c r="N3564" s="48">
        <v>0.28531250000000002</v>
      </c>
      <c r="O3564" s="48">
        <v>0.27010000000000001</v>
      </c>
      <c r="P3564" s="48"/>
      <c r="Q3564" s="48"/>
      <c r="R3564" s="48"/>
      <c r="S3564" s="48"/>
      <c r="T3564" s="48"/>
      <c r="U3564" s="48"/>
      <c r="V3564" s="48"/>
      <c r="W3564" s="48"/>
      <c r="X3564" s="48"/>
      <c r="Y3564" s="48"/>
      <c r="Z3564" s="48"/>
      <c r="AA3564" s="48"/>
      <c r="AB3564" s="48"/>
      <c r="AC3564" s="48"/>
      <c r="AD3564" s="48"/>
      <c r="AE3564" s="48"/>
      <c r="AF3564" s="48">
        <v>0.24820428578484</v>
      </c>
      <c r="AG3564" s="48">
        <v>7.0393045314393098E-3</v>
      </c>
      <c r="AH3564" s="48"/>
      <c r="AI3564" s="48"/>
      <c r="AJ3564" s="48"/>
      <c r="AK3564" s="48"/>
      <c r="AL3564" s="48"/>
      <c r="AM3564" s="48"/>
      <c r="AN3564" s="48"/>
      <c r="AO3564" s="48"/>
      <c r="AP3564" s="48"/>
      <c r="AQ3564" s="48"/>
      <c r="AR3564" s="48"/>
      <c r="AT3564" s="48"/>
      <c r="AU3564" s="48"/>
      <c r="AV3564" s="48"/>
      <c r="AZ3564" s="48"/>
      <c r="BA3564" s="48"/>
      <c r="BB3564" s="48"/>
      <c r="BC3564" s="48"/>
      <c r="BD3564" s="48"/>
      <c r="BE3564" s="48"/>
      <c r="BF3564" s="48"/>
      <c r="BG3564" s="48"/>
      <c r="BH3564" s="48"/>
      <c r="BI3564" s="48"/>
      <c r="BJ3564" s="48"/>
      <c r="BK3564" s="48"/>
      <c r="BL3564" s="48"/>
    </row>
    <row r="3565" spans="1:64" x14ac:dyDescent="0.25">
      <c r="A3565" s="56" t="s">
        <v>538</v>
      </c>
      <c r="B3565" s="56" t="s">
        <v>538</v>
      </c>
      <c r="C3565" s="47">
        <v>42381</v>
      </c>
      <c r="D3565" s="47"/>
      <c r="E3565" s="47"/>
      <c r="F3565" s="48" t="s">
        <v>534</v>
      </c>
      <c r="G3565" s="48"/>
      <c r="H3565" s="48">
        <v>384.56015624999998</v>
      </c>
      <c r="I3565" s="48">
        <v>9.1246875000000005E-2</v>
      </c>
      <c r="J3565" s="48">
        <v>0.15028749999999999</v>
      </c>
      <c r="K3565" s="48">
        <v>0.17298125</v>
      </c>
      <c r="L3565" s="48">
        <v>0.17665</v>
      </c>
      <c r="M3565" s="48">
        <v>0.25642500000000001</v>
      </c>
      <c r="N3565" s="48">
        <v>0.2850125</v>
      </c>
      <c r="O3565" s="48">
        <v>0.27003125</v>
      </c>
      <c r="P3565" s="48"/>
      <c r="Q3565" s="48"/>
      <c r="R3565" s="48"/>
      <c r="S3565" s="48"/>
      <c r="T3565" s="48"/>
      <c r="U3565" s="48"/>
      <c r="V3565" s="48"/>
      <c r="W3565" s="48"/>
      <c r="X3565" s="48"/>
      <c r="Y3565" s="48"/>
      <c r="Z3565" s="48"/>
      <c r="AA3565" s="48"/>
      <c r="AB3565" s="48"/>
      <c r="AC3565" s="48"/>
      <c r="AD3565" s="48"/>
      <c r="AE3565" s="48"/>
      <c r="AF3565" s="48"/>
      <c r="AG3565" s="48"/>
      <c r="AH3565" s="48"/>
      <c r="AI3565" s="48"/>
      <c r="AJ3565" s="48"/>
      <c r="AK3565" s="48"/>
      <c r="AL3565" s="48"/>
      <c r="AM3565" s="48"/>
      <c r="AN3565" s="48"/>
      <c r="AO3565" s="48"/>
      <c r="AP3565" s="48"/>
      <c r="AQ3565" s="48"/>
      <c r="AR3565" s="48"/>
      <c r="AT3565" s="48"/>
      <c r="AU3565" s="48"/>
      <c r="AV3565" s="48"/>
      <c r="AZ3565" s="48"/>
      <c r="BA3565" s="48"/>
      <c r="BB3565" s="48"/>
      <c r="BC3565" s="48"/>
      <c r="BD3565" s="48"/>
      <c r="BE3565" s="48"/>
      <c r="BF3565" s="48"/>
      <c r="BG3565" s="48"/>
      <c r="BH3565" s="48"/>
      <c r="BI3565" s="48"/>
      <c r="BJ3565" s="48"/>
      <c r="BK3565" s="48"/>
      <c r="BL3565" s="48"/>
    </row>
    <row r="3566" spans="1:64" x14ac:dyDescent="0.25">
      <c r="A3566" s="56" t="s">
        <v>538</v>
      </c>
      <c r="B3566" s="56" t="s">
        <v>538</v>
      </c>
      <c r="C3566" s="47">
        <v>42382</v>
      </c>
      <c r="D3566" s="47"/>
      <c r="E3566" s="47"/>
      <c r="F3566" s="48" t="s">
        <v>534</v>
      </c>
      <c r="G3566" s="48"/>
      <c r="H3566" s="48">
        <v>384.12046874999999</v>
      </c>
      <c r="I3566" s="48">
        <v>8.8859375000000004E-2</v>
      </c>
      <c r="J3566" s="48">
        <v>0.14945625000000001</v>
      </c>
      <c r="K3566" s="48">
        <v>0.17344375000000001</v>
      </c>
      <c r="L3566" s="48">
        <v>0.17697499999999999</v>
      </c>
      <c r="M3566" s="48">
        <v>0.25616875</v>
      </c>
      <c r="N3566" s="48">
        <v>0.28475</v>
      </c>
      <c r="O3566" s="48">
        <v>0.26990625000000001</v>
      </c>
      <c r="P3566" s="48"/>
      <c r="Q3566" s="48"/>
      <c r="R3566" s="48"/>
      <c r="S3566" s="48"/>
      <c r="T3566" s="48"/>
      <c r="U3566" s="48"/>
      <c r="V3566" s="48"/>
      <c r="W3566" s="48"/>
      <c r="X3566" s="48"/>
      <c r="Y3566" s="48"/>
      <c r="Z3566" s="48"/>
      <c r="AA3566" s="48"/>
      <c r="AB3566" s="48"/>
      <c r="AC3566" s="48"/>
      <c r="AD3566" s="48"/>
      <c r="AE3566" s="48">
        <v>8.4</v>
      </c>
      <c r="AF3566" s="48"/>
      <c r="AG3566" s="48"/>
      <c r="AH3566" s="48"/>
      <c r="AI3566" s="48"/>
      <c r="AJ3566" s="48"/>
      <c r="AK3566" s="48">
        <v>8.0500000000000007</v>
      </c>
      <c r="AL3566" s="48">
        <v>8.4</v>
      </c>
      <c r="AM3566" s="48"/>
      <c r="AN3566" s="48"/>
      <c r="AO3566" s="48"/>
      <c r="AP3566" s="48"/>
      <c r="AQ3566" s="48"/>
      <c r="AR3566" s="48"/>
      <c r="AT3566" s="48"/>
      <c r="AU3566" s="48"/>
      <c r="AV3566" s="48"/>
      <c r="AZ3566" s="48"/>
      <c r="BA3566" s="48"/>
      <c r="BB3566" s="48"/>
      <c r="BC3566" s="48"/>
      <c r="BD3566" s="48"/>
      <c r="BE3566" s="48"/>
      <c r="BF3566" s="48"/>
      <c r="BG3566" s="48"/>
      <c r="BH3566" s="48"/>
      <c r="BI3566" s="48"/>
      <c r="BJ3566" s="48"/>
      <c r="BK3566" s="48"/>
      <c r="BL3566" s="48">
        <v>8.4</v>
      </c>
    </row>
    <row r="3567" spans="1:64" x14ac:dyDescent="0.25">
      <c r="A3567" s="56" t="s">
        <v>538</v>
      </c>
      <c r="B3567" s="56" t="s">
        <v>538</v>
      </c>
      <c r="C3567" s="47">
        <v>42383</v>
      </c>
      <c r="D3567" s="47"/>
      <c r="E3567" s="47"/>
      <c r="F3567" s="48" t="s">
        <v>534</v>
      </c>
      <c r="G3567" s="48"/>
      <c r="H3567" s="48">
        <v>383.75062500000001</v>
      </c>
      <c r="I3567" s="48">
        <v>8.8537500000000005E-2</v>
      </c>
      <c r="J3567" s="48">
        <v>0.1494625</v>
      </c>
      <c r="K3567" s="48">
        <v>0.17313124999999999</v>
      </c>
      <c r="L3567" s="48">
        <v>0.176925</v>
      </c>
      <c r="M3567" s="48">
        <v>0.25591249999999999</v>
      </c>
      <c r="N3567" s="48">
        <v>0.28443750000000001</v>
      </c>
      <c r="O3567" s="48">
        <v>0.26976250000000002</v>
      </c>
      <c r="P3567" s="48"/>
      <c r="Q3567" s="48"/>
      <c r="R3567" s="48"/>
      <c r="S3567" s="48"/>
      <c r="T3567" s="48"/>
      <c r="U3567" s="48"/>
      <c r="V3567" s="48"/>
      <c r="W3567" s="48"/>
      <c r="X3567" s="48"/>
      <c r="Y3567" s="48"/>
      <c r="Z3567" s="48"/>
      <c r="AA3567" s="48"/>
      <c r="AB3567" s="48"/>
      <c r="AC3567" s="48"/>
      <c r="AD3567" s="48"/>
      <c r="AE3567" s="48"/>
      <c r="AF3567" s="48">
        <v>0.282739673311041</v>
      </c>
      <c r="AG3567" s="48">
        <v>0</v>
      </c>
      <c r="AH3567" s="48"/>
      <c r="AI3567" s="48"/>
      <c r="AJ3567" s="48"/>
      <c r="AK3567" s="48"/>
      <c r="AL3567" s="48"/>
      <c r="AM3567" s="48"/>
      <c r="AN3567" s="48"/>
      <c r="AO3567" s="48"/>
      <c r="AP3567" s="48"/>
      <c r="AQ3567" s="48"/>
      <c r="AR3567" s="48"/>
      <c r="AT3567" s="48"/>
      <c r="AU3567" s="48"/>
      <c r="AV3567" s="48"/>
      <c r="AZ3567" s="48"/>
      <c r="BA3567" s="48"/>
      <c r="BB3567" s="48"/>
      <c r="BC3567" s="48"/>
      <c r="BD3567" s="48"/>
      <c r="BE3567" s="48"/>
      <c r="BF3567" s="48"/>
      <c r="BG3567" s="48"/>
      <c r="BH3567" s="48"/>
      <c r="BI3567" s="48"/>
      <c r="BJ3567" s="48"/>
      <c r="BK3567" s="48"/>
      <c r="BL3567" s="48"/>
    </row>
    <row r="3568" spans="1:64" x14ac:dyDescent="0.25">
      <c r="A3568" s="56" t="s">
        <v>538</v>
      </c>
      <c r="B3568" s="56" t="s">
        <v>538</v>
      </c>
      <c r="C3568" s="47">
        <v>42384</v>
      </c>
      <c r="D3568" s="47"/>
      <c r="E3568" s="47"/>
      <c r="F3568" s="48" t="s">
        <v>534</v>
      </c>
      <c r="G3568" s="48"/>
      <c r="H3568" s="48">
        <v>383.2059375</v>
      </c>
      <c r="I3568" s="48">
        <v>8.7175000000000002E-2</v>
      </c>
      <c r="J3568" s="48">
        <v>0.14875625000000001</v>
      </c>
      <c r="K3568" s="48">
        <v>0.17293125000000001</v>
      </c>
      <c r="L3568" s="48">
        <v>0.17676875</v>
      </c>
      <c r="M3568" s="48">
        <v>0.25559375000000001</v>
      </c>
      <c r="N3568" s="48">
        <v>0.28437499999999999</v>
      </c>
      <c r="O3568" s="48">
        <v>0.26971875000000001</v>
      </c>
      <c r="P3568" s="48"/>
      <c r="Q3568" s="48"/>
      <c r="R3568" s="48"/>
      <c r="S3568" s="48"/>
      <c r="T3568" s="48"/>
      <c r="U3568" s="48"/>
      <c r="V3568" s="48"/>
      <c r="W3568" s="48"/>
      <c r="X3568" s="48"/>
      <c r="Y3568" s="48"/>
      <c r="Z3568" s="48"/>
      <c r="AA3568" s="48"/>
      <c r="AB3568" s="48"/>
      <c r="AC3568" s="48"/>
      <c r="AD3568" s="48"/>
      <c r="AE3568" s="48"/>
      <c r="AF3568" s="48"/>
      <c r="AG3568" s="48"/>
      <c r="AH3568" s="48"/>
      <c r="AI3568" s="48"/>
      <c r="AJ3568" s="48"/>
      <c r="AK3568" s="48"/>
      <c r="AL3568" s="48"/>
      <c r="AM3568" s="48"/>
      <c r="AN3568" s="48"/>
      <c r="AO3568" s="48"/>
      <c r="AP3568" s="48"/>
      <c r="AQ3568" s="48"/>
      <c r="AR3568" s="48"/>
      <c r="AT3568" s="48"/>
      <c r="AU3568" s="48"/>
      <c r="AV3568" s="48"/>
      <c r="AZ3568" s="48"/>
      <c r="BA3568" s="48"/>
      <c r="BB3568" s="48"/>
      <c r="BC3568" s="48"/>
      <c r="BD3568" s="48"/>
      <c r="BE3568" s="48"/>
      <c r="BF3568" s="48"/>
      <c r="BG3568" s="48"/>
      <c r="BH3568" s="48"/>
      <c r="BI3568" s="48"/>
      <c r="BJ3568" s="48"/>
      <c r="BK3568" s="48"/>
      <c r="BL3568" s="48"/>
    </row>
    <row r="3569" spans="1:64" x14ac:dyDescent="0.25">
      <c r="A3569" s="56" t="s">
        <v>538</v>
      </c>
      <c r="B3569" s="56" t="s">
        <v>538</v>
      </c>
      <c r="C3569" s="47">
        <v>42385</v>
      </c>
      <c r="D3569" s="47"/>
      <c r="E3569" s="47"/>
      <c r="F3569" s="48" t="s">
        <v>534</v>
      </c>
      <c r="G3569" s="48"/>
      <c r="H3569" s="48">
        <v>382.86093749999998</v>
      </c>
      <c r="I3569" s="48">
        <v>8.6474999999999996E-2</v>
      </c>
      <c r="J3569" s="48">
        <v>0.14819375000000001</v>
      </c>
      <c r="K3569" s="48">
        <v>0.17268125000000001</v>
      </c>
      <c r="L3569" s="48">
        <v>0.17707500000000001</v>
      </c>
      <c r="M3569" s="48">
        <v>0.25544375000000002</v>
      </c>
      <c r="N3569" s="48">
        <v>0.28401874999999999</v>
      </c>
      <c r="O3569" s="48">
        <v>0.26965</v>
      </c>
      <c r="P3569" s="48"/>
      <c r="Q3569" s="48"/>
      <c r="R3569" s="48"/>
      <c r="S3569" s="48"/>
      <c r="T3569" s="48"/>
      <c r="U3569" s="48"/>
      <c r="V3569" s="48"/>
      <c r="W3569" s="48"/>
      <c r="X3569" s="48"/>
      <c r="Y3569" s="48"/>
      <c r="Z3569" s="48"/>
      <c r="AA3569" s="48"/>
      <c r="AB3569" s="48"/>
      <c r="AC3569" s="48"/>
      <c r="AD3569" s="48"/>
      <c r="AE3569" s="48"/>
      <c r="AF3569" s="48"/>
      <c r="AG3569" s="48"/>
      <c r="AH3569" s="48"/>
      <c r="AI3569" s="48"/>
      <c r="AJ3569" s="48"/>
      <c r="AK3569" s="48"/>
      <c r="AL3569" s="48"/>
      <c r="AM3569" s="48"/>
      <c r="AN3569" s="48"/>
      <c r="AO3569" s="48"/>
      <c r="AP3569" s="48"/>
      <c r="AQ3569" s="48"/>
      <c r="AR3569" s="48"/>
      <c r="AT3569" s="48"/>
      <c r="AU3569" s="48"/>
      <c r="AV3569" s="48"/>
      <c r="AZ3569" s="48"/>
      <c r="BA3569" s="48"/>
      <c r="BB3569" s="48"/>
      <c r="BC3569" s="48"/>
      <c r="BD3569" s="48"/>
      <c r="BE3569" s="48"/>
      <c r="BF3569" s="48"/>
      <c r="BG3569" s="48"/>
      <c r="BH3569" s="48"/>
      <c r="BI3569" s="48"/>
      <c r="BJ3569" s="48"/>
      <c r="BK3569" s="48"/>
      <c r="BL3569" s="48"/>
    </row>
    <row r="3570" spans="1:64" x14ac:dyDescent="0.25">
      <c r="A3570" s="56" t="s">
        <v>538</v>
      </c>
      <c r="B3570" s="56" t="s">
        <v>538</v>
      </c>
      <c r="C3570" s="47">
        <v>42386</v>
      </c>
      <c r="D3570" s="47"/>
      <c r="E3570" s="47"/>
      <c r="F3570" s="48" t="s">
        <v>534</v>
      </c>
      <c r="G3570" s="48"/>
      <c r="H3570" s="48">
        <v>382.62843750000002</v>
      </c>
      <c r="I3570" s="48">
        <v>8.5974999999999996E-2</v>
      </c>
      <c r="J3570" s="48">
        <v>0.14779375</v>
      </c>
      <c r="K3570" s="48">
        <v>0.17248125</v>
      </c>
      <c r="L3570" s="48">
        <v>0.17730000000000001</v>
      </c>
      <c r="M3570" s="48">
        <v>0.25536249999999999</v>
      </c>
      <c r="N3570" s="48">
        <v>0.28388124999999997</v>
      </c>
      <c r="O3570" s="48">
        <v>0.26951874999999997</v>
      </c>
      <c r="P3570" s="48"/>
      <c r="Q3570" s="48"/>
      <c r="R3570" s="48"/>
      <c r="S3570" s="48"/>
      <c r="T3570" s="48"/>
      <c r="U3570" s="48"/>
      <c r="V3570" s="48"/>
      <c r="W3570" s="48"/>
      <c r="X3570" s="48"/>
      <c r="Y3570" s="48"/>
      <c r="Z3570" s="48"/>
      <c r="AA3570" s="48"/>
      <c r="AB3570" s="48"/>
      <c r="AC3570" s="48"/>
      <c r="AD3570" s="48"/>
      <c r="AE3570" s="48"/>
      <c r="AF3570" s="48"/>
      <c r="AG3570" s="48"/>
      <c r="AH3570" s="48"/>
      <c r="AI3570" s="48"/>
      <c r="AJ3570" s="48"/>
      <c r="AK3570" s="48"/>
      <c r="AL3570" s="48"/>
      <c r="AM3570" s="48"/>
      <c r="AN3570" s="48"/>
      <c r="AO3570" s="48"/>
      <c r="AP3570" s="48"/>
      <c r="AQ3570" s="48"/>
      <c r="AR3570" s="48"/>
      <c r="AT3570" s="48"/>
      <c r="AU3570" s="48"/>
      <c r="AV3570" s="48"/>
      <c r="AZ3570" s="48"/>
      <c r="BA3570" s="48"/>
      <c r="BB3570" s="48"/>
      <c r="BC3570" s="48"/>
      <c r="BD3570" s="48"/>
      <c r="BE3570" s="48"/>
      <c r="BF3570" s="48"/>
      <c r="BG3570" s="48"/>
      <c r="BH3570" s="48"/>
      <c r="BI3570" s="48"/>
      <c r="BJ3570" s="48"/>
      <c r="BK3570" s="48"/>
      <c r="BL3570" s="48"/>
    </row>
    <row r="3571" spans="1:64" x14ac:dyDescent="0.25">
      <c r="A3571" s="56" t="s">
        <v>538</v>
      </c>
      <c r="B3571" s="56" t="s">
        <v>538</v>
      </c>
      <c r="C3571" s="47">
        <v>42387</v>
      </c>
      <c r="D3571" s="47"/>
      <c r="E3571" s="47"/>
      <c r="F3571" s="48" t="s">
        <v>534</v>
      </c>
      <c r="G3571" s="48"/>
      <c r="H3571" s="48">
        <v>382.36546874999999</v>
      </c>
      <c r="I3571" s="48">
        <v>8.5571875000000006E-2</v>
      </c>
      <c r="J3571" s="48">
        <v>0.14750625000000001</v>
      </c>
      <c r="K3571" s="48">
        <v>0.1720875</v>
      </c>
      <c r="L3571" s="48">
        <v>0.17758750000000001</v>
      </c>
      <c r="M3571" s="48">
        <v>0.25535625000000001</v>
      </c>
      <c r="N3571" s="48">
        <v>0.28360000000000002</v>
      </c>
      <c r="O3571" s="48">
        <v>0.26938125000000002</v>
      </c>
      <c r="P3571" s="48"/>
      <c r="Q3571" s="48"/>
      <c r="R3571" s="48"/>
      <c r="S3571" s="48"/>
      <c r="T3571" s="48"/>
      <c r="U3571" s="48"/>
      <c r="V3571" s="48"/>
      <c r="W3571" s="48"/>
      <c r="X3571" s="48"/>
      <c r="Y3571" s="48"/>
      <c r="Z3571" s="48"/>
      <c r="AA3571" s="48"/>
      <c r="AB3571" s="48"/>
      <c r="AC3571" s="48"/>
      <c r="AD3571" s="48"/>
      <c r="AE3571" s="48"/>
      <c r="AF3571" s="48"/>
      <c r="AG3571" s="48"/>
      <c r="AH3571" s="48"/>
      <c r="AI3571" s="48"/>
      <c r="AJ3571" s="48"/>
      <c r="AK3571" s="48"/>
      <c r="AL3571" s="48"/>
      <c r="AM3571" s="48"/>
      <c r="AN3571" s="48"/>
      <c r="AO3571" s="48"/>
      <c r="AP3571" s="48"/>
      <c r="AQ3571" s="48"/>
      <c r="AR3571" s="48"/>
      <c r="AT3571" s="48"/>
      <c r="AU3571" s="48"/>
      <c r="AV3571" s="48"/>
      <c r="AZ3571" s="48"/>
      <c r="BA3571" s="48"/>
      <c r="BB3571" s="48"/>
      <c r="BC3571" s="48"/>
      <c r="BD3571" s="48"/>
      <c r="BE3571" s="48"/>
      <c r="BF3571" s="48"/>
      <c r="BG3571" s="48"/>
      <c r="BH3571" s="48"/>
      <c r="BI3571" s="48"/>
      <c r="BJ3571" s="48"/>
      <c r="BK3571" s="48"/>
      <c r="BL3571" s="48"/>
    </row>
    <row r="3572" spans="1:64" x14ac:dyDescent="0.25">
      <c r="A3572" s="56" t="s">
        <v>538</v>
      </c>
      <c r="B3572" s="56" t="s">
        <v>538</v>
      </c>
      <c r="C3572" s="47">
        <v>42388</v>
      </c>
      <c r="D3572" s="47"/>
      <c r="E3572" s="47"/>
      <c r="F3572" s="48" t="s">
        <v>534</v>
      </c>
      <c r="G3572" s="48"/>
      <c r="H3572" s="48">
        <v>382.265625</v>
      </c>
      <c r="I3572" s="48">
        <v>8.5606249999999995E-2</v>
      </c>
      <c r="J3572" s="48">
        <v>0.14763124999999999</v>
      </c>
      <c r="K3572" s="48">
        <v>0.17211874999999999</v>
      </c>
      <c r="L3572" s="48">
        <v>0.17775625</v>
      </c>
      <c r="M3572" s="48">
        <v>0.25513124999999998</v>
      </c>
      <c r="N3572" s="48">
        <v>0.28334999999999999</v>
      </c>
      <c r="O3572" s="48">
        <v>0.26924375</v>
      </c>
      <c r="P3572" s="48"/>
      <c r="Q3572" s="48"/>
      <c r="R3572" s="48"/>
      <c r="S3572" s="48"/>
      <c r="T3572" s="48"/>
      <c r="U3572" s="48"/>
      <c r="V3572" s="48"/>
      <c r="W3572" s="48"/>
      <c r="X3572" s="48"/>
      <c r="Y3572" s="48"/>
      <c r="Z3572" s="48"/>
      <c r="AA3572" s="48"/>
      <c r="AB3572" s="48"/>
      <c r="AC3572" s="48"/>
      <c r="AD3572" s="48"/>
      <c r="AE3572" s="48">
        <v>8.4</v>
      </c>
      <c r="AF3572" s="48">
        <v>0.37079923904989498</v>
      </c>
      <c r="AG3572" s="48">
        <v>0</v>
      </c>
      <c r="AH3572" s="48"/>
      <c r="AI3572" s="48"/>
      <c r="AJ3572" s="48"/>
      <c r="AK3572" s="48">
        <v>8.3000000000000007</v>
      </c>
      <c r="AL3572" s="48">
        <v>8.4</v>
      </c>
      <c r="AM3572" s="48"/>
      <c r="AN3572" s="48"/>
      <c r="AO3572" s="48"/>
      <c r="AP3572" s="48"/>
      <c r="AQ3572" s="48"/>
      <c r="AR3572" s="48"/>
      <c r="AT3572" s="48"/>
      <c r="AU3572" s="48"/>
      <c r="AV3572" s="48"/>
      <c r="AZ3572" s="48"/>
      <c r="BA3572" s="48"/>
      <c r="BB3572" s="48"/>
      <c r="BC3572" s="48"/>
      <c r="BD3572" s="48"/>
      <c r="BE3572" s="48"/>
      <c r="BF3572" s="48"/>
      <c r="BG3572" s="48"/>
      <c r="BH3572" s="48"/>
      <c r="BI3572" s="48"/>
      <c r="BJ3572" s="48"/>
      <c r="BK3572" s="48"/>
      <c r="BL3572" s="48">
        <v>8.4</v>
      </c>
    </row>
    <row r="3573" spans="1:64" x14ac:dyDescent="0.25">
      <c r="A3573" s="56" t="s">
        <v>538</v>
      </c>
      <c r="B3573" s="56" t="s">
        <v>538</v>
      </c>
      <c r="C3573" s="47">
        <v>42389</v>
      </c>
      <c r="D3573" s="47"/>
      <c r="E3573" s="47"/>
      <c r="F3573" s="48" t="s">
        <v>534</v>
      </c>
      <c r="G3573" s="48"/>
      <c r="H3573" s="48">
        <v>382.79578125</v>
      </c>
      <c r="I3573" s="48">
        <v>8.6940624999999994E-2</v>
      </c>
      <c r="J3573" s="48">
        <v>0.14945625000000001</v>
      </c>
      <c r="K3573" s="48">
        <v>0.17305624999999999</v>
      </c>
      <c r="L3573" s="48">
        <v>0.17776249999999999</v>
      </c>
      <c r="M3573" s="48">
        <v>0.25486249999999999</v>
      </c>
      <c r="N3573" s="48">
        <v>0.28299374999999999</v>
      </c>
      <c r="O3573" s="48">
        <v>0.26911249999999998</v>
      </c>
      <c r="P3573" s="48"/>
      <c r="Q3573" s="48"/>
      <c r="R3573" s="48"/>
      <c r="S3573" s="48"/>
      <c r="T3573" s="48"/>
      <c r="U3573" s="48"/>
      <c r="V3573" s="48"/>
      <c r="W3573" s="48"/>
      <c r="X3573" s="48"/>
      <c r="Y3573" s="48"/>
      <c r="Z3573" s="48"/>
      <c r="AA3573" s="48"/>
      <c r="AB3573" s="48"/>
      <c r="AC3573" s="48"/>
      <c r="AD3573" s="48"/>
      <c r="AE3573" s="48"/>
      <c r="AF3573" s="48"/>
      <c r="AG3573" s="48"/>
      <c r="AH3573" s="48"/>
      <c r="AI3573" s="48"/>
      <c r="AJ3573" s="48"/>
      <c r="AK3573" s="48"/>
      <c r="AL3573" s="48"/>
      <c r="AM3573" s="48"/>
      <c r="AN3573" s="48"/>
      <c r="AO3573" s="48"/>
      <c r="AP3573" s="48"/>
      <c r="AQ3573" s="48"/>
      <c r="AR3573" s="48"/>
      <c r="AT3573" s="48"/>
      <c r="AU3573" s="48"/>
      <c r="AV3573" s="48"/>
      <c r="AZ3573" s="48"/>
      <c r="BA3573" s="48"/>
      <c r="BB3573" s="48"/>
      <c r="BC3573" s="48"/>
      <c r="BD3573" s="48"/>
      <c r="BE3573" s="48"/>
      <c r="BF3573" s="48"/>
      <c r="BG3573" s="48"/>
      <c r="BH3573" s="48"/>
      <c r="BI3573" s="48"/>
      <c r="BJ3573" s="48"/>
      <c r="BK3573" s="48"/>
      <c r="BL3573" s="48"/>
    </row>
    <row r="3574" spans="1:64" x14ac:dyDescent="0.25">
      <c r="A3574" s="56" t="s">
        <v>538</v>
      </c>
      <c r="B3574" s="56" t="s">
        <v>538</v>
      </c>
      <c r="C3574" s="47">
        <v>42390</v>
      </c>
      <c r="D3574" s="47"/>
      <c r="E3574" s="47"/>
      <c r="F3574" s="48" t="s">
        <v>534</v>
      </c>
      <c r="G3574" s="48"/>
      <c r="H3574" s="48">
        <v>383.28562499999998</v>
      </c>
      <c r="I3574" s="48">
        <v>8.7143750000000006E-2</v>
      </c>
      <c r="J3574" s="48">
        <v>0.15083125</v>
      </c>
      <c r="K3574" s="48">
        <v>0.17421875000000001</v>
      </c>
      <c r="L3574" s="48">
        <v>0.17814374999999999</v>
      </c>
      <c r="M3574" s="48">
        <v>0.25458750000000002</v>
      </c>
      <c r="N3574" s="48">
        <v>0.28270624999999999</v>
      </c>
      <c r="O3574" s="48">
        <v>0.26897500000000002</v>
      </c>
      <c r="P3574" s="48"/>
      <c r="Q3574" s="48"/>
      <c r="R3574" s="48"/>
      <c r="S3574" s="48"/>
      <c r="T3574" s="48"/>
      <c r="U3574" s="48"/>
      <c r="V3574" s="48"/>
      <c r="W3574" s="48"/>
      <c r="X3574" s="48"/>
      <c r="Y3574" s="48"/>
      <c r="Z3574" s="48"/>
      <c r="AA3574" s="48"/>
      <c r="AB3574" s="48"/>
      <c r="AC3574" s="48"/>
      <c r="AD3574" s="48"/>
      <c r="AE3574" s="48"/>
      <c r="AF3574" s="48"/>
      <c r="AG3574" s="48"/>
      <c r="AH3574" s="48"/>
      <c r="AI3574" s="48"/>
      <c r="AJ3574" s="48"/>
      <c r="AK3574" s="48"/>
      <c r="AL3574" s="48"/>
      <c r="AM3574" s="48"/>
      <c r="AN3574" s="48"/>
      <c r="AO3574" s="48"/>
      <c r="AP3574" s="48"/>
      <c r="AQ3574" s="48"/>
      <c r="AR3574" s="48"/>
      <c r="AT3574" s="48"/>
      <c r="AU3574" s="48"/>
      <c r="AV3574" s="48"/>
      <c r="AZ3574" s="48"/>
      <c r="BA3574" s="48"/>
      <c r="BB3574" s="48"/>
      <c r="BC3574" s="48"/>
      <c r="BD3574" s="48"/>
      <c r="BE3574" s="48"/>
      <c r="BF3574" s="48"/>
      <c r="BG3574" s="48"/>
      <c r="BH3574" s="48"/>
      <c r="BI3574" s="48"/>
      <c r="BJ3574" s="48"/>
      <c r="BK3574" s="48"/>
      <c r="BL3574" s="48"/>
    </row>
    <row r="3575" spans="1:64" x14ac:dyDescent="0.25">
      <c r="A3575" s="56" t="s">
        <v>538</v>
      </c>
      <c r="B3575" s="56" t="s">
        <v>538</v>
      </c>
      <c r="C3575" s="47">
        <v>42391</v>
      </c>
      <c r="D3575" s="47"/>
      <c r="E3575" s="47"/>
      <c r="F3575" s="48" t="s">
        <v>534</v>
      </c>
      <c r="G3575" s="48"/>
      <c r="H3575" s="48">
        <v>384.03421874999998</v>
      </c>
      <c r="I3575" s="48">
        <v>8.7303124999999995E-2</v>
      </c>
      <c r="J3575" s="48">
        <v>0.15236250000000001</v>
      </c>
      <c r="K3575" s="48">
        <v>0.17578750000000001</v>
      </c>
      <c r="L3575" s="48">
        <v>0.17873749999999999</v>
      </c>
      <c r="M3575" s="48">
        <v>0.25449375000000002</v>
      </c>
      <c r="N3575" s="48">
        <v>0.28247499999999998</v>
      </c>
      <c r="O3575" s="48">
        <v>0.26878750000000001</v>
      </c>
      <c r="P3575" s="48"/>
      <c r="Q3575" s="48"/>
      <c r="R3575" s="48"/>
      <c r="S3575" s="48"/>
      <c r="T3575" s="48"/>
      <c r="U3575" s="48"/>
      <c r="V3575" s="48"/>
      <c r="W3575" s="48"/>
      <c r="X3575" s="48"/>
      <c r="Y3575" s="48"/>
      <c r="Z3575" s="48"/>
      <c r="AA3575" s="48"/>
      <c r="AB3575" s="48"/>
      <c r="AC3575" s="48"/>
      <c r="AD3575" s="48"/>
      <c r="AE3575" s="48"/>
      <c r="AF3575" s="48">
        <v>0.29046357155758501</v>
      </c>
      <c r="AG3575" s="48">
        <v>0</v>
      </c>
      <c r="AH3575" s="48"/>
      <c r="AI3575" s="48"/>
      <c r="AJ3575" s="48"/>
      <c r="AK3575" s="48"/>
      <c r="AL3575" s="48"/>
      <c r="AM3575" s="48"/>
      <c r="AN3575" s="48"/>
      <c r="AO3575" s="48"/>
      <c r="AP3575" s="48"/>
      <c r="AQ3575" s="48"/>
      <c r="AR3575" s="48"/>
      <c r="AT3575" s="48"/>
      <c r="AU3575" s="48"/>
      <c r="AV3575" s="48"/>
      <c r="AZ3575" s="48"/>
      <c r="BA3575" s="48"/>
      <c r="BB3575" s="48"/>
      <c r="BC3575" s="48"/>
      <c r="BD3575" s="48"/>
      <c r="BE3575" s="48"/>
      <c r="BF3575" s="48"/>
      <c r="BG3575" s="48"/>
      <c r="BH3575" s="48"/>
      <c r="BI3575" s="48"/>
      <c r="BJ3575" s="48"/>
      <c r="BK3575" s="48"/>
      <c r="BL3575" s="48"/>
    </row>
    <row r="3576" spans="1:64" x14ac:dyDescent="0.25">
      <c r="A3576" s="56" t="s">
        <v>538</v>
      </c>
      <c r="B3576" s="56" t="s">
        <v>538</v>
      </c>
      <c r="C3576" s="47">
        <v>42392</v>
      </c>
      <c r="D3576" s="47"/>
      <c r="E3576" s="47"/>
      <c r="F3576" s="48" t="s">
        <v>534</v>
      </c>
      <c r="G3576" s="48"/>
      <c r="H3576" s="48">
        <v>384.47484374999999</v>
      </c>
      <c r="I3576" s="48">
        <v>8.6378125E-2</v>
      </c>
      <c r="J3576" s="48">
        <v>0.15278749999999999</v>
      </c>
      <c r="K3576" s="48">
        <v>0.17685000000000001</v>
      </c>
      <c r="L3576" s="48">
        <v>0.17960000000000001</v>
      </c>
      <c r="M3576" s="48">
        <v>0.25455</v>
      </c>
      <c r="N3576" s="48">
        <v>0.282225</v>
      </c>
      <c r="O3576" s="48">
        <v>0.26877499999999999</v>
      </c>
      <c r="P3576" s="48"/>
      <c r="Q3576" s="48"/>
      <c r="R3576" s="48"/>
      <c r="S3576" s="48"/>
      <c r="T3576" s="48"/>
      <c r="U3576" s="48"/>
      <c r="V3576" s="48"/>
      <c r="W3576" s="48"/>
      <c r="X3576" s="48"/>
      <c r="Y3576" s="48"/>
      <c r="Z3576" s="48"/>
      <c r="AA3576" s="48"/>
      <c r="AB3576" s="48"/>
      <c r="AC3576" s="48"/>
      <c r="AD3576" s="48"/>
      <c r="AE3576" s="48"/>
      <c r="AF3576" s="48"/>
      <c r="AG3576" s="48"/>
      <c r="AH3576" s="48"/>
      <c r="AI3576" s="48"/>
      <c r="AJ3576" s="48"/>
      <c r="AK3576" s="48"/>
      <c r="AL3576" s="48"/>
      <c r="AM3576" s="48"/>
      <c r="AN3576" s="48"/>
      <c r="AO3576" s="48"/>
      <c r="AP3576" s="48"/>
      <c r="AQ3576" s="48"/>
      <c r="AR3576" s="48"/>
      <c r="AT3576" s="48"/>
      <c r="AU3576" s="48"/>
      <c r="AV3576" s="48"/>
      <c r="AZ3576" s="48"/>
      <c r="BA3576" s="48"/>
      <c r="BB3576" s="48"/>
      <c r="BC3576" s="48"/>
      <c r="BD3576" s="48"/>
      <c r="BE3576" s="48"/>
      <c r="BF3576" s="48"/>
      <c r="BG3576" s="48"/>
      <c r="BH3576" s="48"/>
      <c r="BI3576" s="48"/>
      <c r="BJ3576" s="48"/>
      <c r="BK3576" s="48"/>
      <c r="BL3576" s="48"/>
    </row>
    <row r="3577" spans="1:64" x14ac:dyDescent="0.25">
      <c r="A3577" s="56" t="s">
        <v>538</v>
      </c>
      <c r="B3577" s="56" t="s">
        <v>538</v>
      </c>
      <c r="C3577" s="47">
        <v>42393</v>
      </c>
      <c r="D3577" s="47"/>
      <c r="E3577" s="47"/>
      <c r="F3577" s="48" t="s">
        <v>534</v>
      </c>
      <c r="G3577" s="48"/>
      <c r="H3577" s="48">
        <v>384.46921874999998</v>
      </c>
      <c r="I3577" s="48">
        <v>8.4734375000000001E-2</v>
      </c>
      <c r="J3577" s="48">
        <v>0.15205625</v>
      </c>
      <c r="K3577" s="48">
        <v>0.17728125</v>
      </c>
      <c r="L3577" s="48">
        <v>0.18046875000000001</v>
      </c>
      <c r="M3577" s="48">
        <v>0.25468750000000001</v>
      </c>
      <c r="N3577" s="48">
        <v>0.28210000000000002</v>
      </c>
      <c r="O3577" s="48">
        <v>0.26863124999999999</v>
      </c>
      <c r="P3577" s="48"/>
      <c r="Q3577" s="48"/>
      <c r="R3577" s="48"/>
      <c r="S3577" s="48"/>
      <c r="T3577" s="48"/>
      <c r="U3577" s="48"/>
      <c r="V3577" s="48"/>
      <c r="W3577" s="48"/>
      <c r="X3577" s="48"/>
      <c r="Y3577" s="48"/>
      <c r="Z3577" s="48"/>
      <c r="AA3577" s="48"/>
      <c r="AB3577" s="48"/>
      <c r="AC3577" s="48"/>
      <c r="AD3577" s="48"/>
      <c r="AE3577" s="48"/>
      <c r="AF3577" s="48"/>
      <c r="AG3577" s="48"/>
      <c r="AH3577" s="48"/>
      <c r="AI3577" s="48"/>
      <c r="AJ3577" s="48"/>
      <c r="AK3577" s="48"/>
      <c r="AL3577" s="48"/>
      <c r="AM3577" s="48"/>
      <c r="AN3577" s="48"/>
      <c r="AO3577" s="48"/>
      <c r="AP3577" s="48"/>
      <c r="AQ3577" s="48"/>
      <c r="AR3577" s="48"/>
      <c r="AT3577" s="48"/>
      <c r="AU3577" s="48"/>
      <c r="AV3577" s="48"/>
      <c r="AZ3577" s="48"/>
      <c r="BA3577" s="48"/>
      <c r="BB3577" s="48"/>
      <c r="BC3577" s="48"/>
      <c r="BD3577" s="48"/>
      <c r="BE3577" s="48"/>
      <c r="BF3577" s="48"/>
      <c r="BG3577" s="48"/>
      <c r="BH3577" s="48"/>
      <c r="BI3577" s="48"/>
      <c r="BJ3577" s="48"/>
      <c r="BK3577" s="48"/>
      <c r="BL3577" s="48"/>
    </row>
    <row r="3578" spans="1:64" x14ac:dyDescent="0.25">
      <c r="A3578" s="56" t="s">
        <v>538</v>
      </c>
      <c r="B3578" s="56" t="s">
        <v>538</v>
      </c>
      <c r="C3578" s="47">
        <v>42394</v>
      </c>
      <c r="D3578" s="47"/>
      <c r="E3578" s="47"/>
      <c r="F3578" s="48" t="s">
        <v>534</v>
      </c>
      <c r="G3578" s="48"/>
      <c r="H3578" s="48">
        <v>384.43593750000002</v>
      </c>
      <c r="I3578" s="48">
        <v>8.4356249999999994E-2</v>
      </c>
      <c r="J3578" s="48">
        <v>0.15160000000000001</v>
      </c>
      <c r="K3578" s="48">
        <v>0.1771625</v>
      </c>
      <c r="L3578" s="48">
        <v>0.18084375</v>
      </c>
      <c r="M3578" s="48">
        <v>0.25496249999999998</v>
      </c>
      <c r="N3578" s="48">
        <v>0.28203125000000001</v>
      </c>
      <c r="O3578" s="48">
        <v>0.26847500000000002</v>
      </c>
      <c r="P3578" s="48"/>
      <c r="Q3578" s="48"/>
      <c r="R3578" s="48"/>
      <c r="S3578" s="48"/>
      <c r="T3578" s="48">
        <v>5.0000747499999996</v>
      </c>
      <c r="U3578" s="48">
        <v>414.39974999999998</v>
      </c>
      <c r="V3578" s="48">
        <v>313.9615</v>
      </c>
      <c r="W3578" s="48"/>
      <c r="X3578" s="48"/>
      <c r="Y3578" s="48">
        <v>1.7565917924284899E-2</v>
      </c>
      <c r="Z3578" s="48">
        <v>4.514E-2</v>
      </c>
      <c r="AA3578" s="48">
        <v>4.4076532999999998</v>
      </c>
      <c r="AB3578" s="48">
        <v>5290.2314124051099</v>
      </c>
      <c r="AC3578" s="48"/>
      <c r="AD3578" s="48">
        <v>250.92075</v>
      </c>
      <c r="AE3578" s="48"/>
      <c r="AF3578" s="48">
        <v>0.35512716482156997</v>
      </c>
      <c r="AG3578" s="48">
        <v>0</v>
      </c>
      <c r="AH3578" s="48"/>
      <c r="AI3578" s="48"/>
      <c r="AJ3578" s="48">
        <v>17.206250000000001</v>
      </c>
      <c r="AK3578" s="48"/>
      <c r="AL3578" s="48"/>
      <c r="AM3578" s="48"/>
      <c r="AN3578" s="48"/>
      <c r="AO3578" s="48"/>
      <c r="AP3578" s="48"/>
      <c r="AQ3578" s="48"/>
      <c r="AR3578" s="48"/>
      <c r="AT3578" s="48" t="s">
        <v>45</v>
      </c>
      <c r="AU3578" s="48"/>
      <c r="AV3578" s="48"/>
      <c r="AZ3578" s="48"/>
      <c r="BA3578" s="48"/>
      <c r="BB3578" s="48"/>
      <c r="BC3578" s="48"/>
      <c r="BD3578" s="48"/>
      <c r="BE3578" s="48">
        <v>63.040750000000003</v>
      </c>
      <c r="BF3578" s="48"/>
      <c r="BG3578" s="48"/>
      <c r="BH3578" s="48"/>
      <c r="BI3578" s="48"/>
      <c r="BJ3578" s="48">
        <v>83.231999999999999</v>
      </c>
      <c r="BK3578" s="48">
        <v>263.4738089521</v>
      </c>
      <c r="BL3578" s="48"/>
    </row>
    <row r="3579" spans="1:64" x14ac:dyDescent="0.25">
      <c r="A3579" s="56" t="s">
        <v>538</v>
      </c>
      <c r="B3579" s="56" t="s">
        <v>538</v>
      </c>
      <c r="C3579" s="47">
        <v>42395</v>
      </c>
      <c r="D3579" s="47"/>
      <c r="E3579" s="47"/>
      <c r="F3579" s="48" t="s">
        <v>534</v>
      </c>
      <c r="G3579" s="48"/>
      <c r="H3579" s="48">
        <v>384.06046874999998</v>
      </c>
      <c r="I3579" s="48">
        <v>8.2884374999999996E-2</v>
      </c>
      <c r="J3579" s="48">
        <v>0.15040624999999999</v>
      </c>
      <c r="K3579" s="48">
        <v>0.17676249999999999</v>
      </c>
      <c r="L3579" s="48">
        <v>0.18119374999999999</v>
      </c>
      <c r="M3579" s="48">
        <v>0.25514375</v>
      </c>
      <c r="N3579" s="48">
        <v>0.28199374999999999</v>
      </c>
      <c r="O3579" s="48">
        <v>0.26846249999999999</v>
      </c>
      <c r="P3579" s="48"/>
      <c r="Q3579" s="48"/>
      <c r="R3579" s="48"/>
      <c r="S3579" s="48"/>
      <c r="T3579" s="48"/>
      <c r="U3579" s="48"/>
      <c r="V3579" s="48"/>
      <c r="W3579" s="48"/>
      <c r="X3579" s="48"/>
      <c r="Y3579" s="48"/>
      <c r="Z3579" s="48"/>
      <c r="AA3579" s="48"/>
      <c r="AB3579" s="48"/>
      <c r="AC3579" s="48"/>
      <c r="AD3579" s="48"/>
      <c r="AE3579" s="48"/>
      <c r="AF3579" s="48"/>
      <c r="AG3579" s="48"/>
      <c r="AH3579" s="48"/>
      <c r="AI3579" s="48"/>
      <c r="AJ3579" s="48"/>
      <c r="AK3579" s="48"/>
      <c r="AL3579" s="48"/>
      <c r="AM3579" s="48"/>
      <c r="AN3579" s="48"/>
      <c r="AO3579" s="48"/>
      <c r="AP3579" s="48"/>
      <c r="AQ3579" s="48"/>
      <c r="AR3579" s="48"/>
      <c r="AT3579" s="48"/>
      <c r="AU3579" s="48"/>
      <c r="AV3579" s="48"/>
      <c r="AZ3579" s="48"/>
      <c r="BA3579" s="48"/>
      <c r="BB3579" s="48"/>
      <c r="BC3579" s="48"/>
      <c r="BD3579" s="48"/>
      <c r="BE3579" s="48"/>
      <c r="BF3579" s="48"/>
      <c r="BG3579" s="48"/>
      <c r="BH3579" s="48"/>
      <c r="BI3579" s="48"/>
      <c r="BJ3579" s="48"/>
      <c r="BK3579" s="48"/>
      <c r="BL3579" s="48"/>
    </row>
    <row r="3580" spans="1:64" x14ac:dyDescent="0.25">
      <c r="A3580" s="56" t="s">
        <v>538</v>
      </c>
      <c r="B3580" s="56" t="s">
        <v>538</v>
      </c>
      <c r="C3580" s="47">
        <v>42396</v>
      </c>
      <c r="D3580" s="47"/>
      <c r="E3580" s="47"/>
      <c r="F3580" s="48" t="s">
        <v>534</v>
      </c>
      <c r="G3580" s="48"/>
      <c r="H3580" s="48">
        <v>383.58</v>
      </c>
      <c r="I3580" s="48">
        <v>8.2393750000000002E-2</v>
      </c>
      <c r="J3580" s="48">
        <v>0.14955625</v>
      </c>
      <c r="K3580" s="48">
        <v>0.17579375</v>
      </c>
      <c r="L3580" s="48">
        <v>0.18132499999999999</v>
      </c>
      <c r="M3580" s="48">
        <v>0.25526874999999999</v>
      </c>
      <c r="N3580" s="48">
        <v>0.28188750000000001</v>
      </c>
      <c r="O3580" s="48">
        <v>0.26834999999999998</v>
      </c>
      <c r="P3580" s="48"/>
      <c r="Q3580" s="48"/>
      <c r="R3580" s="48"/>
      <c r="S3580" s="48">
        <v>1.4</v>
      </c>
      <c r="T3580" s="48"/>
      <c r="U3580" s="48"/>
      <c r="V3580" s="48"/>
      <c r="W3580" s="48"/>
      <c r="X3580" s="48"/>
      <c r="Y3580" s="48"/>
      <c r="Z3580" s="48"/>
      <c r="AA3580" s="48"/>
      <c r="AB3580" s="48"/>
      <c r="AC3580" s="48"/>
      <c r="AD3580" s="48"/>
      <c r="AE3580" s="48">
        <v>8.4</v>
      </c>
      <c r="AF3580" s="48"/>
      <c r="AG3580" s="48"/>
      <c r="AH3580" s="48"/>
      <c r="AI3580" s="48"/>
      <c r="AJ3580" s="48"/>
      <c r="AK3580" s="48">
        <v>8.4</v>
      </c>
      <c r="AL3580" s="48">
        <v>8.4</v>
      </c>
      <c r="AM3580" s="48"/>
      <c r="AN3580" s="48"/>
      <c r="AO3580" s="48"/>
      <c r="AP3580" s="48"/>
      <c r="AQ3580" s="48"/>
      <c r="AR3580" s="48"/>
      <c r="AT3580" s="48"/>
      <c r="AU3580" s="48"/>
      <c r="AV3580" s="48"/>
      <c r="AZ3580" s="48"/>
      <c r="BA3580" s="48"/>
      <c r="BB3580" s="48"/>
      <c r="BC3580" s="48"/>
      <c r="BD3580" s="48"/>
      <c r="BE3580" s="48"/>
      <c r="BF3580" s="48"/>
      <c r="BG3580" s="48"/>
      <c r="BH3580" s="48"/>
      <c r="BI3580" s="48"/>
      <c r="BJ3580" s="48"/>
      <c r="BK3580" s="48"/>
      <c r="BL3580" s="48">
        <v>8.4</v>
      </c>
    </row>
    <row r="3581" spans="1:64" x14ac:dyDescent="0.25">
      <c r="A3581" s="56" t="s">
        <v>538</v>
      </c>
      <c r="B3581" s="56" t="s">
        <v>538</v>
      </c>
      <c r="C3581" s="47">
        <v>42397</v>
      </c>
      <c r="D3581" s="47"/>
      <c r="E3581" s="47"/>
      <c r="F3581" s="48" t="s">
        <v>534</v>
      </c>
      <c r="G3581" s="48"/>
      <c r="H3581" s="48">
        <v>383.40421874999998</v>
      </c>
      <c r="I3581" s="48">
        <v>8.2421875000000006E-2</v>
      </c>
      <c r="J3581" s="48">
        <v>0.14925625000000001</v>
      </c>
      <c r="K3581" s="48">
        <v>0.17533750000000001</v>
      </c>
      <c r="L3581" s="48">
        <v>0.18130625</v>
      </c>
      <c r="M3581" s="48">
        <v>0.25535625000000001</v>
      </c>
      <c r="N3581" s="48">
        <v>0.28186250000000002</v>
      </c>
      <c r="O3581" s="48">
        <v>0.26831250000000001</v>
      </c>
      <c r="P3581" s="48"/>
      <c r="Q3581" s="48"/>
      <c r="R3581" s="48"/>
      <c r="S3581" s="48"/>
      <c r="T3581" s="48"/>
      <c r="U3581" s="48"/>
      <c r="V3581" s="48"/>
      <c r="W3581" s="48"/>
      <c r="X3581" s="48"/>
      <c r="Y3581" s="48"/>
      <c r="Z3581" s="48"/>
      <c r="AA3581" s="48"/>
      <c r="AB3581" s="48"/>
      <c r="AC3581" s="48"/>
      <c r="AD3581" s="48"/>
      <c r="AE3581" s="48"/>
      <c r="AF3581" s="48"/>
      <c r="AG3581" s="48"/>
      <c r="AH3581" s="48"/>
      <c r="AI3581" s="48"/>
      <c r="AJ3581" s="48"/>
      <c r="AK3581" s="48"/>
      <c r="AL3581" s="48"/>
      <c r="AM3581" s="48"/>
      <c r="AN3581" s="48"/>
      <c r="AO3581" s="48"/>
      <c r="AP3581" s="48"/>
      <c r="AQ3581" s="48"/>
      <c r="AR3581" s="48"/>
      <c r="AT3581" s="48"/>
      <c r="AU3581" s="48"/>
      <c r="AV3581" s="48"/>
      <c r="AZ3581" s="48"/>
      <c r="BA3581" s="48"/>
      <c r="BB3581" s="48"/>
      <c r="BC3581" s="48"/>
      <c r="BD3581" s="48"/>
      <c r="BE3581" s="48"/>
      <c r="BF3581" s="48"/>
      <c r="BG3581" s="48"/>
      <c r="BH3581" s="48"/>
      <c r="BI3581" s="48"/>
      <c r="BJ3581" s="48"/>
      <c r="BK3581" s="48"/>
      <c r="BL3581" s="48"/>
    </row>
    <row r="3582" spans="1:64" x14ac:dyDescent="0.25">
      <c r="A3582" s="56" t="s">
        <v>538</v>
      </c>
      <c r="B3582" s="56" t="s">
        <v>538</v>
      </c>
      <c r="C3582" s="47">
        <v>42398</v>
      </c>
      <c r="D3582" s="47"/>
      <c r="E3582" s="47"/>
      <c r="F3582" s="48" t="s">
        <v>534</v>
      </c>
      <c r="G3582" s="48"/>
      <c r="H3582" s="48">
        <v>383.604375</v>
      </c>
      <c r="I3582" s="48">
        <v>8.3106250000000007E-2</v>
      </c>
      <c r="J3582" s="48">
        <v>0.15004375</v>
      </c>
      <c r="K3582" s="48">
        <v>0.17559374999999999</v>
      </c>
      <c r="L3582" s="48">
        <v>0.1814125</v>
      </c>
      <c r="M3582" s="48">
        <v>0.25522499999999998</v>
      </c>
      <c r="N3582" s="48">
        <v>0.28169375000000002</v>
      </c>
      <c r="O3582" s="48">
        <v>0.26818124999999998</v>
      </c>
      <c r="P3582" s="48"/>
      <c r="Q3582" s="48"/>
      <c r="R3582" s="48"/>
      <c r="S3582" s="48"/>
      <c r="T3582" s="48"/>
      <c r="U3582" s="48"/>
      <c r="V3582" s="48"/>
      <c r="W3582" s="48"/>
      <c r="X3582" s="48"/>
      <c r="Y3582" s="48"/>
      <c r="Z3582" s="48"/>
      <c r="AA3582" s="48"/>
      <c r="AB3582" s="48"/>
      <c r="AC3582" s="48"/>
      <c r="AD3582" s="48"/>
      <c r="AE3582" s="48"/>
      <c r="AF3582" s="48"/>
      <c r="AG3582" s="48">
        <v>0</v>
      </c>
      <c r="AH3582" s="48"/>
      <c r="AI3582" s="48"/>
      <c r="AJ3582" s="48"/>
      <c r="AK3582" s="48"/>
      <c r="AL3582" s="48"/>
      <c r="AM3582" s="48"/>
      <c r="AN3582" s="48"/>
      <c r="AO3582" s="48"/>
      <c r="AP3582" s="48"/>
      <c r="AQ3582" s="48"/>
      <c r="AR3582" s="48"/>
      <c r="AT3582" s="48"/>
      <c r="AU3582" s="48"/>
      <c r="AV3582" s="48"/>
      <c r="AZ3582" s="48"/>
      <c r="BA3582" s="48"/>
      <c r="BB3582" s="48"/>
      <c r="BC3582" s="48"/>
      <c r="BD3582" s="48"/>
      <c r="BE3582" s="48"/>
      <c r="BF3582" s="48"/>
      <c r="BG3582" s="48"/>
      <c r="BH3582" s="48"/>
      <c r="BI3582" s="48"/>
      <c r="BJ3582" s="48"/>
      <c r="BK3582" s="48"/>
      <c r="BL3582" s="48"/>
    </row>
    <row r="3583" spans="1:64" x14ac:dyDescent="0.25">
      <c r="A3583" s="56" t="s">
        <v>538</v>
      </c>
      <c r="B3583" s="56" t="s">
        <v>538</v>
      </c>
      <c r="C3583" s="47">
        <v>42399</v>
      </c>
      <c r="D3583" s="47"/>
      <c r="E3583" s="47"/>
      <c r="F3583" s="48" t="s">
        <v>534</v>
      </c>
      <c r="G3583" s="48"/>
      <c r="H3583" s="48">
        <v>383.59687500000001</v>
      </c>
      <c r="I3583" s="48">
        <v>8.2525000000000001E-2</v>
      </c>
      <c r="J3583" s="48">
        <v>0.15007499999999999</v>
      </c>
      <c r="K3583" s="48">
        <v>0.17597499999999999</v>
      </c>
      <c r="L3583" s="48">
        <v>0.18162500000000001</v>
      </c>
      <c r="M3583" s="48">
        <v>0.25524999999999998</v>
      </c>
      <c r="N3583" s="48">
        <v>0.28139999999999998</v>
      </c>
      <c r="O3583" s="48">
        <v>0.26810624999999999</v>
      </c>
      <c r="P3583" s="48"/>
      <c r="Q3583" s="48"/>
      <c r="R3583" s="48"/>
      <c r="S3583" s="48"/>
      <c r="T3583" s="48"/>
      <c r="U3583" s="48"/>
      <c r="V3583" s="48"/>
      <c r="W3583" s="48"/>
      <c r="X3583" s="48"/>
      <c r="Y3583" s="48"/>
      <c r="Z3583" s="48"/>
      <c r="AA3583" s="48"/>
      <c r="AB3583" s="48"/>
      <c r="AC3583" s="48"/>
      <c r="AD3583" s="48"/>
      <c r="AE3583" s="48"/>
      <c r="AF3583" s="48"/>
      <c r="AG3583" s="48"/>
      <c r="AH3583" s="48"/>
      <c r="AI3583" s="48"/>
      <c r="AJ3583" s="48"/>
      <c r="AK3583" s="48"/>
      <c r="AL3583" s="48"/>
      <c r="AM3583" s="48"/>
      <c r="AN3583" s="48"/>
      <c r="AO3583" s="48"/>
      <c r="AP3583" s="48"/>
      <c r="AQ3583" s="48"/>
      <c r="AR3583" s="48"/>
      <c r="AT3583" s="48"/>
      <c r="AU3583" s="48"/>
      <c r="AV3583" s="48"/>
      <c r="AZ3583" s="48"/>
      <c r="BA3583" s="48"/>
      <c r="BB3583" s="48"/>
      <c r="BC3583" s="48"/>
      <c r="BD3583" s="48"/>
      <c r="BE3583" s="48"/>
      <c r="BF3583" s="48"/>
      <c r="BG3583" s="48"/>
      <c r="BH3583" s="48"/>
      <c r="BI3583" s="48"/>
      <c r="BJ3583" s="48"/>
      <c r="BK3583" s="48"/>
      <c r="BL3583" s="48"/>
    </row>
    <row r="3584" spans="1:64" x14ac:dyDescent="0.25">
      <c r="A3584" s="56" t="s">
        <v>538</v>
      </c>
      <c r="B3584" s="56" t="s">
        <v>538</v>
      </c>
      <c r="C3584" s="47">
        <v>42400</v>
      </c>
      <c r="D3584" s="47"/>
      <c r="E3584" s="47"/>
      <c r="F3584" s="48" t="s">
        <v>534</v>
      </c>
      <c r="G3584" s="48"/>
      <c r="H3584" s="48">
        <v>383.84156250000001</v>
      </c>
      <c r="I3584" s="48">
        <v>8.2725000000000007E-2</v>
      </c>
      <c r="J3584" s="48">
        <v>0.15055625</v>
      </c>
      <c r="K3584" s="48">
        <v>0.17628750000000001</v>
      </c>
      <c r="L3584" s="48">
        <v>0.1819125</v>
      </c>
      <c r="M3584" s="48">
        <v>0.2552625</v>
      </c>
      <c r="N3584" s="48">
        <v>0.28126250000000003</v>
      </c>
      <c r="O3584" s="48">
        <v>0.26810624999999999</v>
      </c>
      <c r="P3584" s="48"/>
      <c r="Q3584" s="48"/>
      <c r="R3584" s="48"/>
      <c r="S3584" s="48"/>
      <c r="T3584" s="48"/>
      <c r="U3584" s="48"/>
      <c r="V3584" s="48"/>
      <c r="W3584" s="48"/>
      <c r="X3584" s="48"/>
      <c r="Y3584" s="48"/>
      <c r="Z3584" s="48"/>
      <c r="AA3584" s="48"/>
      <c r="AB3584" s="48"/>
      <c r="AC3584" s="48"/>
      <c r="AD3584" s="48"/>
      <c r="AE3584" s="48"/>
      <c r="AF3584" s="48"/>
      <c r="AG3584" s="48"/>
      <c r="AH3584" s="48"/>
      <c r="AI3584" s="48"/>
      <c r="AJ3584" s="48"/>
      <c r="AK3584" s="48"/>
      <c r="AL3584" s="48"/>
      <c r="AM3584" s="48"/>
      <c r="AN3584" s="48"/>
      <c r="AO3584" s="48"/>
      <c r="AP3584" s="48"/>
      <c r="AQ3584" s="48"/>
      <c r="AR3584" s="48"/>
      <c r="AT3584" s="48"/>
      <c r="AU3584" s="48"/>
      <c r="AV3584" s="48"/>
      <c r="AZ3584" s="48"/>
      <c r="BA3584" s="48"/>
      <c r="BB3584" s="48"/>
      <c r="BC3584" s="48"/>
      <c r="BD3584" s="48"/>
      <c r="BE3584" s="48"/>
      <c r="BF3584" s="48"/>
      <c r="BG3584" s="48"/>
      <c r="BH3584" s="48"/>
      <c r="BI3584" s="48"/>
      <c r="BJ3584" s="48"/>
      <c r="BK3584" s="48"/>
      <c r="BL3584" s="48"/>
    </row>
    <row r="3585" spans="1:64" x14ac:dyDescent="0.25">
      <c r="A3585" s="56" t="s">
        <v>538</v>
      </c>
      <c r="B3585" s="56" t="s">
        <v>538</v>
      </c>
      <c r="C3585" s="47">
        <v>42401</v>
      </c>
      <c r="D3585" s="47"/>
      <c r="E3585" s="47"/>
      <c r="F3585" s="48" t="s">
        <v>534</v>
      </c>
      <c r="G3585" s="48"/>
      <c r="H3585" s="48">
        <v>384.28265625</v>
      </c>
      <c r="I3585" s="48">
        <v>8.3146874999999995E-2</v>
      </c>
      <c r="J3585" s="48">
        <v>0.15141250000000001</v>
      </c>
      <c r="K3585" s="48">
        <v>0.17710000000000001</v>
      </c>
      <c r="L3585" s="48">
        <v>0.18235625</v>
      </c>
      <c r="M3585" s="48">
        <v>0.25535000000000002</v>
      </c>
      <c r="N3585" s="48">
        <v>0.28105000000000002</v>
      </c>
      <c r="O3585" s="48">
        <v>0.26780625000000002</v>
      </c>
      <c r="P3585" s="48"/>
      <c r="Q3585" s="48"/>
      <c r="R3585" s="48"/>
      <c r="S3585" s="48"/>
      <c r="T3585" s="48"/>
      <c r="U3585" s="48"/>
      <c r="V3585" s="48"/>
      <c r="W3585" s="48"/>
      <c r="X3585" s="48"/>
      <c r="Y3585" s="48"/>
      <c r="Z3585" s="48"/>
      <c r="AA3585" s="48"/>
      <c r="AB3585" s="48"/>
      <c r="AC3585" s="48"/>
      <c r="AD3585" s="48"/>
      <c r="AE3585" s="48"/>
      <c r="AF3585" s="48">
        <v>0.349900613618707</v>
      </c>
      <c r="AG3585" s="48">
        <v>0</v>
      </c>
      <c r="AH3585" s="48"/>
      <c r="AI3585" s="48"/>
      <c r="AJ3585" s="48"/>
      <c r="AK3585" s="48"/>
      <c r="AL3585" s="48"/>
      <c r="AM3585" s="48"/>
      <c r="AN3585" s="48"/>
      <c r="AO3585" s="48"/>
      <c r="AP3585" s="48"/>
      <c r="AQ3585" s="48"/>
      <c r="AR3585" s="48"/>
      <c r="AT3585" s="48"/>
      <c r="AU3585" s="48"/>
      <c r="AV3585" s="48"/>
      <c r="AZ3585" s="48"/>
      <c r="BA3585" s="48"/>
      <c r="BB3585" s="48"/>
      <c r="BC3585" s="48"/>
      <c r="BD3585" s="48"/>
      <c r="BE3585" s="48"/>
      <c r="BF3585" s="48"/>
      <c r="BG3585" s="48"/>
      <c r="BH3585" s="48"/>
      <c r="BI3585" s="48"/>
      <c r="BJ3585" s="48"/>
      <c r="BK3585" s="48"/>
      <c r="BL3585" s="48"/>
    </row>
    <row r="3586" spans="1:64" x14ac:dyDescent="0.25">
      <c r="A3586" s="56" t="s">
        <v>538</v>
      </c>
      <c r="B3586" s="56" t="s">
        <v>538</v>
      </c>
      <c r="C3586" s="47">
        <v>42402</v>
      </c>
      <c r="D3586" s="47"/>
      <c r="E3586" s="47"/>
      <c r="F3586" s="48" t="s">
        <v>534</v>
      </c>
      <c r="G3586" s="48"/>
      <c r="H3586" s="48">
        <v>385.03031249999998</v>
      </c>
      <c r="I3586" s="48">
        <v>8.3775000000000002E-2</v>
      </c>
      <c r="J3586" s="48">
        <v>0.15293124999999999</v>
      </c>
      <c r="K3586" s="48">
        <v>0.1782125</v>
      </c>
      <c r="L3586" s="48">
        <v>0.18277499999999999</v>
      </c>
      <c r="M3586" s="48">
        <v>0.25534374999999998</v>
      </c>
      <c r="N3586" s="48">
        <v>0.28100625000000001</v>
      </c>
      <c r="O3586" s="48">
        <v>0.26774375</v>
      </c>
      <c r="P3586" s="48"/>
      <c r="Q3586" s="48"/>
      <c r="R3586" s="48"/>
      <c r="S3586" s="48"/>
      <c r="T3586" s="48"/>
      <c r="U3586" s="48"/>
      <c r="V3586" s="48"/>
      <c r="W3586" s="48"/>
      <c r="X3586" s="48"/>
      <c r="Y3586" s="48"/>
      <c r="Z3586" s="48"/>
      <c r="AA3586" s="48"/>
      <c r="AB3586" s="48"/>
      <c r="AC3586" s="48"/>
      <c r="AD3586" s="48"/>
      <c r="AE3586" s="48"/>
      <c r="AF3586" s="48"/>
      <c r="AG3586" s="48"/>
      <c r="AH3586" s="48"/>
      <c r="AI3586" s="48"/>
      <c r="AJ3586" s="48"/>
      <c r="AK3586" s="48"/>
      <c r="AL3586" s="48"/>
      <c r="AM3586" s="48"/>
      <c r="AN3586" s="48"/>
      <c r="AO3586" s="48"/>
      <c r="AP3586" s="48"/>
      <c r="AQ3586" s="48"/>
      <c r="AR3586" s="48"/>
      <c r="AT3586" s="48"/>
      <c r="AU3586" s="48"/>
      <c r="AV3586" s="48"/>
      <c r="AZ3586" s="48"/>
      <c r="BA3586" s="48"/>
      <c r="BB3586" s="48"/>
      <c r="BC3586" s="48"/>
      <c r="BD3586" s="48"/>
      <c r="BE3586" s="48"/>
      <c r="BF3586" s="48"/>
      <c r="BG3586" s="48"/>
      <c r="BH3586" s="48"/>
      <c r="BI3586" s="48"/>
      <c r="BJ3586" s="48"/>
      <c r="BK3586" s="48"/>
      <c r="BL3586" s="48"/>
    </row>
    <row r="3587" spans="1:64" x14ac:dyDescent="0.25">
      <c r="A3587" s="56" t="s">
        <v>538</v>
      </c>
      <c r="B3587" s="56" t="s">
        <v>538</v>
      </c>
      <c r="C3587" s="47">
        <v>42403</v>
      </c>
      <c r="D3587" s="47"/>
      <c r="E3587" s="47"/>
      <c r="F3587" s="48" t="s">
        <v>534</v>
      </c>
      <c r="G3587" s="48"/>
      <c r="H3587" s="48">
        <v>402.56859374999999</v>
      </c>
      <c r="I3587" s="48">
        <v>0.187084375</v>
      </c>
      <c r="J3587" s="48">
        <v>0.16280625000000001</v>
      </c>
      <c r="K3587" s="48">
        <v>0.17931250000000001</v>
      </c>
      <c r="L3587" s="48">
        <v>0.18360000000000001</v>
      </c>
      <c r="M3587" s="48">
        <v>0.2555</v>
      </c>
      <c r="N3587" s="48">
        <v>0.28080624999999998</v>
      </c>
      <c r="O3587" s="48">
        <v>0.26773124999999998</v>
      </c>
      <c r="P3587" s="48"/>
      <c r="Q3587" s="48"/>
      <c r="R3587" s="48"/>
      <c r="S3587" s="48"/>
      <c r="T3587" s="48"/>
      <c r="U3587" s="48"/>
      <c r="V3587" s="48"/>
      <c r="W3587" s="48"/>
      <c r="X3587" s="48"/>
      <c r="Y3587" s="48"/>
      <c r="Z3587" s="48"/>
      <c r="AA3587" s="48"/>
      <c r="AB3587" s="48"/>
      <c r="AC3587" s="48"/>
      <c r="AD3587" s="48"/>
      <c r="AE3587" s="48">
        <v>8.4</v>
      </c>
      <c r="AF3587" s="48"/>
      <c r="AG3587" s="48"/>
      <c r="AH3587" s="48"/>
      <c r="AI3587" s="48"/>
      <c r="AJ3587" s="48"/>
      <c r="AK3587" s="48">
        <v>8.4</v>
      </c>
      <c r="AL3587" s="48">
        <v>8.4</v>
      </c>
      <c r="AM3587" s="48"/>
      <c r="AN3587" s="48"/>
      <c r="AO3587" s="48"/>
      <c r="AP3587" s="48"/>
      <c r="AQ3587" s="48"/>
      <c r="AR3587" s="48"/>
      <c r="AT3587" s="48"/>
      <c r="AU3587" s="48"/>
      <c r="AV3587" s="48"/>
      <c r="AZ3587" s="48"/>
      <c r="BA3587" s="48"/>
      <c r="BB3587" s="48"/>
      <c r="BC3587" s="48"/>
      <c r="BD3587" s="48"/>
      <c r="BE3587" s="48"/>
      <c r="BF3587" s="48"/>
      <c r="BG3587" s="48"/>
      <c r="BH3587" s="48"/>
      <c r="BI3587" s="48"/>
      <c r="BJ3587" s="48"/>
      <c r="BK3587" s="48"/>
      <c r="BL3587" s="48">
        <v>8.4</v>
      </c>
    </row>
    <row r="3588" spans="1:64" x14ac:dyDescent="0.25">
      <c r="A3588" s="56" t="s">
        <v>538</v>
      </c>
      <c r="B3588" s="56" t="s">
        <v>538</v>
      </c>
      <c r="C3588" s="47">
        <v>42404</v>
      </c>
      <c r="D3588" s="47"/>
      <c r="E3588" s="47"/>
      <c r="F3588" s="48" t="s">
        <v>534</v>
      </c>
      <c r="G3588" s="48"/>
      <c r="H3588" s="48">
        <v>446.34796875000001</v>
      </c>
      <c r="I3588" s="48">
        <v>0.30542812499999999</v>
      </c>
      <c r="J3588" s="48">
        <v>0.28872500000000001</v>
      </c>
      <c r="K3588" s="48">
        <v>0.20248749999999999</v>
      </c>
      <c r="L3588" s="48">
        <v>0.18395</v>
      </c>
      <c r="M3588" s="48">
        <v>0.25574374999999999</v>
      </c>
      <c r="N3588" s="48">
        <v>0.28086875</v>
      </c>
      <c r="O3588" s="48">
        <v>0.26769999999999999</v>
      </c>
      <c r="P3588" s="48"/>
      <c r="Q3588" s="48"/>
      <c r="R3588" s="48"/>
      <c r="S3588" s="48"/>
      <c r="T3588" s="48"/>
      <c r="U3588" s="48"/>
      <c r="V3588" s="48"/>
      <c r="W3588" s="48"/>
      <c r="X3588" s="48"/>
      <c r="Y3588" s="48"/>
      <c r="Z3588" s="48"/>
      <c r="AA3588" s="48"/>
      <c r="AB3588" s="48"/>
      <c r="AC3588" s="48"/>
      <c r="AD3588" s="48"/>
      <c r="AE3588" s="48"/>
      <c r="AF3588" s="48"/>
      <c r="AG3588" s="48"/>
      <c r="AH3588" s="48"/>
      <c r="AI3588" s="48"/>
      <c r="AJ3588" s="48"/>
      <c r="AK3588" s="48"/>
      <c r="AL3588" s="48"/>
      <c r="AM3588" s="48"/>
      <c r="AN3588" s="48"/>
      <c r="AO3588" s="48"/>
      <c r="AP3588" s="48"/>
      <c r="AQ3588" s="48"/>
      <c r="AR3588" s="48"/>
      <c r="AT3588" s="48"/>
      <c r="AU3588" s="48"/>
      <c r="AV3588" s="48"/>
      <c r="AZ3588" s="48"/>
      <c r="BA3588" s="48"/>
      <c r="BB3588" s="48"/>
      <c r="BC3588" s="48"/>
      <c r="BD3588" s="48"/>
      <c r="BE3588" s="48"/>
      <c r="BF3588" s="48"/>
      <c r="BG3588" s="48"/>
      <c r="BH3588" s="48"/>
      <c r="BI3588" s="48"/>
      <c r="BJ3588" s="48"/>
      <c r="BK3588" s="48"/>
      <c r="BL3588" s="48"/>
    </row>
    <row r="3589" spans="1:64" x14ac:dyDescent="0.25">
      <c r="A3589" s="56" t="s">
        <v>538</v>
      </c>
      <c r="B3589" s="56" t="s">
        <v>538</v>
      </c>
      <c r="C3589" s="47">
        <v>42405</v>
      </c>
      <c r="D3589" s="47"/>
      <c r="E3589" s="47"/>
      <c r="F3589" s="48" t="s">
        <v>534</v>
      </c>
      <c r="G3589" s="48"/>
      <c r="H3589" s="48">
        <v>445.06406249999998</v>
      </c>
      <c r="I3589" s="48">
        <v>0.28693125000000003</v>
      </c>
      <c r="J3589" s="48">
        <v>0.28766249999999999</v>
      </c>
      <c r="K3589" s="48">
        <v>0.20703125</v>
      </c>
      <c r="L3589" s="48">
        <v>0.18491874999999999</v>
      </c>
      <c r="M3589" s="48">
        <v>0.25581874999999998</v>
      </c>
      <c r="N3589" s="48">
        <v>0.28083124999999998</v>
      </c>
      <c r="O3589" s="48">
        <v>0.26765</v>
      </c>
      <c r="P3589" s="48"/>
      <c r="Q3589" s="48"/>
      <c r="R3589" s="48"/>
      <c r="S3589" s="48"/>
      <c r="T3589" s="48"/>
      <c r="U3589" s="48"/>
      <c r="V3589" s="48"/>
      <c r="W3589" s="48"/>
      <c r="X3589" s="48"/>
      <c r="Y3589" s="48"/>
      <c r="Z3589" s="48"/>
      <c r="AA3589" s="48"/>
      <c r="AB3589" s="48"/>
      <c r="AC3589" s="48"/>
      <c r="AD3589" s="48"/>
      <c r="AE3589" s="48"/>
      <c r="AF3589" s="48"/>
      <c r="AG3589" s="48"/>
      <c r="AH3589" s="48"/>
      <c r="AI3589" s="48"/>
      <c r="AJ3589" s="48"/>
      <c r="AK3589" s="48"/>
      <c r="AL3589" s="48"/>
      <c r="AM3589" s="48"/>
      <c r="AN3589" s="48"/>
      <c r="AO3589" s="48"/>
      <c r="AP3589" s="48"/>
      <c r="AQ3589" s="48"/>
      <c r="AR3589" s="48"/>
      <c r="AT3589" s="48"/>
      <c r="AU3589" s="48"/>
      <c r="AV3589" s="48"/>
      <c r="AZ3589" s="48"/>
      <c r="BA3589" s="48"/>
      <c r="BB3589" s="48"/>
      <c r="BC3589" s="48"/>
      <c r="BD3589" s="48"/>
      <c r="BE3589" s="48"/>
      <c r="BF3589" s="48"/>
      <c r="BG3589" s="48"/>
      <c r="BH3589" s="48"/>
      <c r="BI3589" s="48"/>
      <c r="BJ3589" s="48"/>
      <c r="BK3589" s="48"/>
      <c r="BL3589" s="48"/>
    </row>
    <row r="3590" spans="1:64" x14ac:dyDescent="0.25">
      <c r="A3590" s="56" t="s">
        <v>538</v>
      </c>
      <c r="B3590" s="56" t="s">
        <v>538</v>
      </c>
      <c r="C3590" s="47">
        <v>42406</v>
      </c>
      <c r="D3590" s="47"/>
      <c r="E3590" s="47"/>
      <c r="F3590" s="48" t="s">
        <v>534</v>
      </c>
      <c r="G3590" s="48"/>
      <c r="H3590" s="48">
        <v>443.79609375000001</v>
      </c>
      <c r="I3590" s="48">
        <v>0.27249687500000003</v>
      </c>
      <c r="J3590" s="48">
        <v>0.28574375000000002</v>
      </c>
      <c r="K3590" s="48">
        <v>0.21011874999999999</v>
      </c>
      <c r="L3590" s="48">
        <v>0.18565624999999999</v>
      </c>
      <c r="M3590" s="48">
        <v>0.25596875000000002</v>
      </c>
      <c r="N3590" s="48">
        <v>0.28080624999999998</v>
      </c>
      <c r="O3590" s="48">
        <v>0.26765</v>
      </c>
      <c r="P3590" s="48"/>
      <c r="Q3590" s="48"/>
      <c r="R3590" s="48"/>
      <c r="S3590" s="48"/>
      <c r="T3590" s="48"/>
      <c r="U3590" s="48"/>
      <c r="V3590" s="48"/>
      <c r="W3590" s="48"/>
      <c r="X3590" s="48"/>
      <c r="Y3590" s="48"/>
      <c r="Z3590" s="48"/>
      <c r="AA3590" s="48"/>
      <c r="AB3590" s="48"/>
      <c r="AC3590" s="48"/>
      <c r="AD3590" s="48"/>
      <c r="AE3590" s="48"/>
      <c r="AF3590" s="48"/>
      <c r="AG3590" s="48"/>
      <c r="AH3590" s="48"/>
      <c r="AI3590" s="48"/>
      <c r="AJ3590" s="48"/>
      <c r="AK3590" s="48"/>
      <c r="AL3590" s="48"/>
      <c r="AM3590" s="48"/>
      <c r="AN3590" s="48"/>
      <c r="AO3590" s="48"/>
      <c r="AP3590" s="48"/>
      <c r="AQ3590" s="48"/>
      <c r="AR3590" s="48"/>
      <c r="AT3590" s="48"/>
      <c r="AU3590" s="48"/>
      <c r="AV3590" s="48"/>
      <c r="AZ3590" s="48"/>
      <c r="BA3590" s="48"/>
      <c r="BB3590" s="48"/>
      <c r="BC3590" s="48"/>
      <c r="BD3590" s="48"/>
      <c r="BE3590" s="48"/>
      <c r="BF3590" s="48"/>
      <c r="BG3590" s="48"/>
      <c r="BH3590" s="48"/>
      <c r="BI3590" s="48"/>
      <c r="BJ3590" s="48"/>
      <c r="BK3590" s="48"/>
      <c r="BL3590" s="48"/>
    </row>
    <row r="3591" spans="1:64" x14ac:dyDescent="0.25">
      <c r="A3591" s="56" t="s">
        <v>538</v>
      </c>
      <c r="B3591" s="56" t="s">
        <v>538</v>
      </c>
      <c r="C3591" s="47">
        <v>42407</v>
      </c>
      <c r="D3591" s="47"/>
      <c r="E3591" s="47"/>
      <c r="F3591" s="48" t="s">
        <v>534</v>
      </c>
      <c r="G3591" s="48"/>
      <c r="H3591" s="48">
        <v>442.55015624999999</v>
      </c>
      <c r="I3591" s="48">
        <v>0.26015937500000003</v>
      </c>
      <c r="J3591" s="48">
        <v>0.28331250000000002</v>
      </c>
      <c r="K3591" s="48">
        <v>0.21261875</v>
      </c>
      <c r="L3591" s="48">
        <v>0.18642500000000001</v>
      </c>
      <c r="M3591" s="48">
        <v>0.25603749999999997</v>
      </c>
      <c r="N3591" s="48">
        <v>0.280725</v>
      </c>
      <c r="O3591" s="48">
        <v>0.267625</v>
      </c>
      <c r="P3591" s="48"/>
      <c r="Q3591" s="48"/>
      <c r="R3591" s="48"/>
      <c r="S3591" s="48"/>
      <c r="T3591" s="48"/>
      <c r="U3591" s="48"/>
      <c r="V3591" s="48"/>
      <c r="W3591" s="48"/>
      <c r="X3591" s="48"/>
      <c r="Y3591" s="48"/>
      <c r="Z3591" s="48"/>
      <c r="AA3591" s="48"/>
      <c r="AB3591" s="48"/>
      <c r="AC3591" s="48"/>
      <c r="AD3591" s="48"/>
      <c r="AE3591" s="48"/>
      <c r="AF3591" s="48"/>
      <c r="AG3591" s="48"/>
      <c r="AH3591" s="48"/>
      <c r="AI3591" s="48"/>
      <c r="AJ3591" s="48"/>
      <c r="AK3591" s="48"/>
      <c r="AL3591" s="48"/>
      <c r="AM3591" s="48"/>
      <c r="AN3591" s="48"/>
      <c r="AO3591" s="48"/>
      <c r="AP3591" s="48"/>
      <c r="AQ3591" s="48"/>
      <c r="AR3591" s="48"/>
      <c r="AT3591" s="48"/>
      <c r="AU3591" s="48"/>
      <c r="AV3591" s="48"/>
      <c r="AZ3591" s="48"/>
      <c r="BA3591" s="48"/>
      <c r="BB3591" s="48"/>
      <c r="BC3591" s="48"/>
      <c r="BD3591" s="48"/>
      <c r="BE3591" s="48"/>
      <c r="BF3591" s="48"/>
      <c r="BG3591" s="48"/>
      <c r="BH3591" s="48"/>
      <c r="BI3591" s="48"/>
      <c r="BJ3591" s="48"/>
      <c r="BK3591" s="48"/>
      <c r="BL3591" s="48"/>
    </row>
    <row r="3592" spans="1:64" x14ac:dyDescent="0.25">
      <c r="A3592" s="56" t="s">
        <v>538</v>
      </c>
      <c r="B3592" s="56" t="s">
        <v>538</v>
      </c>
      <c r="C3592" s="47">
        <v>42408</v>
      </c>
      <c r="D3592" s="47"/>
      <c r="E3592" s="47"/>
      <c r="F3592" s="48" t="s">
        <v>534</v>
      </c>
      <c r="G3592" s="48"/>
      <c r="H3592" s="48">
        <v>441.34781249999997</v>
      </c>
      <c r="I3592" s="48">
        <v>0.24832499999999999</v>
      </c>
      <c r="J3592" s="48">
        <v>0.28099374999999999</v>
      </c>
      <c r="K3592" s="48">
        <v>0.21507499999999999</v>
      </c>
      <c r="L3592" s="48">
        <v>0.18728125000000001</v>
      </c>
      <c r="M3592" s="48">
        <v>0.25608124999999998</v>
      </c>
      <c r="N3592" s="48">
        <v>0.28063125</v>
      </c>
      <c r="O3592" s="48">
        <v>0.26743125000000001</v>
      </c>
      <c r="P3592" s="48"/>
      <c r="Q3592" s="48"/>
      <c r="R3592" s="48"/>
      <c r="S3592" s="48"/>
      <c r="T3592" s="48"/>
      <c r="U3592" s="48"/>
      <c r="V3592" s="48"/>
      <c r="W3592" s="48"/>
      <c r="X3592" s="48"/>
      <c r="Y3592" s="48"/>
      <c r="Z3592" s="48"/>
      <c r="AA3592" s="48"/>
      <c r="AB3592" s="48"/>
      <c r="AC3592" s="48"/>
      <c r="AD3592" s="48"/>
      <c r="AE3592" s="48"/>
      <c r="AF3592" s="48"/>
      <c r="AG3592" s="48"/>
      <c r="AH3592" s="48"/>
      <c r="AI3592" s="48"/>
      <c r="AJ3592" s="48"/>
      <c r="AK3592" s="48"/>
      <c r="AL3592" s="48"/>
      <c r="AM3592" s="48"/>
      <c r="AN3592" s="48"/>
      <c r="AO3592" s="48"/>
      <c r="AP3592" s="48"/>
      <c r="AQ3592" s="48"/>
      <c r="AR3592" s="48"/>
      <c r="AT3592" s="48"/>
      <c r="AU3592" s="48"/>
      <c r="AV3592" s="48"/>
      <c r="AZ3592" s="48"/>
      <c r="BA3592" s="48"/>
      <c r="BB3592" s="48"/>
      <c r="BC3592" s="48"/>
      <c r="BD3592" s="48"/>
      <c r="BE3592" s="48"/>
      <c r="BF3592" s="48"/>
      <c r="BG3592" s="48"/>
      <c r="BH3592" s="48"/>
      <c r="BI3592" s="48"/>
      <c r="BJ3592" s="48"/>
      <c r="BK3592" s="48"/>
      <c r="BL3592" s="48"/>
    </row>
    <row r="3593" spans="1:64" x14ac:dyDescent="0.25">
      <c r="A3593" s="56" t="s">
        <v>538</v>
      </c>
      <c r="B3593" s="56" t="s">
        <v>538</v>
      </c>
      <c r="C3593" s="47">
        <v>42409</v>
      </c>
      <c r="D3593" s="47"/>
      <c r="E3593" s="47"/>
      <c r="F3593" s="48" t="s">
        <v>534</v>
      </c>
      <c r="G3593" s="48"/>
      <c r="H3593" s="48">
        <v>440.15625</v>
      </c>
      <c r="I3593" s="48">
        <v>0.23730625</v>
      </c>
      <c r="J3593" s="48">
        <v>0.27790625000000002</v>
      </c>
      <c r="K3593" s="48">
        <v>0.21730625000000001</v>
      </c>
      <c r="L3593" s="48">
        <v>0.18825</v>
      </c>
      <c r="M3593" s="48">
        <v>0.25608124999999998</v>
      </c>
      <c r="N3593" s="48">
        <v>0.28055000000000002</v>
      </c>
      <c r="O3593" s="48">
        <v>0.26739374999999999</v>
      </c>
      <c r="P3593" s="48"/>
      <c r="Q3593" s="48"/>
      <c r="R3593" s="48"/>
      <c r="S3593" s="48"/>
      <c r="T3593" s="48"/>
      <c r="U3593" s="48"/>
      <c r="V3593" s="48"/>
      <c r="W3593" s="48"/>
      <c r="X3593" s="48"/>
      <c r="Y3593" s="48"/>
      <c r="Z3593" s="48"/>
      <c r="AA3593" s="48"/>
      <c r="AB3593" s="48"/>
      <c r="AC3593" s="48"/>
      <c r="AD3593" s="48"/>
      <c r="AE3593" s="48"/>
      <c r="AF3593" s="48"/>
      <c r="AG3593" s="48"/>
      <c r="AH3593" s="48"/>
      <c r="AI3593" s="48"/>
      <c r="AJ3593" s="48"/>
      <c r="AK3593" s="48"/>
      <c r="AL3593" s="48"/>
      <c r="AM3593" s="48"/>
      <c r="AN3593" s="48"/>
      <c r="AO3593" s="48"/>
      <c r="AP3593" s="48"/>
      <c r="AQ3593" s="48"/>
      <c r="AR3593" s="48"/>
      <c r="AT3593" s="48"/>
      <c r="AU3593" s="48"/>
      <c r="AV3593" s="48"/>
      <c r="AZ3593" s="48"/>
      <c r="BA3593" s="48"/>
      <c r="BB3593" s="48"/>
      <c r="BC3593" s="48"/>
      <c r="BD3593" s="48"/>
      <c r="BE3593" s="48"/>
      <c r="BF3593" s="48"/>
      <c r="BG3593" s="48"/>
      <c r="BH3593" s="48"/>
      <c r="BI3593" s="48"/>
      <c r="BJ3593" s="48"/>
      <c r="BK3593" s="48"/>
      <c r="BL3593" s="48"/>
    </row>
    <row r="3594" spans="1:64" x14ac:dyDescent="0.25">
      <c r="A3594" s="56" t="s">
        <v>538</v>
      </c>
      <c r="B3594" s="56" t="s">
        <v>538</v>
      </c>
      <c r="C3594" s="47">
        <v>42410</v>
      </c>
      <c r="D3594" s="47"/>
      <c r="E3594" s="47"/>
      <c r="F3594" s="48" t="s">
        <v>534</v>
      </c>
      <c r="G3594" s="48"/>
      <c r="H3594" s="48">
        <v>438.79874999999998</v>
      </c>
      <c r="I3594" s="48">
        <v>0.22680624999999999</v>
      </c>
      <c r="J3594" s="48">
        <v>0.27466875000000002</v>
      </c>
      <c r="K3594" s="48">
        <v>0.21883125</v>
      </c>
      <c r="L3594" s="48">
        <v>0.18909375</v>
      </c>
      <c r="M3594" s="48">
        <v>0.25611250000000002</v>
      </c>
      <c r="N3594" s="48">
        <v>0.28049374999999999</v>
      </c>
      <c r="O3594" s="48">
        <v>0.26739374999999999</v>
      </c>
      <c r="P3594" s="48"/>
      <c r="Q3594" s="48"/>
      <c r="R3594" s="48"/>
      <c r="S3594" s="48"/>
      <c r="T3594" s="48"/>
      <c r="U3594" s="48"/>
      <c r="V3594" s="48"/>
      <c r="W3594" s="48"/>
      <c r="X3594" s="48"/>
      <c r="Y3594" s="48"/>
      <c r="Z3594" s="48"/>
      <c r="AA3594" s="48"/>
      <c r="AB3594" s="48"/>
      <c r="AC3594" s="48"/>
      <c r="AD3594" s="48"/>
      <c r="AE3594" s="48"/>
      <c r="AF3594" s="48"/>
      <c r="AG3594" s="48"/>
      <c r="AH3594" s="48"/>
      <c r="AI3594" s="48"/>
      <c r="AJ3594" s="48"/>
      <c r="AK3594" s="48"/>
      <c r="AL3594" s="48"/>
      <c r="AM3594" s="48"/>
      <c r="AN3594" s="48"/>
      <c r="AO3594" s="48"/>
      <c r="AP3594" s="48"/>
      <c r="AQ3594" s="48"/>
      <c r="AR3594" s="48"/>
      <c r="AT3594" s="48"/>
      <c r="AU3594" s="48"/>
      <c r="AV3594" s="48"/>
      <c r="AZ3594" s="48"/>
      <c r="BA3594" s="48"/>
      <c r="BB3594" s="48"/>
      <c r="BC3594" s="48"/>
      <c r="BD3594" s="48"/>
      <c r="BE3594" s="48"/>
      <c r="BF3594" s="48"/>
      <c r="BG3594" s="48"/>
      <c r="BH3594" s="48"/>
      <c r="BI3594" s="48"/>
      <c r="BJ3594" s="48"/>
      <c r="BK3594" s="48"/>
      <c r="BL3594" s="48"/>
    </row>
    <row r="3595" spans="1:64" x14ac:dyDescent="0.25">
      <c r="A3595" s="56" t="s">
        <v>538</v>
      </c>
      <c r="B3595" s="56" t="s">
        <v>538</v>
      </c>
      <c r="C3595" s="47">
        <v>42411</v>
      </c>
      <c r="D3595" s="47"/>
      <c r="E3595" s="47"/>
      <c r="F3595" s="48" t="s">
        <v>534</v>
      </c>
      <c r="G3595" s="48"/>
      <c r="H3595" s="48">
        <v>437.91703124999998</v>
      </c>
      <c r="I3595" s="48">
        <v>0.21863437499999999</v>
      </c>
      <c r="J3595" s="48">
        <v>0.27205000000000001</v>
      </c>
      <c r="K3595" s="48">
        <v>0.22061875</v>
      </c>
      <c r="L3595" s="48">
        <v>0.18989375</v>
      </c>
      <c r="M3595" s="48">
        <v>0.25618125000000003</v>
      </c>
      <c r="N3595" s="48">
        <v>0.28041250000000001</v>
      </c>
      <c r="O3595" s="48">
        <v>0.26727499999999998</v>
      </c>
      <c r="P3595" s="48"/>
      <c r="Q3595" s="48"/>
      <c r="R3595" s="48"/>
      <c r="S3595" s="48"/>
      <c r="T3595" s="48"/>
      <c r="U3595" s="48"/>
      <c r="V3595" s="48"/>
      <c r="W3595" s="48"/>
      <c r="X3595" s="48"/>
      <c r="Y3595" s="48"/>
      <c r="Z3595" s="48"/>
      <c r="AA3595" s="48"/>
      <c r="AB3595" s="48"/>
      <c r="AC3595" s="48"/>
      <c r="AD3595" s="48"/>
      <c r="AE3595" s="48"/>
      <c r="AF3595" s="48"/>
      <c r="AG3595" s="48"/>
      <c r="AH3595" s="48"/>
      <c r="AI3595" s="48"/>
      <c r="AJ3595" s="48"/>
      <c r="AK3595" s="48"/>
      <c r="AL3595" s="48"/>
      <c r="AM3595" s="48"/>
      <c r="AN3595" s="48"/>
      <c r="AO3595" s="48"/>
      <c r="AP3595" s="48"/>
      <c r="AQ3595" s="48"/>
      <c r="AR3595" s="48"/>
      <c r="AT3595" s="48"/>
      <c r="AU3595" s="48"/>
      <c r="AV3595" s="48"/>
      <c r="AZ3595" s="48"/>
      <c r="BA3595" s="48"/>
      <c r="BB3595" s="48"/>
      <c r="BC3595" s="48"/>
      <c r="BD3595" s="48"/>
      <c r="BE3595" s="48"/>
      <c r="BF3595" s="48"/>
      <c r="BG3595" s="48"/>
      <c r="BH3595" s="48"/>
      <c r="BI3595" s="48"/>
      <c r="BJ3595" s="48"/>
      <c r="BK3595" s="48"/>
      <c r="BL3595" s="48"/>
    </row>
    <row r="3596" spans="1:64" x14ac:dyDescent="0.25">
      <c r="A3596" s="56" t="s">
        <v>538</v>
      </c>
      <c r="B3596" s="56" t="s">
        <v>538</v>
      </c>
      <c r="C3596" s="47">
        <v>42412</v>
      </c>
      <c r="D3596" s="47"/>
      <c r="E3596" s="47"/>
      <c r="F3596" s="48" t="s">
        <v>534</v>
      </c>
      <c r="G3596" s="48"/>
      <c r="H3596" s="48">
        <v>437.40843749999999</v>
      </c>
      <c r="I3596" s="48">
        <v>0.21151249999999999</v>
      </c>
      <c r="J3596" s="48">
        <v>0.26980625000000003</v>
      </c>
      <c r="K3596" s="48">
        <v>0.22271250000000001</v>
      </c>
      <c r="L3596" s="48">
        <v>0.19088125</v>
      </c>
      <c r="M3596" s="48">
        <v>0.25632500000000003</v>
      </c>
      <c r="N3596" s="48">
        <v>0.28026875000000001</v>
      </c>
      <c r="O3596" s="48">
        <v>0.26718124999999998</v>
      </c>
      <c r="P3596" s="48"/>
      <c r="Q3596" s="48"/>
      <c r="R3596" s="48"/>
      <c r="S3596" s="48"/>
      <c r="T3596" s="48"/>
      <c r="U3596" s="48"/>
      <c r="V3596" s="48"/>
      <c r="W3596" s="48"/>
      <c r="X3596" s="48"/>
      <c r="Y3596" s="48"/>
      <c r="Z3596" s="48"/>
      <c r="AA3596" s="48"/>
      <c r="AB3596" s="48"/>
      <c r="AC3596" s="48"/>
      <c r="AD3596" s="48"/>
      <c r="AE3596" s="48">
        <v>8.4</v>
      </c>
      <c r="AF3596" s="48"/>
      <c r="AG3596" s="48"/>
      <c r="AH3596" s="48"/>
      <c r="AI3596" s="48"/>
      <c r="AJ3596" s="48"/>
      <c r="AK3596" s="48">
        <v>8.4</v>
      </c>
      <c r="AL3596" s="48">
        <v>8.4</v>
      </c>
      <c r="AM3596" s="48"/>
      <c r="AN3596" s="48"/>
      <c r="AO3596" s="48"/>
      <c r="AP3596" s="48"/>
      <c r="AQ3596" s="48"/>
      <c r="AR3596" s="48"/>
      <c r="AT3596" s="48"/>
      <c r="AU3596" s="48"/>
      <c r="AV3596" s="48"/>
      <c r="AZ3596" s="48"/>
      <c r="BA3596" s="48"/>
      <c r="BB3596" s="48"/>
      <c r="BC3596" s="48"/>
      <c r="BD3596" s="48"/>
      <c r="BE3596" s="48"/>
      <c r="BF3596" s="48"/>
      <c r="BG3596" s="48"/>
      <c r="BH3596" s="48"/>
      <c r="BI3596" s="48"/>
      <c r="BJ3596" s="48"/>
      <c r="BK3596" s="48"/>
      <c r="BL3596" s="48">
        <v>8.4</v>
      </c>
    </row>
    <row r="3597" spans="1:64" x14ac:dyDescent="0.25">
      <c r="A3597" s="56" t="s">
        <v>538</v>
      </c>
      <c r="B3597" s="56" t="s">
        <v>538</v>
      </c>
      <c r="C3597" s="47">
        <v>42413</v>
      </c>
      <c r="D3597" s="47"/>
      <c r="E3597" s="47"/>
      <c r="F3597" s="48" t="s">
        <v>534</v>
      </c>
      <c r="G3597" s="48"/>
      <c r="H3597" s="48">
        <v>436.65328125000002</v>
      </c>
      <c r="I3597" s="48">
        <v>0.20451562500000001</v>
      </c>
      <c r="J3597" s="48">
        <v>0.26660624999999999</v>
      </c>
      <c r="K3597" s="48">
        <v>0.22420625</v>
      </c>
      <c r="L3597" s="48">
        <v>0.19205</v>
      </c>
      <c r="M3597" s="48">
        <v>0.25637500000000002</v>
      </c>
      <c r="N3597" s="48">
        <v>0.28028124999999998</v>
      </c>
      <c r="O3597" s="48">
        <v>0.26703749999999998</v>
      </c>
      <c r="P3597" s="48"/>
      <c r="Q3597" s="48"/>
      <c r="R3597" s="48"/>
      <c r="S3597" s="48"/>
      <c r="T3597" s="48"/>
      <c r="U3597" s="48"/>
      <c r="V3597" s="48"/>
      <c r="W3597" s="48"/>
      <c r="X3597" s="48"/>
      <c r="Y3597" s="48"/>
      <c r="Z3597" s="48"/>
      <c r="AA3597" s="48"/>
      <c r="AB3597" s="48"/>
      <c r="AC3597" s="48"/>
      <c r="AD3597" s="48"/>
      <c r="AE3597" s="48"/>
      <c r="AF3597" s="48"/>
      <c r="AG3597" s="48"/>
      <c r="AH3597" s="48"/>
      <c r="AI3597" s="48"/>
      <c r="AJ3597" s="48"/>
      <c r="AK3597" s="48"/>
      <c r="AL3597" s="48"/>
      <c r="AM3597" s="48"/>
      <c r="AN3597" s="48"/>
      <c r="AO3597" s="48"/>
      <c r="AP3597" s="48"/>
      <c r="AQ3597" s="48"/>
      <c r="AR3597" s="48"/>
      <c r="AT3597" s="48"/>
      <c r="AU3597" s="48"/>
      <c r="AV3597" s="48"/>
      <c r="AZ3597" s="48"/>
      <c r="BA3597" s="48"/>
      <c r="BB3597" s="48"/>
      <c r="BC3597" s="48"/>
      <c r="BD3597" s="48"/>
      <c r="BE3597" s="48"/>
      <c r="BF3597" s="48"/>
      <c r="BG3597" s="48"/>
      <c r="BH3597" s="48"/>
      <c r="BI3597" s="48"/>
      <c r="BJ3597" s="48"/>
      <c r="BK3597" s="48"/>
      <c r="BL3597" s="48"/>
    </row>
    <row r="3598" spans="1:64" x14ac:dyDescent="0.25">
      <c r="A3598" s="56" t="s">
        <v>538</v>
      </c>
      <c r="B3598" s="56" t="s">
        <v>538</v>
      </c>
      <c r="C3598" s="47">
        <v>42414</v>
      </c>
      <c r="D3598" s="47"/>
      <c r="E3598" s="47"/>
      <c r="F3598" s="48" t="s">
        <v>534</v>
      </c>
      <c r="G3598" s="48"/>
      <c r="H3598" s="48">
        <v>436.2</v>
      </c>
      <c r="I3598" s="48">
        <v>0.19977500000000001</v>
      </c>
      <c r="J3598" s="48">
        <v>0.26427499999999998</v>
      </c>
      <c r="K3598" s="48">
        <v>0.2252625</v>
      </c>
      <c r="L3598" s="48">
        <v>0.19289375</v>
      </c>
      <c r="M3598" s="48">
        <v>0.25662499999999999</v>
      </c>
      <c r="N3598" s="48">
        <v>0.28025624999999998</v>
      </c>
      <c r="O3598" s="48">
        <v>0.26693749999999999</v>
      </c>
      <c r="P3598" s="48"/>
      <c r="Q3598" s="48"/>
      <c r="R3598" s="48"/>
      <c r="S3598" s="48"/>
      <c r="T3598" s="48"/>
      <c r="U3598" s="48"/>
      <c r="V3598" s="48"/>
      <c r="W3598" s="48"/>
      <c r="X3598" s="48"/>
      <c r="Y3598" s="48"/>
      <c r="Z3598" s="48"/>
      <c r="AA3598" s="48"/>
      <c r="AB3598" s="48"/>
      <c r="AC3598" s="48"/>
      <c r="AD3598" s="48"/>
      <c r="AE3598" s="48"/>
      <c r="AF3598" s="48"/>
      <c r="AG3598" s="48"/>
      <c r="AH3598" s="48"/>
      <c r="AI3598" s="48"/>
      <c r="AJ3598" s="48"/>
      <c r="AK3598" s="48"/>
      <c r="AL3598" s="48"/>
      <c r="AM3598" s="48"/>
      <c r="AN3598" s="48"/>
      <c r="AO3598" s="48"/>
      <c r="AP3598" s="48"/>
      <c r="AQ3598" s="48"/>
      <c r="AR3598" s="48"/>
      <c r="AT3598" s="48"/>
      <c r="AU3598" s="48"/>
      <c r="AV3598" s="48"/>
      <c r="AZ3598" s="48"/>
      <c r="BA3598" s="48"/>
      <c r="BB3598" s="48"/>
      <c r="BC3598" s="48"/>
      <c r="BD3598" s="48"/>
      <c r="BE3598" s="48"/>
      <c r="BF3598" s="48"/>
      <c r="BG3598" s="48"/>
      <c r="BH3598" s="48"/>
      <c r="BI3598" s="48"/>
      <c r="BJ3598" s="48"/>
      <c r="BK3598" s="48"/>
      <c r="BL3598" s="48"/>
    </row>
    <row r="3599" spans="1:64" x14ac:dyDescent="0.25">
      <c r="A3599" s="56" t="s">
        <v>538</v>
      </c>
      <c r="B3599" s="56" t="s">
        <v>538</v>
      </c>
      <c r="C3599" s="47">
        <v>42415</v>
      </c>
      <c r="D3599" s="47"/>
      <c r="E3599" s="47"/>
      <c r="F3599" s="48" t="s">
        <v>534</v>
      </c>
      <c r="G3599" s="48"/>
      <c r="H3599" s="48">
        <v>436.00031250000001</v>
      </c>
      <c r="I3599" s="48">
        <v>0.19501250000000001</v>
      </c>
      <c r="J3599" s="48">
        <v>0.26228125000000002</v>
      </c>
      <c r="K3599" s="48">
        <v>0.22684375000000001</v>
      </c>
      <c r="L3599" s="48">
        <v>0.19385625000000001</v>
      </c>
      <c r="M3599" s="48">
        <v>0.2568125</v>
      </c>
      <c r="N3599" s="48">
        <v>0.28025</v>
      </c>
      <c r="O3599" s="48">
        <v>0.26692500000000002</v>
      </c>
      <c r="P3599" s="48"/>
      <c r="Q3599" s="48"/>
      <c r="R3599" s="48"/>
      <c r="S3599" s="48"/>
      <c r="T3599" s="48"/>
      <c r="U3599" s="48"/>
      <c r="V3599" s="48"/>
      <c r="W3599" s="48"/>
      <c r="X3599" s="48"/>
      <c r="Y3599" s="48"/>
      <c r="Z3599" s="48"/>
      <c r="AA3599" s="48"/>
      <c r="AB3599" s="48"/>
      <c r="AC3599" s="48"/>
      <c r="AD3599" s="48"/>
      <c r="AE3599" s="48"/>
      <c r="AF3599" s="48"/>
      <c r="AG3599" s="48"/>
      <c r="AH3599" s="48"/>
      <c r="AI3599" s="48"/>
      <c r="AJ3599" s="48"/>
      <c r="AK3599" s="48"/>
      <c r="AL3599" s="48"/>
      <c r="AM3599" s="48"/>
      <c r="AN3599" s="48"/>
      <c r="AO3599" s="48"/>
      <c r="AP3599" s="48"/>
      <c r="AQ3599" s="48"/>
      <c r="AR3599" s="48"/>
      <c r="AT3599" s="48"/>
      <c r="AU3599" s="48"/>
      <c r="AV3599" s="48"/>
      <c r="AZ3599" s="48"/>
      <c r="BA3599" s="48"/>
      <c r="BB3599" s="48"/>
      <c r="BC3599" s="48"/>
      <c r="BD3599" s="48"/>
      <c r="BE3599" s="48"/>
      <c r="BF3599" s="48"/>
      <c r="BG3599" s="48"/>
      <c r="BH3599" s="48"/>
      <c r="BI3599" s="48"/>
      <c r="BJ3599" s="48"/>
      <c r="BK3599" s="48"/>
      <c r="BL3599" s="48"/>
    </row>
    <row r="3600" spans="1:64" x14ac:dyDescent="0.25">
      <c r="A3600" s="56" t="s">
        <v>538</v>
      </c>
      <c r="B3600" s="56" t="s">
        <v>538</v>
      </c>
      <c r="C3600" s="47">
        <v>42416</v>
      </c>
      <c r="D3600" s="47"/>
      <c r="E3600" s="47"/>
      <c r="F3600" s="48" t="s">
        <v>534</v>
      </c>
      <c r="G3600" s="48"/>
      <c r="H3600" s="48"/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48"/>
      <c r="U3600" s="48"/>
      <c r="V3600" s="48"/>
      <c r="W3600" s="48"/>
      <c r="X3600" s="48"/>
      <c r="Y3600" s="48"/>
      <c r="Z3600" s="48"/>
      <c r="AA3600" s="48"/>
      <c r="AB3600" s="48"/>
      <c r="AC3600" s="48"/>
      <c r="AD3600" s="48"/>
      <c r="AE3600" s="48">
        <v>8.4</v>
      </c>
      <c r="AF3600" s="48"/>
      <c r="AG3600" s="48"/>
      <c r="AH3600" s="48"/>
      <c r="AI3600" s="48"/>
      <c r="AJ3600" s="48"/>
      <c r="AK3600" s="48">
        <v>8.4</v>
      </c>
      <c r="AL3600" s="48">
        <v>8.4</v>
      </c>
      <c r="AM3600" s="48"/>
      <c r="AN3600" s="48"/>
      <c r="AO3600" s="48"/>
      <c r="AP3600" s="48"/>
      <c r="AQ3600" s="48"/>
      <c r="AR3600" s="48"/>
      <c r="AT3600" s="48"/>
      <c r="AU3600" s="48"/>
      <c r="AV3600" s="48"/>
      <c r="AZ3600" s="48"/>
      <c r="BA3600" s="48"/>
      <c r="BB3600" s="48"/>
      <c r="BC3600" s="48"/>
      <c r="BD3600" s="48"/>
      <c r="BE3600" s="48"/>
      <c r="BF3600" s="48"/>
      <c r="BG3600" s="48"/>
      <c r="BH3600" s="48"/>
      <c r="BI3600" s="48"/>
      <c r="BJ3600" s="48"/>
      <c r="BK3600" s="48"/>
      <c r="BL3600" s="48">
        <v>8.4</v>
      </c>
    </row>
    <row r="3601" spans="1:64" x14ac:dyDescent="0.25">
      <c r="A3601" s="56" t="s">
        <v>535</v>
      </c>
      <c r="B3601" s="56" t="s">
        <v>535</v>
      </c>
      <c r="C3601" s="47">
        <v>42284</v>
      </c>
      <c r="D3601" s="47"/>
      <c r="E3601" s="47"/>
      <c r="F3601" s="48" t="s">
        <v>534</v>
      </c>
      <c r="G3601" s="48"/>
      <c r="H3601" s="48"/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48"/>
      <c r="U3601" s="48"/>
      <c r="V3601" s="48"/>
      <c r="W3601" s="48"/>
      <c r="X3601" s="48"/>
      <c r="Y3601" s="48"/>
      <c r="Z3601" s="48"/>
      <c r="AA3601" s="48"/>
      <c r="AB3601" s="48"/>
      <c r="AC3601" s="48"/>
      <c r="AD3601" s="48"/>
      <c r="AE3601" s="48">
        <v>2</v>
      </c>
      <c r="AF3601" s="48"/>
      <c r="AG3601" s="48"/>
      <c r="AH3601" s="48"/>
      <c r="AI3601" s="48"/>
      <c r="AJ3601" s="48"/>
      <c r="AK3601" s="48">
        <v>0</v>
      </c>
      <c r="AL3601" s="48">
        <v>1</v>
      </c>
      <c r="AM3601" s="48"/>
      <c r="AN3601" s="48"/>
      <c r="AO3601" s="48"/>
      <c r="AP3601" s="48"/>
      <c r="AQ3601" s="48"/>
      <c r="AR3601" s="48"/>
      <c r="AT3601" s="48"/>
      <c r="AU3601" s="48"/>
      <c r="AV3601" s="48"/>
      <c r="AZ3601" s="48"/>
      <c r="BA3601" s="48"/>
      <c r="BB3601" s="48"/>
      <c r="BC3601" s="48"/>
      <c r="BD3601" s="48"/>
      <c r="BE3601" s="48"/>
      <c r="BF3601" s="48"/>
      <c r="BG3601" s="48"/>
      <c r="BH3601" s="48"/>
      <c r="BI3601" s="48"/>
      <c r="BJ3601" s="48"/>
      <c r="BK3601" s="48"/>
      <c r="BL3601" s="48">
        <v>2</v>
      </c>
    </row>
    <row r="3602" spans="1:64" x14ac:dyDescent="0.25">
      <c r="A3602" s="56" t="s">
        <v>535</v>
      </c>
      <c r="B3602" s="56" t="s">
        <v>535</v>
      </c>
      <c r="C3602" s="47">
        <v>42286</v>
      </c>
      <c r="D3602" s="47"/>
      <c r="E3602" s="47"/>
      <c r="F3602" s="48" t="s">
        <v>534</v>
      </c>
      <c r="G3602" s="48"/>
      <c r="H3602" s="48"/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48"/>
      <c r="U3602" s="48"/>
      <c r="V3602" s="48"/>
      <c r="W3602" s="48"/>
      <c r="X3602" s="48"/>
      <c r="Y3602" s="48"/>
      <c r="Z3602" s="48"/>
      <c r="AA3602" s="48"/>
      <c r="AB3602" s="48"/>
      <c r="AC3602" s="48"/>
      <c r="AD3602" s="48"/>
      <c r="AE3602" s="48"/>
      <c r="AF3602" s="48"/>
      <c r="AG3602" s="48">
        <v>0</v>
      </c>
      <c r="AH3602" s="48"/>
      <c r="AI3602" s="48"/>
      <c r="AJ3602" s="48"/>
      <c r="AK3602" s="48"/>
      <c r="AL3602" s="48"/>
      <c r="AM3602" s="48"/>
      <c r="AN3602" s="48"/>
      <c r="AO3602" s="48"/>
      <c r="AP3602" s="48"/>
      <c r="AQ3602" s="48"/>
      <c r="AR3602" s="48"/>
      <c r="AT3602" s="48"/>
      <c r="AU3602" s="48"/>
      <c r="AV3602" s="48"/>
      <c r="AZ3602" s="48"/>
      <c r="BA3602" s="48"/>
      <c r="BB3602" s="48"/>
      <c r="BC3602" s="48"/>
      <c r="BD3602" s="48"/>
      <c r="BE3602" s="48"/>
      <c r="BF3602" s="48"/>
      <c r="BG3602" s="48"/>
      <c r="BH3602" s="48"/>
      <c r="BI3602" s="48"/>
      <c r="BJ3602" s="48"/>
      <c r="BK3602" s="48"/>
      <c r="BL3602" s="48"/>
    </row>
    <row r="3603" spans="1:64" x14ac:dyDescent="0.25">
      <c r="A3603" s="56" t="s">
        <v>535</v>
      </c>
      <c r="B3603" s="56" t="s">
        <v>535</v>
      </c>
      <c r="C3603" s="47">
        <v>42289</v>
      </c>
      <c r="D3603" s="47"/>
      <c r="E3603" s="47"/>
      <c r="F3603" s="48" t="s">
        <v>534</v>
      </c>
      <c r="G3603" s="48"/>
      <c r="H3603" s="48"/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48"/>
      <c r="U3603" s="48"/>
      <c r="V3603" s="48"/>
      <c r="W3603" s="48"/>
      <c r="X3603" s="48"/>
      <c r="Y3603" s="48"/>
      <c r="Z3603" s="48"/>
      <c r="AA3603" s="48"/>
      <c r="AB3603" s="48"/>
      <c r="AC3603" s="48"/>
      <c r="AD3603" s="48"/>
      <c r="AE3603" s="48">
        <v>3.2</v>
      </c>
      <c r="AF3603" s="48"/>
      <c r="AG3603" s="48">
        <v>2.1179952166348898E-3</v>
      </c>
      <c r="AH3603" s="48"/>
      <c r="AI3603" s="48"/>
      <c r="AJ3603" s="48"/>
      <c r="AK3603" s="48">
        <v>0</v>
      </c>
      <c r="AL3603" s="48">
        <v>2</v>
      </c>
      <c r="AM3603" s="48"/>
      <c r="AN3603" s="48"/>
      <c r="AO3603" s="48"/>
      <c r="AP3603" s="48"/>
      <c r="AQ3603" s="48"/>
      <c r="AR3603" s="48"/>
      <c r="AT3603" s="48"/>
      <c r="AU3603" s="48"/>
      <c r="AV3603" s="48"/>
      <c r="AZ3603" s="48"/>
      <c r="BA3603" s="48"/>
      <c r="BB3603" s="48"/>
      <c r="BC3603" s="48"/>
      <c r="BD3603" s="48"/>
      <c r="BE3603" s="48"/>
      <c r="BF3603" s="48"/>
      <c r="BG3603" s="48"/>
      <c r="BH3603" s="48"/>
      <c r="BI3603" s="48"/>
      <c r="BJ3603" s="48"/>
      <c r="BK3603" s="48"/>
      <c r="BL3603" s="48">
        <v>3.2</v>
      </c>
    </row>
    <row r="3604" spans="1:64" x14ac:dyDescent="0.25">
      <c r="A3604" s="56" t="s">
        <v>535</v>
      </c>
      <c r="B3604" s="56" t="s">
        <v>535</v>
      </c>
      <c r="C3604" s="47">
        <v>42291</v>
      </c>
      <c r="D3604" s="47"/>
      <c r="E3604" s="47"/>
      <c r="F3604" s="48" t="s">
        <v>534</v>
      </c>
      <c r="G3604" s="48"/>
      <c r="H3604" s="48">
        <v>465.9009375</v>
      </c>
      <c r="I3604" s="48">
        <v>0.17257500000000001</v>
      </c>
      <c r="J3604" s="48">
        <v>0.23936874999999999</v>
      </c>
      <c r="K3604" s="48">
        <v>0.26466250000000002</v>
      </c>
      <c r="L3604" s="48">
        <v>0.23622499999999999</v>
      </c>
      <c r="M3604" s="48">
        <v>0.27512500000000001</v>
      </c>
      <c r="N3604" s="48">
        <v>0.34642499999999998</v>
      </c>
      <c r="O3604" s="48">
        <v>0.22459375000000001</v>
      </c>
      <c r="P3604" s="48"/>
      <c r="Q3604" s="48"/>
      <c r="R3604" s="48"/>
      <c r="S3604" s="48"/>
      <c r="T3604" s="48"/>
      <c r="U3604" s="48"/>
      <c r="V3604" s="48"/>
      <c r="W3604" s="48"/>
      <c r="X3604" s="48"/>
      <c r="Y3604" s="48"/>
      <c r="Z3604" s="48"/>
      <c r="AA3604" s="48"/>
      <c r="AB3604" s="48"/>
      <c r="AC3604" s="48"/>
      <c r="AD3604" s="48"/>
      <c r="AE3604" s="48"/>
      <c r="AF3604" s="48"/>
      <c r="AG3604" s="48"/>
      <c r="AH3604" s="48"/>
      <c r="AI3604" s="48"/>
      <c r="AJ3604" s="48"/>
      <c r="AK3604" s="48"/>
      <c r="AL3604" s="48"/>
      <c r="AM3604" s="48"/>
      <c r="AN3604" s="48"/>
      <c r="AO3604" s="48"/>
      <c r="AP3604" s="48"/>
      <c r="AQ3604" s="48"/>
      <c r="AR3604" s="48"/>
      <c r="AT3604" s="48"/>
      <c r="AU3604" s="48"/>
      <c r="AV3604" s="48"/>
      <c r="AZ3604" s="48"/>
      <c r="BA3604" s="48"/>
      <c r="BB3604" s="48"/>
      <c r="BC3604" s="48"/>
      <c r="BD3604" s="48"/>
      <c r="BE3604" s="48"/>
      <c r="BF3604" s="48"/>
      <c r="BG3604" s="48"/>
      <c r="BH3604" s="48"/>
      <c r="BI3604" s="48"/>
      <c r="BJ3604" s="48"/>
      <c r="BK3604" s="48"/>
      <c r="BL3604" s="48"/>
    </row>
    <row r="3605" spans="1:64" x14ac:dyDescent="0.25">
      <c r="A3605" s="56" t="s">
        <v>535</v>
      </c>
      <c r="B3605" s="56" t="s">
        <v>535</v>
      </c>
      <c r="C3605" s="47">
        <v>42292</v>
      </c>
      <c r="D3605" s="47"/>
      <c r="E3605" s="47"/>
      <c r="F3605" s="48" t="s">
        <v>534</v>
      </c>
      <c r="G3605" s="48"/>
      <c r="H3605" s="48">
        <v>465.2446875</v>
      </c>
      <c r="I3605" s="48">
        <v>0.168575</v>
      </c>
      <c r="J3605" s="48">
        <v>0.23821875000000001</v>
      </c>
      <c r="K3605" s="48">
        <v>0.26448749999999999</v>
      </c>
      <c r="L3605" s="48">
        <v>0.23647499999999999</v>
      </c>
      <c r="M3605" s="48">
        <v>0.27524375000000001</v>
      </c>
      <c r="N3605" s="48">
        <v>0.34649999999999997</v>
      </c>
      <c r="O3605" s="48">
        <v>0.22471250000000001</v>
      </c>
      <c r="P3605" s="48"/>
      <c r="Q3605" s="48"/>
      <c r="R3605" s="48"/>
      <c r="S3605" s="48"/>
      <c r="T3605" s="48"/>
      <c r="U3605" s="48"/>
      <c r="V3605" s="48"/>
      <c r="W3605" s="48"/>
      <c r="X3605" s="48"/>
      <c r="Y3605" s="48"/>
      <c r="Z3605" s="48"/>
      <c r="AA3605" s="48"/>
      <c r="AB3605" s="48"/>
      <c r="AC3605" s="48"/>
      <c r="AD3605" s="48"/>
      <c r="AE3605" s="48"/>
      <c r="AF3605" s="48">
        <v>0.123414730423936</v>
      </c>
      <c r="AG3605" s="48">
        <v>3.8853971169210001E-2</v>
      </c>
      <c r="AH3605" s="48"/>
      <c r="AI3605" s="48"/>
      <c r="AJ3605" s="48"/>
      <c r="AK3605" s="48"/>
      <c r="AL3605" s="48"/>
      <c r="AM3605" s="48"/>
      <c r="AN3605" s="48"/>
      <c r="AO3605" s="48"/>
      <c r="AP3605" s="48"/>
      <c r="AQ3605" s="48"/>
      <c r="AR3605" s="48"/>
      <c r="AT3605" s="48"/>
      <c r="AU3605" s="48"/>
      <c r="AV3605" s="48"/>
      <c r="AZ3605" s="48"/>
      <c r="BA3605" s="48"/>
      <c r="BB3605" s="48"/>
      <c r="BC3605" s="48"/>
      <c r="BD3605" s="48"/>
      <c r="BE3605" s="48"/>
      <c r="BF3605" s="48"/>
      <c r="BG3605" s="48"/>
      <c r="BH3605" s="48"/>
      <c r="BI3605" s="48"/>
      <c r="BJ3605" s="48"/>
      <c r="BK3605" s="48"/>
      <c r="BL3605" s="48"/>
    </row>
    <row r="3606" spans="1:64" x14ac:dyDescent="0.25">
      <c r="A3606" s="56" t="s">
        <v>535</v>
      </c>
      <c r="B3606" s="56" t="s">
        <v>535</v>
      </c>
      <c r="C3606" s="47">
        <v>42293</v>
      </c>
      <c r="D3606" s="47"/>
      <c r="E3606" s="47"/>
      <c r="F3606" s="48" t="s">
        <v>534</v>
      </c>
      <c r="G3606" s="48"/>
      <c r="H3606" s="48">
        <v>472.580625</v>
      </c>
      <c r="I3606" s="48">
        <v>0.21406875</v>
      </c>
      <c r="J3606" s="48">
        <v>0.23921875000000001</v>
      </c>
      <c r="K3606" s="48">
        <v>0.26497500000000002</v>
      </c>
      <c r="L3606" s="48">
        <v>0.23676875</v>
      </c>
      <c r="M3606" s="48">
        <v>0.2754625</v>
      </c>
      <c r="N3606" s="48">
        <v>0.34657500000000002</v>
      </c>
      <c r="O3606" s="48">
        <v>0.22484375000000001</v>
      </c>
      <c r="P3606" s="48"/>
      <c r="Q3606" s="48"/>
      <c r="R3606" s="48"/>
      <c r="S3606" s="48"/>
      <c r="T3606" s="48"/>
      <c r="U3606" s="48"/>
      <c r="V3606" s="48"/>
      <c r="W3606" s="48"/>
      <c r="X3606" s="48"/>
      <c r="Y3606" s="48"/>
      <c r="Z3606" s="48"/>
      <c r="AA3606" s="48"/>
      <c r="AB3606" s="48"/>
      <c r="AC3606" s="48"/>
      <c r="AD3606" s="48"/>
      <c r="AE3606" s="48"/>
      <c r="AF3606" s="48"/>
      <c r="AG3606" s="48"/>
      <c r="AH3606" s="48"/>
      <c r="AI3606" s="48"/>
      <c r="AJ3606" s="48"/>
      <c r="AK3606" s="48"/>
      <c r="AL3606" s="48"/>
      <c r="AM3606" s="48"/>
      <c r="AN3606" s="48"/>
      <c r="AO3606" s="48"/>
      <c r="AP3606" s="48"/>
      <c r="AQ3606" s="48"/>
      <c r="AR3606" s="48"/>
      <c r="AT3606" s="48"/>
      <c r="AU3606" s="48"/>
      <c r="AV3606" s="48"/>
      <c r="AZ3606" s="48"/>
      <c r="BA3606" s="48"/>
      <c r="BB3606" s="48"/>
      <c r="BC3606" s="48"/>
      <c r="BD3606" s="48"/>
      <c r="BE3606" s="48"/>
      <c r="BF3606" s="48"/>
      <c r="BG3606" s="48"/>
      <c r="BH3606" s="48"/>
      <c r="BI3606" s="48"/>
      <c r="BJ3606" s="48"/>
      <c r="BK3606" s="48"/>
      <c r="BL3606" s="48"/>
    </row>
    <row r="3607" spans="1:64" x14ac:dyDescent="0.25">
      <c r="A3607" s="56" t="s">
        <v>535</v>
      </c>
      <c r="B3607" s="56" t="s">
        <v>535</v>
      </c>
      <c r="C3607" s="47">
        <v>42294</v>
      </c>
      <c r="D3607" s="47"/>
      <c r="E3607" s="47"/>
      <c r="F3607" s="48" t="s">
        <v>534</v>
      </c>
      <c r="G3607" s="48"/>
      <c r="H3607" s="48">
        <v>472.57781249999999</v>
      </c>
      <c r="I3607" s="48">
        <v>0.20891874999999999</v>
      </c>
      <c r="J3607" s="48">
        <v>0.241175</v>
      </c>
      <c r="K3607" s="48">
        <v>0.26587499999999997</v>
      </c>
      <c r="L3607" s="48">
        <v>0.23716875000000001</v>
      </c>
      <c r="M3607" s="48">
        <v>0.27555000000000002</v>
      </c>
      <c r="N3607" s="48">
        <v>0.34673124999999999</v>
      </c>
      <c r="O3607" s="48">
        <v>0.22488749999999999</v>
      </c>
      <c r="P3607" s="48"/>
      <c r="Q3607" s="48"/>
      <c r="R3607" s="48"/>
      <c r="S3607" s="48"/>
      <c r="T3607" s="48"/>
      <c r="U3607" s="48"/>
      <c r="V3607" s="48"/>
      <c r="W3607" s="48"/>
      <c r="X3607" s="48"/>
      <c r="Y3607" s="48"/>
      <c r="Z3607" s="48"/>
      <c r="AA3607" s="48"/>
      <c r="AB3607" s="48"/>
      <c r="AC3607" s="48"/>
      <c r="AD3607" s="48"/>
      <c r="AE3607" s="48"/>
      <c r="AF3607" s="48"/>
      <c r="AG3607" s="48"/>
      <c r="AH3607" s="48"/>
      <c r="AI3607" s="48"/>
      <c r="AJ3607" s="48"/>
      <c r="AK3607" s="48"/>
      <c r="AL3607" s="48"/>
      <c r="AM3607" s="48"/>
      <c r="AN3607" s="48"/>
      <c r="AO3607" s="48"/>
      <c r="AP3607" s="48"/>
      <c r="AQ3607" s="48"/>
      <c r="AR3607" s="48"/>
      <c r="AT3607" s="48"/>
      <c r="AU3607" s="48"/>
      <c r="AV3607" s="48"/>
      <c r="AZ3607" s="48"/>
      <c r="BA3607" s="48"/>
      <c r="BB3607" s="48"/>
      <c r="BC3607" s="48"/>
      <c r="BD3607" s="48"/>
      <c r="BE3607" s="48"/>
      <c r="BF3607" s="48"/>
      <c r="BG3607" s="48"/>
      <c r="BH3607" s="48"/>
      <c r="BI3607" s="48"/>
      <c r="BJ3607" s="48"/>
      <c r="BK3607" s="48"/>
      <c r="BL3607" s="48"/>
    </row>
    <row r="3608" spans="1:64" x14ac:dyDescent="0.25">
      <c r="A3608" s="56" t="s">
        <v>535</v>
      </c>
      <c r="B3608" s="56" t="s">
        <v>535</v>
      </c>
      <c r="C3608" s="47">
        <v>42295</v>
      </c>
      <c r="D3608" s="47"/>
      <c r="E3608" s="47"/>
      <c r="F3608" s="48" t="s">
        <v>534</v>
      </c>
      <c r="G3608" s="48"/>
      <c r="H3608" s="48">
        <v>471.32156250000003</v>
      </c>
      <c r="I3608" s="48">
        <v>0.19831874999999999</v>
      </c>
      <c r="J3608" s="48">
        <v>0.24210000000000001</v>
      </c>
      <c r="K3608" s="48">
        <v>0.26615624999999998</v>
      </c>
      <c r="L3608" s="48">
        <v>0.23721875000000001</v>
      </c>
      <c r="M3608" s="48">
        <v>0.27573750000000002</v>
      </c>
      <c r="N3608" s="48">
        <v>0.34675</v>
      </c>
      <c r="O3608" s="48">
        <v>0.22500000000000001</v>
      </c>
      <c r="P3608" s="48"/>
      <c r="Q3608" s="48"/>
      <c r="R3608" s="48"/>
      <c r="S3608" s="48"/>
      <c r="T3608" s="48"/>
      <c r="U3608" s="48"/>
      <c r="V3608" s="48"/>
      <c r="W3608" s="48"/>
      <c r="X3608" s="48"/>
      <c r="Y3608" s="48"/>
      <c r="Z3608" s="48"/>
      <c r="AA3608" s="48"/>
      <c r="AB3608" s="48"/>
      <c r="AC3608" s="48"/>
      <c r="AD3608" s="48"/>
      <c r="AE3608" s="48"/>
      <c r="AF3608" s="48"/>
      <c r="AG3608" s="48"/>
      <c r="AH3608" s="48"/>
      <c r="AI3608" s="48"/>
      <c r="AJ3608" s="48"/>
      <c r="AK3608" s="48"/>
      <c r="AL3608" s="48"/>
      <c r="AM3608" s="48"/>
      <c r="AN3608" s="48"/>
      <c r="AO3608" s="48"/>
      <c r="AP3608" s="48"/>
      <c r="AQ3608" s="48"/>
      <c r="AR3608" s="48"/>
      <c r="AT3608" s="48"/>
      <c r="AU3608" s="48"/>
      <c r="AV3608" s="48"/>
      <c r="AZ3608" s="48"/>
      <c r="BA3608" s="48"/>
      <c r="BB3608" s="48"/>
      <c r="BC3608" s="48"/>
      <c r="BD3608" s="48"/>
      <c r="BE3608" s="48"/>
      <c r="BF3608" s="48"/>
      <c r="BG3608" s="48"/>
      <c r="BH3608" s="48"/>
      <c r="BI3608" s="48"/>
      <c r="BJ3608" s="48"/>
      <c r="BK3608" s="48"/>
      <c r="BL3608" s="48"/>
    </row>
    <row r="3609" spans="1:64" x14ac:dyDescent="0.25">
      <c r="A3609" s="56" t="s">
        <v>535</v>
      </c>
      <c r="B3609" s="56" t="s">
        <v>535</v>
      </c>
      <c r="C3609" s="47">
        <v>42296</v>
      </c>
      <c r="D3609" s="47"/>
      <c r="E3609" s="47"/>
      <c r="F3609" s="48" t="s">
        <v>534</v>
      </c>
      <c r="G3609" s="48"/>
      <c r="H3609" s="48">
        <v>470.33437500000002</v>
      </c>
      <c r="I3609" s="48">
        <v>0.19029375000000001</v>
      </c>
      <c r="J3609" s="48">
        <v>0.24195625000000001</v>
      </c>
      <c r="K3609" s="48">
        <v>0.26655624999999999</v>
      </c>
      <c r="L3609" s="48">
        <v>0.23731250000000001</v>
      </c>
      <c r="M3609" s="48">
        <v>0.27579375</v>
      </c>
      <c r="N3609" s="48">
        <v>0.34691875</v>
      </c>
      <c r="O3609" s="48">
        <v>0.225075</v>
      </c>
      <c r="P3609" s="48"/>
      <c r="Q3609" s="48"/>
      <c r="R3609" s="48"/>
      <c r="S3609" s="48"/>
      <c r="T3609" s="48"/>
      <c r="U3609" s="48"/>
      <c r="V3609" s="48"/>
      <c r="W3609" s="48"/>
      <c r="X3609" s="48"/>
      <c r="Y3609" s="48"/>
      <c r="Z3609" s="48"/>
      <c r="AA3609" s="48"/>
      <c r="AB3609" s="48"/>
      <c r="AC3609" s="48"/>
      <c r="AD3609" s="48"/>
      <c r="AE3609" s="48"/>
      <c r="AF3609" s="48"/>
      <c r="AG3609" s="48"/>
      <c r="AH3609" s="48"/>
      <c r="AI3609" s="48"/>
      <c r="AJ3609" s="48"/>
      <c r="AK3609" s="48"/>
      <c r="AL3609" s="48"/>
      <c r="AM3609" s="48"/>
      <c r="AN3609" s="48"/>
      <c r="AO3609" s="48"/>
      <c r="AP3609" s="48"/>
      <c r="AQ3609" s="48"/>
      <c r="AR3609" s="48"/>
      <c r="AT3609" s="48"/>
      <c r="AU3609" s="48"/>
      <c r="AV3609" s="48"/>
      <c r="AZ3609" s="48"/>
      <c r="BA3609" s="48"/>
      <c r="BB3609" s="48"/>
      <c r="BC3609" s="48"/>
      <c r="BD3609" s="48"/>
      <c r="BE3609" s="48"/>
      <c r="BF3609" s="48"/>
      <c r="BG3609" s="48"/>
      <c r="BH3609" s="48"/>
      <c r="BI3609" s="48"/>
      <c r="BJ3609" s="48"/>
      <c r="BK3609" s="48"/>
      <c r="BL3609" s="48"/>
    </row>
    <row r="3610" spans="1:64" x14ac:dyDescent="0.25">
      <c r="A3610" s="56" t="s">
        <v>535</v>
      </c>
      <c r="B3610" s="56" t="s">
        <v>535</v>
      </c>
      <c r="C3610" s="47">
        <v>42297</v>
      </c>
      <c r="D3610" s="47"/>
      <c r="E3610" s="47"/>
      <c r="F3610" s="48" t="s">
        <v>534</v>
      </c>
      <c r="G3610" s="48"/>
      <c r="H3610" s="48">
        <v>469.06124999999997</v>
      </c>
      <c r="I3610" s="48">
        <v>0.1822</v>
      </c>
      <c r="J3610" s="48">
        <v>0.2409125</v>
      </c>
      <c r="K3610" s="48">
        <v>0.26651875000000003</v>
      </c>
      <c r="L3610" s="48">
        <v>0.237425</v>
      </c>
      <c r="M3610" s="48">
        <v>0.27586250000000001</v>
      </c>
      <c r="N3610" s="48">
        <v>0.34692499999999998</v>
      </c>
      <c r="O3610" s="48">
        <v>0.22525000000000001</v>
      </c>
      <c r="P3610" s="48"/>
      <c r="Q3610" s="48"/>
      <c r="R3610" s="48"/>
      <c r="S3610" s="48"/>
      <c r="T3610" s="48"/>
      <c r="U3610" s="48"/>
      <c r="V3610" s="48"/>
      <c r="W3610" s="48"/>
      <c r="X3610" s="48"/>
      <c r="Y3610" s="48"/>
      <c r="Z3610" s="48"/>
      <c r="AA3610" s="48"/>
      <c r="AB3610" s="48"/>
      <c r="AC3610" s="48"/>
      <c r="AD3610" s="48"/>
      <c r="AE3610" s="48">
        <v>4.5</v>
      </c>
      <c r="AF3610" s="48">
        <v>0.18189283794986799</v>
      </c>
      <c r="AG3610" s="48">
        <v>7.5995881857818498E-2</v>
      </c>
      <c r="AH3610" s="48"/>
      <c r="AI3610" s="48"/>
      <c r="AJ3610" s="48"/>
      <c r="AK3610" s="48">
        <v>0</v>
      </c>
      <c r="AL3610" s="48">
        <v>3</v>
      </c>
      <c r="AM3610" s="48"/>
      <c r="AN3610" s="48"/>
      <c r="AO3610" s="48"/>
      <c r="AP3610" s="48"/>
      <c r="AQ3610" s="48"/>
      <c r="AR3610" s="48"/>
      <c r="AT3610" s="48"/>
      <c r="AU3610" s="48"/>
      <c r="AV3610" s="48"/>
      <c r="AZ3610" s="48"/>
      <c r="BA3610" s="48"/>
      <c r="BB3610" s="48"/>
      <c r="BC3610" s="48"/>
      <c r="BD3610" s="48"/>
      <c r="BE3610" s="48"/>
      <c r="BF3610" s="48"/>
      <c r="BG3610" s="48"/>
      <c r="BH3610" s="48"/>
      <c r="BI3610" s="48"/>
      <c r="BJ3610" s="48"/>
      <c r="BK3610" s="48"/>
      <c r="BL3610" s="48">
        <v>4.5</v>
      </c>
    </row>
    <row r="3611" spans="1:64" x14ac:dyDescent="0.25">
      <c r="A3611" s="56" t="s">
        <v>535</v>
      </c>
      <c r="B3611" s="56" t="s">
        <v>535</v>
      </c>
      <c r="C3611" s="47">
        <v>42298</v>
      </c>
      <c r="D3611" s="47"/>
      <c r="E3611" s="47"/>
      <c r="F3611" s="48" t="s">
        <v>534</v>
      </c>
      <c r="G3611" s="48"/>
      <c r="H3611" s="48">
        <v>467.52046875000002</v>
      </c>
      <c r="I3611" s="48">
        <v>0.17341562499999999</v>
      </c>
      <c r="J3611" s="48">
        <v>0.23877499999999999</v>
      </c>
      <c r="K3611" s="48">
        <v>0.26661249999999997</v>
      </c>
      <c r="L3611" s="48">
        <v>0.23769999999999999</v>
      </c>
      <c r="M3611" s="48">
        <v>0.27583750000000001</v>
      </c>
      <c r="N3611" s="48">
        <v>0.34691875</v>
      </c>
      <c r="O3611" s="48">
        <v>0.22523750000000001</v>
      </c>
      <c r="P3611" s="48"/>
      <c r="Q3611" s="48"/>
      <c r="R3611" s="48"/>
      <c r="S3611" s="48"/>
      <c r="T3611" s="48"/>
      <c r="U3611" s="48"/>
      <c r="V3611" s="48"/>
      <c r="W3611" s="48"/>
      <c r="X3611" s="48"/>
      <c r="Y3611" s="48"/>
      <c r="Z3611" s="48"/>
      <c r="AA3611" s="48"/>
      <c r="AB3611" s="48"/>
      <c r="AC3611" s="48"/>
      <c r="AD3611" s="48"/>
      <c r="AE3611" s="48"/>
      <c r="AF3611" s="48"/>
      <c r="AG3611" s="48"/>
      <c r="AH3611" s="48"/>
      <c r="AI3611" s="48"/>
      <c r="AJ3611" s="48"/>
      <c r="AK3611" s="48"/>
      <c r="AL3611" s="48"/>
      <c r="AM3611" s="48"/>
      <c r="AN3611" s="48"/>
      <c r="AO3611" s="48"/>
      <c r="AP3611" s="48"/>
      <c r="AQ3611" s="48"/>
      <c r="AR3611" s="48"/>
      <c r="AT3611" s="48"/>
      <c r="AU3611" s="48"/>
      <c r="AV3611" s="48"/>
      <c r="AZ3611" s="48"/>
      <c r="BA3611" s="48"/>
      <c r="BB3611" s="48"/>
      <c r="BC3611" s="48"/>
      <c r="BD3611" s="48"/>
      <c r="BE3611" s="48"/>
      <c r="BF3611" s="48"/>
      <c r="BG3611" s="48"/>
      <c r="BH3611" s="48"/>
      <c r="BI3611" s="48"/>
      <c r="BJ3611" s="48"/>
      <c r="BK3611" s="48"/>
      <c r="BL3611" s="48"/>
    </row>
    <row r="3612" spans="1:64" x14ac:dyDescent="0.25">
      <c r="A3612" s="56" t="s">
        <v>535</v>
      </c>
      <c r="B3612" s="56" t="s">
        <v>535</v>
      </c>
      <c r="C3612" s="47">
        <v>42299</v>
      </c>
      <c r="D3612" s="47"/>
      <c r="E3612" s="47"/>
      <c r="F3612" s="48" t="s">
        <v>534</v>
      </c>
      <c r="G3612" s="48"/>
      <c r="H3612" s="48">
        <v>472.95421875</v>
      </c>
      <c r="I3612" s="48">
        <v>0.20665937500000001</v>
      </c>
      <c r="J3612" s="48">
        <v>0.23895625000000001</v>
      </c>
      <c r="K3612" s="48">
        <v>0.26719999999999999</v>
      </c>
      <c r="L3612" s="48">
        <v>0.23796249999999999</v>
      </c>
      <c r="M3612" s="48">
        <v>0.27609375000000003</v>
      </c>
      <c r="N3612" s="48">
        <v>0.34709374999999998</v>
      </c>
      <c r="O3612" s="48">
        <v>0.22535625000000001</v>
      </c>
      <c r="P3612" s="48"/>
      <c r="Q3612" s="48"/>
      <c r="R3612" s="48"/>
      <c r="S3612" s="48"/>
      <c r="T3612" s="48"/>
      <c r="U3612" s="48"/>
      <c r="V3612" s="48"/>
      <c r="W3612" s="48"/>
      <c r="X3612" s="48"/>
      <c r="Y3612" s="48"/>
      <c r="Z3612" s="48"/>
      <c r="AA3612" s="48"/>
      <c r="AB3612" s="48"/>
      <c r="AC3612" s="48"/>
      <c r="AD3612" s="48"/>
      <c r="AE3612" s="48"/>
      <c r="AF3612" s="48"/>
      <c r="AG3612" s="48">
        <v>0.26701828855843202</v>
      </c>
      <c r="AH3612" s="48"/>
      <c r="AI3612" s="48"/>
      <c r="AJ3612" s="48"/>
      <c r="AK3612" s="48"/>
      <c r="AL3612" s="48"/>
      <c r="AM3612" s="48"/>
      <c r="AN3612" s="48"/>
      <c r="AO3612" s="48"/>
      <c r="AP3612" s="48"/>
      <c r="AQ3612" s="48"/>
      <c r="AR3612" s="48"/>
      <c r="AT3612" s="48"/>
      <c r="AU3612" s="48"/>
      <c r="AV3612" s="48"/>
      <c r="AZ3612" s="48"/>
      <c r="BA3612" s="48"/>
      <c r="BB3612" s="48"/>
      <c r="BC3612" s="48"/>
      <c r="BD3612" s="48"/>
      <c r="BE3612" s="48"/>
      <c r="BF3612" s="48"/>
      <c r="BG3612" s="48"/>
      <c r="BH3612" s="48"/>
      <c r="BI3612" s="48"/>
      <c r="BJ3612" s="48"/>
      <c r="BK3612" s="48"/>
      <c r="BL3612" s="48"/>
    </row>
    <row r="3613" spans="1:64" x14ac:dyDescent="0.25">
      <c r="A3613" s="56" t="s">
        <v>535</v>
      </c>
      <c r="B3613" s="56" t="s">
        <v>535</v>
      </c>
      <c r="C3613" s="47">
        <v>42300</v>
      </c>
      <c r="D3613" s="47"/>
      <c r="E3613" s="47"/>
      <c r="F3613" s="48" t="s">
        <v>534</v>
      </c>
      <c r="G3613" s="48"/>
      <c r="H3613" s="48">
        <v>472.79624999999999</v>
      </c>
      <c r="I3613" s="48">
        <v>0.20319375000000001</v>
      </c>
      <c r="J3613" s="48">
        <v>0.24074375000000001</v>
      </c>
      <c r="K3613" s="48">
        <v>0.26707500000000001</v>
      </c>
      <c r="L3613" s="48">
        <v>0.23816875000000001</v>
      </c>
      <c r="M3613" s="48">
        <v>0.27614375000000002</v>
      </c>
      <c r="N3613" s="48">
        <v>0.34713125</v>
      </c>
      <c r="O3613" s="48">
        <v>0.22550000000000001</v>
      </c>
      <c r="P3613" s="48"/>
      <c r="Q3613" s="48"/>
      <c r="R3613" s="48"/>
      <c r="S3613" s="48"/>
      <c r="T3613" s="48"/>
      <c r="U3613" s="48"/>
      <c r="V3613" s="48"/>
      <c r="W3613" s="48"/>
      <c r="X3613" s="48"/>
      <c r="Y3613" s="48"/>
      <c r="Z3613" s="48"/>
      <c r="AA3613" s="48"/>
      <c r="AB3613" s="48"/>
      <c r="AC3613" s="48"/>
      <c r="AD3613" s="48"/>
      <c r="AE3613" s="48"/>
      <c r="AF3613" s="48"/>
      <c r="AG3613" s="48"/>
      <c r="AH3613" s="48"/>
      <c r="AI3613" s="48"/>
      <c r="AJ3613" s="48"/>
      <c r="AK3613" s="48"/>
      <c r="AL3613" s="48"/>
      <c r="AM3613" s="48"/>
      <c r="AN3613" s="48"/>
      <c r="AO3613" s="48"/>
      <c r="AP3613" s="48"/>
      <c r="AQ3613" s="48"/>
      <c r="AR3613" s="48"/>
      <c r="AT3613" s="48"/>
      <c r="AU3613" s="48"/>
      <c r="AV3613" s="48"/>
      <c r="AZ3613" s="48"/>
      <c r="BA3613" s="48"/>
      <c r="BB3613" s="48"/>
      <c r="BC3613" s="48"/>
      <c r="BD3613" s="48"/>
      <c r="BE3613" s="48"/>
      <c r="BF3613" s="48"/>
      <c r="BG3613" s="48"/>
      <c r="BH3613" s="48"/>
      <c r="BI3613" s="48"/>
      <c r="BJ3613" s="48"/>
      <c r="BK3613" s="48"/>
      <c r="BL3613" s="48"/>
    </row>
    <row r="3614" spans="1:64" x14ac:dyDescent="0.25">
      <c r="A3614" s="56" t="s">
        <v>535</v>
      </c>
      <c r="B3614" s="56" t="s">
        <v>535</v>
      </c>
      <c r="C3614" s="47">
        <v>42301</v>
      </c>
      <c r="D3614" s="47"/>
      <c r="E3614" s="47"/>
      <c r="F3614" s="48" t="s">
        <v>534</v>
      </c>
      <c r="G3614" s="48"/>
      <c r="H3614" s="48">
        <v>471.49171875000002</v>
      </c>
      <c r="I3614" s="48">
        <v>0.194659375</v>
      </c>
      <c r="J3614" s="48">
        <v>0.24063124999999999</v>
      </c>
      <c r="K3614" s="48">
        <v>0.26698749999999999</v>
      </c>
      <c r="L3614" s="48">
        <v>0.23815625000000001</v>
      </c>
      <c r="M3614" s="48">
        <v>0.27619375000000002</v>
      </c>
      <c r="N3614" s="48">
        <v>0.34713125</v>
      </c>
      <c r="O3614" s="48">
        <v>0.225525</v>
      </c>
      <c r="P3614" s="48"/>
      <c r="Q3614" s="48"/>
      <c r="R3614" s="48"/>
      <c r="S3614" s="48"/>
      <c r="T3614" s="48"/>
      <c r="U3614" s="48"/>
      <c r="V3614" s="48"/>
      <c r="W3614" s="48"/>
      <c r="X3614" s="48"/>
      <c r="Y3614" s="48"/>
      <c r="Z3614" s="48"/>
      <c r="AA3614" s="48"/>
      <c r="AB3614" s="48"/>
      <c r="AC3614" s="48"/>
      <c r="AD3614" s="48"/>
      <c r="AE3614" s="48"/>
      <c r="AF3614" s="48"/>
      <c r="AG3614" s="48"/>
      <c r="AH3614" s="48"/>
      <c r="AI3614" s="48"/>
      <c r="AJ3614" s="48"/>
      <c r="AK3614" s="48"/>
      <c r="AL3614" s="48"/>
      <c r="AM3614" s="48"/>
      <c r="AN3614" s="48"/>
      <c r="AO3614" s="48"/>
      <c r="AP3614" s="48"/>
      <c r="AQ3614" s="48"/>
      <c r="AR3614" s="48"/>
      <c r="AT3614" s="48"/>
      <c r="AU3614" s="48"/>
      <c r="AV3614" s="48"/>
      <c r="AZ3614" s="48"/>
      <c r="BA3614" s="48"/>
      <c r="BB3614" s="48"/>
      <c r="BC3614" s="48"/>
      <c r="BD3614" s="48"/>
      <c r="BE3614" s="48"/>
      <c r="BF3614" s="48"/>
      <c r="BG3614" s="48"/>
      <c r="BH3614" s="48"/>
      <c r="BI3614" s="48"/>
      <c r="BJ3614" s="48"/>
      <c r="BK3614" s="48"/>
      <c r="BL3614" s="48"/>
    </row>
    <row r="3615" spans="1:64" x14ac:dyDescent="0.25">
      <c r="A3615" s="56" t="s">
        <v>535</v>
      </c>
      <c r="B3615" s="56" t="s">
        <v>535</v>
      </c>
      <c r="C3615" s="47">
        <v>42302</v>
      </c>
      <c r="D3615" s="47"/>
      <c r="E3615" s="47"/>
      <c r="F3615" s="48" t="s">
        <v>534</v>
      </c>
      <c r="G3615" s="48"/>
      <c r="H3615" s="48">
        <v>470.30015624999999</v>
      </c>
      <c r="I3615" s="48">
        <v>0.18693437500000001</v>
      </c>
      <c r="J3615" s="48">
        <v>0.23965</v>
      </c>
      <c r="K3615" s="48">
        <v>0.26679375</v>
      </c>
      <c r="L3615" s="48">
        <v>0.23826875</v>
      </c>
      <c r="M3615" s="48">
        <v>0.27632499999999999</v>
      </c>
      <c r="N3615" s="48">
        <v>0.34737499999999999</v>
      </c>
      <c r="O3615" s="48">
        <v>0.22561249999999999</v>
      </c>
      <c r="P3615" s="48"/>
      <c r="Q3615" s="48"/>
      <c r="R3615" s="48"/>
      <c r="S3615" s="48"/>
      <c r="T3615" s="48"/>
      <c r="U3615" s="48"/>
      <c r="V3615" s="48"/>
      <c r="W3615" s="48"/>
      <c r="X3615" s="48"/>
      <c r="Y3615" s="48"/>
      <c r="Z3615" s="48"/>
      <c r="AA3615" s="48"/>
      <c r="AB3615" s="48"/>
      <c r="AC3615" s="48"/>
      <c r="AD3615" s="48"/>
      <c r="AE3615" s="48"/>
      <c r="AF3615" s="48"/>
      <c r="AG3615" s="48"/>
      <c r="AH3615" s="48"/>
      <c r="AI3615" s="48"/>
      <c r="AJ3615" s="48"/>
      <c r="AK3615" s="48"/>
      <c r="AL3615" s="48"/>
      <c r="AM3615" s="48"/>
      <c r="AN3615" s="48"/>
      <c r="AO3615" s="48"/>
      <c r="AP3615" s="48"/>
      <c r="AQ3615" s="48"/>
      <c r="AR3615" s="48"/>
      <c r="AT3615" s="48"/>
      <c r="AU3615" s="48"/>
      <c r="AV3615" s="48"/>
      <c r="AZ3615" s="48"/>
      <c r="BA3615" s="48"/>
      <c r="BB3615" s="48"/>
      <c r="BC3615" s="48"/>
      <c r="BD3615" s="48"/>
      <c r="BE3615" s="48"/>
      <c r="BF3615" s="48"/>
      <c r="BG3615" s="48"/>
      <c r="BH3615" s="48"/>
      <c r="BI3615" s="48"/>
      <c r="BJ3615" s="48"/>
      <c r="BK3615" s="48"/>
      <c r="BL3615" s="48"/>
    </row>
    <row r="3616" spans="1:64" x14ac:dyDescent="0.25">
      <c r="A3616" s="56" t="s">
        <v>535</v>
      </c>
      <c r="B3616" s="56" t="s">
        <v>535</v>
      </c>
      <c r="C3616" s="47">
        <v>42303</v>
      </c>
      <c r="D3616" s="47"/>
      <c r="E3616" s="47"/>
      <c r="F3616" s="48" t="s">
        <v>534</v>
      </c>
      <c r="G3616" s="48"/>
      <c r="H3616" s="48">
        <v>468.44859374999999</v>
      </c>
      <c r="I3616" s="48">
        <v>0.177340625</v>
      </c>
      <c r="J3616" s="48">
        <v>0.23730000000000001</v>
      </c>
      <c r="K3616" s="48">
        <v>0.26648749999999999</v>
      </c>
      <c r="L3616" s="48">
        <v>0.23822499999999999</v>
      </c>
      <c r="M3616" s="48">
        <v>0.27640625000000002</v>
      </c>
      <c r="N3616" s="48">
        <v>0.34738124999999997</v>
      </c>
      <c r="O3616" s="48">
        <v>0.22567499999999999</v>
      </c>
      <c r="P3616" s="48"/>
      <c r="Q3616" s="48"/>
      <c r="R3616" s="48"/>
      <c r="S3616" s="48"/>
      <c r="T3616" s="48"/>
      <c r="U3616" s="48"/>
      <c r="V3616" s="48"/>
      <c r="W3616" s="48"/>
      <c r="X3616" s="48"/>
      <c r="Y3616" s="48"/>
      <c r="Z3616" s="48"/>
      <c r="AA3616" s="48"/>
      <c r="AB3616" s="48"/>
      <c r="AC3616" s="48"/>
      <c r="AD3616" s="48"/>
      <c r="AE3616" s="48"/>
      <c r="AF3616" s="48"/>
      <c r="AG3616" s="48"/>
      <c r="AH3616" s="48"/>
      <c r="AI3616" s="48"/>
      <c r="AJ3616" s="48"/>
      <c r="AK3616" s="48"/>
      <c r="AL3616" s="48"/>
      <c r="AM3616" s="48"/>
      <c r="AN3616" s="48"/>
      <c r="AO3616" s="48"/>
      <c r="AP3616" s="48"/>
      <c r="AQ3616" s="48"/>
      <c r="AR3616" s="48"/>
      <c r="AT3616" s="48"/>
      <c r="AU3616" s="48"/>
      <c r="AV3616" s="48"/>
      <c r="AZ3616" s="48"/>
      <c r="BA3616" s="48"/>
      <c r="BB3616" s="48"/>
      <c r="BC3616" s="48"/>
      <c r="BD3616" s="48"/>
      <c r="BE3616" s="48"/>
      <c r="BF3616" s="48"/>
      <c r="BG3616" s="48"/>
      <c r="BH3616" s="48"/>
      <c r="BI3616" s="48"/>
      <c r="BJ3616" s="48"/>
      <c r="BK3616" s="48"/>
      <c r="BL3616" s="48"/>
    </row>
    <row r="3617" spans="1:64" x14ac:dyDescent="0.25">
      <c r="A3617" s="56" t="s">
        <v>535</v>
      </c>
      <c r="B3617" s="56" t="s">
        <v>535</v>
      </c>
      <c r="C3617" s="47">
        <v>42304</v>
      </c>
      <c r="D3617" s="47"/>
      <c r="E3617" s="47"/>
      <c r="F3617" s="48" t="s">
        <v>534</v>
      </c>
      <c r="G3617" s="48"/>
      <c r="H3617" s="48">
        <v>467.35031249999997</v>
      </c>
      <c r="I3617" s="48">
        <v>0.17178750000000001</v>
      </c>
      <c r="J3617" s="48">
        <v>0.23541875000000001</v>
      </c>
      <c r="K3617" s="48">
        <v>0.26619375000000001</v>
      </c>
      <c r="L3617" s="48">
        <v>0.23851249999999999</v>
      </c>
      <c r="M3617" s="48">
        <v>0.27639374999999999</v>
      </c>
      <c r="N3617" s="48">
        <v>0.34734999999999999</v>
      </c>
      <c r="O3617" s="48">
        <v>0.22578124999999999</v>
      </c>
      <c r="P3617" s="48"/>
      <c r="Q3617" s="48"/>
      <c r="R3617" s="48"/>
      <c r="S3617" s="48"/>
      <c r="T3617" s="48"/>
      <c r="U3617" s="48"/>
      <c r="V3617" s="48"/>
      <c r="W3617" s="48"/>
      <c r="X3617" s="48"/>
      <c r="Y3617" s="48"/>
      <c r="Z3617" s="48"/>
      <c r="AA3617" s="48"/>
      <c r="AB3617" s="48"/>
      <c r="AC3617" s="48"/>
      <c r="AD3617" s="48"/>
      <c r="AE3617" s="48"/>
      <c r="AF3617" s="48"/>
      <c r="AG3617" s="48">
        <v>0.26147711175001598</v>
      </c>
      <c r="AH3617" s="48"/>
      <c r="AI3617" s="48"/>
      <c r="AJ3617" s="48"/>
      <c r="AK3617" s="48"/>
      <c r="AL3617" s="48"/>
      <c r="AM3617" s="48"/>
      <c r="AN3617" s="48"/>
      <c r="AO3617" s="48"/>
      <c r="AP3617" s="48"/>
      <c r="AQ3617" s="48"/>
      <c r="AR3617" s="48"/>
      <c r="AT3617" s="48"/>
      <c r="AU3617" s="48"/>
      <c r="AV3617" s="48"/>
      <c r="AZ3617" s="48"/>
      <c r="BA3617" s="48"/>
      <c r="BB3617" s="48"/>
      <c r="BC3617" s="48"/>
      <c r="BD3617" s="48"/>
      <c r="BE3617" s="48"/>
      <c r="BF3617" s="48"/>
      <c r="BG3617" s="48"/>
      <c r="BH3617" s="48"/>
      <c r="BI3617" s="48"/>
      <c r="BJ3617" s="48"/>
      <c r="BK3617" s="48"/>
      <c r="BL3617" s="48"/>
    </row>
    <row r="3618" spans="1:64" x14ac:dyDescent="0.25">
      <c r="A3618" s="56" t="s">
        <v>535</v>
      </c>
      <c r="B3618" s="56" t="s">
        <v>535</v>
      </c>
      <c r="C3618" s="47">
        <v>42305</v>
      </c>
      <c r="D3618" s="47"/>
      <c r="E3618" s="47"/>
      <c r="F3618" s="48" t="s">
        <v>534</v>
      </c>
      <c r="G3618" s="48"/>
      <c r="H3618" s="48">
        <v>466.56937499999998</v>
      </c>
      <c r="I3618" s="48">
        <v>0.1693625</v>
      </c>
      <c r="J3618" s="48">
        <v>0.23401250000000001</v>
      </c>
      <c r="K3618" s="48">
        <v>0.26529999999999998</v>
      </c>
      <c r="L3618" s="48">
        <v>0.23860624999999999</v>
      </c>
      <c r="M3618" s="48">
        <v>0.27646874999999999</v>
      </c>
      <c r="N3618" s="48">
        <v>0.34733750000000002</v>
      </c>
      <c r="O3618" s="48">
        <v>0.22583125000000001</v>
      </c>
      <c r="P3618" s="48"/>
      <c r="Q3618" s="48"/>
      <c r="R3618" s="48"/>
      <c r="S3618" s="48"/>
      <c r="T3618" s="48"/>
      <c r="U3618" s="48"/>
      <c r="V3618" s="48"/>
      <c r="W3618" s="48"/>
      <c r="X3618" s="48"/>
      <c r="Y3618" s="48"/>
      <c r="Z3618" s="48"/>
      <c r="AA3618" s="48"/>
      <c r="AB3618" s="48"/>
      <c r="AC3618" s="48"/>
      <c r="AD3618" s="48"/>
      <c r="AE3618" s="48"/>
      <c r="AF3618" s="48"/>
      <c r="AG3618" s="48"/>
      <c r="AH3618" s="48"/>
      <c r="AI3618" s="48"/>
      <c r="AJ3618" s="48"/>
      <c r="AK3618" s="48"/>
      <c r="AL3618" s="48"/>
      <c r="AM3618" s="48"/>
      <c r="AN3618" s="48"/>
      <c r="AO3618" s="48"/>
      <c r="AP3618" s="48"/>
      <c r="AQ3618" s="48"/>
      <c r="AR3618" s="48"/>
      <c r="AT3618" s="48"/>
      <c r="AU3618" s="48"/>
      <c r="AV3618" s="48"/>
      <c r="AZ3618" s="48"/>
      <c r="BA3618" s="48"/>
      <c r="BB3618" s="48"/>
      <c r="BC3618" s="48"/>
      <c r="BD3618" s="48"/>
      <c r="BE3618" s="48"/>
      <c r="BF3618" s="48"/>
      <c r="BG3618" s="48"/>
      <c r="BH3618" s="48"/>
      <c r="BI3618" s="48"/>
      <c r="BJ3618" s="48"/>
      <c r="BK3618" s="48"/>
      <c r="BL3618" s="48"/>
    </row>
    <row r="3619" spans="1:64" x14ac:dyDescent="0.25">
      <c r="A3619" s="56" t="s">
        <v>535</v>
      </c>
      <c r="B3619" s="56" t="s">
        <v>535</v>
      </c>
      <c r="C3619" s="47">
        <v>42306</v>
      </c>
      <c r="D3619" s="47"/>
      <c r="E3619" s="47"/>
      <c r="F3619" s="48" t="s">
        <v>534</v>
      </c>
      <c r="G3619" s="48"/>
      <c r="H3619" s="48">
        <v>495.93656249999998</v>
      </c>
      <c r="I3619" s="48">
        <v>0.27966249999999998</v>
      </c>
      <c r="J3619" s="48">
        <v>0.26940625000000001</v>
      </c>
      <c r="K3619" s="48">
        <v>0.29002499999999998</v>
      </c>
      <c r="L3619" s="48">
        <v>0.2386375</v>
      </c>
      <c r="M3619" s="48">
        <v>0.27652500000000002</v>
      </c>
      <c r="N3619" s="48">
        <v>0.3474875</v>
      </c>
      <c r="O3619" s="48">
        <v>0.22591249999999999</v>
      </c>
      <c r="P3619" s="48"/>
      <c r="Q3619" s="48"/>
      <c r="R3619" s="48"/>
      <c r="S3619" s="48"/>
      <c r="T3619" s="48">
        <v>2.662925075</v>
      </c>
      <c r="U3619" s="48">
        <v>56.305500000000002</v>
      </c>
      <c r="V3619" s="48">
        <v>0</v>
      </c>
      <c r="W3619" s="48"/>
      <c r="X3619" s="48"/>
      <c r="Y3619" s="48"/>
      <c r="Z3619" s="48"/>
      <c r="AA3619" s="48"/>
      <c r="AB3619" s="48"/>
      <c r="AC3619" s="48"/>
      <c r="AD3619" s="48"/>
      <c r="AE3619" s="48">
        <v>5.95</v>
      </c>
      <c r="AF3619" s="48"/>
      <c r="AG3619" s="48"/>
      <c r="AH3619" s="48"/>
      <c r="AI3619" s="48"/>
      <c r="AJ3619" s="48">
        <v>0</v>
      </c>
      <c r="AK3619" s="48">
        <v>0</v>
      </c>
      <c r="AL3619" s="48">
        <v>4.8499999999999996</v>
      </c>
      <c r="AM3619" s="48">
        <v>0.84250000000000003</v>
      </c>
      <c r="AN3619" s="48">
        <v>5.1637151626554002E-2</v>
      </c>
      <c r="AO3619" s="48">
        <v>2.2543876749999998</v>
      </c>
      <c r="AP3619" s="48">
        <v>43.658250000000002</v>
      </c>
      <c r="AQ3619" s="48"/>
      <c r="AR3619" s="48"/>
      <c r="AS3619">
        <v>1.9297613000000002E-2</v>
      </c>
      <c r="AT3619" s="48"/>
      <c r="AU3619" s="48"/>
      <c r="AV3619" s="48"/>
      <c r="AZ3619" s="48"/>
      <c r="BA3619" s="48"/>
      <c r="BB3619" s="48"/>
      <c r="BC3619" s="48"/>
      <c r="BD3619" s="48"/>
      <c r="BE3619" s="48">
        <v>0</v>
      </c>
      <c r="BF3619" s="48"/>
      <c r="BG3619" s="48">
        <v>3.2302468916167497E-2</v>
      </c>
      <c r="BH3619" s="48">
        <v>0.40853739999999999</v>
      </c>
      <c r="BI3619" s="48"/>
      <c r="BJ3619" s="48">
        <v>12.64725</v>
      </c>
      <c r="BK3619" s="48"/>
      <c r="BL3619" s="48">
        <v>5.95</v>
      </c>
    </row>
    <row r="3620" spans="1:64" x14ac:dyDescent="0.25">
      <c r="A3620" s="56" t="s">
        <v>535</v>
      </c>
      <c r="B3620" s="56" t="s">
        <v>535</v>
      </c>
      <c r="C3620" s="47">
        <v>42307</v>
      </c>
      <c r="D3620" s="47"/>
      <c r="E3620" s="47"/>
      <c r="F3620" s="48" t="s">
        <v>534</v>
      </c>
      <c r="G3620" s="48"/>
      <c r="H3620" s="48">
        <v>503.91468750000001</v>
      </c>
      <c r="I3620" s="48">
        <v>0.30518125000000002</v>
      </c>
      <c r="J3620" s="48">
        <v>0.2848</v>
      </c>
      <c r="K3620" s="48">
        <v>0.29618749999999999</v>
      </c>
      <c r="L3620" s="48">
        <v>0.23855625</v>
      </c>
      <c r="M3620" s="48">
        <v>0.27654374999999998</v>
      </c>
      <c r="N3620" s="48">
        <v>0.34746250000000001</v>
      </c>
      <c r="O3620" s="48">
        <v>0.22597500000000001</v>
      </c>
      <c r="P3620" s="48"/>
      <c r="Q3620" s="48"/>
      <c r="R3620" s="48"/>
      <c r="S3620" s="48"/>
      <c r="T3620" s="48"/>
      <c r="U3620" s="48"/>
      <c r="V3620" s="48"/>
      <c r="W3620" s="48"/>
      <c r="X3620" s="48"/>
      <c r="Y3620" s="48"/>
      <c r="Z3620" s="48"/>
      <c r="AA3620" s="48"/>
      <c r="AB3620" s="48"/>
      <c r="AC3620" s="48"/>
      <c r="AD3620" s="48"/>
      <c r="AE3620" s="48"/>
      <c r="AF3620" s="48">
        <v>0.30117269861368701</v>
      </c>
      <c r="AG3620" s="48">
        <v>0.53030770060563104</v>
      </c>
      <c r="AH3620" s="48"/>
      <c r="AI3620" s="48"/>
      <c r="AJ3620" s="48"/>
      <c r="AK3620" s="48"/>
      <c r="AL3620" s="48"/>
      <c r="AM3620" s="48"/>
      <c r="AN3620" s="48"/>
      <c r="AO3620" s="48"/>
      <c r="AP3620" s="48"/>
      <c r="AQ3620" s="48"/>
      <c r="AR3620" s="48"/>
      <c r="AT3620" s="48"/>
      <c r="AU3620" s="48"/>
      <c r="AV3620" s="48"/>
      <c r="AZ3620" s="48"/>
      <c r="BA3620" s="48"/>
      <c r="BB3620" s="48"/>
      <c r="BC3620" s="48"/>
      <c r="BD3620" s="48"/>
      <c r="BE3620" s="48"/>
      <c r="BF3620" s="48"/>
      <c r="BG3620" s="48"/>
      <c r="BH3620" s="48"/>
      <c r="BI3620" s="48"/>
      <c r="BJ3620" s="48"/>
      <c r="BK3620" s="48"/>
      <c r="BL3620" s="48"/>
    </row>
    <row r="3621" spans="1:64" x14ac:dyDescent="0.25">
      <c r="A3621" s="56" t="s">
        <v>535</v>
      </c>
      <c r="B3621" s="56" t="s">
        <v>535</v>
      </c>
      <c r="C3621" s="47">
        <v>42308</v>
      </c>
      <c r="D3621" s="47"/>
      <c r="E3621" s="47"/>
      <c r="F3621" s="48" t="s">
        <v>534</v>
      </c>
      <c r="G3621" s="48"/>
      <c r="H3621" s="48">
        <v>501.81281250000001</v>
      </c>
      <c r="I3621" s="48">
        <v>0.28920625</v>
      </c>
      <c r="J3621" s="48">
        <v>0.28760000000000002</v>
      </c>
      <c r="K3621" s="48">
        <v>0.29591250000000002</v>
      </c>
      <c r="L3621" s="48">
        <v>0.23847499999999999</v>
      </c>
      <c r="M3621" s="48">
        <v>0.27647500000000003</v>
      </c>
      <c r="N3621" s="48">
        <v>0.34746874999999999</v>
      </c>
      <c r="O3621" s="48">
        <v>0.22597500000000001</v>
      </c>
      <c r="P3621" s="48"/>
      <c r="Q3621" s="48"/>
      <c r="R3621" s="48"/>
      <c r="S3621" s="48"/>
      <c r="T3621" s="48"/>
      <c r="U3621" s="48"/>
      <c r="V3621" s="48"/>
      <c r="W3621" s="48"/>
      <c r="X3621" s="48"/>
      <c r="Y3621" s="48"/>
      <c r="Z3621" s="48"/>
      <c r="AA3621" s="48"/>
      <c r="AB3621" s="48"/>
      <c r="AC3621" s="48"/>
      <c r="AD3621" s="48"/>
      <c r="AE3621" s="48"/>
      <c r="AF3621" s="48"/>
      <c r="AG3621" s="48"/>
      <c r="AH3621" s="48"/>
      <c r="AI3621" s="48"/>
      <c r="AJ3621" s="48"/>
      <c r="AK3621" s="48"/>
      <c r="AL3621" s="48"/>
      <c r="AM3621" s="48"/>
      <c r="AN3621" s="48"/>
      <c r="AO3621" s="48"/>
      <c r="AP3621" s="48"/>
      <c r="AQ3621" s="48"/>
      <c r="AR3621" s="48"/>
      <c r="AT3621" s="48"/>
      <c r="AU3621" s="48"/>
      <c r="AV3621" s="48"/>
      <c r="AZ3621" s="48"/>
      <c r="BA3621" s="48"/>
      <c r="BB3621" s="48"/>
      <c r="BC3621" s="48"/>
      <c r="BD3621" s="48"/>
      <c r="BE3621" s="48"/>
      <c r="BF3621" s="48"/>
      <c r="BG3621" s="48"/>
      <c r="BH3621" s="48"/>
      <c r="BI3621" s="48"/>
      <c r="BJ3621" s="48"/>
      <c r="BK3621" s="48"/>
      <c r="BL3621" s="48"/>
    </row>
    <row r="3622" spans="1:64" x14ac:dyDescent="0.25">
      <c r="A3622" s="56" t="s">
        <v>535</v>
      </c>
      <c r="B3622" s="56" t="s">
        <v>535</v>
      </c>
      <c r="C3622" s="47">
        <v>42309</v>
      </c>
      <c r="D3622" s="47"/>
      <c r="E3622" s="47"/>
      <c r="F3622" s="48" t="s">
        <v>534</v>
      </c>
      <c r="G3622" s="48"/>
      <c r="H3622" s="48">
        <v>498.36562500000002</v>
      </c>
      <c r="I3622" s="48">
        <v>0.27040625000000001</v>
      </c>
      <c r="J3622" s="48">
        <v>0.28498125000000002</v>
      </c>
      <c r="K3622" s="48">
        <v>0.29491875000000001</v>
      </c>
      <c r="L3622" s="48">
        <v>0.2386375</v>
      </c>
      <c r="M3622" s="48">
        <v>0.27644999999999997</v>
      </c>
      <c r="N3622" s="48">
        <v>0.34747499999999998</v>
      </c>
      <c r="O3622" s="48">
        <v>0.22604374999999999</v>
      </c>
      <c r="P3622" s="48"/>
      <c r="Q3622" s="48"/>
      <c r="R3622" s="48"/>
      <c r="S3622" s="48"/>
      <c r="T3622" s="48"/>
      <c r="U3622" s="48"/>
      <c r="V3622" s="48"/>
      <c r="W3622" s="48"/>
      <c r="X3622" s="48"/>
      <c r="Y3622" s="48"/>
      <c r="Z3622" s="48"/>
      <c r="AA3622" s="48"/>
      <c r="AB3622" s="48"/>
      <c r="AC3622" s="48"/>
      <c r="AD3622" s="48"/>
      <c r="AE3622" s="48"/>
      <c r="AF3622" s="48"/>
      <c r="AG3622" s="48"/>
      <c r="AH3622" s="48"/>
      <c r="AI3622" s="48"/>
      <c r="AJ3622" s="48"/>
      <c r="AK3622" s="48"/>
      <c r="AL3622" s="48"/>
      <c r="AM3622" s="48"/>
      <c r="AN3622" s="48"/>
      <c r="AO3622" s="48"/>
      <c r="AP3622" s="48"/>
      <c r="AQ3622" s="48"/>
      <c r="AR3622" s="48"/>
      <c r="AT3622" s="48"/>
      <c r="AU3622" s="48"/>
      <c r="AV3622" s="48"/>
      <c r="AZ3622" s="48"/>
      <c r="BA3622" s="48"/>
      <c r="BB3622" s="48"/>
      <c r="BC3622" s="48"/>
      <c r="BD3622" s="48"/>
      <c r="BE3622" s="48"/>
      <c r="BF3622" s="48"/>
      <c r="BG3622" s="48"/>
      <c r="BH3622" s="48"/>
      <c r="BI3622" s="48"/>
      <c r="BJ3622" s="48"/>
      <c r="BK3622" s="48"/>
      <c r="BL3622" s="48"/>
    </row>
    <row r="3623" spans="1:64" x14ac:dyDescent="0.25">
      <c r="A3623" s="56" t="s">
        <v>535</v>
      </c>
      <c r="B3623" s="56" t="s">
        <v>535</v>
      </c>
      <c r="C3623" s="47">
        <v>42310</v>
      </c>
      <c r="D3623" s="47"/>
      <c r="E3623" s="47"/>
      <c r="F3623" s="48" t="s">
        <v>534</v>
      </c>
      <c r="G3623" s="48"/>
      <c r="H3623" s="48">
        <v>497.08453125</v>
      </c>
      <c r="I3623" s="48">
        <v>0.26653437499999999</v>
      </c>
      <c r="J3623" s="48">
        <v>0.28088750000000001</v>
      </c>
      <c r="K3623" s="48">
        <v>0.29426875000000002</v>
      </c>
      <c r="L3623" s="48">
        <v>0.23886874999999999</v>
      </c>
      <c r="M3623" s="48">
        <v>0.27641874999999999</v>
      </c>
      <c r="N3623" s="48">
        <v>0.34750625000000002</v>
      </c>
      <c r="O3623" s="48">
        <v>0.22617499999999999</v>
      </c>
      <c r="P3623" s="48"/>
      <c r="Q3623" s="48"/>
      <c r="R3623" s="48"/>
      <c r="S3623" s="48"/>
      <c r="T3623" s="48"/>
      <c r="U3623" s="48"/>
      <c r="V3623" s="48"/>
      <c r="W3623" s="48"/>
      <c r="X3623" s="48"/>
      <c r="Y3623" s="48"/>
      <c r="Z3623" s="48"/>
      <c r="AA3623" s="48"/>
      <c r="AB3623" s="48"/>
      <c r="AC3623" s="48"/>
      <c r="AD3623" s="48"/>
      <c r="AE3623" s="48"/>
      <c r="AF3623" s="48">
        <v>0.40319769754909501</v>
      </c>
      <c r="AG3623" s="48">
        <v>0.56365740235605899</v>
      </c>
      <c r="AH3623" s="48"/>
      <c r="AI3623" s="48"/>
      <c r="AJ3623" s="48"/>
      <c r="AK3623" s="48"/>
      <c r="AL3623" s="48"/>
      <c r="AM3623" s="48"/>
      <c r="AN3623" s="48"/>
      <c r="AO3623" s="48"/>
      <c r="AP3623" s="48"/>
      <c r="AQ3623" s="48"/>
      <c r="AR3623" s="48"/>
      <c r="AT3623" s="48"/>
      <c r="AU3623" s="48"/>
      <c r="AV3623" s="48"/>
      <c r="AZ3623" s="48"/>
      <c r="BA3623" s="48"/>
      <c r="BB3623" s="48"/>
      <c r="BC3623" s="48"/>
      <c r="BD3623" s="48"/>
      <c r="BE3623" s="48"/>
      <c r="BF3623" s="48"/>
      <c r="BG3623" s="48"/>
      <c r="BH3623" s="48"/>
      <c r="BI3623" s="48"/>
      <c r="BJ3623" s="48"/>
      <c r="BK3623" s="48"/>
      <c r="BL3623" s="48"/>
    </row>
    <row r="3624" spans="1:64" x14ac:dyDescent="0.25">
      <c r="A3624" s="56" t="s">
        <v>535</v>
      </c>
      <c r="B3624" s="56" t="s">
        <v>535</v>
      </c>
      <c r="C3624" s="47">
        <v>42311</v>
      </c>
      <c r="D3624" s="47"/>
      <c r="E3624" s="47"/>
      <c r="F3624" s="48" t="s">
        <v>534</v>
      </c>
      <c r="G3624" s="48"/>
      <c r="H3624" s="48">
        <v>494.92359375000001</v>
      </c>
      <c r="I3624" s="48">
        <v>0.253690625</v>
      </c>
      <c r="J3624" s="48">
        <v>0.27883750000000002</v>
      </c>
      <c r="K3624" s="48">
        <v>0.29386250000000003</v>
      </c>
      <c r="L3624" s="48">
        <v>0.23930625</v>
      </c>
      <c r="M3624" s="48">
        <v>0.27657500000000002</v>
      </c>
      <c r="N3624" s="48">
        <v>0.34751874999999999</v>
      </c>
      <c r="O3624" s="48">
        <v>0.22621875</v>
      </c>
      <c r="P3624" s="48"/>
      <c r="Q3624" s="48"/>
      <c r="R3624" s="48"/>
      <c r="S3624" s="48"/>
      <c r="T3624" s="48"/>
      <c r="U3624" s="48"/>
      <c r="V3624" s="48"/>
      <c r="W3624" s="48"/>
      <c r="X3624" s="48"/>
      <c r="Y3624" s="48"/>
      <c r="Z3624" s="48"/>
      <c r="AA3624" s="48"/>
      <c r="AB3624" s="48"/>
      <c r="AC3624" s="48"/>
      <c r="AD3624" s="48"/>
      <c r="AE3624" s="48"/>
      <c r="AF3624" s="48"/>
      <c r="AG3624" s="48"/>
      <c r="AH3624" s="48"/>
      <c r="AI3624" s="48"/>
      <c r="AJ3624" s="48"/>
      <c r="AK3624" s="48"/>
      <c r="AL3624" s="48"/>
      <c r="AM3624" s="48"/>
      <c r="AN3624" s="48"/>
      <c r="AO3624" s="48"/>
      <c r="AP3624" s="48"/>
      <c r="AQ3624" s="48"/>
      <c r="AR3624" s="48"/>
      <c r="AT3624" s="48"/>
      <c r="AU3624" s="48"/>
      <c r="AV3624" s="48"/>
      <c r="AZ3624" s="48"/>
      <c r="BA3624" s="48"/>
      <c r="BB3624" s="48"/>
      <c r="BC3624" s="48"/>
      <c r="BD3624" s="48"/>
      <c r="BE3624" s="48"/>
      <c r="BF3624" s="48"/>
      <c r="BG3624" s="48"/>
      <c r="BH3624" s="48"/>
      <c r="BI3624" s="48"/>
      <c r="BJ3624" s="48"/>
      <c r="BK3624" s="48"/>
      <c r="BL3624" s="48"/>
    </row>
    <row r="3625" spans="1:64" x14ac:dyDescent="0.25">
      <c r="A3625" s="56" t="s">
        <v>535</v>
      </c>
      <c r="B3625" s="56" t="s">
        <v>535</v>
      </c>
      <c r="C3625" s="47">
        <v>42312</v>
      </c>
      <c r="D3625" s="47"/>
      <c r="E3625" s="47"/>
      <c r="F3625" s="48" t="s">
        <v>534</v>
      </c>
      <c r="G3625" s="48"/>
      <c r="H3625" s="48">
        <v>492.44203125000001</v>
      </c>
      <c r="I3625" s="48">
        <v>0.242628125</v>
      </c>
      <c r="J3625" s="48">
        <v>0.27569375000000002</v>
      </c>
      <c r="K3625" s="48">
        <v>0.29241875000000001</v>
      </c>
      <c r="L3625" s="48">
        <v>0.2394375</v>
      </c>
      <c r="M3625" s="48">
        <v>0.27660625</v>
      </c>
      <c r="N3625" s="48">
        <v>0.34763749999999999</v>
      </c>
      <c r="O3625" s="48">
        <v>0.22621250000000001</v>
      </c>
      <c r="P3625" s="48"/>
      <c r="Q3625" s="48"/>
      <c r="R3625" s="48"/>
      <c r="S3625" s="48"/>
      <c r="T3625" s="48"/>
      <c r="U3625" s="48"/>
      <c r="V3625" s="48"/>
      <c r="W3625" s="48"/>
      <c r="X3625" s="48"/>
      <c r="Y3625" s="48"/>
      <c r="Z3625" s="48"/>
      <c r="AA3625" s="48"/>
      <c r="AB3625" s="48"/>
      <c r="AC3625" s="48"/>
      <c r="AD3625" s="48"/>
      <c r="AE3625" s="48"/>
      <c r="AF3625" s="48"/>
      <c r="AG3625" s="48"/>
      <c r="AH3625" s="48"/>
      <c r="AI3625" s="48"/>
      <c r="AJ3625" s="48"/>
      <c r="AK3625" s="48"/>
      <c r="AL3625" s="48"/>
      <c r="AM3625" s="48"/>
      <c r="AN3625" s="48"/>
      <c r="AO3625" s="48"/>
      <c r="AP3625" s="48"/>
      <c r="AQ3625" s="48"/>
      <c r="AR3625" s="48"/>
      <c r="AT3625" s="48"/>
      <c r="AU3625" s="48"/>
      <c r="AV3625" s="48"/>
      <c r="AZ3625" s="48"/>
      <c r="BA3625" s="48"/>
      <c r="BB3625" s="48"/>
      <c r="BC3625" s="48"/>
      <c r="BD3625" s="48"/>
      <c r="BE3625" s="48"/>
      <c r="BF3625" s="48"/>
      <c r="BG3625" s="48"/>
      <c r="BH3625" s="48"/>
      <c r="BI3625" s="48"/>
      <c r="BJ3625" s="48"/>
      <c r="BK3625" s="48"/>
      <c r="BL3625" s="48"/>
    </row>
    <row r="3626" spans="1:64" x14ac:dyDescent="0.25">
      <c r="A3626" s="56" t="s">
        <v>535</v>
      </c>
      <c r="B3626" s="56" t="s">
        <v>535</v>
      </c>
      <c r="C3626" s="47">
        <v>42313</v>
      </c>
      <c r="D3626" s="47"/>
      <c r="E3626" s="47"/>
      <c r="F3626" s="48" t="s">
        <v>534</v>
      </c>
      <c r="G3626" s="48"/>
      <c r="H3626" s="48">
        <v>488.73140625000002</v>
      </c>
      <c r="I3626" s="48">
        <v>0.228159375</v>
      </c>
      <c r="J3626" s="48">
        <v>0.2697</v>
      </c>
      <c r="K3626" s="48">
        <v>0.29016249999999999</v>
      </c>
      <c r="L3626" s="48">
        <v>0.2394375</v>
      </c>
      <c r="M3626" s="48">
        <v>0.276675</v>
      </c>
      <c r="N3626" s="48">
        <v>0.34760625000000001</v>
      </c>
      <c r="O3626" s="48">
        <v>0.22629374999999999</v>
      </c>
      <c r="P3626" s="48"/>
      <c r="Q3626" s="48"/>
      <c r="R3626" s="48"/>
      <c r="S3626" s="48"/>
      <c r="T3626" s="48"/>
      <c r="U3626" s="48"/>
      <c r="V3626" s="48"/>
      <c r="W3626" s="48"/>
      <c r="X3626" s="48"/>
      <c r="Y3626" s="48"/>
      <c r="Z3626" s="48"/>
      <c r="AA3626" s="48"/>
      <c r="AB3626" s="48"/>
      <c r="AC3626" s="48"/>
      <c r="AD3626" s="48"/>
      <c r="AE3626" s="48"/>
      <c r="AF3626" s="48"/>
      <c r="AG3626" s="48">
        <v>0.54159733626506601</v>
      </c>
      <c r="AH3626" s="48"/>
      <c r="AI3626" s="48"/>
      <c r="AJ3626" s="48"/>
      <c r="AK3626" s="48"/>
      <c r="AL3626" s="48"/>
      <c r="AM3626" s="48"/>
      <c r="AN3626" s="48"/>
      <c r="AO3626" s="48"/>
      <c r="AP3626" s="48"/>
      <c r="AQ3626" s="48"/>
      <c r="AR3626" s="48"/>
      <c r="AT3626" s="48"/>
      <c r="AU3626" s="48"/>
      <c r="AV3626" s="48"/>
      <c r="AZ3626" s="48"/>
      <c r="BA3626" s="48"/>
      <c r="BB3626" s="48"/>
      <c r="BC3626" s="48"/>
      <c r="BD3626" s="48"/>
      <c r="BE3626" s="48"/>
      <c r="BF3626" s="48"/>
      <c r="BG3626" s="48"/>
      <c r="BH3626" s="48"/>
      <c r="BI3626" s="48"/>
      <c r="BJ3626" s="48"/>
      <c r="BK3626" s="48"/>
      <c r="BL3626" s="48"/>
    </row>
    <row r="3627" spans="1:64" x14ac:dyDescent="0.25">
      <c r="A3627" s="56" t="s">
        <v>535</v>
      </c>
      <c r="B3627" s="56" t="s">
        <v>535</v>
      </c>
      <c r="C3627" s="47">
        <v>42314</v>
      </c>
      <c r="D3627" s="47"/>
      <c r="E3627" s="47"/>
      <c r="F3627" s="48" t="s">
        <v>534</v>
      </c>
      <c r="G3627" s="48"/>
      <c r="H3627" s="48">
        <v>492.32953125</v>
      </c>
      <c r="I3627" s="48">
        <v>0.25504687500000001</v>
      </c>
      <c r="J3627" s="48">
        <v>0.26903749999999998</v>
      </c>
      <c r="K3627" s="48">
        <v>0.28904999999999997</v>
      </c>
      <c r="L3627" s="48">
        <v>0.23951875</v>
      </c>
      <c r="M3627" s="48">
        <v>0.27652500000000002</v>
      </c>
      <c r="N3627" s="48">
        <v>0.34761249999999999</v>
      </c>
      <c r="O3627" s="48">
        <v>0.22635</v>
      </c>
      <c r="P3627" s="48"/>
      <c r="Q3627" s="48"/>
      <c r="R3627" s="48"/>
      <c r="S3627" s="48"/>
      <c r="T3627" s="48"/>
      <c r="U3627" s="48"/>
      <c r="V3627" s="48"/>
      <c r="W3627" s="48"/>
      <c r="X3627" s="48"/>
      <c r="Y3627" s="48"/>
      <c r="Z3627" s="48"/>
      <c r="AA3627" s="48"/>
      <c r="AB3627" s="48"/>
      <c r="AC3627" s="48"/>
      <c r="AD3627" s="48"/>
      <c r="AE3627" s="48"/>
      <c r="AF3627" s="48"/>
      <c r="AG3627" s="48"/>
      <c r="AH3627" s="48"/>
      <c r="AI3627" s="48"/>
      <c r="AJ3627" s="48"/>
      <c r="AK3627" s="48"/>
      <c r="AL3627" s="48"/>
      <c r="AM3627" s="48"/>
      <c r="AN3627" s="48"/>
      <c r="AO3627" s="48"/>
      <c r="AP3627" s="48"/>
      <c r="AQ3627" s="48"/>
      <c r="AR3627" s="48"/>
      <c r="AT3627" s="48"/>
      <c r="AU3627" s="48"/>
      <c r="AV3627" s="48"/>
      <c r="AZ3627" s="48"/>
      <c r="BA3627" s="48"/>
      <c r="BB3627" s="48"/>
      <c r="BC3627" s="48"/>
      <c r="BD3627" s="48"/>
      <c r="BE3627" s="48"/>
      <c r="BF3627" s="48"/>
      <c r="BG3627" s="48"/>
      <c r="BH3627" s="48"/>
      <c r="BI3627" s="48"/>
      <c r="BJ3627" s="48"/>
      <c r="BK3627" s="48"/>
      <c r="BL3627" s="48"/>
    </row>
    <row r="3628" spans="1:64" x14ac:dyDescent="0.25">
      <c r="A3628" s="56" t="s">
        <v>535</v>
      </c>
      <c r="B3628" s="56" t="s">
        <v>535</v>
      </c>
      <c r="C3628" s="47">
        <v>42315</v>
      </c>
      <c r="D3628" s="47"/>
      <c r="E3628" s="47"/>
      <c r="F3628" s="48" t="s">
        <v>534</v>
      </c>
      <c r="G3628" s="48"/>
      <c r="H3628" s="48">
        <v>489.9346875</v>
      </c>
      <c r="I3628" s="48">
        <v>0.24098749999999999</v>
      </c>
      <c r="J3628" s="48">
        <v>0.26769375000000001</v>
      </c>
      <c r="K3628" s="48">
        <v>0.28865000000000002</v>
      </c>
      <c r="L3628" s="48">
        <v>0.23973125000000001</v>
      </c>
      <c r="M3628" s="48">
        <v>0.27644374999999999</v>
      </c>
      <c r="N3628" s="48">
        <v>0.34761249999999999</v>
      </c>
      <c r="O3628" s="48">
        <v>0.2263375</v>
      </c>
      <c r="P3628" s="48"/>
      <c r="Q3628" s="48"/>
      <c r="R3628" s="48"/>
      <c r="S3628" s="48"/>
      <c r="T3628" s="48"/>
      <c r="U3628" s="48"/>
      <c r="V3628" s="48"/>
      <c r="W3628" s="48"/>
      <c r="X3628" s="48"/>
      <c r="Y3628" s="48"/>
      <c r="Z3628" s="48"/>
      <c r="AA3628" s="48"/>
      <c r="AB3628" s="48"/>
      <c r="AC3628" s="48"/>
      <c r="AD3628" s="48"/>
      <c r="AE3628" s="48"/>
      <c r="AF3628" s="48"/>
      <c r="AG3628" s="48"/>
      <c r="AH3628" s="48"/>
      <c r="AI3628" s="48"/>
      <c r="AJ3628" s="48"/>
      <c r="AK3628" s="48"/>
      <c r="AL3628" s="48"/>
      <c r="AM3628" s="48"/>
      <c r="AN3628" s="48"/>
      <c r="AO3628" s="48"/>
      <c r="AP3628" s="48"/>
      <c r="AQ3628" s="48"/>
      <c r="AR3628" s="48"/>
      <c r="AT3628" s="48"/>
      <c r="AU3628" s="48"/>
      <c r="AV3628" s="48"/>
      <c r="AZ3628" s="48"/>
      <c r="BA3628" s="48"/>
      <c r="BB3628" s="48"/>
      <c r="BC3628" s="48"/>
      <c r="BD3628" s="48"/>
      <c r="BE3628" s="48"/>
      <c r="BF3628" s="48"/>
      <c r="BG3628" s="48"/>
      <c r="BH3628" s="48"/>
      <c r="BI3628" s="48"/>
      <c r="BJ3628" s="48"/>
      <c r="BK3628" s="48"/>
      <c r="BL3628" s="48"/>
    </row>
    <row r="3629" spans="1:64" x14ac:dyDescent="0.25">
      <c r="A3629" s="56" t="s">
        <v>535</v>
      </c>
      <c r="B3629" s="56" t="s">
        <v>535</v>
      </c>
      <c r="C3629" s="47">
        <v>42316</v>
      </c>
      <c r="D3629" s="47"/>
      <c r="E3629" s="47"/>
      <c r="F3629" s="48" t="s">
        <v>534</v>
      </c>
      <c r="G3629" s="48"/>
      <c r="H3629" s="48">
        <v>488.00859374999999</v>
      </c>
      <c r="I3629" s="48">
        <v>0.230896875</v>
      </c>
      <c r="J3629" s="48">
        <v>0.26530625000000002</v>
      </c>
      <c r="K3629" s="48">
        <v>0.28803125000000002</v>
      </c>
      <c r="L3629" s="48">
        <v>0.24003125</v>
      </c>
      <c r="M3629" s="48">
        <v>0.27656874999999997</v>
      </c>
      <c r="N3629" s="48">
        <v>0.34760000000000002</v>
      </c>
      <c r="O3629" s="48">
        <v>0.22636249999999999</v>
      </c>
      <c r="P3629" s="48"/>
      <c r="Q3629" s="48"/>
      <c r="R3629" s="48"/>
      <c r="S3629" s="48"/>
      <c r="T3629" s="48"/>
      <c r="U3629" s="48"/>
      <c r="V3629" s="48"/>
      <c r="W3629" s="48"/>
      <c r="X3629" s="48"/>
      <c r="Y3629" s="48"/>
      <c r="Z3629" s="48"/>
      <c r="AA3629" s="48"/>
      <c r="AB3629" s="48"/>
      <c r="AC3629" s="48"/>
      <c r="AD3629" s="48"/>
      <c r="AE3629" s="48"/>
      <c r="AF3629" s="48"/>
      <c r="AG3629" s="48"/>
      <c r="AH3629" s="48"/>
      <c r="AI3629" s="48"/>
      <c r="AJ3629" s="48"/>
      <c r="AK3629" s="48"/>
      <c r="AL3629" s="48"/>
      <c r="AM3629" s="48"/>
      <c r="AN3629" s="48"/>
      <c r="AO3629" s="48"/>
      <c r="AP3629" s="48"/>
      <c r="AQ3629" s="48"/>
      <c r="AR3629" s="48"/>
      <c r="AT3629" s="48"/>
      <c r="AU3629" s="48"/>
      <c r="AV3629" s="48"/>
      <c r="AZ3629" s="48"/>
      <c r="BA3629" s="48"/>
      <c r="BB3629" s="48"/>
      <c r="BC3629" s="48"/>
      <c r="BD3629" s="48"/>
      <c r="BE3629" s="48"/>
      <c r="BF3629" s="48"/>
      <c r="BG3629" s="48"/>
      <c r="BH3629" s="48"/>
      <c r="BI3629" s="48"/>
      <c r="BJ3629" s="48"/>
      <c r="BK3629" s="48"/>
      <c r="BL3629" s="48"/>
    </row>
    <row r="3630" spans="1:64" x14ac:dyDescent="0.25">
      <c r="A3630" s="56" t="s">
        <v>535</v>
      </c>
      <c r="B3630" s="56" t="s">
        <v>535</v>
      </c>
      <c r="C3630" s="47">
        <v>42317</v>
      </c>
      <c r="D3630" s="47"/>
      <c r="E3630" s="47"/>
      <c r="F3630" s="48" t="s">
        <v>534</v>
      </c>
      <c r="G3630" s="48"/>
      <c r="H3630" s="48">
        <v>484.54453124999998</v>
      </c>
      <c r="I3630" s="48">
        <v>0.21557812500000001</v>
      </c>
      <c r="J3630" s="48">
        <v>0.25944374999999997</v>
      </c>
      <c r="K3630" s="48">
        <v>0.28634999999999999</v>
      </c>
      <c r="L3630" s="48">
        <v>0.24046875000000001</v>
      </c>
      <c r="M3630" s="48">
        <v>0.27669375000000002</v>
      </c>
      <c r="N3630" s="48">
        <v>0.34765625</v>
      </c>
      <c r="O3630" s="48">
        <v>0.22646875</v>
      </c>
      <c r="P3630" s="48"/>
      <c r="Q3630" s="48"/>
      <c r="R3630" s="48"/>
      <c r="S3630" s="48"/>
      <c r="T3630" s="48"/>
      <c r="U3630" s="48"/>
      <c r="V3630" s="48"/>
      <c r="W3630" s="48"/>
      <c r="X3630" s="48"/>
      <c r="Y3630" s="48"/>
      <c r="Z3630" s="48"/>
      <c r="AA3630" s="48"/>
      <c r="AB3630" s="48"/>
      <c r="AC3630" s="48"/>
      <c r="AD3630" s="48"/>
      <c r="AE3630" s="48"/>
      <c r="AF3630" s="48"/>
      <c r="AG3630" s="48"/>
      <c r="AH3630" s="48"/>
      <c r="AI3630" s="48"/>
      <c r="AJ3630" s="48"/>
      <c r="AK3630" s="48"/>
      <c r="AL3630" s="48"/>
      <c r="AM3630" s="48"/>
      <c r="AN3630" s="48"/>
      <c r="AO3630" s="48"/>
      <c r="AP3630" s="48"/>
      <c r="AQ3630" s="48"/>
      <c r="AR3630" s="48"/>
      <c r="AT3630" s="48"/>
      <c r="AU3630" s="48"/>
      <c r="AV3630" s="48"/>
      <c r="AZ3630" s="48"/>
      <c r="BA3630" s="48"/>
      <c r="BB3630" s="48"/>
      <c r="BC3630" s="48"/>
      <c r="BD3630" s="48"/>
      <c r="BE3630" s="48"/>
      <c r="BF3630" s="48"/>
      <c r="BG3630" s="48"/>
      <c r="BH3630" s="48"/>
      <c r="BI3630" s="48"/>
      <c r="BJ3630" s="48"/>
      <c r="BK3630" s="48"/>
      <c r="BL3630" s="48"/>
    </row>
    <row r="3631" spans="1:64" x14ac:dyDescent="0.25">
      <c r="A3631" s="56" t="s">
        <v>535</v>
      </c>
      <c r="B3631" s="56" t="s">
        <v>535</v>
      </c>
      <c r="C3631" s="47">
        <v>42318</v>
      </c>
      <c r="D3631" s="47"/>
      <c r="E3631" s="47"/>
      <c r="F3631" s="48" t="s">
        <v>534</v>
      </c>
      <c r="G3631" s="48"/>
      <c r="H3631" s="48">
        <v>480.34125</v>
      </c>
      <c r="I3631" s="48">
        <v>0.19917499999999999</v>
      </c>
      <c r="J3631" s="48">
        <v>0.2512625</v>
      </c>
      <c r="K3631" s="48">
        <v>0.28410000000000002</v>
      </c>
      <c r="L3631" s="48">
        <v>0.24074999999999999</v>
      </c>
      <c r="M3631" s="48">
        <v>0.27676875000000001</v>
      </c>
      <c r="N3631" s="48">
        <v>0.347775</v>
      </c>
      <c r="O3631" s="48">
        <v>0.226525</v>
      </c>
      <c r="P3631" s="48"/>
      <c r="Q3631" s="48"/>
      <c r="R3631" s="48"/>
      <c r="S3631" s="48"/>
      <c r="T3631" s="48"/>
      <c r="U3631" s="48"/>
      <c r="V3631" s="48"/>
      <c r="W3631" s="48"/>
      <c r="X3631" s="48"/>
      <c r="Y3631" s="48"/>
      <c r="Z3631" s="48"/>
      <c r="AA3631" s="48"/>
      <c r="AB3631" s="48"/>
      <c r="AC3631" s="48"/>
      <c r="AD3631" s="48"/>
      <c r="AE3631" s="48">
        <v>7.85</v>
      </c>
      <c r="AF3631" s="48">
        <v>0.60467598331662298</v>
      </c>
      <c r="AG3631" s="48">
        <v>0.67543301978225201</v>
      </c>
      <c r="AH3631" s="48"/>
      <c r="AI3631" s="48"/>
      <c r="AJ3631" s="48"/>
      <c r="AK3631" s="48">
        <v>0</v>
      </c>
      <c r="AL3631" s="48">
        <v>6.75</v>
      </c>
      <c r="AM3631" s="48"/>
      <c r="AN3631" s="48"/>
      <c r="AO3631" s="48"/>
      <c r="AP3631" s="48"/>
      <c r="AQ3631" s="48"/>
      <c r="AR3631" s="48"/>
      <c r="AT3631" s="48"/>
      <c r="AU3631" s="48"/>
      <c r="AV3631" s="48"/>
      <c r="AZ3631" s="48"/>
      <c r="BA3631" s="48"/>
      <c r="BB3631" s="48"/>
      <c r="BC3631" s="48"/>
      <c r="BD3631" s="48"/>
      <c r="BE3631" s="48"/>
      <c r="BF3631" s="48"/>
      <c r="BG3631" s="48"/>
      <c r="BH3631" s="48"/>
      <c r="BI3631" s="48"/>
      <c r="BJ3631" s="48"/>
      <c r="BK3631" s="48"/>
      <c r="BL3631" s="48">
        <v>7.85</v>
      </c>
    </row>
    <row r="3632" spans="1:64" x14ac:dyDescent="0.25">
      <c r="A3632" s="56" t="s">
        <v>535</v>
      </c>
      <c r="B3632" s="56" t="s">
        <v>535</v>
      </c>
      <c r="C3632" s="47">
        <v>42319</v>
      </c>
      <c r="D3632" s="47"/>
      <c r="E3632" s="47"/>
      <c r="F3632" s="48" t="s">
        <v>534</v>
      </c>
      <c r="G3632" s="48"/>
      <c r="H3632" s="48">
        <v>477.95015625000002</v>
      </c>
      <c r="I3632" s="48">
        <v>0.19059062500000001</v>
      </c>
      <c r="J3632" s="48">
        <v>0.24660625</v>
      </c>
      <c r="K3632" s="48">
        <v>0.28228124999999998</v>
      </c>
      <c r="L3632" s="48">
        <v>0.24109375</v>
      </c>
      <c r="M3632" s="48">
        <v>0.27686875</v>
      </c>
      <c r="N3632" s="48">
        <v>0.34781250000000002</v>
      </c>
      <c r="O3632" s="48">
        <v>0.22651250000000001</v>
      </c>
      <c r="P3632" s="48"/>
      <c r="Q3632" s="48"/>
      <c r="R3632" s="48"/>
      <c r="S3632" s="48"/>
      <c r="T3632" s="48"/>
      <c r="U3632" s="48"/>
      <c r="V3632" s="48"/>
      <c r="W3632" s="48"/>
      <c r="X3632" s="48"/>
      <c r="Y3632" s="48"/>
      <c r="Z3632" s="48"/>
      <c r="AA3632" s="48"/>
      <c r="AB3632" s="48"/>
      <c r="AC3632" s="48"/>
      <c r="AD3632" s="48"/>
      <c r="AE3632" s="48"/>
      <c r="AF3632" s="48"/>
      <c r="AG3632" s="48"/>
      <c r="AH3632" s="48"/>
      <c r="AI3632" s="48"/>
      <c r="AJ3632" s="48"/>
      <c r="AK3632" s="48"/>
      <c r="AL3632" s="48"/>
      <c r="AM3632" s="48"/>
      <c r="AN3632" s="48"/>
      <c r="AO3632" s="48"/>
      <c r="AP3632" s="48"/>
      <c r="AQ3632" s="48"/>
      <c r="AR3632" s="48"/>
      <c r="AT3632" s="48"/>
      <c r="AU3632" s="48"/>
      <c r="AV3632" s="48"/>
      <c r="AZ3632" s="48"/>
      <c r="BA3632" s="48"/>
      <c r="BB3632" s="48"/>
      <c r="BC3632" s="48"/>
      <c r="BD3632" s="48"/>
      <c r="BE3632" s="48"/>
      <c r="BF3632" s="48"/>
      <c r="BG3632" s="48"/>
      <c r="BH3632" s="48"/>
      <c r="BI3632" s="48"/>
      <c r="BJ3632" s="48"/>
      <c r="BK3632" s="48"/>
      <c r="BL3632" s="48"/>
    </row>
    <row r="3633" spans="1:64" x14ac:dyDescent="0.25">
      <c r="A3633" s="56" t="s">
        <v>535</v>
      </c>
      <c r="B3633" s="56" t="s">
        <v>535</v>
      </c>
      <c r="C3633" s="47">
        <v>42320</v>
      </c>
      <c r="D3633" s="47"/>
      <c r="E3633" s="47"/>
      <c r="F3633" s="48" t="s">
        <v>534</v>
      </c>
      <c r="G3633" s="48"/>
      <c r="H3633" s="48">
        <v>482.38218749999999</v>
      </c>
      <c r="I3633" s="48">
        <v>0.22601874999999999</v>
      </c>
      <c r="J3633" s="48">
        <v>0.24501249999999999</v>
      </c>
      <c r="K3633" s="48">
        <v>0.27971875000000002</v>
      </c>
      <c r="L3633" s="48">
        <v>0.24116874999999999</v>
      </c>
      <c r="M3633" s="48">
        <v>0.27705000000000002</v>
      </c>
      <c r="N3633" s="48">
        <v>0.34783124999999998</v>
      </c>
      <c r="O3633" s="48">
        <v>0.22665625</v>
      </c>
      <c r="P3633" s="48"/>
      <c r="Q3633" s="48"/>
      <c r="R3633" s="48"/>
      <c r="S3633" s="48"/>
      <c r="T3633" s="48"/>
      <c r="U3633" s="48"/>
      <c r="V3633" s="48"/>
      <c r="W3633" s="48"/>
      <c r="X3633" s="48"/>
      <c r="Y3633" s="48"/>
      <c r="Z3633" s="48"/>
      <c r="AA3633" s="48"/>
      <c r="AB3633" s="48"/>
      <c r="AC3633" s="48"/>
      <c r="AD3633" s="48"/>
      <c r="AE3633" s="48"/>
      <c r="AF3633" s="48">
        <v>0.62123307305545905</v>
      </c>
      <c r="AG3633" s="48">
        <v>0.80408894924961605</v>
      </c>
      <c r="AH3633" s="48"/>
      <c r="AI3633" s="48"/>
      <c r="AJ3633" s="48"/>
      <c r="AK3633" s="48"/>
      <c r="AL3633" s="48"/>
      <c r="AM3633" s="48"/>
      <c r="AN3633" s="48"/>
      <c r="AO3633" s="48"/>
      <c r="AP3633" s="48"/>
      <c r="AQ3633" s="48"/>
      <c r="AR3633" s="48"/>
      <c r="AT3633" s="48"/>
      <c r="AU3633" s="48"/>
      <c r="AV3633" s="48"/>
      <c r="AZ3633" s="48"/>
      <c r="BA3633" s="48"/>
      <c r="BB3633" s="48"/>
      <c r="BC3633" s="48"/>
      <c r="BD3633" s="48"/>
      <c r="BE3633" s="48"/>
      <c r="BF3633" s="48"/>
      <c r="BG3633" s="48"/>
      <c r="BH3633" s="48"/>
      <c r="BI3633" s="48"/>
      <c r="BJ3633" s="48"/>
      <c r="BK3633" s="48"/>
      <c r="BL3633" s="48"/>
    </row>
    <row r="3634" spans="1:64" x14ac:dyDescent="0.25">
      <c r="A3634" s="56" t="s">
        <v>535</v>
      </c>
      <c r="B3634" s="56" t="s">
        <v>535</v>
      </c>
      <c r="C3634" s="47">
        <v>42321</v>
      </c>
      <c r="D3634" s="47"/>
      <c r="E3634" s="47"/>
      <c r="F3634" s="48" t="s">
        <v>534</v>
      </c>
      <c r="G3634" s="48"/>
      <c r="H3634" s="48">
        <v>479.09812499999998</v>
      </c>
      <c r="I3634" s="48">
        <v>0.21251875000000001</v>
      </c>
      <c r="J3634" s="48">
        <v>0.24201875</v>
      </c>
      <c r="K3634" s="48">
        <v>0.27715000000000001</v>
      </c>
      <c r="L3634" s="48">
        <v>0.24097499999999999</v>
      </c>
      <c r="M3634" s="48">
        <v>0.27703749999999999</v>
      </c>
      <c r="N3634" s="48">
        <v>0.34786875</v>
      </c>
      <c r="O3634" s="48">
        <v>0.22669375</v>
      </c>
      <c r="P3634" s="48"/>
      <c r="Q3634" s="48"/>
      <c r="R3634" s="48"/>
      <c r="S3634" s="48"/>
      <c r="T3634" s="48"/>
      <c r="U3634" s="48"/>
      <c r="V3634" s="48"/>
      <c r="W3634" s="48"/>
      <c r="X3634" s="48"/>
      <c r="Y3634" s="48"/>
      <c r="Z3634" s="48"/>
      <c r="AA3634" s="48"/>
      <c r="AB3634" s="48"/>
      <c r="AC3634" s="48"/>
      <c r="AD3634" s="48"/>
      <c r="AE3634" s="48"/>
      <c r="AF3634" s="48"/>
      <c r="AG3634" s="48"/>
      <c r="AH3634" s="48"/>
      <c r="AI3634" s="48"/>
      <c r="AJ3634" s="48"/>
      <c r="AK3634" s="48"/>
      <c r="AL3634" s="48"/>
      <c r="AM3634" s="48"/>
      <c r="AN3634" s="48"/>
      <c r="AO3634" s="48"/>
      <c r="AP3634" s="48"/>
      <c r="AQ3634" s="48"/>
      <c r="AR3634" s="48"/>
      <c r="AT3634" s="48"/>
      <c r="AU3634" s="48"/>
      <c r="AV3634" s="48"/>
      <c r="AZ3634" s="48"/>
      <c r="BA3634" s="48"/>
      <c r="BB3634" s="48"/>
      <c r="BC3634" s="48"/>
      <c r="BD3634" s="48"/>
      <c r="BE3634" s="48"/>
      <c r="BF3634" s="48"/>
      <c r="BG3634" s="48"/>
      <c r="BH3634" s="48"/>
      <c r="BI3634" s="48"/>
      <c r="BJ3634" s="48"/>
      <c r="BK3634" s="48"/>
      <c r="BL3634" s="48"/>
    </row>
    <row r="3635" spans="1:64" x14ac:dyDescent="0.25">
      <c r="A3635" s="56" t="s">
        <v>535</v>
      </c>
      <c r="B3635" s="56" t="s">
        <v>535</v>
      </c>
      <c r="C3635" s="47">
        <v>42322</v>
      </c>
      <c r="D3635" s="47"/>
      <c r="E3635" s="47"/>
      <c r="F3635" s="48" t="s">
        <v>534</v>
      </c>
      <c r="G3635" s="48"/>
      <c r="H3635" s="48">
        <v>475.8253125</v>
      </c>
      <c r="I3635" s="48">
        <v>0.1998875</v>
      </c>
      <c r="J3635" s="48">
        <v>0.23793125000000001</v>
      </c>
      <c r="K3635" s="48">
        <v>0.27465624999999999</v>
      </c>
      <c r="L3635" s="48">
        <v>0.24082500000000001</v>
      </c>
      <c r="M3635" s="48">
        <v>0.27704374999999998</v>
      </c>
      <c r="N3635" s="48">
        <v>0.34795625000000002</v>
      </c>
      <c r="O3635" s="48">
        <v>0.22669375</v>
      </c>
      <c r="P3635" s="48"/>
      <c r="Q3635" s="48"/>
      <c r="R3635" s="48"/>
      <c r="S3635" s="48"/>
      <c r="T3635" s="48"/>
      <c r="U3635" s="48"/>
      <c r="V3635" s="48"/>
      <c r="W3635" s="48"/>
      <c r="X3635" s="48"/>
      <c r="Y3635" s="48"/>
      <c r="Z3635" s="48"/>
      <c r="AA3635" s="48"/>
      <c r="AB3635" s="48"/>
      <c r="AC3635" s="48"/>
      <c r="AD3635" s="48"/>
      <c r="AE3635" s="48"/>
      <c r="AF3635" s="48"/>
      <c r="AG3635" s="48"/>
      <c r="AH3635" s="48"/>
      <c r="AI3635" s="48"/>
      <c r="AJ3635" s="48"/>
      <c r="AK3635" s="48"/>
      <c r="AL3635" s="48"/>
      <c r="AM3635" s="48"/>
      <c r="AN3635" s="48"/>
      <c r="AO3635" s="48"/>
      <c r="AP3635" s="48"/>
      <c r="AQ3635" s="48"/>
      <c r="AR3635" s="48"/>
      <c r="AT3635" s="48"/>
      <c r="AU3635" s="48"/>
      <c r="AV3635" s="48"/>
      <c r="AZ3635" s="48"/>
      <c r="BA3635" s="48"/>
      <c r="BB3635" s="48"/>
      <c r="BC3635" s="48"/>
      <c r="BD3635" s="48"/>
      <c r="BE3635" s="48"/>
      <c r="BF3635" s="48"/>
      <c r="BG3635" s="48"/>
      <c r="BH3635" s="48"/>
      <c r="BI3635" s="48"/>
      <c r="BJ3635" s="48"/>
      <c r="BK3635" s="48"/>
      <c r="BL3635" s="48"/>
    </row>
    <row r="3636" spans="1:64" x14ac:dyDescent="0.25">
      <c r="A3636" s="56" t="s">
        <v>535</v>
      </c>
      <c r="B3636" s="56" t="s">
        <v>535</v>
      </c>
      <c r="C3636" s="47">
        <v>42323</v>
      </c>
      <c r="D3636" s="47"/>
      <c r="E3636" s="47"/>
      <c r="F3636" s="48" t="s">
        <v>534</v>
      </c>
      <c r="G3636" s="48"/>
      <c r="H3636" s="48">
        <v>473.09296875000001</v>
      </c>
      <c r="I3636" s="48">
        <v>0.18997187500000001</v>
      </c>
      <c r="J3636" s="48">
        <v>0.23410624999999999</v>
      </c>
      <c r="K3636" s="48">
        <v>0.27239374999999999</v>
      </c>
      <c r="L3636" s="48">
        <v>0.24059375</v>
      </c>
      <c r="M3636" s="48">
        <v>0.27705000000000002</v>
      </c>
      <c r="N3636" s="48">
        <v>0.34807500000000002</v>
      </c>
      <c r="O3636" s="48">
        <v>0.226825</v>
      </c>
      <c r="P3636" s="48"/>
      <c r="Q3636" s="48"/>
      <c r="R3636" s="48"/>
      <c r="S3636" s="48"/>
      <c r="T3636" s="48"/>
      <c r="U3636" s="48"/>
      <c r="V3636" s="48"/>
      <c r="W3636" s="48"/>
      <c r="X3636" s="48"/>
      <c r="Y3636" s="48"/>
      <c r="Z3636" s="48"/>
      <c r="AA3636" s="48"/>
      <c r="AB3636" s="48"/>
      <c r="AC3636" s="48"/>
      <c r="AD3636" s="48"/>
      <c r="AE3636" s="48"/>
      <c r="AF3636" s="48"/>
      <c r="AG3636" s="48"/>
      <c r="AH3636" s="48"/>
      <c r="AI3636" s="48"/>
      <c r="AJ3636" s="48"/>
      <c r="AK3636" s="48"/>
      <c r="AL3636" s="48"/>
      <c r="AM3636" s="48"/>
      <c r="AN3636" s="48"/>
      <c r="AO3636" s="48"/>
      <c r="AP3636" s="48"/>
      <c r="AQ3636" s="48"/>
      <c r="AR3636" s="48"/>
      <c r="AT3636" s="48"/>
      <c r="AU3636" s="48"/>
      <c r="AV3636" s="48"/>
      <c r="AZ3636" s="48"/>
      <c r="BA3636" s="48"/>
      <c r="BB3636" s="48"/>
      <c r="BC3636" s="48"/>
      <c r="BD3636" s="48"/>
      <c r="BE3636" s="48"/>
      <c r="BF3636" s="48"/>
      <c r="BG3636" s="48"/>
      <c r="BH3636" s="48"/>
      <c r="BI3636" s="48"/>
      <c r="BJ3636" s="48"/>
      <c r="BK3636" s="48"/>
      <c r="BL3636" s="48"/>
    </row>
    <row r="3637" spans="1:64" x14ac:dyDescent="0.25">
      <c r="A3637" s="56" t="s">
        <v>535</v>
      </c>
      <c r="B3637" s="56" t="s">
        <v>535</v>
      </c>
      <c r="C3637" s="47">
        <v>42324</v>
      </c>
      <c r="D3637" s="47"/>
      <c r="E3637" s="47"/>
      <c r="F3637" s="48" t="s">
        <v>534</v>
      </c>
      <c r="G3637" s="48"/>
      <c r="H3637" s="48">
        <v>468.84046875000001</v>
      </c>
      <c r="I3637" s="48">
        <v>0.17677812500000001</v>
      </c>
      <c r="J3637" s="48">
        <v>0.2267875</v>
      </c>
      <c r="K3637" s="48">
        <v>0.26887499999999998</v>
      </c>
      <c r="L3637" s="48">
        <v>0.24026249999999999</v>
      </c>
      <c r="M3637" s="48">
        <v>0.27699374999999998</v>
      </c>
      <c r="N3637" s="48">
        <v>0.34807500000000002</v>
      </c>
      <c r="O3637" s="48">
        <v>0.2268125</v>
      </c>
      <c r="P3637" s="48"/>
      <c r="Q3637" s="48"/>
      <c r="R3637" s="48"/>
      <c r="S3637" s="48"/>
      <c r="T3637" s="48"/>
      <c r="U3637" s="48"/>
      <c r="V3637" s="48"/>
      <c r="W3637" s="48"/>
      <c r="X3637" s="48"/>
      <c r="Y3637" s="48"/>
      <c r="Z3637" s="48"/>
      <c r="AA3637" s="48"/>
      <c r="AB3637" s="48"/>
      <c r="AC3637" s="48"/>
      <c r="AD3637" s="48"/>
      <c r="AE3637" s="48"/>
      <c r="AF3637" s="48"/>
      <c r="AG3637" s="48"/>
      <c r="AH3637" s="48"/>
      <c r="AI3637" s="48"/>
      <c r="AJ3637" s="48"/>
      <c r="AK3637" s="48"/>
      <c r="AL3637" s="48"/>
      <c r="AM3637" s="48"/>
      <c r="AN3637" s="48"/>
      <c r="AO3637" s="48"/>
      <c r="AP3637" s="48"/>
      <c r="AQ3637" s="48"/>
      <c r="AR3637" s="48"/>
      <c r="AT3637" s="48"/>
      <c r="AU3637" s="48"/>
      <c r="AV3637" s="48"/>
      <c r="AZ3637" s="48"/>
      <c r="BA3637" s="48"/>
      <c r="BB3637" s="48"/>
      <c r="BC3637" s="48"/>
      <c r="BD3637" s="48"/>
      <c r="BE3637" s="48"/>
      <c r="BF3637" s="48"/>
      <c r="BG3637" s="48"/>
      <c r="BH3637" s="48"/>
      <c r="BI3637" s="48"/>
      <c r="BJ3637" s="48"/>
      <c r="BK3637" s="48"/>
      <c r="BL3637" s="48"/>
    </row>
    <row r="3638" spans="1:64" x14ac:dyDescent="0.25">
      <c r="A3638" s="56" t="s">
        <v>535</v>
      </c>
      <c r="B3638" s="56" t="s">
        <v>535</v>
      </c>
      <c r="C3638" s="47">
        <v>42325</v>
      </c>
      <c r="D3638" s="47"/>
      <c r="E3638" s="47"/>
      <c r="F3638" s="48" t="s">
        <v>534</v>
      </c>
      <c r="G3638" s="48"/>
      <c r="H3638" s="48">
        <v>465.53109375000003</v>
      </c>
      <c r="I3638" s="48">
        <v>0.16686562499999999</v>
      </c>
      <c r="J3638" s="48">
        <v>0.2212875</v>
      </c>
      <c r="K3638" s="48">
        <v>0.26591874999999998</v>
      </c>
      <c r="L3638" s="48">
        <v>0.24001875</v>
      </c>
      <c r="M3638" s="48">
        <v>0.27689374999999999</v>
      </c>
      <c r="N3638" s="48">
        <v>0.34807500000000002</v>
      </c>
      <c r="O3638" s="48">
        <v>0.2267875</v>
      </c>
      <c r="P3638" s="48"/>
      <c r="Q3638" s="48"/>
      <c r="R3638" s="48"/>
      <c r="S3638" s="48"/>
      <c r="T3638" s="48"/>
      <c r="U3638" s="48"/>
      <c r="V3638" s="48"/>
      <c r="W3638" s="48"/>
      <c r="X3638" s="48"/>
      <c r="Y3638" s="48"/>
      <c r="Z3638" s="48"/>
      <c r="AA3638" s="48"/>
      <c r="AB3638" s="48"/>
      <c r="AC3638" s="48"/>
      <c r="AD3638" s="48"/>
      <c r="AE3638" s="48"/>
      <c r="AF3638" s="48">
        <v>0.78634389584861797</v>
      </c>
      <c r="AG3638" s="48">
        <v>0.79786744311658597</v>
      </c>
      <c r="AH3638" s="48"/>
      <c r="AI3638" s="48"/>
      <c r="AJ3638" s="48"/>
      <c r="AK3638" s="48"/>
      <c r="AL3638" s="48"/>
      <c r="AM3638" s="48"/>
      <c r="AN3638" s="48"/>
      <c r="AO3638" s="48"/>
      <c r="AP3638" s="48"/>
      <c r="AQ3638" s="48"/>
      <c r="AR3638" s="48"/>
      <c r="AT3638" s="48"/>
      <c r="AU3638" s="48"/>
      <c r="AV3638" s="48"/>
      <c r="AZ3638" s="48"/>
      <c r="BA3638" s="48"/>
      <c r="BB3638" s="48"/>
      <c r="BC3638" s="48"/>
      <c r="BD3638" s="48"/>
      <c r="BE3638" s="48"/>
      <c r="BF3638" s="48"/>
      <c r="BG3638" s="48"/>
      <c r="BH3638" s="48"/>
      <c r="BI3638" s="48"/>
      <c r="BJ3638" s="48"/>
      <c r="BK3638" s="48"/>
      <c r="BL3638" s="48"/>
    </row>
    <row r="3639" spans="1:64" x14ac:dyDescent="0.25">
      <c r="A3639" s="56" t="s">
        <v>535</v>
      </c>
      <c r="B3639" s="56" t="s">
        <v>535</v>
      </c>
      <c r="C3639" s="47">
        <v>42326</v>
      </c>
      <c r="D3639" s="47"/>
      <c r="E3639" s="47"/>
      <c r="F3639" s="48" t="s">
        <v>534</v>
      </c>
      <c r="G3639" s="48"/>
      <c r="H3639" s="48">
        <v>461.66250000000002</v>
      </c>
      <c r="I3639" s="48">
        <v>0.15654999999999999</v>
      </c>
      <c r="J3639" s="48">
        <v>0.21426249999999999</v>
      </c>
      <c r="K3639" s="48">
        <v>0.26205624999999999</v>
      </c>
      <c r="L3639" s="48">
        <v>0.23966875000000001</v>
      </c>
      <c r="M3639" s="48">
        <v>0.27689999999999998</v>
      </c>
      <c r="N3639" s="48">
        <v>0.34805625000000001</v>
      </c>
      <c r="O3639" s="48">
        <v>0.2267875</v>
      </c>
      <c r="P3639" s="48"/>
      <c r="Q3639" s="48"/>
      <c r="R3639" s="48"/>
      <c r="S3639" s="48"/>
      <c r="T3639" s="48"/>
      <c r="U3639" s="48"/>
      <c r="V3639" s="48"/>
      <c r="W3639" s="48"/>
      <c r="X3639" s="48"/>
      <c r="Y3639" s="48"/>
      <c r="Z3639" s="48"/>
      <c r="AA3639" s="48"/>
      <c r="AB3639" s="48"/>
      <c r="AC3639" s="48"/>
      <c r="AD3639" s="48"/>
      <c r="AE3639" s="48"/>
      <c r="AF3639" s="48"/>
      <c r="AG3639" s="48"/>
      <c r="AH3639" s="48"/>
      <c r="AI3639" s="48"/>
      <c r="AJ3639" s="48"/>
      <c r="AK3639" s="48"/>
      <c r="AL3639" s="48"/>
      <c r="AM3639" s="48"/>
      <c r="AN3639" s="48"/>
      <c r="AO3639" s="48"/>
      <c r="AP3639" s="48"/>
      <c r="AQ3639" s="48"/>
      <c r="AR3639" s="48"/>
      <c r="AT3639" s="48"/>
      <c r="AU3639" s="48"/>
      <c r="AV3639" s="48"/>
      <c r="AZ3639" s="48"/>
      <c r="BA3639" s="48"/>
      <c r="BB3639" s="48"/>
      <c r="BC3639" s="48"/>
      <c r="BD3639" s="48"/>
      <c r="BE3639" s="48"/>
      <c r="BF3639" s="48"/>
      <c r="BG3639" s="48"/>
      <c r="BH3639" s="48"/>
      <c r="BI3639" s="48"/>
      <c r="BJ3639" s="48"/>
      <c r="BK3639" s="48"/>
      <c r="BL3639" s="48"/>
    </row>
    <row r="3640" spans="1:64" x14ac:dyDescent="0.25">
      <c r="A3640" s="56" t="s">
        <v>535</v>
      </c>
      <c r="B3640" s="56" t="s">
        <v>535</v>
      </c>
      <c r="C3640" s="47">
        <v>42327</v>
      </c>
      <c r="D3640" s="47"/>
      <c r="E3640" s="47"/>
      <c r="F3640" s="48" t="s">
        <v>534</v>
      </c>
      <c r="G3640" s="48"/>
      <c r="H3640" s="48">
        <v>468.07828124999997</v>
      </c>
      <c r="I3640" s="48">
        <v>0.208209375</v>
      </c>
      <c r="J3640" s="48">
        <v>0.21426249999999999</v>
      </c>
      <c r="K3640" s="48">
        <v>0.25809375000000001</v>
      </c>
      <c r="L3640" s="48">
        <v>0.23923125000000001</v>
      </c>
      <c r="M3640" s="48">
        <v>0.27683124999999997</v>
      </c>
      <c r="N3640" s="48">
        <v>0.34807500000000002</v>
      </c>
      <c r="O3640" s="48">
        <v>0.22679374999999999</v>
      </c>
      <c r="P3640" s="48"/>
      <c r="Q3640" s="48"/>
      <c r="R3640" s="48"/>
      <c r="S3640" s="48"/>
      <c r="T3640" s="48">
        <v>10.07176705</v>
      </c>
      <c r="U3640" s="48">
        <v>336.71800000000002</v>
      </c>
      <c r="V3640" s="48">
        <v>0</v>
      </c>
      <c r="W3640" s="48"/>
      <c r="X3640" s="48"/>
      <c r="Y3640" s="48"/>
      <c r="Z3640" s="48"/>
      <c r="AA3640" s="48"/>
      <c r="AB3640" s="48"/>
      <c r="AC3640" s="48"/>
      <c r="AD3640" s="48"/>
      <c r="AE3640" s="48"/>
      <c r="AF3640" s="48"/>
      <c r="AG3640" s="48"/>
      <c r="AH3640" s="48">
        <v>3.5999999999999997E-2</v>
      </c>
      <c r="AI3640" s="48">
        <v>1.107E-2</v>
      </c>
      <c r="AJ3640" s="48">
        <v>0.3075</v>
      </c>
      <c r="AK3640" s="48"/>
      <c r="AL3640" s="48"/>
      <c r="AM3640" s="48">
        <v>2.9049999999999998</v>
      </c>
      <c r="AN3640" s="48">
        <v>4.3454840869117703E-2</v>
      </c>
      <c r="AO3640" s="48">
        <v>6.88083505</v>
      </c>
      <c r="AP3640" s="48">
        <v>158.34450000000001</v>
      </c>
      <c r="AQ3640" s="48"/>
      <c r="AR3640" s="48"/>
      <c r="AS3640">
        <v>1.8346075E-2</v>
      </c>
      <c r="AT3640" s="48"/>
      <c r="AU3640" s="48"/>
      <c r="AV3640" s="48"/>
      <c r="AZ3640" s="48"/>
      <c r="BA3640" s="48"/>
      <c r="BB3640" s="48"/>
      <c r="BC3640" s="48"/>
      <c r="BD3640" s="48"/>
      <c r="BE3640" s="48">
        <v>0</v>
      </c>
      <c r="BF3640" s="48"/>
      <c r="BG3640" s="48">
        <v>1.7857771837408599E-2</v>
      </c>
      <c r="BH3640" s="48">
        <v>3.179862</v>
      </c>
      <c r="BI3640" s="48"/>
      <c r="BJ3640" s="48">
        <v>178.066</v>
      </c>
      <c r="BK3640" s="48"/>
      <c r="BL3640" s="48"/>
    </row>
    <row r="3641" spans="1:64" x14ac:dyDescent="0.25">
      <c r="A3641" s="56" t="s">
        <v>535</v>
      </c>
      <c r="B3641" s="56" t="s">
        <v>535</v>
      </c>
      <c r="C3641" s="47">
        <v>42328</v>
      </c>
      <c r="D3641" s="47"/>
      <c r="E3641" s="47"/>
      <c r="F3641" s="48" t="s">
        <v>534</v>
      </c>
      <c r="G3641" s="48"/>
      <c r="H3641" s="48">
        <v>467.88515625000002</v>
      </c>
      <c r="I3641" s="48">
        <v>0.21521562499999999</v>
      </c>
      <c r="J3641" s="48">
        <v>0.21253125</v>
      </c>
      <c r="K3641" s="48">
        <v>0.25521874999999999</v>
      </c>
      <c r="L3641" s="48">
        <v>0.23872499999999999</v>
      </c>
      <c r="M3641" s="48">
        <v>0.27679375000000001</v>
      </c>
      <c r="N3641" s="48">
        <v>0.34807500000000002</v>
      </c>
      <c r="O3641" s="48">
        <v>0.22693125</v>
      </c>
      <c r="P3641" s="48"/>
      <c r="Q3641" s="48"/>
      <c r="R3641" s="48"/>
      <c r="S3641" s="48">
        <v>3.9</v>
      </c>
      <c r="T3641" s="48"/>
      <c r="U3641" s="48"/>
      <c r="V3641" s="48"/>
      <c r="W3641" s="48"/>
      <c r="X3641" s="48"/>
      <c r="Y3641" s="48"/>
      <c r="Z3641" s="48"/>
      <c r="AA3641" s="48"/>
      <c r="AB3641" s="48"/>
      <c r="AC3641" s="48"/>
      <c r="AD3641" s="48"/>
      <c r="AE3641" s="48">
        <v>8.6999999999999993</v>
      </c>
      <c r="AF3641" s="48"/>
      <c r="AG3641" s="48">
        <v>0.87740006192626896</v>
      </c>
      <c r="AH3641" s="48"/>
      <c r="AI3641" s="48"/>
      <c r="AJ3641" s="48"/>
      <c r="AK3641" s="48">
        <v>0.15</v>
      </c>
      <c r="AL3641" s="48">
        <v>7.65</v>
      </c>
      <c r="AM3641" s="48"/>
      <c r="AN3641" s="48"/>
      <c r="AO3641" s="48"/>
      <c r="AP3641" s="48"/>
      <c r="AQ3641" s="48"/>
      <c r="AR3641" s="48"/>
      <c r="AT3641" s="48"/>
      <c r="AU3641" s="48"/>
      <c r="AV3641" s="48"/>
      <c r="AZ3641" s="48"/>
      <c r="BA3641" s="48"/>
      <c r="BB3641" s="48"/>
      <c r="BC3641" s="48"/>
      <c r="BD3641" s="48"/>
      <c r="BE3641" s="48"/>
      <c r="BF3641" s="48"/>
      <c r="BG3641" s="48"/>
      <c r="BH3641" s="48"/>
      <c r="BI3641" s="48"/>
      <c r="BJ3641" s="48"/>
      <c r="BK3641" s="48"/>
      <c r="BL3641" s="48">
        <v>8.6999999999999993</v>
      </c>
    </row>
    <row r="3642" spans="1:64" x14ac:dyDescent="0.25">
      <c r="A3642" s="56" t="s">
        <v>535</v>
      </c>
      <c r="B3642" s="56" t="s">
        <v>535</v>
      </c>
      <c r="C3642" s="47">
        <v>42329</v>
      </c>
      <c r="D3642" s="47"/>
      <c r="E3642" s="47"/>
      <c r="F3642" s="48" t="s">
        <v>534</v>
      </c>
      <c r="G3642" s="48"/>
      <c r="H3642" s="48">
        <v>464.92453124999997</v>
      </c>
      <c r="I3642" s="48">
        <v>0.20022187499999999</v>
      </c>
      <c r="J3642" s="48">
        <v>0.21235000000000001</v>
      </c>
      <c r="K3642" s="48">
        <v>0.25360624999999998</v>
      </c>
      <c r="L3642" s="48">
        <v>0.23831250000000001</v>
      </c>
      <c r="M3642" s="48">
        <v>0.27666249999999998</v>
      </c>
      <c r="N3642" s="48">
        <v>0.34793125000000003</v>
      </c>
      <c r="O3642" s="48">
        <v>0.22695000000000001</v>
      </c>
      <c r="P3642" s="48"/>
      <c r="Q3642" s="48"/>
      <c r="R3642" s="48"/>
      <c r="S3642" s="48"/>
      <c r="T3642" s="48"/>
      <c r="U3642" s="48"/>
      <c r="V3642" s="48"/>
      <c r="W3642" s="48"/>
      <c r="X3642" s="48"/>
      <c r="Y3642" s="48"/>
      <c r="Z3642" s="48"/>
      <c r="AA3642" s="48"/>
      <c r="AB3642" s="48"/>
      <c r="AC3642" s="48"/>
      <c r="AD3642" s="48"/>
      <c r="AE3642" s="48"/>
      <c r="AF3642" s="48"/>
      <c r="AG3642" s="48"/>
      <c r="AH3642" s="48"/>
      <c r="AI3642" s="48"/>
      <c r="AJ3642" s="48"/>
      <c r="AK3642" s="48"/>
      <c r="AL3642" s="48"/>
      <c r="AM3642" s="48"/>
      <c r="AN3642" s="48"/>
      <c r="AO3642" s="48"/>
      <c r="AP3642" s="48"/>
      <c r="AQ3642" s="48"/>
      <c r="AR3642" s="48"/>
      <c r="AT3642" s="48"/>
      <c r="AU3642" s="48"/>
      <c r="AV3642" s="48"/>
      <c r="AZ3642" s="48"/>
      <c r="BA3642" s="48"/>
      <c r="BB3642" s="48"/>
      <c r="BC3642" s="48"/>
      <c r="BD3642" s="48"/>
      <c r="BE3642" s="48"/>
      <c r="BF3642" s="48"/>
      <c r="BG3642" s="48"/>
      <c r="BH3642" s="48"/>
      <c r="BI3642" s="48"/>
      <c r="BJ3642" s="48"/>
      <c r="BK3642" s="48"/>
      <c r="BL3642" s="48"/>
    </row>
    <row r="3643" spans="1:64" x14ac:dyDescent="0.25">
      <c r="A3643" s="56" t="s">
        <v>535</v>
      </c>
      <c r="B3643" s="56" t="s">
        <v>535</v>
      </c>
      <c r="C3643" s="47">
        <v>42330</v>
      </c>
      <c r="D3643" s="47"/>
      <c r="E3643" s="47"/>
      <c r="F3643" s="48" t="s">
        <v>534</v>
      </c>
      <c r="G3643" s="48"/>
      <c r="H3643" s="48">
        <v>460.97062499999998</v>
      </c>
      <c r="I3643" s="48">
        <v>0.18260000000000001</v>
      </c>
      <c r="J3643" s="48">
        <v>0.2097125</v>
      </c>
      <c r="K3643" s="48">
        <v>0.25129374999999998</v>
      </c>
      <c r="L3643" s="48">
        <v>0.23774999999999999</v>
      </c>
      <c r="M3643" s="48">
        <v>0.27660000000000001</v>
      </c>
      <c r="N3643" s="48">
        <v>0.34791250000000001</v>
      </c>
      <c r="O3643" s="48">
        <v>0.22685625000000001</v>
      </c>
      <c r="P3643" s="48"/>
      <c r="Q3643" s="48"/>
      <c r="R3643" s="48"/>
      <c r="S3643" s="48"/>
      <c r="T3643" s="48"/>
      <c r="U3643" s="48"/>
      <c r="V3643" s="48"/>
      <c r="W3643" s="48"/>
      <c r="X3643" s="48"/>
      <c r="Y3643" s="48"/>
      <c r="Z3643" s="48"/>
      <c r="AA3643" s="48"/>
      <c r="AB3643" s="48"/>
      <c r="AC3643" s="48"/>
      <c r="AD3643" s="48"/>
      <c r="AE3643" s="48"/>
      <c r="AF3643" s="48"/>
      <c r="AG3643" s="48"/>
      <c r="AH3643" s="48"/>
      <c r="AI3643" s="48"/>
      <c r="AJ3643" s="48"/>
      <c r="AK3643" s="48"/>
      <c r="AL3643" s="48"/>
      <c r="AM3643" s="48"/>
      <c r="AN3643" s="48"/>
      <c r="AO3643" s="48"/>
      <c r="AP3643" s="48"/>
      <c r="AQ3643" s="48"/>
      <c r="AR3643" s="48"/>
      <c r="AT3643" s="48"/>
      <c r="AU3643" s="48"/>
      <c r="AV3643" s="48"/>
      <c r="AZ3643" s="48"/>
      <c r="BA3643" s="48"/>
      <c r="BB3643" s="48"/>
      <c r="BC3643" s="48"/>
      <c r="BD3643" s="48"/>
      <c r="BE3643" s="48"/>
      <c r="BF3643" s="48"/>
      <c r="BG3643" s="48"/>
      <c r="BH3643" s="48"/>
      <c r="BI3643" s="48"/>
      <c r="BJ3643" s="48"/>
      <c r="BK3643" s="48"/>
      <c r="BL3643" s="48"/>
    </row>
    <row r="3644" spans="1:64" x14ac:dyDescent="0.25">
      <c r="A3644" s="56" t="s">
        <v>535</v>
      </c>
      <c r="B3644" s="56" t="s">
        <v>535</v>
      </c>
      <c r="C3644" s="47">
        <v>42331</v>
      </c>
      <c r="D3644" s="47"/>
      <c r="E3644" s="47"/>
      <c r="F3644" s="48" t="s">
        <v>534</v>
      </c>
      <c r="G3644" s="48"/>
      <c r="H3644" s="48">
        <v>455.30671875000002</v>
      </c>
      <c r="I3644" s="48">
        <v>0.16225937500000001</v>
      </c>
      <c r="J3644" s="48">
        <v>0.20270625</v>
      </c>
      <c r="K3644" s="48">
        <v>0.24709375</v>
      </c>
      <c r="L3644" s="48">
        <v>0.23675625</v>
      </c>
      <c r="M3644" s="48">
        <v>0.27652500000000002</v>
      </c>
      <c r="N3644" s="48">
        <v>0.34791875</v>
      </c>
      <c r="O3644" s="48">
        <v>0.22691249999999999</v>
      </c>
      <c r="P3644" s="48"/>
      <c r="Q3644" s="48"/>
      <c r="R3644" s="48"/>
      <c r="S3644" s="48"/>
      <c r="T3644" s="48"/>
      <c r="U3644" s="48"/>
      <c r="V3644" s="48"/>
      <c r="W3644" s="48"/>
      <c r="X3644" s="48"/>
      <c r="Y3644" s="48"/>
      <c r="Z3644" s="48"/>
      <c r="AA3644" s="48"/>
      <c r="AB3644" s="48"/>
      <c r="AC3644" s="48"/>
      <c r="AD3644" s="48"/>
      <c r="AE3644" s="48"/>
      <c r="AF3644" s="48">
        <v>0.784728788325321</v>
      </c>
      <c r="AG3644" s="48">
        <v>0.86809556834329504</v>
      </c>
      <c r="AH3644" s="48"/>
      <c r="AI3644" s="48"/>
      <c r="AJ3644" s="48"/>
      <c r="AK3644" s="48"/>
      <c r="AL3644" s="48"/>
      <c r="AM3644" s="48"/>
      <c r="AN3644" s="48"/>
      <c r="AO3644" s="48"/>
      <c r="AP3644" s="48"/>
      <c r="AQ3644" s="48"/>
      <c r="AR3644" s="48"/>
      <c r="AT3644" s="48"/>
      <c r="AU3644" s="48"/>
      <c r="AV3644" s="48"/>
      <c r="AZ3644" s="48"/>
      <c r="BA3644" s="48"/>
      <c r="BB3644" s="48"/>
      <c r="BC3644" s="48"/>
      <c r="BD3644" s="48"/>
      <c r="BE3644" s="48"/>
      <c r="BF3644" s="48"/>
      <c r="BG3644" s="48"/>
      <c r="BH3644" s="48"/>
      <c r="BI3644" s="48"/>
      <c r="BJ3644" s="48"/>
      <c r="BK3644" s="48"/>
      <c r="BL3644" s="48"/>
    </row>
    <row r="3645" spans="1:64" x14ac:dyDescent="0.25">
      <c r="A3645" s="56" t="s">
        <v>535</v>
      </c>
      <c r="B3645" s="56" t="s">
        <v>535</v>
      </c>
      <c r="C3645" s="47">
        <v>42332</v>
      </c>
      <c r="D3645" s="47"/>
      <c r="E3645" s="47"/>
      <c r="F3645" s="48" t="s">
        <v>534</v>
      </c>
      <c r="G3645" s="48"/>
      <c r="H3645" s="48">
        <v>448.64296875000002</v>
      </c>
      <c r="I3645" s="48">
        <v>0.143340625</v>
      </c>
      <c r="J3645" s="48">
        <v>0.1925125</v>
      </c>
      <c r="K3645" s="48">
        <v>0.24075625</v>
      </c>
      <c r="L3645" s="48">
        <v>0.23551250000000001</v>
      </c>
      <c r="M3645" s="48">
        <v>0.2764375</v>
      </c>
      <c r="N3645" s="48">
        <v>0.34791875</v>
      </c>
      <c r="O3645" s="48">
        <v>0.22692499999999999</v>
      </c>
      <c r="P3645" s="48"/>
      <c r="Q3645" s="48"/>
      <c r="R3645" s="48"/>
      <c r="S3645" s="48"/>
      <c r="T3645" s="48"/>
      <c r="U3645" s="48"/>
      <c r="V3645" s="48"/>
      <c r="W3645" s="48"/>
      <c r="X3645" s="48"/>
      <c r="Y3645" s="48"/>
      <c r="Z3645" s="48"/>
      <c r="AA3645" s="48"/>
      <c r="AB3645" s="48"/>
      <c r="AC3645" s="48"/>
      <c r="AD3645" s="48"/>
      <c r="AE3645" s="48"/>
      <c r="AF3645" s="48"/>
      <c r="AG3645" s="48"/>
      <c r="AH3645" s="48"/>
      <c r="AI3645" s="48"/>
      <c r="AJ3645" s="48"/>
      <c r="AK3645" s="48"/>
      <c r="AL3645" s="48"/>
      <c r="AM3645" s="48"/>
      <c r="AN3645" s="48"/>
      <c r="AO3645" s="48"/>
      <c r="AP3645" s="48"/>
      <c r="AQ3645" s="48"/>
      <c r="AR3645" s="48"/>
      <c r="AT3645" s="48"/>
      <c r="AU3645" s="48"/>
      <c r="AV3645" s="48"/>
      <c r="AZ3645" s="48"/>
      <c r="BA3645" s="48"/>
      <c r="BB3645" s="48"/>
      <c r="BC3645" s="48"/>
      <c r="BD3645" s="48"/>
      <c r="BE3645" s="48"/>
      <c r="BF3645" s="48"/>
      <c r="BG3645" s="48"/>
      <c r="BH3645" s="48"/>
      <c r="BI3645" s="48"/>
      <c r="BJ3645" s="48"/>
      <c r="BK3645" s="48"/>
      <c r="BL3645" s="48"/>
    </row>
    <row r="3646" spans="1:64" x14ac:dyDescent="0.25">
      <c r="A3646" s="56" t="s">
        <v>535</v>
      </c>
      <c r="B3646" s="56" t="s">
        <v>535</v>
      </c>
      <c r="C3646" s="47">
        <v>42333</v>
      </c>
      <c r="D3646" s="47"/>
      <c r="E3646" s="47"/>
      <c r="F3646" s="48" t="s">
        <v>534</v>
      </c>
      <c r="G3646" s="48"/>
      <c r="H3646" s="48">
        <v>442.4634375</v>
      </c>
      <c r="I3646" s="48">
        <v>0.12846250000000001</v>
      </c>
      <c r="J3646" s="48">
        <v>0.18218124999999999</v>
      </c>
      <c r="K3646" s="48">
        <v>0.23401250000000001</v>
      </c>
      <c r="L3646" s="48">
        <v>0.23426875</v>
      </c>
      <c r="M3646" s="48">
        <v>0.27634375</v>
      </c>
      <c r="N3646" s="48">
        <v>0.34801874999999999</v>
      </c>
      <c r="O3646" s="48">
        <v>0.22691249999999999</v>
      </c>
      <c r="P3646" s="48"/>
      <c r="Q3646" s="48"/>
      <c r="R3646" s="48"/>
      <c r="S3646" s="48"/>
      <c r="T3646" s="48"/>
      <c r="U3646" s="48"/>
      <c r="V3646" s="48"/>
      <c r="W3646" s="48"/>
      <c r="X3646" s="48"/>
      <c r="Y3646" s="48"/>
      <c r="Z3646" s="48"/>
      <c r="AA3646" s="48"/>
      <c r="AB3646" s="48"/>
      <c r="AC3646" s="48"/>
      <c r="AD3646" s="48"/>
      <c r="AE3646" s="48">
        <v>8.75</v>
      </c>
      <c r="AF3646" s="48"/>
      <c r="AG3646" s="48"/>
      <c r="AH3646" s="48"/>
      <c r="AI3646" s="48"/>
      <c r="AJ3646" s="48"/>
      <c r="AK3646" s="48">
        <v>0.2</v>
      </c>
      <c r="AL3646" s="48">
        <v>8.6</v>
      </c>
      <c r="AM3646" s="48"/>
      <c r="AN3646" s="48"/>
      <c r="AO3646" s="48"/>
      <c r="AP3646" s="48"/>
      <c r="AQ3646" s="48"/>
      <c r="AR3646" s="48"/>
      <c r="AT3646" s="48"/>
      <c r="AU3646" s="48"/>
      <c r="AV3646" s="48"/>
      <c r="AZ3646" s="48"/>
      <c r="BA3646" s="48"/>
      <c r="BB3646" s="48"/>
      <c r="BC3646" s="48"/>
      <c r="BD3646" s="48"/>
      <c r="BE3646" s="48"/>
      <c r="BF3646" s="48"/>
      <c r="BG3646" s="48"/>
      <c r="BH3646" s="48"/>
      <c r="BI3646" s="48"/>
      <c r="BJ3646" s="48"/>
      <c r="BK3646" s="48"/>
      <c r="BL3646" s="48">
        <v>8.75</v>
      </c>
    </row>
    <row r="3647" spans="1:64" x14ac:dyDescent="0.25">
      <c r="A3647" s="56" t="s">
        <v>535</v>
      </c>
      <c r="B3647" s="56" t="s">
        <v>535</v>
      </c>
      <c r="C3647" s="47">
        <v>42334</v>
      </c>
      <c r="D3647" s="47"/>
      <c r="E3647" s="47"/>
      <c r="F3647" s="48" t="s">
        <v>534</v>
      </c>
      <c r="G3647" s="48"/>
      <c r="H3647" s="48">
        <v>465.75984375000002</v>
      </c>
      <c r="I3647" s="48">
        <v>0.24288437500000001</v>
      </c>
      <c r="J3647" s="48">
        <v>0.21500625000000001</v>
      </c>
      <c r="K3647" s="48">
        <v>0.23849375</v>
      </c>
      <c r="L3647" s="48">
        <v>0.23381874999999999</v>
      </c>
      <c r="M3647" s="48">
        <v>0.27628124999999998</v>
      </c>
      <c r="N3647" s="48">
        <v>0.34801874999999999</v>
      </c>
      <c r="O3647" s="48">
        <v>0.22697500000000001</v>
      </c>
      <c r="P3647" s="48"/>
      <c r="Q3647" s="48"/>
      <c r="R3647" s="48"/>
      <c r="S3647" s="48"/>
      <c r="T3647" s="48"/>
      <c r="U3647" s="48"/>
      <c r="V3647" s="48"/>
      <c r="W3647" s="48"/>
      <c r="X3647" s="48"/>
      <c r="Y3647" s="48"/>
      <c r="Z3647" s="48"/>
      <c r="AA3647" s="48"/>
      <c r="AB3647" s="48"/>
      <c r="AC3647" s="48"/>
      <c r="AD3647" s="48"/>
      <c r="AE3647" s="48"/>
      <c r="AF3647" s="48"/>
      <c r="AG3647" s="48"/>
      <c r="AH3647" s="48"/>
      <c r="AI3647" s="48"/>
      <c r="AJ3647" s="48"/>
      <c r="AK3647" s="48"/>
      <c r="AL3647" s="48"/>
      <c r="AM3647" s="48"/>
      <c r="AN3647" s="48"/>
      <c r="AO3647" s="48"/>
      <c r="AP3647" s="48"/>
      <c r="AQ3647" s="48"/>
      <c r="AR3647" s="48"/>
      <c r="AT3647" s="48"/>
      <c r="AU3647" s="48"/>
      <c r="AV3647" s="48"/>
      <c r="AZ3647" s="48"/>
      <c r="BA3647" s="48"/>
      <c r="BB3647" s="48"/>
      <c r="BC3647" s="48"/>
      <c r="BD3647" s="48"/>
      <c r="BE3647" s="48"/>
      <c r="BF3647" s="48"/>
      <c r="BG3647" s="48"/>
      <c r="BH3647" s="48"/>
      <c r="BI3647" s="48"/>
      <c r="BJ3647" s="48"/>
      <c r="BK3647" s="48"/>
      <c r="BL3647" s="48"/>
    </row>
    <row r="3648" spans="1:64" x14ac:dyDescent="0.25">
      <c r="A3648" s="56" t="s">
        <v>535</v>
      </c>
      <c r="B3648" s="56" t="s">
        <v>535</v>
      </c>
      <c r="C3648" s="47">
        <v>42335</v>
      </c>
      <c r="D3648" s="47"/>
      <c r="E3648" s="47"/>
      <c r="F3648" s="48" t="s">
        <v>534</v>
      </c>
      <c r="G3648" s="48"/>
      <c r="H3648" s="48">
        <v>461.15062499999999</v>
      </c>
      <c r="I3648" s="48">
        <v>0.21554999999999999</v>
      </c>
      <c r="J3648" s="48">
        <v>0.21137500000000001</v>
      </c>
      <c r="K3648" s="48">
        <v>0.2391875</v>
      </c>
      <c r="L3648" s="48">
        <v>0.23322499999999999</v>
      </c>
      <c r="M3648" s="48">
        <v>0.27628750000000002</v>
      </c>
      <c r="N3648" s="48">
        <v>0.34811249999999999</v>
      </c>
      <c r="O3648" s="48">
        <v>0.22689375000000001</v>
      </c>
      <c r="P3648" s="48"/>
      <c r="Q3648" s="48"/>
      <c r="R3648" s="48"/>
      <c r="S3648" s="48"/>
      <c r="T3648" s="48"/>
      <c r="U3648" s="48"/>
      <c r="V3648" s="48"/>
      <c r="W3648" s="48"/>
      <c r="X3648" s="48"/>
      <c r="Y3648" s="48"/>
      <c r="Z3648" s="48"/>
      <c r="AA3648" s="48"/>
      <c r="AB3648" s="48"/>
      <c r="AC3648" s="48"/>
      <c r="AD3648" s="48"/>
      <c r="AE3648" s="48"/>
      <c r="AF3648" s="48"/>
      <c r="AG3648" s="48"/>
      <c r="AH3648" s="48"/>
      <c r="AI3648" s="48"/>
      <c r="AJ3648" s="48"/>
      <c r="AK3648" s="48"/>
      <c r="AL3648" s="48"/>
      <c r="AM3648" s="48"/>
      <c r="AN3648" s="48"/>
      <c r="AO3648" s="48"/>
      <c r="AP3648" s="48"/>
      <c r="AQ3648" s="48"/>
      <c r="AR3648" s="48"/>
      <c r="AT3648" s="48"/>
      <c r="AU3648" s="48"/>
      <c r="AV3648" s="48"/>
      <c r="AZ3648" s="48"/>
      <c r="BA3648" s="48"/>
      <c r="BB3648" s="48"/>
      <c r="BC3648" s="48"/>
      <c r="BD3648" s="48"/>
      <c r="BE3648" s="48"/>
      <c r="BF3648" s="48"/>
      <c r="BG3648" s="48"/>
      <c r="BH3648" s="48"/>
      <c r="BI3648" s="48"/>
      <c r="BJ3648" s="48"/>
      <c r="BK3648" s="48"/>
      <c r="BL3648" s="48"/>
    </row>
    <row r="3649" spans="1:64" x14ac:dyDescent="0.25">
      <c r="A3649" s="56" t="s">
        <v>535</v>
      </c>
      <c r="B3649" s="56" t="s">
        <v>535</v>
      </c>
      <c r="C3649" s="47">
        <v>42336</v>
      </c>
      <c r="D3649" s="47"/>
      <c r="E3649" s="47"/>
      <c r="F3649" s="48" t="s">
        <v>534</v>
      </c>
      <c r="G3649" s="48"/>
      <c r="H3649" s="48">
        <v>454.00031250000001</v>
      </c>
      <c r="I3649" s="48">
        <v>0.182975</v>
      </c>
      <c r="J3649" s="48">
        <v>0.20279374999999999</v>
      </c>
      <c r="K3649" s="48">
        <v>0.23678125</v>
      </c>
      <c r="L3649" s="48">
        <v>0.23243749999999999</v>
      </c>
      <c r="M3649" s="48">
        <v>0.27623750000000002</v>
      </c>
      <c r="N3649" s="48">
        <v>0.34814374999999997</v>
      </c>
      <c r="O3649" s="48">
        <v>0.22685</v>
      </c>
      <c r="P3649" s="48"/>
      <c r="Q3649" s="48"/>
      <c r="R3649" s="48"/>
      <c r="S3649" s="48"/>
      <c r="T3649" s="48"/>
      <c r="U3649" s="48"/>
      <c r="V3649" s="48"/>
      <c r="W3649" s="48"/>
      <c r="X3649" s="48"/>
      <c r="Y3649" s="48"/>
      <c r="Z3649" s="48"/>
      <c r="AA3649" s="48"/>
      <c r="AB3649" s="48"/>
      <c r="AC3649" s="48"/>
      <c r="AD3649" s="48"/>
      <c r="AE3649" s="48"/>
      <c r="AF3649" s="48"/>
      <c r="AG3649" s="48"/>
      <c r="AH3649" s="48"/>
      <c r="AI3649" s="48"/>
      <c r="AJ3649" s="48"/>
      <c r="AK3649" s="48"/>
      <c r="AL3649" s="48"/>
      <c r="AM3649" s="48"/>
      <c r="AN3649" s="48"/>
      <c r="AO3649" s="48"/>
      <c r="AP3649" s="48"/>
      <c r="AQ3649" s="48"/>
      <c r="AR3649" s="48"/>
      <c r="AT3649" s="48"/>
      <c r="AU3649" s="48"/>
      <c r="AV3649" s="48"/>
      <c r="AZ3649" s="48"/>
      <c r="BA3649" s="48"/>
      <c r="BB3649" s="48"/>
      <c r="BC3649" s="48"/>
      <c r="BD3649" s="48"/>
      <c r="BE3649" s="48"/>
      <c r="BF3649" s="48"/>
      <c r="BG3649" s="48"/>
      <c r="BH3649" s="48"/>
      <c r="BI3649" s="48"/>
      <c r="BJ3649" s="48"/>
      <c r="BK3649" s="48"/>
      <c r="BL3649" s="48"/>
    </row>
    <row r="3650" spans="1:64" x14ac:dyDescent="0.25">
      <c r="A3650" s="56" t="s">
        <v>535</v>
      </c>
      <c r="B3650" s="56" t="s">
        <v>535</v>
      </c>
      <c r="C3650" s="47">
        <v>42337</v>
      </c>
      <c r="D3650" s="47"/>
      <c r="E3650" s="47"/>
      <c r="F3650" s="48" t="s">
        <v>534</v>
      </c>
      <c r="G3650" s="48"/>
      <c r="H3650" s="48">
        <v>450.23343749999998</v>
      </c>
      <c r="I3650" s="48">
        <v>0.16628124999999999</v>
      </c>
      <c r="J3650" s="48">
        <v>0.1983125</v>
      </c>
      <c r="K3650" s="48">
        <v>0.2356125</v>
      </c>
      <c r="L3650" s="48">
        <v>0.23159374999999999</v>
      </c>
      <c r="M3650" s="48">
        <v>0.27614375000000002</v>
      </c>
      <c r="N3650" s="48">
        <v>0.34825</v>
      </c>
      <c r="O3650" s="48">
        <v>0.22688125000000001</v>
      </c>
      <c r="P3650" s="48"/>
      <c r="Q3650" s="48"/>
      <c r="R3650" s="48"/>
      <c r="S3650" s="48"/>
      <c r="T3650" s="48"/>
      <c r="U3650" s="48"/>
      <c r="V3650" s="48"/>
      <c r="W3650" s="48"/>
      <c r="X3650" s="48"/>
      <c r="Y3650" s="48"/>
      <c r="Z3650" s="48"/>
      <c r="AA3650" s="48"/>
      <c r="AB3650" s="48"/>
      <c r="AC3650" s="48"/>
      <c r="AD3650" s="48"/>
      <c r="AE3650" s="48"/>
      <c r="AF3650" s="48"/>
      <c r="AG3650" s="48"/>
      <c r="AH3650" s="48"/>
      <c r="AI3650" s="48"/>
      <c r="AJ3650" s="48"/>
      <c r="AK3650" s="48"/>
      <c r="AL3650" s="48"/>
      <c r="AM3650" s="48"/>
      <c r="AN3650" s="48"/>
      <c r="AO3650" s="48"/>
      <c r="AP3650" s="48"/>
      <c r="AQ3650" s="48"/>
      <c r="AR3650" s="48"/>
      <c r="AT3650" s="48"/>
      <c r="AU3650" s="48"/>
      <c r="AV3650" s="48"/>
      <c r="AZ3650" s="48"/>
      <c r="BA3650" s="48"/>
      <c r="BB3650" s="48"/>
      <c r="BC3650" s="48"/>
      <c r="BD3650" s="48"/>
      <c r="BE3650" s="48"/>
      <c r="BF3650" s="48"/>
      <c r="BG3650" s="48"/>
      <c r="BH3650" s="48"/>
      <c r="BI3650" s="48"/>
      <c r="BJ3650" s="48"/>
      <c r="BK3650" s="48"/>
      <c r="BL3650" s="48"/>
    </row>
    <row r="3651" spans="1:64" x14ac:dyDescent="0.25">
      <c r="A3651" s="56" t="s">
        <v>535</v>
      </c>
      <c r="B3651" s="56" t="s">
        <v>535</v>
      </c>
      <c r="C3651" s="47">
        <v>42338</v>
      </c>
      <c r="D3651" s="47"/>
      <c r="E3651" s="47"/>
      <c r="F3651" s="48" t="s">
        <v>534</v>
      </c>
      <c r="G3651" s="48"/>
      <c r="H3651" s="48">
        <v>446.59921874999998</v>
      </c>
      <c r="I3651" s="48">
        <v>0.15324062499999999</v>
      </c>
      <c r="J3651" s="48">
        <v>0.19368750000000001</v>
      </c>
      <c r="K3651" s="48">
        <v>0.23333124999999999</v>
      </c>
      <c r="L3651" s="48">
        <v>0.23058124999999999</v>
      </c>
      <c r="M3651" s="48">
        <v>0.2759875</v>
      </c>
      <c r="N3651" s="48">
        <v>0.348275</v>
      </c>
      <c r="O3651" s="48">
        <v>0.227025</v>
      </c>
      <c r="P3651" s="48"/>
      <c r="Q3651" s="48"/>
      <c r="R3651" s="48"/>
      <c r="S3651" s="48"/>
      <c r="T3651" s="48"/>
      <c r="U3651" s="48"/>
      <c r="V3651" s="48"/>
      <c r="W3651" s="48"/>
      <c r="X3651" s="48"/>
      <c r="Y3651" s="48"/>
      <c r="Z3651" s="48"/>
      <c r="AA3651" s="48"/>
      <c r="AB3651" s="48"/>
      <c r="AC3651" s="48"/>
      <c r="AD3651" s="48"/>
      <c r="AE3651" s="48"/>
      <c r="AF3651" s="48">
        <v>0.81748887941301296</v>
      </c>
      <c r="AG3651" s="48">
        <v>0.86462852532633405</v>
      </c>
      <c r="AH3651" s="48"/>
      <c r="AI3651" s="48"/>
      <c r="AJ3651" s="48"/>
      <c r="AK3651" s="48"/>
      <c r="AL3651" s="48"/>
      <c r="AM3651" s="48"/>
      <c r="AN3651" s="48"/>
      <c r="AO3651" s="48"/>
      <c r="AP3651" s="48"/>
      <c r="AQ3651" s="48"/>
      <c r="AR3651" s="48"/>
      <c r="AT3651" s="48"/>
      <c r="AU3651" s="48"/>
      <c r="AV3651" s="48"/>
      <c r="AZ3651" s="48"/>
      <c r="BA3651" s="48"/>
      <c r="BB3651" s="48"/>
      <c r="BC3651" s="48"/>
      <c r="BD3651" s="48"/>
      <c r="BE3651" s="48"/>
      <c r="BF3651" s="48"/>
      <c r="BG3651" s="48"/>
      <c r="BH3651" s="48"/>
      <c r="BI3651" s="48"/>
      <c r="BJ3651" s="48"/>
      <c r="BK3651" s="48"/>
      <c r="BL3651" s="48"/>
    </row>
    <row r="3652" spans="1:64" x14ac:dyDescent="0.25">
      <c r="A3652" s="56" t="s">
        <v>535</v>
      </c>
      <c r="B3652" s="56" t="s">
        <v>535</v>
      </c>
      <c r="C3652" s="47">
        <v>42339</v>
      </c>
      <c r="D3652" s="47"/>
      <c r="E3652" s="47"/>
      <c r="F3652" s="48" t="s">
        <v>534</v>
      </c>
      <c r="G3652" s="48"/>
      <c r="H3652" s="48">
        <v>442.69687499999998</v>
      </c>
      <c r="I3652" s="48">
        <v>0.14158124999999999</v>
      </c>
      <c r="J3652" s="48">
        <v>0.18834375</v>
      </c>
      <c r="K3652" s="48">
        <v>0.23039375000000001</v>
      </c>
      <c r="L3652" s="48">
        <v>0.22918749999999999</v>
      </c>
      <c r="M3652" s="48">
        <v>0.27584375</v>
      </c>
      <c r="N3652" s="48">
        <v>0.34826249999999997</v>
      </c>
      <c r="O3652" s="48">
        <v>0.22700624999999999</v>
      </c>
      <c r="P3652" s="48"/>
      <c r="Q3652" s="48"/>
      <c r="R3652" s="48"/>
      <c r="S3652" s="48"/>
      <c r="T3652" s="48"/>
      <c r="U3652" s="48"/>
      <c r="V3652" s="48"/>
      <c r="W3652" s="48"/>
      <c r="X3652" s="48"/>
      <c r="Y3652" s="48"/>
      <c r="Z3652" s="48"/>
      <c r="AA3652" s="48"/>
      <c r="AB3652" s="48"/>
      <c r="AC3652" s="48"/>
      <c r="AD3652" s="48"/>
      <c r="AE3652" s="48"/>
      <c r="AF3652" s="48"/>
      <c r="AG3652" s="48"/>
      <c r="AH3652" s="48"/>
      <c r="AI3652" s="48"/>
      <c r="AJ3652" s="48"/>
      <c r="AK3652" s="48"/>
      <c r="AL3652" s="48"/>
      <c r="AM3652" s="48"/>
      <c r="AN3652" s="48"/>
      <c r="AO3652" s="48"/>
      <c r="AP3652" s="48"/>
      <c r="AQ3652" s="48"/>
      <c r="AR3652" s="48"/>
      <c r="AT3652" s="48"/>
      <c r="AU3652" s="48"/>
      <c r="AV3652" s="48"/>
      <c r="AZ3652" s="48"/>
      <c r="BA3652" s="48"/>
      <c r="BB3652" s="48"/>
      <c r="BC3652" s="48"/>
      <c r="BD3652" s="48"/>
      <c r="BE3652" s="48"/>
      <c r="BF3652" s="48"/>
      <c r="BG3652" s="48"/>
      <c r="BH3652" s="48"/>
      <c r="BI3652" s="48"/>
      <c r="BJ3652" s="48"/>
      <c r="BK3652" s="48"/>
      <c r="BL3652" s="48"/>
    </row>
    <row r="3653" spans="1:64" x14ac:dyDescent="0.25">
      <c r="A3653" s="56" t="s">
        <v>535</v>
      </c>
      <c r="B3653" s="56" t="s">
        <v>535</v>
      </c>
      <c r="C3653" s="47">
        <v>42340</v>
      </c>
      <c r="D3653" s="47"/>
      <c r="E3653" s="47"/>
      <c r="F3653" s="48" t="s">
        <v>534</v>
      </c>
      <c r="G3653" s="48"/>
      <c r="H3653" s="48">
        <v>435.30515624999998</v>
      </c>
      <c r="I3653" s="48">
        <v>0.123634375</v>
      </c>
      <c r="J3653" s="48">
        <v>0.1774</v>
      </c>
      <c r="K3653" s="48">
        <v>0.22292500000000001</v>
      </c>
      <c r="L3653" s="48">
        <v>0.22689375000000001</v>
      </c>
      <c r="M3653" s="48">
        <v>0.2754375</v>
      </c>
      <c r="N3653" s="48">
        <v>0.34829375000000001</v>
      </c>
      <c r="O3653" s="48">
        <v>0.22695000000000001</v>
      </c>
      <c r="P3653" s="48"/>
      <c r="Q3653" s="48"/>
      <c r="R3653" s="48"/>
      <c r="S3653" s="48"/>
      <c r="T3653" s="48"/>
      <c r="U3653" s="48"/>
      <c r="V3653" s="48"/>
      <c r="W3653" s="48"/>
      <c r="X3653" s="48"/>
      <c r="Y3653" s="48"/>
      <c r="Z3653" s="48"/>
      <c r="AA3653" s="48"/>
      <c r="AB3653" s="48"/>
      <c r="AC3653" s="48"/>
      <c r="AD3653" s="48"/>
      <c r="AE3653" s="48">
        <v>8.75</v>
      </c>
      <c r="AF3653" s="48"/>
      <c r="AG3653" s="48"/>
      <c r="AH3653" s="48"/>
      <c r="AI3653" s="48"/>
      <c r="AJ3653" s="48"/>
      <c r="AK3653" s="48">
        <v>0.95</v>
      </c>
      <c r="AL3653" s="48">
        <v>8.75</v>
      </c>
      <c r="AM3653" s="48"/>
      <c r="AN3653" s="48"/>
      <c r="AO3653" s="48"/>
      <c r="AP3653" s="48"/>
      <c r="AQ3653" s="48"/>
      <c r="AR3653" s="48"/>
      <c r="AT3653" s="48"/>
      <c r="AU3653" s="48"/>
      <c r="AV3653" s="48"/>
      <c r="AZ3653" s="48"/>
      <c r="BA3653" s="48"/>
      <c r="BB3653" s="48"/>
      <c r="BC3653" s="48"/>
      <c r="BD3653" s="48"/>
      <c r="BE3653" s="48"/>
      <c r="BF3653" s="48"/>
      <c r="BG3653" s="48"/>
      <c r="BH3653" s="48"/>
      <c r="BI3653" s="48"/>
      <c r="BJ3653" s="48"/>
      <c r="BK3653" s="48"/>
      <c r="BL3653" s="48">
        <v>8.75</v>
      </c>
    </row>
    <row r="3654" spans="1:64" x14ac:dyDescent="0.25">
      <c r="A3654" s="56" t="s">
        <v>535</v>
      </c>
      <c r="B3654" s="56" t="s">
        <v>535</v>
      </c>
      <c r="C3654" s="47">
        <v>42341</v>
      </c>
      <c r="D3654" s="47"/>
      <c r="E3654" s="47"/>
      <c r="F3654" s="48" t="s">
        <v>534</v>
      </c>
      <c r="G3654" s="48"/>
      <c r="H3654" s="48">
        <v>466.83421874999999</v>
      </c>
      <c r="I3654" s="48">
        <v>0.262028125</v>
      </c>
      <c r="J3654" s="48">
        <v>0.2082</v>
      </c>
      <c r="K3654" s="48">
        <v>0.24466874999999999</v>
      </c>
      <c r="L3654" s="48">
        <v>0.22588749999999999</v>
      </c>
      <c r="M3654" s="48">
        <v>0.27523124999999998</v>
      </c>
      <c r="N3654" s="48">
        <v>0.34828124999999999</v>
      </c>
      <c r="O3654" s="48">
        <v>0.22693125</v>
      </c>
      <c r="P3654" s="48"/>
      <c r="Q3654" s="48"/>
      <c r="R3654" s="48"/>
      <c r="S3654" s="48"/>
      <c r="T3654" s="48">
        <v>17.059922749999998</v>
      </c>
      <c r="U3654" s="48">
        <v>631.76824999999997</v>
      </c>
      <c r="V3654" s="48">
        <v>94.32</v>
      </c>
      <c r="W3654" s="48"/>
      <c r="X3654" s="48"/>
      <c r="Y3654" s="48"/>
      <c r="Z3654" s="48"/>
      <c r="AA3654" s="48"/>
      <c r="AB3654" s="48"/>
      <c r="AC3654" s="48"/>
      <c r="AD3654" s="48"/>
      <c r="AE3654" s="48"/>
      <c r="AF3654" s="48"/>
      <c r="AG3654" s="48"/>
      <c r="AH3654" s="48"/>
      <c r="AI3654" s="48"/>
      <c r="AJ3654" s="48">
        <v>2.5367500000000001</v>
      </c>
      <c r="AK3654" s="48"/>
      <c r="AL3654" s="48"/>
      <c r="AM3654" s="48">
        <v>3.2725</v>
      </c>
      <c r="AN3654" s="48">
        <v>4.71333799036932E-2</v>
      </c>
      <c r="AO3654" s="48">
        <v>8.5352894999999993</v>
      </c>
      <c r="AP3654" s="48">
        <v>181.08799999999999</v>
      </c>
      <c r="AQ3654" s="48"/>
      <c r="AR3654" s="48"/>
      <c r="AS3654">
        <v>1.8071324E-2</v>
      </c>
      <c r="AT3654" s="48"/>
      <c r="AU3654" s="48"/>
      <c r="AV3654" s="48"/>
      <c r="AZ3654" s="48"/>
      <c r="BA3654" s="48"/>
      <c r="BB3654" s="48"/>
      <c r="BC3654" s="48">
        <v>2.267945675</v>
      </c>
      <c r="BD3654" s="48"/>
      <c r="BE3654" s="48">
        <v>94.32</v>
      </c>
      <c r="BF3654" s="48">
        <v>2.4045225561916898E-2</v>
      </c>
      <c r="BG3654" s="48">
        <v>1.76830752479697E-2</v>
      </c>
      <c r="BH3654" s="48">
        <v>6.2566875749999999</v>
      </c>
      <c r="BI3654" s="48"/>
      <c r="BJ3654" s="48">
        <v>353.82350000000002</v>
      </c>
      <c r="BK3654" s="48"/>
      <c r="BL3654" s="48"/>
    </row>
    <row r="3655" spans="1:64" x14ac:dyDescent="0.25">
      <c r="A3655" s="56" t="s">
        <v>535</v>
      </c>
      <c r="B3655" s="56" t="s">
        <v>535</v>
      </c>
      <c r="C3655" s="47">
        <v>42342</v>
      </c>
      <c r="D3655" s="47"/>
      <c r="E3655" s="47"/>
      <c r="F3655" s="48" t="s">
        <v>534</v>
      </c>
      <c r="G3655" s="48"/>
      <c r="H3655" s="48">
        <v>461.17312500000003</v>
      </c>
      <c r="I3655" s="48">
        <v>0.23231250000000001</v>
      </c>
      <c r="J3655" s="48">
        <v>0.21132500000000001</v>
      </c>
      <c r="K3655" s="48">
        <v>0.23974375000000001</v>
      </c>
      <c r="L3655" s="48">
        <v>0.2252625</v>
      </c>
      <c r="M3655" s="48">
        <v>0.27512500000000001</v>
      </c>
      <c r="N3655" s="48">
        <v>0.348325</v>
      </c>
      <c r="O3655" s="48">
        <v>0.22696875</v>
      </c>
      <c r="P3655" s="48"/>
      <c r="Q3655" s="48"/>
      <c r="R3655" s="48"/>
      <c r="S3655" s="48"/>
      <c r="T3655" s="48"/>
      <c r="U3655" s="48"/>
      <c r="V3655" s="48"/>
      <c r="W3655" s="48"/>
      <c r="X3655" s="48"/>
      <c r="Y3655" s="48"/>
      <c r="Z3655" s="48"/>
      <c r="AA3655" s="48"/>
      <c r="AB3655" s="48"/>
      <c r="AC3655" s="48"/>
      <c r="AD3655" s="48"/>
      <c r="AE3655" s="48"/>
      <c r="AF3655" s="48">
        <v>0.83587279404359205</v>
      </c>
      <c r="AG3655" s="48">
        <v>0.85920486872488699</v>
      </c>
      <c r="AH3655" s="48"/>
      <c r="AI3655" s="48"/>
      <c r="AJ3655" s="48"/>
      <c r="AK3655" s="48"/>
      <c r="AL3655" s="48"/>
      <c r="AM3655" s="48"/>
      <c r="AN3655" s="48"/>
      <c r="AO3655" s="48"/>
      <c r="AP3655" s="48"/>
      <c r="AQ3655" s="48"/>
      <c r="AR3655" s="48"/>
      <c r="AT3655" s="48"/>
      <c r="AU3655" s="48"/>
      <c r="AV3655" s="48"/>
      <c r="AZ3655" s="48"/>
      <c r="BA3655" s="48"/>
      <c r="BB3655" s="48"/>
      <c r="BC3655" s="48"/>
      <c r="BD3655" s="48"/>
      <c r="BE3655" s="48"/>
      <c r="BF3655" s="48"/>
      <c r="BG3655" s="48"/>
      <c r="BH3655" s="48"/>
      <c r="BI3655" s="48"/>
      <c r="BJ3655" s="48"/>
      <c r="BK3655" s="48"/>
      <c r="BL3655" s="48"/>
    </row>
    <row r="3656" spans="1:64" x14ac:dyDescent="0.25">
      <c r="A3656" s="56" t="s">
        <v>535</v>
      </c>
      <c r="B3656" s="56" t="s">
        <v>535</v>
      </c>
      <c r="C3656" s="47">
        <v>42343</v>
      </c>
      <c r="D3656" s="47"/>
      <c r="E3656" s="47"/>
      <c r="F3656" s="48" t="s">
        <v>534</v>
      </c>
      <c r="G3656" s="48"/>
      <c r="H3656" s="48">
        <v>455.33906250000001</v>
      </c>
      <c r="I3656" s="48">
        <v>0.20558750000000001</v>
      </c>
      <c r="J3656" s="48">
        <v>0.20690625000000001</v>
      </c>
      <c r="K3656" s="48">
        <v>0.23649999999999999</v>
      </c>
      <c r="L3656" s="48">
        <v>0.22474374999999999</v>
      </c>
      <c r="M3656" s="48">
        <v>0.27502500000000002</v>
      </c>
      <c r="N3656" s="48">
        <v>0.34837499999999999</v>
      </c>
      <c r="O3656" s="48">
        <v>0.22690625</v>
      </c>
      <c r="P3656" s="48"/>
      <c r="Q3656" s="48"/>
      <c r="R3656" s="48"/>
      <c r="S3656" s="48"/>
      <c r="T3656" s="48"/>
      <c r="U3656" s="48"/>
      <c r="V3656" s="48"/>
      <c r="W3656" s="48"/>
      <c r="X3656" s="48"/>
      <c r="Y3656" s="48"/>
      <c r="Z3656" s="48"/>
      <c r="AA3656" s="48"/>
      <c r="AB3656" s="48"/>
      <c r="AC3656" s="48"/>
      <c r="AD3656" s="48"/>
      <c r="AE3656" s="48"/>
      <c r="AF3656" s="48"/>
      <c r="AG3656" s="48"/>
      <c r="AH3656" s="48"/>
      <c r="AI3656" s="48"/>
      <c r="AJ3656" s="48"/>
      <c r="AK3656" s="48"/>
      <c r="AL3656" s="48"/>
      <c r="AM3656" s="48"/>
      <c r="AN3656" s="48"/>
      <c r="AO3656" s="48"/>
      <c r="AP3656" s="48"/>
      <c r="AQ3656" s="48"/>
      <c r="AR3656" s="48"/>
      <c r="AT3656" s="48"/>
      <c r="AU3656" s="48"/>
      <c r="AV3656" s="48"/>
      <c r="AZ3656" s="48"/>
      <c r="BA3656" s="48"/>
      <c r="BB3656" s="48"/>
      <c r="BC3656" s="48"/>
      <c r="BD3656" s="48"/>
      <c r="BE3656" s="48"/>
      <c r="BF3656" s="48"/>
      <c r="BG3656" s="48"/>
      <c r="BH3656" s="48"/>
      <c r="BI3656" s="48"/>
      <c r="BJ3656" s="48"/>
      <c r="BK3656" s="48"/>
      <c r="BL3656" s="48"/>
    </row>
    <row r="3657" spans="1:64" x14ac:dyDescent="0.25">
      <c r="A3657" s="56" t="s">
        <v>535</v>
      </c>
      <c r="B3657" s="56" t="s">
        <v>535</v>
      </c>
      <c r="C3657" s="47">
        <v>42344</v>
      </c>
      <c r="D3657" s="47"/>
      <c r="E3657" s="47"/>
      <c r="F3657" s="48" t="s">
        <v>534</v>
      </c>
      <c r="G3657" s="48"/>
      <c r="H3657" s="48">
        <v>450.93937499999998</v>
      </c>
      <c r="I3657" s="48">
        <v>0.1865</v>
      </c>
      <c r="J3657" s="48">
        <v>0.20306250000000001</v>
      </c>
      <c r="K3657" s="48">
        <v>0.23403125</v>
      </c>
      <c r="L3657" s="48">
        <v>0.22411875000000001</v>
      </c>
      <c r="M3657" s="48">
        <v>0.27488750000000001</v>
      </c>
      <c r="N3657" s="48">
        <v>0.34841875</v>
      </c>
      <c r="O3657" s="48">
        <v>0.22689375000000001</v>
      </c>
      <c r="P3657" s="48"/>
      <c r="Q3657" s="48"/>
      <c r="R3657" s="48"/>
      <c r="S3657" s="48"/>
      <c r="T3657" s="48"/>
      <c r="U3657" s="48"/>
      <c r="V3657" s="48"/>
      <c r="W3657" s="48"/>
      <c r="X3657" s="48"/>
      <c r="Y3657" s="48"/>
      <c r="Z3657" s="48"/>
      <c r="AA3657" s="48"/>
      <c r="AB3657" s="48"/>
      <c r="AC3657" s="48"/>
      <c r="AD3657" s="48"/>
      <c r="AE3657" s="48"/>
      <c r="AF3657" s="48"/>
      <c r="AG3657" s="48"/>
      <c r="AH3657" s="48"/>
      <c r="AI3657" s="48"/>
      <c r="AJ3657" s="48"/>
      <c r="AK3657" s="48"/>
      <c r="AL3657" s="48"/>
      <c r="AM3657" s="48"/>
      <c r="AN3657" s="48"/>
      <c r="AO3657" s="48"/>
      <c r="AP3657" s="48"/>
      <c r="AQ3657" s="48"/>
      <c r="AR3657" s="48"/>
      <c r="AT3657" s="48"/>
      <c r="AU3657" s="48"/>
      <c r="AV3657" s="48"/>
      <c r="AZ3657" s="48"/>
      <c r="BA3657" s="48"/>
      <c r="BB3657" s="48"/>
      <c r="BC3657" s="48"/>
      <c r="BD3657" s="48"/>
      <c r="BE3657" s="48"/>
      <c r="BF3657" s="48"/>
      <c r="BG3657" s="48"/>
      <c r="BH3657" s="48"/>
      <c r="BI3657" s="48"/>
      <c r="BJ3657" s="48"/>
      <c r="BK3657" s="48"/>
      <c r="BL3657" s="48"/>
    </row>
    <row r="3658" spans="1:64" x14ac:dyDescent="0.25">
      <c r="A3658" s="56" t="s">
        <v>535</v>
      </c>
      <c r="B3658" s="56" t="s">
        <v>535</v>
      </c>
      <c r="C3658" s="47">
        <v>42345</v>
      </c>
      <c r="D3658" s="47"/>
      <c r="E3658" s="47"/>
      <c r="F3658" s="48" t="s">
        <v>534</v>
      </c>
      <c r="G3658" s="48"/>
      <c r="H3658" s="48">
        <v>445.89937500000002</v>
      </c>
      <c r="I3658" s="48">
        <v>0.16702500000000001</v>
      </c>
      <c r="J3658" s="48">
        <v>0.19717499999999999</v>
      </c>
      <c r="K3658" s="48">
        <v>0.23105000000000001</v>
      </c>
      <c r="L3658" s="48">
        <v>0.22329375000000001</v>
      </c>
      <c r="M3658" s="48">
        <v>0.27463124999999999</v>
      </c>
      <c r="N3658" s="48">
        <v>0.34839999999999999</v>
      </c>
      <c r="O3658" s="48">
        <v>0.22685625000000001</v>
      </c>
      <c r="P3658" s="48"/>
      <c r="Q3658" s="48"/>
      <c r="R3658" s="48"/>
      <c r="S3658" s="48"/>
      <c r="T3658" s="48"/>
      <c r="U3658" s="48"/>
      <c r="V3658" s="48"/>
      <c r="W3658" s="48"/>
      <c r="X3658" s="48"/>
      <c r="Y3658" s="48"/>
      <c r="Z3658" s="48"/>
      <c r="AA3658" s="48"/>
      <c r="AB3658" s="48"/>
      <c r="AC3658" s="48"/>
      <c r="AD3658" s="48"/>
      <c r="AE3658" s="48"/>
      <c r="AF3658" s="48">
        <v>0.78647558426738495</v>
      </c>
      <c r="AG3658" s="48">
        <v>0.85586997196876402</v>
      </c>
      <c r="AH3658" s="48"/>
      <c r="AI3658" s="48"/>
      <c r="AJ3658" s="48"/>
      <c r="AK3658" s="48"/>
      <c r="AL3658" s="48"/>
      <c r="AM3658" s="48"/>
      <c r="AN3658" s="48"/>
      <c r="AO3658" s="48"/>
      <c r="AP3658" s="48"/>
      <c r="AQ3658" s="48"/>
      <c r="AR3658" s="48"/>
      <c r="AT3658" s="48"/>
      <c r="AU3658" s="48"/>
      <c r="AV3658" s="48"/>
      <c r="AZ3658" s="48"/>
      <c r="BA3658" s="48"/>
      <c r="BB3658" s="48"/>
      <c r="BC3658" s="48"/>
      <c r="BD3658" s="48"/>
      <c r="BE3658" s="48"/>
      <c r="BF3658" s="48"/>
      <c r="BG3658" s="48"/>
      <c r="BH3658" s="48"/>
      <c r="BI3658" s="48"/>
      <c r="BJ3658" s="48"/>
      <c r="BK3658" s="48"/>
      <c r="BL3658" s="48"/>
    </row>
    <row r="3659" spans="1:64" x14ac:dyDescent="0.25">
      <c r="A3659" s="56" t="s">
        <v>535</v>
      </c>
      <c r="B3659" s="56" t="s">
        <v>535</v>
      </c>
      <c r="C3659" s="47">
        <v>42346</v>
      </c>
      <c r="D3659" s="47"/>
      <c r="E3659" s="47"/>
      <c r="F3659" s="48" t="s">
        <v>534</v>
      </c>
      <c r="G3659" s="48"/>
      <c r="H3659" s="48">
        <v>439.7240625</v>
      </c>
      <c r="I3659" s="48">
        <v>0.14628749999999999</v>
      </c>
      <c r="J3659" s="48">
        <v>0.18923124999999999</v>
      </c>
      <c r="K3659" s="48">
        <v>0.22665625</v>
      </c>
      <c r="L3659" s="48">
        <v>0.22183749999999999</v>
      </c>
      <c r="M3659" s="48">
        <v>0.27433750000000001</v>
      </c>
      <c r="N3659" s="48">
        <v>0.34837499999999999</v>
      </c>
      <c r="O3659" s="48">
        <v>0.22678124999999999</v>
      </c>
      <c r="P3659" s="48"/>
      <c r="Q3659" s="48"/>
      <c r="R3659" s="48"/>
      <c r="S3659" s="48"/>
      <c r="T3659" s="48"/>
      <c r="U3659" s="48"/>
      <c r="V3659" s="48"/>
      <c r="W3659" s="48"/>
      <c r="X3659" s="48"/>
      <c r="Y3659" s="48"/>
      <c r="Z3659" s="48"/>
      <c r="AA3659" s="48"/>
      <c r="AB3659" s="48"/>
      <c r="AC3659" s="48"/>
      <c r="AD3659" s="48"/>
      <c r="AE3659" s="48">
        <v>8.75</v>
      </c>
      <c r="AF3659" s="48"/>
      <c r="AG3659" s="48"/>
      <c r="AH3659" s="48"/>
      <c r="AI3659" s="48"/>
      <c r="AJ3659" s="48"/>
      <c r="AK3659" s="48">
        <v>2.8</v>
      </c>
      <c r="AL3659" s="48">
        <v>8.75</v>
      </c>
      <c r="AM3659" s="48"/>
      <c r="AN3659" s="48"/>
      <c r="AO3659" s="48"/>
      <c r="AP3659" s="48"/>
      <c r="AQ3659" s="48"/>
      <c r="AR3659" s="48"/>
      <c r="AT3659" s="48"/>
      <c r="AU3659" s="48"/>
      <c r="AV3659" s="48"/>
      <c r="AZ3659" s="48"/>
      <c r="BA3659" s="48"/>
      <c r="BB3659" s="48"/>
      <c r="BC3659" s="48"/>
      <c r="BD3659" s="48"/>
      <c r="BE3659" s="48"/>
      <c r="BF3659" s="48"/>
      <c r="BG3659" s="48"/>
      <c r="BH3659" s="48"/>
      <c r="BI3659" s="48"/>
      <c r="BJ3659" s="48"/>
      <c r="BK3659" s="48"/>
      <c r="BL3659" s="48">
        <v>8.75</v>
      </c>
    </row>
    <row r="3660" spans="1:64" x14ac:dyDescent="0.25">
      <c r="A3660" s="56" t="s">
        <v>535</v>
      </c>
      <c r="B3660" s="56" t="s">
        <v>535</v>
      </c>
      <c r="C3660" s="47">
        <v>42347</v>
      </c>
      <c r="D3660" s="47"/>
      <c r="E3660" s="47"/>
      <c r="F3660" s="48" t="s">
        <v>534</v>
      </c>
      <c r="G3660" s="48"/>
      <c r="H3660" s="48">
        <v>434.76046874999997</v>
      </c>
      <c r="I3660" s="48">
        <v>0.13297187499999999</v>
      </c>
      <c r="J3660" s="48">
        <v>0.18236875</v>
      </c>
      <c r="K3660" s="48">
        <v>0.22232499999999999</v>
      </c>
      <c r="L3660" s="48">
        <v>0.2202625</v>
      </c>
      <c r="M3660" s="48">
        <v>0.27384999999999998</v>
      </c>
      <c r="N3660" s="48">
        <v>0.34839375</v>
      </c>
      <c r="O3660" s="48">
        <v>0.22670000000000001</v>
      </c>
      <c r="P3660" s="48"/>
      <c r="Q3660" s="48"/>
      <c r="R3660" s="48"/>
      <c r="S3660" s="48"/>
      <c r="T3660" s="48"/>
      <c r="U3660" s="48"/>
      <c r="V3660" s="48"/>
      <c r="W3660" s="48"/>
      <c r="X3660" s="48"/>
      <c r="Y3660" s="48"/>
      <c r="Z3660" s="48"/>
      <c r="AA3660" s="48"/>
      <c r="AB3660" s="48"/>
      <c r="AC3660" s="48"/>
      <c r="AD3660" s="48"/>
      <c r="AE3660" s="48"/>
      <c r="AF3660" s="48"/>
      <c r="AG3660" s="48"/>
      <c r="AH3660" s="48"/>
      <c r="AI3660" s="48"/>
      <c r="AJ3660" s="48"/>
      <c r="AK3660" s="48"/>
      <c r="AL3660" s="48"/>
      <c r="AM3660" s="48"/>
      <c r="AN3660" s="48"/>
      <c r="AO3660" s="48"/>
      <c r="AP3660" s="48"/>
      <c r="AQ3660" s="48"/>
      <c r="AR3660" s="48"/>
      <c r="AT3660" s="48"/>
      <c r="AU3660" s="48"/>
      <c r="AV3660" s="48"/>
      <c r="AZ3660" s="48"/>
      <c r="BA3660" s="48"/>
      <c r="BB3660" s="48"/>
      <c r="BC3660" s="48"/>
      <c r="BD3660" s="48"/>
      <c r="BE3660" s="48"/>
      <c r="BF3660" s="48"/>
      <c r="BG3660" s="48"/>
      <c r="BH3660" s="48"/>
      <c r="BI3660" s="48"/>
      <c r="BJ3660" s="48"/>
      <c r="BK3660" s="48"/>
      <c r="BL3660" s="48"/>
    </row>
    <row r="3661" spans="1:64" x14ac:dyDescent="0.25">
      <c r="A3661" s="56" t="s">
        <v>535</v>
      </c>
      <c r="B3661" s="56" t="s">
        <v>535</v>
      </c>
      <c r="C3661" s="47">
        <v>42348</v>
      </c>
      <c r="D3661" s="47"/>
      <c r="E3661" s="47"/>
      <c r="F3661" s="48" t="s">
        <v>534</v>
      </c>
      <c r="G3661" s="48"/>
      <c r="H3661" s="48">
        <v>461.33249999999998</v>
      </c>
      <c r="I3661" s="48">
        <v>0.25449375000000002</v>
      </c>
      <c r="J3661" s="48">
        <v>0.20760624999999999</v>
      </c>
      <c r="K3661" s="48">
        <v>0.24012500000000001</v>
      </c>
      <c r="L3661" s="48">
        <v>0.21807499999999999</v>
      </c>
      <c r="M3661" s="48">
        <v>0.27340625000000002</v>
      </c>
      <c r="N3661" s="48">
        <v>0.34834375000000001</v>
      </c>
      <c r="O3661" s="48">
        <v>0.226775</v>
      </c>
      <c r="P3661" s="48"/>
      <c r="Q3661" s="48"/>
      <c r="R3661" s="48"/>
      <c r="S3661" s="48"/>
      <c r="T3661" s="48"/>
      <c r="U3661" s="48"/>
      <c r="V3661" s="48"/>
      <c r="W3661" s="48"/>
      <c r="X3661" s="48"/>
      <c r="Y3661" s="48"/>
      <c r="Z3661" s="48"/>
      <c r="AA3661" s="48"/>
      <c r="AB3661" s="48"/>
      <c r="AC3661" s="48"/>
      <c r="AD3661" s="48"/>
      <c r="AE3661" s="48"/>
      <c r="AF3661" s="48"/>
      <c r="AG3661" s="48"/>
      <c r="AH3661" s="48"/>
      <c r="AI3661" s="48"/>
      <c r="AJ3661" s="48"/>
      <c r="AK3661" s="48"/>
      <c r="AL3661" s="48"/>
      <c r="AM3661" s="48"/>
      <c r="AN3661" s="48"/>
      <c r="AO3661" s="48"/>
      <c r="AP3661" s="48"/>
      <c r="AQ3661" s="48"/>
      <c r="AR3661" s="48"/>
      <c r="AT3661" s="48"/>
      <c r="AU3661" s="48"/>
      <c r="AV3661" s="48"/>
      <c r="AZ3661" s="48"/>
      <c r="BA3661" s="48"/>
      <c r="BB3661" s="48"/>
      <c r="BC3661" s="48"/>
      <c r="BD3661" s="48"/>
      <c r="BE3661" s="48"/>
      <c r="BF3661" s="48"/>
      <c r="BG3661" s="48"/>
      <c r="BH3661" s="48"/>
      <c r="BI3661" s="48"/>
      <c r="BJ3661" s="48"/>
      <c r="BK3661" s="48"/>
      <c r="BL3661" s="48"/>
    </row>
    <row r="3662" spans="1:64" x14ac:dyDescent="0.25">
      <c r="A3662" s="56" t="s">
        <v>535</v>
      </c>
      <c r="B3662" s="56" t="s">
        <v>535</v>
      </c>
      <c r="C3662" s="47">
        <v>42349</v>
      </c>
      <c r="D3662" s="47"/>
      <c r="E3662" s="47"/>
      <c r="F3662" s="48" t="s">
        <v>534</v>
      </c>
      <c r="G3662" s="48"/>
      <c r="H3662" s="48">
        <v>461.22843749999998</v>
      </c>
      <c r="I3662" s="48">
        <v>0.24781875</v>
      </c>
      <c r="J3662" s="48">
        <v>0.21633749999999999</v>
      </c>
      <c r="K3662" s="48">
        <v>0.2391375</v>
      </c>
      <c r="L3662" s="48">
        <v>0.21789375</v>
      </c>
      <c r="M3662" s="48">
        <v>0.27328750000000002</v>
      </c>
      <c r="N3662" s="48">
        <v>0.348325</v>
      </c>
      <c r="O3662" s="48">
        <v>0.22670625</v>
      </c>
      <c r="P3662" s="48"/>
      <c r="Q3662" s="48"/>
      <c r="R3662" s="48"/>
      <c r="S3662" s="48"/>
      <c r="T3662" s="48"/>
      <c r="U3662" s="48"/>
      <c r="V3662" s="48"/>
      <c r="W3662" s="48"/>
      <c r="X3662" s="48"/>
      <c r="Y3662" s="48"/>
      <c r="Z3662" s="48"/>
      <c r="AA3662" s="48"/>
      <c r="AB3662" s="48"/>
      <c r="AC3662" s="48"/>
      <c r="AD3662" s="48"/>
      <c r="AE3662" s="48"/>
      <c r="AF3662" s="48">
        <v>0.950984031688759</v>
      </c>
      <c r="AG3662" s="48">
        <v>0.84956545106372405</v>
      </c>
      <c r="AH3662" s="48"/>
      <c r="AI3662" s="48"/>
      <c r="AJ3662" s="48"/>
      <c r="AK3662" s="48"/>
      <c r="AL3662" s="48"/>
      <c r="AM3662" s="48"/>
      <c r="AN3662" s="48"/>
      <c r="AO3662" s="48"/>
      <c r="AP3662" s="48"/>
      <c r="AQ3662" s="48"/>
      <c r="AR3662" s="48"/>
      <c r="AT3662" s="48"/>
      <c r="AU3662" s="48"/>
      <c r="AV3662" s="48"/>
      <c r="AZ3662" s="48"/>
      <c r="BA3662" s="48"/>
      <c r="BB3662" s="48"/>
      <c r="BC3662" s="48"/>
      <c r="BD3662" s="48"/>
      <c r="BE3662" s="48"/>
      <c r="BF3662" s="48"/>
      <c r="BG3662" s="48"/>
      <c r="BH3662" s="48"/>
      <c r="BI3662" s="48"/>
      <c r="BJ3662" s="48"/>
      <c r="BK3662" s="48"/>
      <c r="BL3662" s="48"/>
    </row>
    <row r="3663" spans="1:64" x14ac:dyDescent="0.25">
      <c r="A3663" s="56" t="s">
        <v>535</v>
      </c>
      <c r="B3663" s="56" t="s">
        <v>535</v>
      </c>
      <c r="C3663" s="47">
        <v>42350</v>
      </c>
      <c r="D3663" s="47"/>
      <c r="E3663" s="47"/>
      <c r="F3663" s="48" t="s">
        <v>534</v>
      </c>
      <c r="G3663" s="48"/>
      <c r="H3663" s="48">
        <v>455.94656250000003</v>
      </c>
      <c r="I3663" s="48">
        <v>0.22650624999999999</v>
      </c>
      <c r="J3663" s="48">
        <v>0.2121625</v>
      </c>
      <c r="K3663" s="48">
        <v>0.23515625000000001</v>
      </c>
      <c r="L3663" s="48">
        <v>0.21738125</v>
      </c>
      <c r="M3663" s="48">
        <v>0.27302500000000002</v>
      </c>
      <c r="N3663" s="48">
        <v>0.34829375000000001</v>
      </c>
      <c r="O3663" s="48">
        <v>0.22663125000000001</v>
      </c>
      <c r="P3663" s="48"/>
      <c r="Q3663" s="48"/>
      <c r="R3663" s="48"/>
      <c r="S3663" s="48"/>
      <c r="T3663" s="48"/>
      <c r="U3663" s="48"/>
      <c r="V3663" s="48"/>
      <c r="W3663" s="48"/>
      <c r="X3663" s="48"/>
      <c r="Y3663" s="48"/>
      <c r="Z3663" s="48"/>
      <c r="AA3663" s="48"/>
      <c r="AB3663" s="48"/>
      <c r="AC3663" s="48"/>
      <c r="AD3663" s="48"/>
      <c r="AE3663" s="48"/>
      <c r="AF3663" s="48"/>
      <c r="AG3663" s="48"/>
      <c r="AH3663" s="48"/>
      <c r="AI3663" s="48"/>
      <c r="AJ3663" s="48"/>
      <c r="AK3663" s="48"/>
      <c r="AL3663" s="48"/>
      <c r="AM3663" s="48"/>
      <c r="AN3663" s="48"/>
      <c r="AO3663" s="48"/>
      <c r="AP3663" s="48"/>
      <c r="AQ3663" s="48"/>
      <c r="AR3663" s="48"/>
      <c r="AT3663" s="48"/>
      <c r="AU3663" s="48"/>
      <c r="AV3663" s="48"/>
      <c r="AZ3663" s="48"/>
      <c r="BA3663" s="48"/>
      <c r="BB3663" s="48"/>
      <c r="BC3663" s="48"/>
      <c r="BD3663" s="48"/>
      <c r="BE3663" s="48"/>
      <c r="BF3663" s="48"/>
      <c r="BG3663" s="48"/>
      <c r="BH3663" s="48"/>
      <c r="BI3663" s="48"/>
      <c r="BJ3663" s="48"/>
      <c r="BK3663" s="48"/>
      <c r="BL3663" s="48"/>
    </row>
    <row r="3664" spans="1:64" x14ac:dyDescent="0.25">
      <c r="A3664" s="56" t="s">
        <v>535</v>
      </c>
      <c r="B3664" s="56" t="s">
        <v>535</v>
      </c>
      <c r="C3664" s="47">
        <v>42351</v>
      </c>
      <c r="D3664" s="47"/>
      <c r="E3664" s="47"/>
      <c r="F3664" s="48" t="s">
        <v>534</v>
      </c>
      <c r="G3664" s="48"/>
      <c r="H3664" s="48">
        <v>452.01421875</v>
      </c>
      <c r="I3664" s="48">
        <v>0.20985937499999999</v>
      </c>
      <c r="J3664" s="48">
        <v>0.20890624999999999</v>
      </c>
      <c r="K3664" s="48">
        <v>0.23250000000000001</v>
      </c>
      <c r="L3664" s="48">
        <v>0.21703749999999999</v>
      </c>
      <c r="M3664" s="48">
        <v>0.27288750000000001</v>
      </c>
      <c r="N3664" s="48">
        <v>0.34826875000000002</v>
      </c>
      <c r="O3664" s="48">
        <v>0.22663749999999999</v>
      </c>
      <c r="P3664" s="48"/>
      <c r="Q3664" s="48"/>
      <c r="R3664" s="48"/>
      <c r="S3664" s="48"/>
      <c r="T3664" s="48"/>
      <c r="U3664" s="48"/>
      <c r="V3664" s="48"/>
      <c r="W3664" s="48"/>
      <c r="X3664" s="48"/>
      <c r="Y3664" s="48"/>
      <c r="Z3664" s="48"/>
      <c r="AA3664" s="48"/>
      <c r="AB3664" s="48"/>
      <c r="AC3664" s="48"/>
      <c r="AD3664" s="48"/>
      <c r="AE3664" s="48"/>
      <c r="AF3664" s="48"/>
      <c r="AG3664" s="48"/>
      <c r="AH3664" s="48"/>
      <c r="AI3664" s="48"/>
      <c r="AJ3664" s="48"/>
      <c r="AK3664" s="48"/>
      <c r="AL3664" s="48"/>
      <c r="AM3664" s="48"/>
      <c r="AN3664" s="48"/>
      <c r="AO3664" s="48"/>
      <c r="AP3664" s="48"/>
      <c r="AQ3664" s="48"/>
      <c r="AR3664" s="48"/>
      <c r="AT3664" s="48"/>
      <c r="AU3664" s="48"/>
      <c r="AV3664" s="48"/>
      <c r="AZ3664" s="48"/>
      <c r="BA3664" s="48"/>
      <c r="BB3664" s="48"/>
      <c r="BC3664" s="48"/>
      <c r="BD3664" s="48"/>
      <c r="BE3664" s="48"/>
      <c r="BF3664" s="48"/>
      <c r="BG3664" s="48"/>
      <c r="BH3664" s="48"/>
      <c r="BI3664" s="48"/>
      <c r="BJ3664" s="48"/>
      <c r="BK3664" s="48"/>
      <c r="BL3664" s="48"/>
    </row>
    <row r="3665" spans="1:64" x14ac:dyDescent="0.25">
      <c r="A3665" s="56" t="s">
        <v>535</v>
      </c>
      <c r="B3665" s="56" t="s">
        <v>535</v>
      </c>
      <c r="C3665" s="47">
        <v>42352</v>
      </c>
      <c r="D3665" s="47"/>
      <c r="E3665" s="47"/>
      <c r="F3665" s="48" t="s">
        <v>534</v>
      </c>
      <c r="G3665" s="48"/>
      <c r="H3665" s="48">
        <v>446.27812499999999</v>
      </c>
      <c r="I3665" s="48">
        <v>0.18717500000000001</v>
      </c>
      <c r="J3665" s="48">
        <v>0.20228750000000001</v>
      </c>
      <c r="K3665" s="48">
        <v>0.22917499999999999</v>
      </c>
      <c r="L3665" s="48">
        <v>0.21624375000000001</v>
      </c>
      <c r="M3665" s="48">
        <v>0.27259375000000002</v>
      </c>
      <c r="N3665" s="48">
        <v>0.34828124999999999</v>
      </c>
      <c r="O3665" s="48">
        <v>0.22656875000000001</v>
      </c>
      <c r="P3665" s="48"/>
      <c r="Q3665" s="48"/>
      <c r="R3665" s="48"/>
      <c r="S3665" s="48"/>
      <c r="T3665" s="48"/>
      <c r="U3665" s="48"/>
      <c r="V3665" s="48"/>
      <c r="W3665" s="48"/>
      <c r="X3665" s="48"/>
      <c r="Y3665" s="48"/>
      <c r="Z3665" s="48"/>
      <c r="AA3665" s="48"/>
      <c r="AB3665" s="48"/>
      <c r="AC3665" s="48"/>
      <c r="AD3665" s="48"/>
      <c r="AE3665" s="48"/>
      <c r="AF3665" s="48">
        <v>0.84226381993127897</v>
      </c>
      <c r="AG3665" s="48">
        <v>0.82254632146409101</v>
      </c>
      <c r="AH3665" s="48"/>
      <c r="AI3665" s="48"/>
      <c r="AJ3665" s="48"/>
      <c r="AK3665" s="48"/>
      <c r="AL3665" s="48"/>
      <c r="AM3665" s="48"/>
      <c r="AN3665" s="48"/>
      <c r="AO3665" s="48"/>
      <c r="AP3665" s="48"/>
      <c r="AQ3665" s="48"/>
      <c r="AR3665" s="48"/>
      <c r="AT3665" s="48"/>
      <c r="AU3665" s="48"/>
      <c r="AV3665" s="48"/>
      <c r="AZ3665" s="48"/>
      <c r="BA3665" s="48"/>
      <c r="BB3665" s="48"/>
      <c r="BC3665" s="48"/>
      <c r="BD3665" s="48"/>
      <c r="BE3665" s="48"/>
      <c r="BF3665" s="48"/>
      <c r="BG3665" s="48"/>
      <c r="BH3665" s="48"/>
      <c r="BI3665" s="48"/>
      <c r="BJ3665" s="48"/>
      <c r="BK3665" s="48"/>
      <c r="BL3665" s="48"/>
    </row>
    <row r="3666" spans="1:64" x14ac:dyDescent="0.25">
      <c r="A3666" s="56" t="s">
        <v>535</v>
      </c>
      <c r="B3666" s="56" t="s">
        <v>535</v>
      </c>
      <c r="C3666" s="47">
        <v>42353</v>
      </c>
      <c r="D3666" s="47"/>
      <c r="E3666" s="47"/>
      <c r="F3666" s="48" t="s">
        <v>534</v>
      </c>
      <c r="G3666" s="48"/>
      <c r="H3666" s="48">
        <v>441.67031250000002</v>
      </c>
      <c r="I3666" s="48">
        <v>0.16819999999999999</v>
      </c>
      <c r="J3666" s="48">
        <v>0.19714375000000001</v>
      </c>
      <c r="K3666" s="48">
        <v>0.22712499999999999</v>
      </c>
      <c r="L3666" s="48">
        <v>0.2154625</v>
      </c>
      <c r="M3666" s="48">
        <v>0.27223750000000002</v>
      </c>
      <c r="N3666" s="48">
        <v>0.34823749999999998</v>
      </c>
      <c r="O3666" s="48">
        <v>0.22650000000000001</v>
      </c>
      <c r="P3666" s="48"/>
      <c r="Q3666" s="48"/>
      <c r="R3666" s="48"/>
      <c r="S3666" s="48"/>
      <c r="T3666" s="48">
        <v>19.339033000000001</v>
      </c>
      <c r="U3666" s="48">
        <v>940.49350000000004</v>
      </c>
      <c r="V3666" s="48">
        <v>237.16499999999999</v>
      </c>
      <c r="W3666" s="48"/>
      <c r="X3666" s="48"/>
      <c r="Y3666" s="48"/>
      <c r="Z3666" s="48"/>
      <c r="AA3666" s="48"/>
      <c r="AB3666" s="48"/>
      <c r="AC3666" s="48"/>
      <c r="AD3666" s="48"/>
      <c r="AE3666" s="48"/>
      <c r="AF3666" s="48"/>
      <c r="AG3666" s="48"/>
      <c r="AH3666" s="48"/>
      <c r="AI3666" s="48"/>
      <c r="AJ3666" s="48">
        <v>5.6087499999999997</v>
      </c>
      <c r="AK3666" s="48"/>
      <c r="AL3666" s="48"/>
      <c r="AM3666" s="48">
        <v>3.2625000000000002</v>
      </c>
      <c r="AN3666" s="48">
        <v>4.4265449269675503E-2</v>
      </c>
      <c r="AO3666" s="48">
        <v>7.7839243250000001</v>
      </c>
      <c r="AP3666" s="48">
        <v>175.84649999999999</v>
      </c>
      <c r="AQ3666" s="48"/>
      <c r="AR3666" s="48"/>
      <c r="AS3666">
        <v>1.8553113E-2</v>
      </c>
      <c r="AT3666" s="48"/>
      <c r="AU3666" s="48"/>
      <c r="AV3666" s="48"/>
      <c r="AZ3666" s="48"/>
      <c r="BA3666" s="48"/>
      <c r="BB3666" s="48"/>
      <c r="BC3666" s="48">
        <v>5.1810182999999999</v>
      </c>
      <c r="BD3666" s="48"/>
      <c r="BE3666" s="48">
        <v>237.16499999999999</v>
      </c>
      <c r="BF3666" s="48">
        <v>2.18456277275315E-2</v>
      </c>
      <c r="BG3666" s="48">
        <v>1.2213866824942601E-2</v>
      </c>
      <c r="BH3666" s="48">
        <v>6.3740903749999998</v>
      </c>
      <c r="BI3666" s="48"/>
      <c r="BJ3666" s="48">
        <v>521.87324999999998</v>
      </c>
      <c r="BK3666" s="48"/>
      <c r="BL3666" s="48"/>
    </row>
    <row r="3667" spans="1:64" x14ac:dyDescent="0.25">
      <c r="A3667" s="56" t="s">
        <v>535</v>
      </c>
      <c r="B3667" s="56" t="s">
        <v>535</v>
      </c>
      <c r="C3667" s="47">
        <v>42354</v>
      </c>
      <c r="D3667" s="47"/>
      <c r="E3667" s="47"/>
      <c r="F3667" s="48" t="s">
        <v>534</v>
      </c>
      <c r="G3667" s="48"/>
      <c r="H3667" s="48">
        <v>439.39546875000002</v>
      </c>
      <c r="I3667" s="48">
        <v>0.15974687500000001</v>
      </c>
      <c r="J3667" s="48">
        <v>0.19446875</v>
      </c>
      <c r="K3667" s="48">
        <v>0.22586875000000001</v>
      </c>
      <c r="L3667" s="48">
        <v>0.215225</v>
      </c>
      <c r="M3667" s="48">
        <v>0.27195625000000001</v>
      </c>
      <c r="N3667" s="48">
        <v>0.34811874999999998</v>
      </c>
      <c r="O3667" s="48">
        <v>0.22637499999999999</v>
      </c>
      <c r="P3667" s="48"/>
      <c r="Q3667" s="48"/>
      <c r="R3667" s="48"/>
      <c r="S3667" s="48"/>
      <c r="T3667" s="48"/>
      <c r="U3667" s="48"/>
      <c r="V3667" s="48"/>
      <c r="W3667" s="48"/>
      <c r="X3667" s="48"/>
      <c r="Y3667" s="48"/>
      <c r="Z3667" s="48"/>
      <c r="AA3667" s="48"/>
      <c r="AB3667" s="48"/>
      <c r="AC3667" s="48"/>
      <c r="AD3667" s="48"/>
      <c r="AE3667" s="48">
        <v>8.75</v>
      </c>
      <c r="AF3667" s="48"/>
      <c r="AG3667" s="48"/>
      <c r="AH3667" s="48"/>
      <c r="AI3667" s="48"/>
      <c r="AJ3667" s="48"/>
      <c r="AK3667" s="48">
        <v>3.25</v>
      </c>
      <c r="AL3667" s="48">
        <v>8.75</v>
      </c>
      <c r="AM3667" s="48"/>
      <c r="AN3667" s="48"/>
      <c r="AO3667" s="48"/>
      <c r="AP3667" s="48"/>
      <c r="AQ3667" s="48"/>
      <c r="AR3667" s="48"/>
      <c r="AT3667" s="48"/>
      <c r="AU3667" s="48"/>
      <c r="AV3667" s="48"/>
      <c r="AZ3667" s="48"/>
      <c r="BA3667" s="48"/>
      <c r="BB3667" s="48"/>
      <c r="BC3667" s="48"/>
      <c r="BD3667" s="48"/>
      <c r="BE3667" s="48"/>
      <c r="BF3667" s="48"/>
      <c r="BG3667" s="48"/>
      <c r="BH3667" s="48"/>
      <c r="BI3667" s="48"/>
      <c r="BJ3667" s="48"/>
      <c r="BK3667" s="48"/>
      <c r="BL3667" s="48">
        <v>8.75</v>
      </c>
    </row>
    <row r="3668" spans="1:64" x14ac:dyDescent="0.25">
      <c r="A3668" s="56" t="s">
        <v>535</v>
      </c>
      <c r="B3668" s="56" t="s">
        <v>535</v>
      </c>
      <c r="C3668" s="47">
        <v>42355</v>
      </c>
      <c r="D3668" s="47"/>
      <c r="E3668" s="47"/>
      <c r="F3668" s="48" t="s">
        <v>534</v>
      </c>
      <c r="G3668" s="48"/>
      <c r="H3668" s="48">
        <v>491.66578125000001</v>
      </c>
      <c r="I3668" s="48">
        <v>0.30777812500000001</v>
      </c>
      <c r="J3668" s="48">
        <v>0.30196875000000001</v>
      </c>
      <c r="K3668" s="48">
        <v>0.2591</v>
      </c>
      <c r="L3668" s="48">
        <v>0.22873750000000001</v>
      </c>
      <c r="M3668" s="48">
        <v>0.27166875000000001</v>
      </c>
      <c r="N3668" s="48">
        <v>0.34805000000000003</v>
      </c>
      <c r="O3668" s="48">
        <v>0.22645625</v>
      </c>
      <c r="P3668" s="48"/>
      <c r="Q3668" s="48"/>
      <c r="R3668" s="48"/>
      <c r="S3668" s="48"/>
      <c r="T3668" s="48"/>
      <c r="U3668" s="48"/>
      <c r="V3668" s="48"/>
      <c r="W3668" s="48"/>
      <c r="X3668" s="48"/>
      <c r="Y3668" s="48"/>
      <c r="Z3668" s="48"/>
      <c r="AA3668" s="48"/>
      <c r="AB3668" s="48"/>
      <c r="AC3668" s="48"/>
      <c r="AD3668" s="48"/>
      <c r="AE3668" s="48"/>
      <c r="AF3668" s="48"/>
      <c r="AG3668" s="48"/>
      <c r="AH3668" s="48"/>
      <c r="AI3668" s="48"/>
      <c r="AJ3668" s="48"/>
      <c r="AK3668" s="48"/>
      <c r="AL3668" s="48"/>
      <c r="AM3668" s="48"/>
      <c r="AN3668" s="48"/>
      <c r="AO3668" s="48"/>
      <c r="AP3668" s="48"/>
      <c r="AQ3668" s="48"/>
      <c r="AR3668" s="48"/>
      <c r="AT3668" s="48"/>
      <c r="AU3668" s="48"/>
      <c r="AV3668" s="48"/>
      <c r="AZ3668" s="48"/>
      <c r="BA3668" s="48"/>
      <c r="BB3668" s="48"/>
      <c r="BC3668" s="48"/>
      <c r="BD3668" s="48"/>
      <c r="BE3668" s="48"/>
      <c r="BF3668" s="48"/>
      <c r="BG3668" s="48"/>
      <c r="BH3668" s="48"/>
      <c r="BI3668" s="48"/>
      <c r="BJ3668" s="48"/>
      <c r="BK3668" s="48"/>
      <c r="BL3668" s="48"/>
    </row>
    <row r="3669" spans="1:64" x14ac:dyDescent="0.25">
      <c r="A3669" s="56" t="s">
        <v>535</v>
      </c>
      <c r="B3669" s="56" t="s">
        <v>535</v>
      </c>
      <c r="C3669" s="47">
        <v>42356</v>
      </c>
      <c r="D3669" s="47"/>
      <c r="E3669" s="47"/>
      <c r="F3669" s="48" t="s">
        <v>534</v>
      </c>
      <c r="G3669" s="48"/>
      <c r="H3669" s="48">
        <v>485.37890625</v>
      </c>
      <c r="I3669" s="48">
        <v>0.28891562500000001</v>
      </c>
      <c r="J3669" s="48">
        <v>0.29523125</v>
      </c>
      <c r="K3669" s="48">
        <v>0.25808750000000003</v>
      </c>
      <c r="L3669" s="48">
        <v>0.22223124999999999</v>
      </c>
      <c r="M3669" s="48">
        <v>0.27130625000000003</v>
      </c>
      <c r="N3669" s="48">
        <v>0.34798125000000002</v>
      </c>
      <c r="O3669" s="48">
        <v>0.22625000000000001</v>
      </c>
      <c r="P3669" s="48"/>
      <c r="Q3669" s="48"/>
      <c r="R3669" s="48"/>
      <c r="S3669" s="48"/>
      <c r="T3669" s="48"/>
      <c r="U3669" s="48"/>
      <c r="V3669" s="48"/>
      <c r="W3669" s="48"/>
      <c r="X3669" s="48"/>
      <c r="Y3669" s="48"/>
      <c r="Z3669" s="48"/>
      <c r="AA3669" s="48"/>
      <c r="AB3669" s="48"/>
      <c r="AC3669" s="48"/>
      <c r="AD3669" s="48"/>
      <c r="AE3669" s="48"/>
      <c r="AF3669" s="48"/>
      <c r="AG3669" s="48"/>
      <c r="AH3669" s="48"/>
      <c r="AI3669" s="48"/>
      <c r="AJ3669" s="48"/>
      <c r="AK3669" s="48"/>
      <c r="AL3669" s="48"/>
      <c r="AM3669" s="48"/>
      <c r="AN3669" s="48"/>
      <c r="AO3669" s="48"/>
      <c r="AP3669" s="48"/>
      <c r="AQ3669" s="48"/>
      <c r="AR3669" s="48"/>
      <c r="AT3669" s="48"/>
      <c r="AU3669" s="48"/>
      <c r="AV3669" s="48"/>
      <c r="AZ3669" s="48"/>
      <c r="BA3669" s="48"/>
      <c r="BB3669" s="48"/>
      <c r="BC3669" s="48"/>
      <c r="BD3669" s="48"/>
      <c r="BE3669" s="48"/>
      <c r="BF3669" s="48"/>
      <c r="BG3669" s="48"/>
      <c r="BH3669" s="48"/>
      <c r="BI3669" s="48"/>
      <c r="BJ3669" s="48"/>
      <c r="BK3669" s="48"/>
      <c r="BL3669" s="48"/>
    </row>
    <row r="3670" spans="1:64" x14ac:dyDescent="0.25">
      <c r="A3670" s="56" t="s">
        <v>535</v>
      </c>
      <c r="B3670" s="56" t="s">
        <v>535</v>
      </c>
      <c r="C3670" s="47">
        <v>42357</v>
      </c>
      <c r="D3670" s="47"/>
      <c r="E3670" s="47"/>
      <c r="F3670" s="48" t="s">
        <v>534</v>
      </c>
      <c r="G3670" s="48"/>
      <c r="H3670" s="48">
        <v>481.42312500000003</v>
      </c>
      <c r="I3670" s="48">
        <v>0.27481250000000002</v>
      </c>
      <c r="J3670" s="48">
        <v>0.28788750000000002</v>
      </c>
      <c r="K3670" s="48">
        <v>0.25679999999999997</v>
      </c>
      <c r="L3670" s="48">
        <v>0.22125</v>
      </c>
      <c r="M3670" s="48">
        <v>0.27119375000000001</v>
      </c>
      <c r="N3670" s="48">
        <v>0.34794999999999998</v>
      </c>
      <c r="O3670" s="48">
        <v>0.22620000000000001</v>
      </c>
      <c r="P3670" s="48"/>
      <c r="Q3670" s="48"/>
      <c r="R3670" s="48"/>
      <c r="S3670" s="48"/>
      <c r="T3670" s="48"/>
      <c r="U3670" s="48"/>
      <c r="V3670" s="48"/>
      <c r="W3670" s="48"/>
      <c r="X3670" s="48"/>
      <c r="Y3670" s="48"/>
      <c r="Z3670" s="48"/>
      <c r="AA3670" s="48"/>
      <c r="AB3670" s="48"/>
      <c r="AC3670" s="48"/>
      <c r="AD3670" s="48"/>
      <c r="AE3670" s="48"/>
      <c r="AF3670" s="48"/>
      <c r="AG3670" s="48"/>
      <c r="AH3670" s="48"/>
      <c r="AI3670" s="48"/>
      <c r="AJ3670" s="48"/>
      <c r="AK3670" s="48"/>
      <c r="AL3670" s="48"/>
      <c r="AM3670" s="48"/>
      <c r="AN3670" s="48"/>
      <c r="AO3670" s="48"/>
      <c r="AP3670" s="48"/>
      <c r="AQ3670" s="48"/>
      <c r="AR3670" s="48"/>
      <c r="AT3670" s="48"/>
      <c r="AU3670" s="48"/>
      <c r="AV3670" s="48"/>
      <c r="AZ3670" s="48"/>
      <c r="BA3670" s="48"/>
      <c r="BB3670" s="48"/>
      <c r="BC3670" s="48"/>
      <c r="BD3670" s="48"/>
      <c r="BE3670" s="48"/>
      <c r="BF3670" s="48"/>
      <c r="BG3670" s="48"/>
      <c r="BH3670" s="48"/>
      <c r="BI3670" s="48"/>
      <c r="BJ3670" s="48"/>
      <c r="BK3670" s="48"/>
      <c r="BL3670" s="48"/>
    </row>
    <row r="3671" spans="1:64" x14ac:dyDescent="0.25">
      <c r="A3671" s="56" t="s">
        <v>535</v>
      </c>
      <c r="B3671" s="56" t="s">
        <v>535</v>
      </c>
      <c r="C3671" s="47">
        <v>42358</v>
      </c>
      <c r="D3671" s="47"/>
      <c r="E3671" s="47"/>
      <c r="F3671" s="48" t="s">
        <v>534</v>
      </c>
      <c r="G3671" s="48"/>
      <c r="H3671" s="48">
        <v>477.88312500000001</v>
      </c>
      <c r="I3671" s="48">
        <v>0.26226874999999999</v>
      </c>
      <c r="J3671" s="48">
        <v>0.28075624999999998</v>
      </c>
      <c r="K3671" s="48">
        <v>0.25523125000000002</v>
      </c>
      <c r="L3671" s="48">
        <v>0.22118750000000001</v>
      </c>
      <c r="M3671" s="48">
        <v>0.27092500000000003</v>
      </c>
      <c r="N3671" s="48">
        <v>0.34788124999999998</v>
      </c>
      <c r="O3671" s="48">
        <v>0.22620625</v>
      </c>
      <c r="P3671" s="48"/>
      <c r="Q3671" s="48"/>
      <c r="R3671" s="48"/>
      <c r="S3671" s="48"/>
      <c r="T3671" s="48"/>
      <c r="U3671" s="48"/>
      <c r="V3671" s="48"/>
      <c r="W3671" s="48"/>
      <c r="X3671" s="48"/>
      <c r="Y3671" s="48"/>
      <c r="Z3671" s="48"/>
      <c r="AA3671" s="48"/>
      <c r="AB3671" s="48"/>
      <c r="AC3671" s="48"/>
      <c r="AD3671" s="48"/>
      <c r="AE3671" s="48"/>
      <c r="AF3671" s="48"/>
      <c r="AG3671" s="48"/>
      <c r="AH3671" s="48"/>
      <c r="AI3671" s="48"/>
      <c r="AJ3671" s="48"/>
      <c r="AK3671" s="48"/>
      <c r="AL3671" s="48"/>
      <c r="AM3671" s="48"/>
      <c r="AN3671" s="48"/>
      <c r="AO3671" s="48"/>
      <c r="AP3671" s="48"/>
      <c r="AQ3671" s="48"/>
      <c r="AR3671" s="48"/>
      <c r="AT3671" s="48"/>
      <c r="AU3671" s="48"/>
      <c r="AV3671" s="48"/>
      <c r="AZ3671" s="48"/>
      <c r="BA3671" s="48"/>
      <c r="BB3671" s="48"/>
      <c r="BC3671" s="48"/>
      <c r="BD3671" s="48"/>
      <c r="BE3671" s="48"/>
      <c r="BF3671" s="48"/>
      <c r="BG3671" s="48"/>
      <c r="BH3671" s="48"/>
      <c r="BI3671" s="48"/>
      <c r="BJ3671" s="48"/>
      <c r="BK3671" s="48"/>
      <c r="BL3671" s="48"/>
    </row>
    <row r="3672" spans="1:64" x14ac:dyDescent="0.25">
      <c r="A3672" s="56" t="s">
        <v>535</v>
      </c>
      <c r="B3672" s="56" t="s">
        <v>535</v>
      </c>
      <c r="C3672" s="47">
        <v>42359</v>
      </c>
      <c r="D3672" s="47"/>
      <c r="E3672" s="47"/>
      <c r="F3672" s="48" t="s">
        <v>534</v>
      </c>
      <c r="G3672" s="48"/>
      <c r="H3672" s="48">
        <v>468.15562499999999</v>
      </c>
      <c r="I3672" s="48">
        <v>0.22596250000000001</v>
      </c>
      <c r="J3672" s="48">
        <v>0.26287500000000003</v>
      </c>
      <c r="K3672" s="48">
        <v>0.25096249999999998</v>
      </c>
      <c r="L3672" s="48">
        <v>0.22062499999999999</v>
      </c>
      <c r="M3672" s="48">
        <v>0.27053125</v>
      </c>
      <c r="N3672" s="48">
        <v>0.34791250000000001</v>
      </c>
      <c r="O3672" s="48">
        <v>0.22606875000000001</v>
      </c>
      <c r="P3672" s="48"/>
      <c r="Q3672" s="48"/>
      <c r="R3672" s="48"/>
      <c r="S3672" s="48"/>
      <c r="T3672" s="48"/>
      <c r="U3672" s="48"/>
      <c r="V3672" s="48"/>
      <c r="W3672" s="48"/>
      <c r="X3672" s="48"/>
      <c r="Y3672" s="48"/>
      <c r="Z3672" s="48"/>
      <c r="AA3672" s="48"/>
      <c r="AB3672" s="48"/>
      <c r="AC3672" s="48"/>
      <c r="AD3672" s="48"/>
      <c r="AE3672" s="48"/>
      <c r="AF3672" s="48">
        <v>0.80759510203944496</v>
      </c>
      <c r="AG3672" s="48">
        <v>0.77898086501438701</v>
      </c>
      <c r="AH3672" s="48"/>
      <c r="AI3672" s="48"/>
      <c r="AJ3672" s="48"/>
      <c r="AK3672" s="48"/>
      <c r="AL3672" s="48"/>
      <c r="AM3672" s="48"/>
      <c r="AN3672" s="48"/>
      <c r="AO3672" s="48"/>
      <c r="AP3672" s="48"/>
      <c r="AQ3672" s="48"/>
      <c r="AR3672" s="48"/>
      <c r="AT3672" s="48"/>
      <c r="AU3672" s="48"/>
      <c r="AV3672" s="48"/>
      <c r="AZ3672" s="48"/>
      <c r="BA3672" s="48"/>
      <c r="BB3672" s="48"/>
      <c r="BC3672" s="48"/>
      <c r="BD3672" s="48"/>
      <c r="BE3672" s="48"/>
      <c r="BF3672" s="48"/>
      <c r="BG3672" s="48"/>
      <c r="BH3672" s="48"/>
      <c r="BI3672" s="48"/>
      <c r="BJ3672" s="48"/>
      <c r="BK3672" s="48"/>
      <c r="BL3672" s="48"/>
    </row>
    <row r="3673" spans="1:64" x14ac:dyDescent="0.25">
      <c r="A3673" s="56" t="s">
        <v>535</v>
      </c>
      <c r="B3673" s="56" t="s">
        <v>535</v>
      </c>
      <c r="C3673" s="47">
        <v>42360</v>
      </c>
      <c r="D3673" s="47"/>
      <c r="E3673" s="47"/>
      <c r="F3673" s="48" t="s">
        <v>534</v>
      </c>
      <c r="G3673" s="48"/>
      <c r="H3673" s="48">
        <v>466.14046875000003</v>
      </c>
      <c r="I3673" s="48">
        <v>0.21698437500000001</v>
      </c>
      <c r="J3673" s="48">
        <v>0.25804375000000002</v>
      </c>
      <c r="K3673" s="48">
        <v>0.25048124999999999</v>
      </c>
      <c r="L3673" s="48">
        <v>0.22149374999999999</v>
      </c>
      <c r="M3673" s="48">
        <v>0.27048749999999999</v>
      </c>
      <c r="N3673" s="48">
        <v>0.34775624999999999</v>
      </c>
      <c r="O3673" s="48">
        <v>0.22606875000000001</v>
      </c>
      <c r="P3673" s="48"/>
      <c r="Q3673" s="48"/>
      <c r="R3673" s="48"/>
      <c r="S3673" s="48"/>
      <c r="T3673" s="48"/>
      <c r="U3673" s="48"/>
      <c r="V3673" s="48"/>
      <c r="W3673" s="48"/>
      <c r="X3673" s="48"/>
      <c r="Y3673" s="48"/>
      <c r="Z3673" s="48"/>
      <c r="AA3673" s="48"/>
      <c r="AB3673" s="48"/>
      <c r="AC3673" s="48"/>
      <c r="AD3673" s="48"/>
      <c r="AE3673" s="48">
        <v>8.75</v>
      </c>
      <c r="AF3673" s="48"/>
      <c r="AG3673" s="48"/>
      <c r="AH3673" s="48"/>
      <c r="AI3673" s="48"/>
      <c r="AJ3673" s="48"/>
      <c r="AK3673" s="48">
        <v>3.25</v>
      </c>
      <c r="AL3673" s="48">
        <v>8.75</v>
      </c>
      <c r="AM3673" s="48"/>
      <c r="AN3673" s="48"/>
      <c r="AO3673" s="48"/>
      <c r="AP3673" s="48"/>
      <c r="AQ3673" s="48"/>
      <c r="AR3673" s="48"/>
      <c r="AT3673" s="48"/>
      <c r="AU3673" s="48"/>
      <c r="AV3673" s="48"/>
      <c r="AZ3673" s="48"/>
      <c r="BA3673" s="48"/>
      <c r="BB3673" s="48"/>
      <c r="BC3673" s="48"/>
      <c r="BD3673" s="48"/>
      <c r="BE3673" s="48"/>
      <c r="BF3673" s="48"/>
      <c r="BG3673" s="48"/>
      <c r="BH3673" s="48"/>
      <c r="BI3673" s="48"/>
      <c r="BJ3673" s="48"/>
      <c r="BK3673" s="48"/>
      <c r="BL3673" s="48">
        <v>8.75</v>
      </c>
    </row>
    <row r="3674" spans="1:64" x14ac:dyDescent="0.25">
      <c r="A3674" s="56" t="s">
        <v>535</v>
      </c>
      <c r="B3674" s="56" t="s">
        <v>535</v>
      </c>
      <c r="C3674" s="47">
        <v>42361</v>
      </c>
      <c r="D3674" s="47"/>
      <c r="E3674" s="47"/>
      <c r="F3674" s="48" t="s">
        <v>534</v>
      </c>
      <c r="G3674" s="48"/>
      <c r="H3674" s="48">
        <v>461.06203125000002</v>
      </c>
      <c r="I3674" s="48">
        <v>0.19967812500000001</v>
      </c>
      <c r="J3674" s="48">
        <v>0.24830625000000001</v>
      </c>
      <c r="K3674" s="48">
        <v>0.24727499999999999</v>
      </c>
      <c r="L3674" s="48">
        <v>0.22163125</v>
      </c>
      <c r="M3674" s="48">
        <v>0.27025624999999998</v>
      </c>
      <c r="N3674" s="48">
        <v>0.34770000000000001</v>
      </c>
      <c r="O3674" s="48">
        <v>0.22601874999999999</v>
      </c>
      <c r="P3674" s="48"/>
      <c r="Q3674" s="48"/>
      <c r="R3674" s="48"/>
      <c r="S3674" s="48"/>
      <c r="T3674" s="48"/>
      <c r="U3674" s="48"/>
      <c r="V3674" s="48"/>
      <c r="W3674" s="48"/>
      <c r="X3674" s="48"/>
      <c r="Y3674" s="48"/>
      <c r="Z3674" s="48"/>
      <c r="AA3674" s="48"/>
      <c r="AB3674" s="48"/>
      <c r="AC3674" s="48"/>
      <c r="AD3674" s="48"/>
      <c r="AE3674" s="48"/>
      <c r="AF3674" s="48"/>
      <c r="AG3674" s="48"/>
      <c r="AH3674" s="48"/>
      <c r="AI3674" s="48"/>
      <c r="AJ3674" s="48"/>
      <c r="AK3674" s="48"/>
      <c r="AL3674" s="48"/>
      <c r="AM3674" s="48"/>
      <c r="AN3674" s="48"/>
      <c r="AO3674" s="48"/>
      <c r="AP3674" s="48"/>
      <c r="AQ3674" s="48"/>
      <c r="AR3674" s="48"/>
      <c r="AT3674" s="48"/>
      <c r="AU3674" s="48"/>
      <c r="AV3674" s="48"/>
      <c r="AZ3674" s="48"/>
      <c r="BA3674" s="48"/>
      <c r="BB3674" s="48"/>
      <c r="BC3674" s="48"/>
      <c r="BD3674" s="48"/>
      <c r="BE3674" s="48"/>
      <c r="BF3674" s="48"/>
      <c r="BG3674" s="48"/>
      <c r="BH3674" s="48"/>
      <c r="BI3674" s="48"/>
      <c r="BJ3674" s="48"/>
      <c r="BK3674" s="48"/>
      <c r="BL3674" s="48"/>
    </row>
    <row r="3675" spans="1:64" x14ac:dyDescent="0.25">
      <c r="A3675" s="56" t="s">
        <v>535</v>
      </c>
      <c r="B3675" s="56" t="s">
        <v>535</v>
      </c>
      <c r="C3675" s="47">
        <v>42362</v>
      </c>
      <c r="D3675" s="47"/>
      <c r="E3675" s="47"/>
      <c r="F3675" s="48" t="s">
        <v>534</v>
      </c>
      <c r="G3675" s="48"/>
      <c r="H3675" s="48">
        <v>500.31703125000001</v>
      </c>
      <c r="I3675" s="48">
        <v>0.31324687499999998</v>
      </c>
      <c r="J3675" s="48">
        <v>0.31516250000000001</v>
      </c>
      <c r="K3675" s="48">
        <v>0.28026250000000003</v>
      </c>
      <c r="L3675" s="48">
        <v>0.22974375</v>
      </c>
      <c r="M3675" s="48">
        <v>0.26995000000000002</v>
      </c>
      <c r="N3675" s="48">
        <v>0.34761249999999999</v>
      </c>
      <c r="O3675" s="48">
        <v>0.22595000000000001</v>
      </c>
      <c r="P3675" s="48"/>
      <c r="Q3675" s="48"/>
      <c r="R3675" s="48"/>
      <c r="S3675" s="48"/>
      <c r="T3675" s="48"/>
      <c r="U3675" s="48"/>
      <c r="V3675" s="48"/>
      <c r="W3675" s="48"/>
      <c r="X3675" s="48"/>
      <c r="Y3675" s="48"/>
      <c r="Z3675" s="48"/>
      <c r="AA3675" s="48"/>
      <c r="AB3675" s="48"/>
      <c r="AC3675" s="48"/>
      <c r="AD3675" s="48"/>
      <c r="AE3675" s="48"/>
      <c r="AF3675" s="48"/>
      <c r="AG3675" s="48"/>
      <c r="AH3675" s="48"/>
      <c r="AI3675" s="48"/>
      <c r="AJ3675" s="48"/>
      <c r="AK3675" s="48"/>
      <c r="AL3675" s="48"/>
      <c r="AM3675" s="48"/>
      <c r="AN3675" s="48"/>
      <c r="AO3675" s="48"/>
      <c r="AP3675" s="48"/>
      <c r="AQ3675" s="48"/>
      <c r="AR3675" s="48"/>
      <c r="AT3675" s="48"/>
      <c r="AU3675" s="48"/>
      <c r="AV3675" s="48"/>
      <c r="AZ3675" s="48"/>
      <c r="BA3675" s="48"/>
      <c r="BB3675" s="48"/>
      <c r="BC3675" s="48"/>
      <c r="BD3675" s="48"/>
      <c r="BE3675" s="48"/>
      <c r="BF3675" s="48"/>
      <c r="BG3675" s="48"/>
      <c r="BH3675" s="48"/>
      <c r="BI3675" s="48"/>
      <c r="BJ3675" s="48"/>
      <c r="BK3675" s="48"/>
      <c r="BL3675" s="48"/>
    </row>
    <row r="3676" spans="1:64" x14ac:dyDescent="0.25">
      <c r="A3676" s="56" t="s">
        <v>535</v>
      </c>
      <c r="B3676" s="56" t="s">
        <v>535</v>
      </c>
      <c r="C3676" s="47">
        <v>42363</v>
      </c>
      <c r="D3676" s="47"/>
      <c r="E3676" s="47"/>
      <c r="F3676" s="48" t="s">
        <v>534</v>
      </c>
      <c r="G3676" s="48"/>
      <c r="H3676" s="48">
        <v>492.38343750000001</v>
      </c>
      <c r="I3676" s="48">
        <v>0.28759374999999998</v>
      </c>
      <c r="J3676" s="48">
        <v>0.3047125</v>
      </c>
      <c r="K3676" s="48">
        <v>0.2752</v>
      </c>
      <c r="L3676" s="48">
        <v>0.2265875</v>
      </c>
      <c r="M3676" s="48">
        <v>0.26985625000000002</v>
      </c>
      <c r="N3676" s="48">
        <v>0.3475125</v>
      </c>
      <c r="O3676" s="48">
        <v>0.22596875</v>
      </c>
      <c r="P3676" s="48"/>
      <c r="Q3676" s="48"/>
      <c r="R3676" s="48"/>
      <c r="S3676" s="48"/>
      <c r="T3676" s="48"/>
      <c r="U3676" s="48"/>
      <c r="V3676" s="48"/>
      <c r="W3676" s="48"/>
      <c r="X3676" s="48"/>
      <c r="Y3676" s="48"/>
      <c r="Z3676" s="48"/>
      <c r="AA3676" s="48"/>
      <c r="AB3676" s="48"/>
      <c r="AC3676" s="48"/>
      <c r="AD3676" s="48"/>
      <c r="AE3676" s="48"/>
      <c r="AF3676" s="48"/>
      <c r="AG3676" s="48"/>
      <c r="AH3676" s="48"/>
      <c r="AI3676" s="48"/>
      <c r="AJ3676" s="48"/>
      <c r="AK3676" s="48"/>
      <c r="AL3676" s="48"/>
      <c r="AM3676" s="48"/>
      <c r="AN3676" s="48"/>
      <c r="AO3676" s="48"/>
      <c r="AP3676" s="48"/>
      <c r="AQ3676" s="48"/>
      <c r="AR3676" s="48"/>
      <c r="AT3676" s="48"/>
      <c r="AU3676" s="48"/>
      <c r="AV3676" s="48"/>
      <c r="AZ3676" s="48"/>
      <c r="BA3676" s="48"/>
      <c r="BB3676" s="48"/>
      <c r="BC3676" s="48"/>
      <c r="BD3676" s="48"/>
      <c r="BE3676" s="48"/>
      <c r="BF3676" s="48"/>
      <c r="BG3676" s="48"/>
      <c r="BH3676" s="48"/>
      <c r="BI3676" s="48"/>
      <c r="BJ3676" s="48"/>
      <c r="BK3676" s="48"/>
      <c r="BL3676" s="48"/>
    </row>
    <row r="3677" spans="1:64" x14ac:dyDescent="0.25">
      <c r="A3677" s="56" t="s">
        <v>535</v>
      </c>
      <c r="B3677" s="56" t="s">
        <v>535</v>
      </c>
      <c r="C3677" s="47">
        <v>42364</v>
      </c>
      <c r="D3677" s="47"/>
      <c r="E3677" s="47"/>
      <c r="F3677" s="48" t="s">
        <v>534</v>
      </c>
      <c r="G3677" s="48"/>
      <c r="H3677" s="48">
        <v>485.68921875000001</v>
      </c>
      <c r="I3677" s="48">
        <v>0.26444062499999998</v>
      </c>
      <c r="J3677" s="48">
        <v>0.29251250000000001</v>
      </c>
      <c r="K3677" s="48">
        <v>0.27111249999999998</v>
      </c>
      <c r="L3677" s="48">
        <v>0.2265375</v>
      </c>
      <c r="M3677" s="48">
        <v>0.26959375000000002</v>
      </c>
      <c r="N3677" s="48">
        <v>0.34753125000000001</v>
      </c>
      <c r="O3677" s="48">
        <v>0.22571250000000001</v>
      </c>
      <c r="P3677" s="48"/>
      <c r="Q3677" s="48"/>
      <c r="R3677" s="48"/>
      <c r="S3677" s="48"/>
      <c r="T3677" s="48"/>
      <c r="U3677" s="48"/>
      <c r="V3677" s="48"/>
      <c r="W3677" s="48"/>
      <c r="X3677" s="48"/>
      <c r="Y3677" s="48"/>
      <c r="Z3677" s="48"/>
      <c r="AA3677" s="48"/>
      <c r="AB3677" s="48"/>
      <c r="AC3677" s="48"/>
      <c r="AD3677" s="48"/>
      <c r="AE3677" s="48"/>
      <c r="AF3677" s="48"/>
      <c r="AG3677" s="48"/>
      <c r="AH3677" s="48"/>
      <c r="AI3677" s="48"/>
      <c r="AJ3677" s="48"/>
      <c r="AK3677" s="48"/>
      <c r="AL3677" s="48"/>
      <c r="AM3677" s="48"/>
      <c r="AN3677" s="48"/>
      <c r="AO3677" s="48"/>
      <c r="AP3677" s="48"/>
      <c r="AQ3677" s="48"/>
      <c r="AR3677" s="48"/>
      <c r="AT3677" s="48"/>
      <c r="AU3677" s="48"/>
      <c r="AV3677" s="48"/>
      <c r="AZ3677" s="48"/>
      <c r="BA3677" s="48"/>
      <c r="BB3677" s="48"/>
      <c r="BC3677" s="48"/>
      <c r="BD3677" s="48"/>
      <c r="BE3677" s="48"/>
      <c r="BF3677" s="48"/>
      <c r="BG3677" s="48"/>
      <c r="BH3677" s="48"/>
      <c r="BI3677" s="48"/>
      <c r="BJ3677" s="48"/>
      <c r="BK3677" s="48"/>
      <c r="BL3677" s="48"/>
    </row>
    <row r="3678" spans="1:64" x14ac:dyDescent="0.25">
      <c r="A3678" s="56" t="s">
        <v>535</v>
      </c>
      <c r="B3678" s="56" t="s">
        <v>535</v>
      </c>
      <c r="C3678" s="47">
        <v>42365</v>
      </c>
      <c r="D3678" s="47"/>
      <c r="E3678" s="47"/>
      <c r="F3678" s="48" t="s">
        <v>534</v>
      </c>
      <c r="G3678" s="48"/>
      <c r="H3678" s="48">
        <v>478.34812499999998</v>
      </c>
      <c r="I3678" s="48">
        <v>0.238675</v>
      </c>
      <c r="J3678" s="48">
        <v>0.27850000000000003</v>
      </c>
      <c r="K3678" s="48">
        <v>0.26660624999999999</v>
      </c>
      <c r="L3678" s="48">
        <v>0.22675624999999999</v>
      </c>
      <c r="M3678" s="48">
        <v>0.2694375</v>
      </c>
      <c r="N3678" s="48">
        <v>0.34739999999999999</v>
      </c>
      <c r="O3678" s="48">
        <v>0.22570625</v>
      </c>
      <c r="P3678" s="48"/>
      <c r="Q3678" s="48"/>
      <c r="R3678" s="48"/>
      <c r="S3678" s="48"/>
      <c r="T3678" s="48"/>
      <c r="U3678" s="48"/>
      <c r="V3678" s="48"/>
      <c r="W3678" s="48"/>
      <c r="X3678" s="48"/>
      <c r="Y3678" s="48"/>
      <c r="Z3678" s="48"/>
      <c r="AA3678" s="48"/>
      <c r="AB3678" s="48"/>
      <c r="AC3678" s="48"/>
      <c r="AD3678" s="48"/>
      <c r="AE3678" s="48"/>
      <c r="AF3678" s="48"/>
      <c r="AG3678" s="48"/>
      <c r="AH3678" s="48"/>
      <c r="AI3678" s="48"/>
      <c r="AJ3678" s="48"/>
      <c r="AK3678" s="48"/>
      <c r="AL3678" s="48"/>
      <c r="AM3678" s="48"/>
      <c r="AN3678" s="48"/>
      <c r="AO3678" s="48"/>
      <c r="AP3678" s="48"/>
      <c r="AQ3678" s="48"/>
      <c r="AR3678" s="48"/>
      <c r="AT3678" s="48"/>
      <c r="AU3678" s="48"/>
      <c r="AV3678" s="48"/>
      <c r="AZ3678" s="48"/>
      <c r="BA3678" s="48"/>
      <c r="BB3678" s="48"/>
      <c r="BC3678" s="48"/>
      <c r="BD3678" s="48"/>
      <c r="BE3678" s="48"/>
      <c r="BF3678" s="48"/>
      <c r="BG3678" s="48"/>
      <c r="BH3678" s="48"/>
      <c r="BI3678" s="48"/>
      <c r="BJ3678" s="48"/>
      <c r="BK3678" s="48"/>
      <c r="BL3678" s="48"/>
    </row>
    <row r="3679" spans="1:64" x14ac:dyDescent="0.25">
      <c r="A3679" s="56" t="s">
        <v>535</v>
      </c>
      <c r="B3679" s="56" t="s">
        <v>535</v>
      </c>
      <c r="C3679" s="47">
        <v>42366</v>
      </c>
      <c r="D3679" s="47"/>
      <c r="E3679" s="47"/>
      <c r="F3679" s="48" t="s">
        <v>534</v>
      </c>
      <c r="G3679" s="48"/>
      <c r="H3679" s="48">
        <v>470.74265624999998</v>
      </c>
      <c r="I3679" s="48">
        <v>0.21259687499999999</v>
      </c>
      <c r="J3679" s="48">
        <v>0.26403749999999998</v>
      </c>
      <c r="K3679" s="48">
        <v>0.26161250000000003</v>
      </c>
      <c r="L3679" s="48">
        <v>0.22690625</v>
      </c>
      <c r="M3679" s="48">
        <v>0.26931875</v>
      </c>
      <c r="N3679" s="48">
        <v>0.34734375000000001</v>
      </c>
      <c r="O3679" s="48">
        <v>0.22564375</v>
      </c>
      <c r="P3679" s="48"/>
      <c r="Q3679" s="48"/>
      <c r="R3679" s="48"/>
      <c r="S3679" s="48"/>
      <c r="T3679" s="48"/>
      <c r="U3679" s="48"/>
      <c r="V3679" s="48"/>
      <c r="W3679" s="48"/>
      <c r="X3679" s="48"/>
      <c r="Y3679" s="48"/>
      <c r="Z3679" s="48"/>
      <c r="AA3679" s="48"/>
      <c r="AB3679" s="48"/>
      <c r="AC3679" s="48"/>
      <c r="AD3679" s="48"/>
      <c r="AE3679" s="48"/>
      <c r="AF3679" s="48"/>
      <c r="AG3679" s="48"/>
      <c r="AH3679" s="48"/>
      <c r="AI3679" s="48"/>
      <c r="AJ3679" s="48"/>
      <c r="AK3679" s="48"/>
      <c r="AL3679" s="48"/>
      <c r="AM3679" s="48"/>
      <c r="AN3679" s="48"/>
      <c r="AO3679" s="48"/>
      <c r="AP3679" s="48"/>
      <c r="AQ3679" s="48"/>
      <c r="AR3679" s="48"/>
      <c r="AT3679" s="48"/>
      <c r="AU3679" s="48"/>
      <c r="AV3679" s="48"/>
      <c r="AZ3679" s="48"/>
      <c r="BA3679" s="48"/>
      <c r="BB3679" s="48"/>
      <c r="BC3679" s="48"/>
      <c r="BD3679" s="48"/>
      <c r="BE3679" s="48"/>
      <c r="BF3679" s="48"/>
      <c r="BG3679" s="48"/>
      <c r="BH3679" s="48"/>
      <c r="BI3679" s="48"/>
      <c r="BJ3679" s="48"/>
      <c r="BK3679" s="48"/>
      <c r="BL3679" s="48"/>
    </row>
    <row r="3680" spans="1:64" x14ac:dyDescent="0.25">
      <c r="A3680" s="56" t="s">
        <v>535</v>
      </c>
      <c r="B3680" s="56" t="s">
        <v>535</v>
      </c>
      <c r="C3680" s="47">
        <v>42367</v>
      </c>
      <c r="D3680" s="47"/>
      <c r="E3680" s="47"/>
      <c r="F3680" s="48" t="s">
        <v>534</v>
      </c>
      <c r="G3680" s="48"/>
      <c r="H3680" s="48">
        <v>463.1953125</v>
      </c>
      <c r="I3680" s="48">
        <v>0.18798124999999999</v>
      </c>
      <c r="J3680" s="48">
        <v>0.24986249999999999</v>
      </c>
      <c r="K3680" s="48">
        <v>0.25634374999999998</v>
      </c>
      <c r="L3680" s="48">
        <v>0.22673750000000001</v>
      </c>
      <c r="M3680" s="48">
        <v>0.26911875000000002</v>
      </c>
      <c r="N3680" s="48">
        <v>0.34726875000000001</v>
      </c>
      <c r="O3680" s="48">
        <v>0.22559375000000001</v>
      </c>
      <c r="P3680" s="48"/>
      <c r="Q3680" s="48"/>
      <c r="R3680" s="48"/>
      <c r="S3680" s="48"/>
      <c r="T3680" s="48"/>
      <c r="U3680" s="48"/>
      <c r="V3680" s="48"/>
      <c r="W3680" s="48"/>
      <c r="X3680" s="48"/>
      <c r="Y3680" s="48"/>
      <c r="Z3680" s="48"/>
      <c r="AA3680" s="48"/>
      <c r="AB3680" s="48"/>
      <c r="AC3680" s="48"/>
      <c r="AD3680" s="48"/>
      <c r="AE3680" s="48"/>
      <c r="AF3680" s="48"/>
      <c r="AG3680" s="48"/>
      <c r="AH3680" s="48"/>
      <c r="AI3680" s="48"/>
      <c r="AJ3680" s="48"/>
      <c r="AK3680" s="48"/>
      <c r="AL3680" s="48"/>
      <c r="AM3680" s="48"/>
      <c r="AN3680" s="48"/>
      <c r="AO3680" s="48"/>
      <c r="AP3680" s="48"/>
      <c r="AQ3680" s="48"/>
      <c r="AR3680" s="48"/>
      <c r="AT3680" s="48"/>
      <c r="AU3680" s="48"/>
      <c r="AV3680" s="48"/>
      <c r="AZ3680" s="48"/>
      <c r="BA3680" s="48"/>
      <c r="BB3680" s="48"/>
      <c r="BC3680" s="48"/>
      <c r="BD3680" s="48"/>
      <c r="BE3680" s="48"/>
      <c r="BF3680" s="48"/>
      <c r="BG3680" s="48"/>
      <c r="BH3680" s="48"/>
      <c r="BI3680" s="48"/>
      <c r="BJ3680" s="48"/>
      <c r="BK3680" s="48"/>
      <c r="BL3680" s="48"/>
    </row>
    <row r="3681" spans="1:64" x14ac:dyDescent="0.25">
      <c r="A3681" s="56" t="s">
        <v>535</v>
      </c>
      <c r="B3681" s="56" t="s">
        <v>535</v>
      </c>
      <c r="C3681" s="47">
        <v>42368</v>
      </c>
      <c r="D3681" s="47"/>
      <c r="E3681" s="47"/>
      <c r="F3681" s="48" t="s">
        <v>534</v>
      </c>
      <c r="G3681" s="48"/>
      <c r="H3681" s="48">
        <v>459.200625</v>
      </c>
      <c r="I3681" s="48">
        <v>0.17708125</v>
      </c>
      <c r="J3681" s="48">
        <v>0.24104375</v>
      </c>
      <c r="K3681" s="48">
        <v>0.25280625000000001</v>
      </c>
      <c r="L3681" s="48">
        <v>0.22691249999999999</v>
      </c>
      <c r="M3681" s="48">
        <v>0.26909375000000002</v>
      </c>
      <c r="N3681" s="48">
        <v>0.34728124999999999</v>
      </c>
      <c r="O3681" s="48">
        <v>0.2255125</v>
      </c>
      <c r="P3681" s="48"/>
      <c r="Q3681" s="48"/>
      <c r="R3681" s="48"/>
      <c r="S3681" s="48"/>
      <c r="T3681" s="48"/>
      <c r="U3681" s="48"/>
      <c r="V3681" s="48"/>
      <c r="W3681" s="48"/>
      <c r="X3681" s="48"/>
      <c r="Y3681" s="48"/>
      <c r="Z3681" s="48"/>
      <c r="AA3681" s="48"/>
      <c r="AB3681" s="48"/>
      <c r="AC3681" s="48"/>
      <c r="AD3681" s="48"/>
      <c r="AE3681" s="48">
        <v>8.75</v>
      </c>
      <c r="AF3681" s="48">
        <v>0.91486160449588405</v>
      </c>
      <c r="AG3681" s="48">
        <v>0.78350209419039996</v>
      </c>
      <c r="AH3681" s="48"/>
      <c r="AI3681" s="48"/>
      <c r="AJ3681" s="48"/>
      <c r="AK3681" s="48">
        <v>3.8</v>
      </c>
      <c r="AL3681" s="48">
        <v>8.75</v>
      </c>
      <c r="AM3681" s="48"/>
      <c r="AN3681" s="48"/>
      <c r="AO3681" s="48"/>
      <c r="AP3681" s="48"/>
      <c r="AQ3681" s="48"/>
      <c r="AR3681" s="48"/>
      <c r="AT3681" s="48"/>
      <c r="AU3681" s="48"/>
      <c r="AV3681" s="48"/>
      <c r="AZ3681" s="48"/>
      <c r="BA3681" s="48"/>
      <c r="BB3681" s="48"/>
      <c r="BC3681" s="48"/>
      <c r="BD3681" s="48"/>
      <c r="BE3681" s="48"/>
      <c r="BF3681" s="48"/>
      <c r="BG3681" s="48"/>
      <c r="BH3681" s="48"/>
      <c r="BI3681" s="48"/>
      <c r="BJ3681" s="48"/>
      <c r="BK3681" s="48"/>
      <c r="BL3681" s="48">
        <v>8.75</v>
      </c>
    </row>
    <row r="3682" spans="1:64" x14ac:dyDescent="0.25">
      <c r="A3682" s="56" t="s">
        <v>535</v>
      </c>
      <c r="B3682" s="56" t="s">
        <v>535</v>
      </c>
      <c r="C3682" s="47">
        <v>42369</v>
      </c>
      <c r="D3682" s="47"/>
      <c r="E3682" s="47"/>
      <c r="F3682" s="48" t="s">
        <v>534</v>
      </c>
      <c r="G3682" s="48"/>
      <c r="H3682" s="48">
        <v>486.85921875000003</v>
      </c>
      <c r="I3682" s="48">
        <v>0.284559375</v>
      </c>
      <c r="J3682" s="48">
        <v>0.28075624999999998</v>
      </c>
      <c r="K3682" s="48">
        <v>0.27056875000000002</v>
      </c>
      <c r="L3682" s="48">
        <v>0.228075</v>
      </c>
      <c r="M3682" s="48">
        <v>0.26883125000000002</v>
      </c>
      <c r="N3682" s="48">
        <v>0.347275</v>
      </c>
      <c r="O3682" s="48">
        <v>0.22545625</v>
      </c>
      <c r="P3682" s="48"/>
      <c r="Q3682" s="48"/>
      <c r="R3682" s="48"/>
      <c r="S3682" s="48"/>
      <c r="T3682" s="48"/>
      <c r="U3682" s="48"/>
      <c r="V3682" s="48"/>
      <c r="W3682" s="48"/>
      <c r="X3682" s="48"/>
      <c r="Y3682" s="48"/>
      <c r="Z3682" s="48"/>
      <c r="AA3682" s="48"/>
      <c r="AB3682" s="48"/>
      <c r="AC3682" s="48"/>
      <c r="AD3682" s="48"/>
      <c r="AE3682" s="48"/>
      <c r="AF3682" s="48"/>
      <c r="AG3682" s="48"/>
      <c r="AH3682" s="48"/>
      <c r="AI3682" s="48"/>
      <c r="AJ3682" s="48"/>
      <c r="AK3682" s="48"/>
      <c r="AL3682" s="48"/>
      <c r="AM3682" s="48"/>
      <c r="AN3682" s="48"/>
      <c r="AO3682" s="48"/>
      <c r="AP3682" s="48"/>
      <c r="AQ3682" s="48"/>
      <c r="AR3682" s="48"/>
      <c r="AT3682" s="48"/>
      <c r="AU3682" s="48"/>
      <c r="AV3682" s="48"/>
      <c r="AZ3682" s="48"/>
      <c r="BA3682" s="48"/>
      <c r="BB3682" s="48"/>
      <c r="BC3682" s="48"/>
      <c r="BD3682" s="48"/>
      <c r="BE3682" s="48"/>
      <c r="BF3682" s="48"/>
      <c r="BG3682" s="48"/>
      <c r="BH3682" s="48"/>
      <c r="BI3682" s="48"/>
      <c r="BJ3682" s="48"/>
      <c r="BK3682" s="48"/>
      <c r="BL3682" s="48"/>
    </row>
    <row r="3683" spans="1:64" x14ac:dyDescent="0.25">
      <c r="A3683" s="56" t="s">
        <v>535</v>
      </c>
      <c r="B3683" s="56" t="s">
        <v>535</v>
      </c>
      <c r="C3683" s="47">
        <v>42370</v>
      </c>
      <c r="D3683" s="47"/>
      <c r="E3683" s="47"/>
      <c r="F3683" s="48" t="s">
        <v>534</v>
      </c>
      <c r="G3683" s="48"/>
      <c r="H3683" s="48">
        <v>479.73140625000002</v>
      </c>
      <c r="I3683" s="48">
        <v>0.25734062499999999</v>
      </c>
      <c r="J3683" s="48">
        <v>0.27295625000000001</v>
      </c>
      <c r="K3683" s="48">
        <v>0.26574375</v>
      </c>
      <c r="L3683" s="48">
        <v>0.22709375000000001</v>
      </c>
      <c r="M3683" s="48">
        <v>0.268625</v>
      </c>
      <c r="N3683" s="48">
        <v>0.34710000000000002</v>
      </c>
      <c r="O3683" s="48">
        <v>0.22539375</v>
      </c>
      <c r="P3683" s="48"/>
      <c r="Q3683" s="48"/>
      <c r="R3683" s="48"/>
      <c r="S3683" s="48"/>
      <c r="T3683" s="48"/>
      <c r="U3683" s="48"/>
      <c r="V3683" s="48"/>
      <c r="W3683" s="48"/>
      <c r="X3683" s="48"/>
      <c r="Y3683" s="48"/>
      <c r="Z3683" s="48"/>
      <c r="AA3683" s="48"/>
      <c r="AB3683" s="48"/>
      <c r="AC3683" s="48"/>
      <c r="AD3683" s="48"/>
      <c r="AE3683" s="48"/>
      <c r="AF3683" s="48"/>
      <c r="AG3683" s="48"/>
      <c r="AH3683" s="48"/>
      <c r="AI3683" s="48"/>
      <c r="AJ3683" s="48"/>
      <c r="AK3683" s="48"/>
      <c r="AL3683" s="48"/>
      <c r="AM3683" s="48"/>
      <c r="AN3683" s="48"/>
      <c r="AO3683" s="48"/>
      <c r="AP3683" s="48"/>
      <c r="AQ3683" s="48"/>
      <c r="AR3683" s="48"/>
      <c r="AT3683" s="48"/>
      <c r="AU3683" s="48"/>
      <c r="AV3683" s="48"/>
      <c r="AZ3683" s="48"/>
      <c r="BA3683" s="48"/>
      <c r="BB3683" s="48"/>
      <c r="BC3683" s="48"/>
      <c r="BD3683" s="48"/>
      <c r="BE3683" s="48"/>
      <c r="BF3683" s="48"/>
      <c r="BG3683" s="48"/>
      <c r="BH3683" s="48"/>
      <c r="BI3683" s="48"/>
      <c r="BJ3683" s="48"/>
      <c r="BK3683" s="48"/>
      <c r="BL3683" s="48"/>
    </row>
    <row r="3684" spans="1:64" x14ac:dyDescent="0.25">
      <c r="A3684" s="56" t="s">
        <v>535</v>
      </c>
      <c r="B3684" s="56" t="s">
        <v>535</v>
      </c>
      <c r="C3684" s="47">
        <v>42371</v>
      </c>
      <c r="D3684" s="47"/>
      <c r="E3684" s="47"/>
      <c r="F3684" s="48" t="s">
        <v>534</v>
      </c>
      <c r="G3684" s="48"/>
      <c r="H3684" s="48">
        <v>477.96187500000002</v>
      </c>
      <c r="I3684" s="48">
        <v>0.25031874999999998</v>
      </c>
      <c r="J3684" s="48">
        <v>0.27078124999999997</v>
      </c>
      <c r="K3684" s="48">
        <v>0.26421250000000002</v>
      </c>
      <c r="L3684" s="48">
        <v>0.2275875</v>
      </c>
      <c r="M3684" s="48">
        <v>0.26848749999999999</v>
      </c>
      <c r="N3684" s="48">
        <v>0.34711249999999999</v>
      </c>
      <c r="O3684" s="48">
        <v>0.22525624999999999</v>
      </c>
      <c r="P3684" s="48"/>
      <c r="Q3684" s="48"/>
      <c r="R3684" s="48"/>
      <c r="S3684" s="48"/>
      <c r="T3684" s="48"/>
      <c r="U3684" s="48"/>
      <c r="V3684" s="48"/>
      <c r="W3684" s="48"/>
      <c r="X3684" s="48"/>
      <c r="Y3684" s="48"/>
      <c r="Z3684" s="48"/>
      <c r="AA3684" s="48"/>
      <c r="AB3684" s="48"/>
      <c r="AC3684" s="48"/>
      <c r="AD3684" s="48"/>
      <c r="AE3684" s="48"/>
      <c r="AF3684" s="48"/>
      <c r="AG3684" s="48"/>
      <c r="AH3684" s="48"/>
      <c r="AI3684" s="48"/>
      <c r="AJ3684" s="48"/>
      <c r="AK3684" s="48"/>
      <c r="AL3684" s="48"/>
      <c r="AM3684" s="48"/>
      <c r="AN3684" s="48"/>
      <c r="AO3684" s="48"/>
      <c r="AP3684" s="48"/>
      <c r="AQ3684" s="48"/>
      <c r="AR3684" s="48"/>
      <c r="AT3684" s="48"/>
      <c r="AU3684" s="48"/>
      <c r="AV3684" s="48"/>
      <c r="AZ3684" s="48"/>
      <c r="BA3684" s="48"/>
      <c r="BB3684" s="48"/>
      <c r="BC3684" s="48"/>
      <c r="BD3684" s="48"/>
      <c r="BE3684" s="48"/>
      <c r="BF3684" s="48"/>
      <c r="BG3684" s="48"/>
      <c r="BH3684" s="48"/>
      <c r="BI3684" s="48"/>
      <c r="BJ3684" s="48"/>
      <c r="BK3684" s="48"/>
      <c r="BL3684" s="48"/>
    </row>
    <row r="3685" spans="1:64" x14ac:dyDescent="0.25">
      <c r="A3685" s="56" t="s">
        <v>535</v>
      </c>
      <c r="B3685" s="56" t="s">
        <v>535</v>
      </c>
      <c r="C3685" s="47">
        <v>42372</v>
      </c>
      <c r="D3685" s="47"/>
      <c r="E3685" s="47"/>
      <c r="F3685" s="48" t="s">
        <v>534</v>
      </c>
      <c r="G3685" s="48"/>
      <c r="H3685" s="48">
        <v>476.36156249999999</v>
      </c>
      <c r="I3685" s="48">
        <v>0.24403749999999999</v>
      </c>
      <c r="J3685" s="48">
        <v>0.26870624999999998</v>
      </c>
      <c r="K3685" s="48">
        <v>0.26266250000000002</v>
      </c>
      <c r="L3685" s="48">
        <v>0.22798125</v>
      </c>
      <c r="M3685" s="48">
        <v>0.26851874999999997</v>
      </c>
      <c r="N3685" s="48">
        <v>0.34708125000000001</v>
      </c>
      <c r="O3685" s="48">
        <v>0.22525624999999999</v>
      </c>
      <c r="P3685" s="48"/>
      <c r="Q3685" s="48"/>
      <c r="R3685" s="48"/>
      <c r="S3685" s="48"/>
      <c r="T3685" s="48"/>
      <c r="U3685" s="48"/>
      <c r="V3685" s="48"/>
      <c r="W3685" s="48"/>
      <c r="X3685" s="48"/>
      <c r="Y3685" s="48"/>
      <c r="Z3685" s="48"/>
      <c r="AA3685" s="48"/>
      <c r="AB3685" s="48"/>
      <c r="AC3685" s="48"/>
      <c r="AD3685" s="48"/>
      <c r="AE3685" s="48"/>
      <c r="AF3685" s="48"/>
      <c r="AG3685" s="48"/>
      <c r="AH3685" s="48"/>
      <c r="AI3685" s="48"/>
      <c r="AJ3685" s="48"/>
      <c r="AK3685" s="48"/>
      <c r="AL3685" s="48"/>
      <c r="AM3685" s="48"/>
      <c r="AN3685" s="48"/>
      <c r="AO3685" s="48"/>
      <c r="AP3685" s="48"/>
      <c r="AQ3685" s="48"/>
      <c r="AR3685" s="48"/>
      <c r="AT3685" s="48"/>
      <c r="AU3685" s="48"/>
      <c r="AV3685" s="48"/>
      <c r="AZ3685" s="48"/>
      <c r="BA3685" s="48"/>
      <c r="BB3685" s="48"/>
      <c r="BC3685" s="48"/>
      <c r="BD3685" s="48"/>
      <c r="BE3685" s="48"/>
      <c r="BF3685" s="48"/>
      <c r="BG3685" s="48"/>
      <c r="BH3685" s="48"/>
      <c r="BI3685" s="48"/>
      <c r="BJ3685" s="48"/>
      <c r="BK3685" s="48"/>
      <c r="BL3685" s="48"/>
    </row>
    <row r="3686" spans="1:64" x14ac:dyDescent="0.25">
      <c r="A3686" s="56" t="s">
        <v>535</v>
      </c>
      <c r="B3686" s="56" t="s">
        <v>535</v>
      </c>
      <c r="C3686" s="47">
        <v>42373</v>
      </c>
      <c r="D3686" s="47"/>
      <c r="E3686" s="47"/>
      <c r="F3686" s="48" t="s">
        <v>534</v>
      </c>
      <c r="G3686" s="48"/>
      <c r="H3686" s="48">
        <v>471.24328125</v>
      </c>
      <c r="I3686" s="48">
        <v>0.22637812500000001</v>
      </c>
      <c r="J3686" s="48">
        <v>0.26113124999999998</v>
      </c>
      <c r="K3686" s="48">
        <v>0.25891874999999998</v>
      </c>
      <c r="L3686" s="48">
        <v>0.22763125000000001</v>
      </c>
      <c r="M3686" s="48">
        <v>0.26836874999999999</v>
      </c>
      <c r="N3686" s="48">
        <v>0.34700625000000002</v>
      </c>
      <c r="O3686" s="48">
        <v>0.22513125</v>
      </c>
      <c r="P3686" s="48"/>
      <c r="Q3686" s="48"/>
      <c r="R3686" s="48"/>
      <c r="S3686" s="48"/>
      <c r="T3686" s="48"/>
      <c r="U3686" s="48"/>
      <c r="V3686" s="48"/>
      <c r="W3686" s="48"/>
      <c r="X3686" s="48"/>
      <c r="Y3686" s="48"/>
      <c r="Z3686" s="48"/>
      <c r="AA3686" s="48"/>
      <c r="AB3686" s="48"/>
      <c r="AC3686" s="48"/>
      <c r="AD3686" s="48"/>
      <c r="AE3686" s="48"/>
      <c r="AF3686" s="48"/>
      <c r="AG3686" s="48"/>
      <c r="AH3686" s="48"/>
      <c r="AI3686" s="48"/>
      <c r="AJ3686" s="48"/>
      <c r="AK3686" s="48"/>
      <c r="AL3686" s="48"/>
      <c r="AM3686" s="48"/>
      <c r="AN3686" s="48"/>
      <c r="AO3686" s="48"/>
      <c r="AP3686" s="48"/>
      <c r="AQ3686" s="48"/>
      <c r="AR3686" s="48"/>
      <c r="AT3686" s="48"/>
      <c r="AU3686" s="48"/>
      <c r="AV3686" s="48"/>
      <c r="AZ3686" s="48"/>
      <c r="BA3686" s="48"/>
      <c r="BB3686" s="48"/>
      <c r="BC3686" s="48"/>
      <c r="BD3686" s="48"/>
      <c r="BE3686" s="48"/>
      <c r="BF3686" s="48"/>
      <c r="BG3686" s="48"/>
      <c r="BH3686" s="48"/>
      <c r="BI3686" s="48"/>
      <c r="BJ3686" s="48"/>
      <c r="BK3686" s="48"/>
      <c r="BL3686" s="48"/>
    </row>
    <row r="3687" spans="1:64" x14ac:dyDescent="0.25">
      <c r="A3687" s="56" t="s">
        <v>535</v>
      </c>
      <c r="B3687" s="56" t="s">
        <v>535</v>
      </c>
      <c r="C3687" s="47">
        <v>42374</v>
      </c>
      <c r="D3687" s="47"/>
      <c r="E3687" s="47"/>
      <c r="F3687" s="48" t="s">
        <v>534</v>
      </c>
      <c r="G3687" s="48"/>
      <c r="H3687" s="48">
        <v>465.17953125000003</v>
      </c>
      <c r="I3687" s="48">
        <v>0.20478437499999999</v>
      </c>
      <c r="J3687" s="48">
        <v>0.25163750000000001</v>
      </c>
      <c r="K3687" s="48">
        <v>0.25500624999999999</v>
      </c>
      <c r="L3687" s="48">
        <v>0.22723750000000001</v>
      </c>
      <c r="M3687" s="48">
        <v>0.26818750000000002</v>
      </c>
      <c r="N3687" s="48">
        <v>0.34697499999999998</v>
      </c>
      <c r="O3687" s="48">
        <v>0.22498124999999999</v>
      </c>
      <c r="P3687" s="48"/>
      <c r="Q3687" s="48"/>
      <c r="R3687" s="48"/>
      <c r="S3687" s="48"/>
      <c r="T3687" s="48"/>
      <c r="U3687" s="48"/>
      <c r="V3687" s="48"/>
      <c r="W3687" s="48"/>
      <c r="X3687" s="48"/>
      <c r="Y3687" s="48"/>
      <c r="Z3687" s="48"/>
      <c r="AA3687" s="48"/>
      <c r="AB3687" s="48"/>
      <c r="AC3687" s="48"/>
      <c r="AD3687" s="48"/>
      <c r="AE3687" s="48"/>
      <c r="AF3687" s="48"/>
      <c r="AG3687" s="48">
        <v>0.71804195124701298</v>
      </c>
      <c r="AH3687" s="48"/>
      <c r="AI3687" s="48"/>
      <c r="AJ3687" s="48"/>
      <c r="AK3687" s="48"/>
      <c r="AL3687" s="48"/>
      <c r="AM3687" s="48"/>
      <c r="AN3687" s="48"/>
      <c r="AO3687" s="48"/>
      <c r="AP3687" s="48"/>
      <c r="AQ3687" s="48"/>
      <c r="AR3687" s="48"/>
      <c r="AT3687" s="48"/>
      <c r="AU3687" s="48"/>
      <c r="AV3687" s="48"/>
      <c r="AZ3687" s="48"/>
      <c r="BA3687" s="48"/>
      <c r="BB3687" s="48"/>
      <c r="BC3687" s="48"/>
      <c r="BD3687" s="48"/>
      <c r="BE3687" s="48"/>
      <c r="BF3687" s="48"/>
      <c r="BG3687" s="48"/>
      <c r="BH3687" s="48"/>
      <c r="BI3687" s="48"/>
      <c r="BJ3687" s="48"/>
      <c r="BK3687" s="48"/>
      <c r="BL3687" s="48"/>
    </row>
    <row r="3688" spans="1:64" x14ac:dyDescent="0.25">
      <c r="A3688" s="56" t="s">
        <v>535</v>
      </c>
      <c r="B3688" s="56" t="s">
        <v>535</v>
      </c>
      <c r="C3688" s="47">
        <v>42375</v>
      </c>
      <c r="D3688" s="47"/>
      <c r="E3688" s="47"/>
      <c r="F3688" s="48" t="s">
        <v>534</v>
      </c>
      <c r="G3688" s="48"/>
      <c r="H3688" s="48">
        <v>459.08156250000002</v>
      </c>
      <c r="I3688" s="48">
        <v>0.18385000000000001</v>
      </c>
      <c r="J3688" s="48">
        <v>0.24121875000000001</v>
      </c>
      <c r="K3688" s="48">
        <v>0.25105624999999998</v>
      </c>
      <c r="L3688" s="48">
        <v>0.22683125000000001</v>
      </c>
      <c r="M3688" s="48">
        <v>0.26802500000000001</v>
      </c>
      <c r="N3688" s="48">
        <v>0.34682499999999999</v>
      </c>
      <c r="O3688" s="48">
        <v>0.22500000000000001</v>
      </c>
      <c r="P3688" s="48"/>
      <c r="Q3688" s="48"/>
      <c r="R3688" s="48"/>
      <c r="S3688" s="48"/>
      <c r="T3688" s="48">
        <v>26.381934125000001</v>
      </c>
      <c r="U3688" s="48">
        <v>1553.88075</v>
      </c>
      <c r="V3688" s="48">
        <v>831.245</v>
      </c>
      <c r="W3688" s="48"/>
      <c r="X3688" s="48">
        <v>15.946351099999999</v>
      </c>
      <c r="Y3688" s="48">
        <v>2.1512007993275201E-2</v>
      </c>
      <c r="Z3688" s="48"/>
      <c r="AA3688" s="48">
        <v>13.058009350000001</v>
      </c>
      <c r="AB3688" s="48"/>
      <c r="AC3688" s="48"/>
      <c r="AD3688" s="48">
        <v>607.01025000000004</v>
      </c>
      <c r="AE3688" s="48">
        <v>8.75</v>
      </c>
      <c r="AF3688" s="48">
        <v>0.85983975217848696</v>
      </c>
      <c r="AG3688" s="48"/>
      <c r="AH3688" s="48"/>
      <c r="AI3688" s="48"/>
      <c r="AJ3688" s="48">
        <v>5.9042500000000002</v>
      </c>
      <c r="AK3688" s="48">
        <v>4.45</v>
      </c>
      <c r="AL3688" s="48">
        <v>8.75</v>
      </c>
      <c r="AM3688" s="48">
        <v>2.9075000000000002</v>
      </c>
      <c r="AN3688" s="48">
        <v>3.3427292194360199E-2</v>
      </c>
      <c r="AO3688" s="48">
        <v>5.5064862000000003</v>
      </c>
      <c r="AP3688" s="48">
        <v>164.73025000000001</v>
      </c>
      <c r="AQ3688" s="48"/>
      <c r="AR3688" s="48"/>
      <c r="AS3688">
        <v>1.7650066999999998E-2</v>
      </c>
      <c r="AT3688" s="48"/>
      <c r="AU3688" s="48"/>
      <c r="AV3688" s="48"/>
      <c r="AZ3688" s="48"/>
      <c r="BA3688" s="48"/>
      <c r="BB3688" s="48"/>
      <c r="BC3688" s="48">
        <v>2.8883417499999999</v>
      </c>
      <c r="BD3688" s="48"/>
      <c r="BE3688" s="48">
        <v>224.23474999999999</v>
      </c>
      <c r="BF3688" s="48">
        <v>1.2880883761326E-2</v>
      </c>
      <c r="BG3688" s="48">
        <v>8.9295030129007899E-3</v>
      </c>
      <c r="BH3688" s="48">
        <v>4.9290968250000002</v>
      </c>
      <c r="BI3688" s="48"/>
      <c r="BJ3688" s="48">
        <v>552.00125000000003</v>
      </c>
      <c r="BK3688" s="48"/>
      <c r="BL3688" s="48">
        <v>8.75</v>
      </c>
    </row>
    <row r="3689" spans="1:64" x14ac:dyDescent="0.25">
      <c r="A3689" s="56" t="s">
        <v>535</v>
      </c>
      <c r="B3689" s="56" t="s">
        <v>535</v>
      </c>
      <c r="C3689" s="47">
        <v>42376</v>
      </c>
      <c r="D3689" s="47"/>
      <c r="E3689" s="47"/>
      <c r="F3689" s="48" t="s">
        <v>534</v>
      </c>
      <c r="G3689" s="48"/>
      <c r="H3689" s="48">
        <v>486.54093749999998</v>
      </c>
      <c r="I3689" s="48">
        <v>0.30098750000000002</v>
      </c>
      <c r="J3689" s="48">
        <v>0.27053125</v>
      </c>
      <c r="K3689" s="48">
        <v>0.26577499999999998</v>
      </c>
      <c r="L3689" s="48">
        <v>0.23097500000000001</v>
      </c>
      <c r="M3689" s="48">
        <v>0.26765624999999998</v>
      </c>
      <c r="N3689" s="48">
        <v>0.34676875000000001</v>
      </c>
      <c r="O3689" s="48">
        <v>0.22486875000000001</v>
      </c>
      <c r="P3689" s="48"/>
      <c r="Q3689" s="48"/>
      <c r="R3689" s="48"/>
      <c r="S3689" s="48"/>
      <c r="T3689" s="48"/>
      <c r="U3689" s="48"/>
      <c r="V3689" s="48"/>
      <c r="W3689" s="48"/>
      <c r="X3689" s="48"/>
      <c r="Y3689" s="48"/>
      <c r="Z3689" s="48"/>
      <c r="AA3689" s="48"/>
      <c r="AB3689" s="48"/>
      <c r="AC3689" s="48"/>
      <c r="AD3689" s="48"/>
      <c r="AE3689" s="48"/>
      <c r="AF3689" s="48"/>
      <c r="AG3689" s="48"/>
      <c r="AH3689" s="48"/>
      <c r="AI3689" s="48"/>
      <c r="AJ3689" s="48"/>
      <c r="AK3689" s="48"/>
      <c r="AL3689" s="48"/>
      <c r="AM3689" s="48"/>
      <c r="AN3689" s="48"/>
      <c r="AO3689" s="48"/>
      <c r="AP3689" s="48"/>
      <c r="AQ3689" s="48"/>
      <c r="AR3689" s="48"/>
      <c r="AT3689" s="48"/>
      <c r="AU3689" s="48"/>
      <c r="AV3689" s="48"/>
      <c r="AZ3689" s="48"/>
      <c r="BA3689" s="48"/>
      <c r="BB3689" s="48"/>
      <c r="BC3689" s="48"/>
      <c r="BD3689" s="48"/>
      <c r="BE3689" s="48"/>
      <c r="BF3689" s="48"/>
      <c r="BG3689" s="48"/>
      <c r="BH3689" s="48"/>
      <c r="BI3689" s="48"/>
      <c r="BJ3689" s="48"/>
      <c r="BK3689" s="48"/>
      <c r="BL3689" s="48"/>
    </row>
    <row r="3690" spans="1:64" x14ac:dyDescent="0.25">
      <c r="A3690" s="56" t="s">
        <v>535</v>
      </c>
      <c r="B3690" s="56" t="s">
        <v>535</v>
      </c>
      <c r="C3690" s="47">
        <v>42377</v>
      </c>
      <c r="D3690" s="47"/>
      <c r="E3690" s="47"/>
      <c r="F3690" s="48" t="s">
        <v>534</v>
      </c>
      <c r="G3690" s="48"/>
      <c r="H3690" s="48">
        <v>482.42296875</v>
      </c>
      <c r="I3690" s="48">
        <v>0.27726562500000002</v>
      </c>
      <c r="J3690" s="48">
        <v>0.2744625</v>
      </c>
      <c r="K3690" s="48">
        <v>0.26490625000000001</v>
      </c>
      <c r="L3690" s="48">
        <v>0.22850000000000001</v>
      </c>
      <c r="M3690" s="48">
        <v>0.26747500000000002</v>
      </c>
      <c r="N3690" s="48">
        <v>0.34659374999999998</v>
      </c>
      <c r="O3690" s="48">
        <v>0.22473750000000001</v>
      </c>
      <c r="P3690" s="48"/>
      <c r="Q3690" s="48"/>
      <c r="R3690" s="48"/>
      <c r="S3690" s="48"/>
      <c r="T3690" s="48"/>
      <c r="U3690" s="48"/>
      <c r="V3690" s="48"/>
      <c r="W3690" s="48"/>
      <c r="X3690" s="48"/>
      <c r="Y3690" s="48"/>
      <c r="Z3690" s="48"/>
      <c r="AA3690" s="48"/>
      <c r="AB3690" s="48"/>
      <c r="AC3690" s="48"/>
      <c r="AD3690" s="48"/>
      <c r="AE3690" s="48"/>
      <c r="AF3690" s="48"/>
      <c r="AG3690" s="48"/>
      <c r="AH3690" s="48"/>
      <c r="AI3690" s="48"/>
      <c r="AJ3690" s="48"/>
      <c r="AK3690" s="48"/>
      <c r="AL3690" s="48"/>
      <c r="AM3690" s="48"/>
      <c r="AN3690" s="48"/>
      <c r="AO3690" s="48"/>
      <c r="AP3690" s="48"/>
      <c r="AQ3690" s="48"/>
      <c r="AR3690" s="48"/>
      <c r="AT3690" s="48"/>
      <c r="AU3690" s="48"/>
      <c r="AV3690" s="48"/>
      <c r="AZ3690" s="48"/>
      <c r="BA3690" s="48"/>
      <c r="BB3690" s="48"/>
      <c r="BC3690" s="48"/>
      <c r="BD3690" s="48"/>
      <c r="BE3690" s="48"/>
      <c r="BF3690" s="48"/>
      <c r="BG3690" s="48"/>
      <c r="BH3690" s="48"/>
      <c r="BI3690" s="48"/>
      <c r="BJ3690" s="48"/>
      <c r="BK3690" s="48"/>
      <c r="BL3690" s="48"/>
    </row>
    <row r="3691" spans="1:64" x14ac:dyDescent="0.25">
      <c r="A3691" s="56" t="s">
        <v>535</v>
      </c>
      <c r="B3691" s="56" t="s">
        <v>535</v>
      </c>
      <c r="C3691" s="47">
        <v>42378</v>
      </c>
      <c r="D3691" s="47"/>
      <c r="E3691" s="47"/>
      <c r="F3691" s="48" t="s">
        <v>534</v>
      </c>
      <c r="G3691" s="48"/>
      <c r="H3691" s="48">
        <v>477.02906250000001</v>
      </c>
      <c r="I3691" s="48">
        <v>0.25459375000000001</v>
      </c>
      <c r="J3691" s="48">
        <v>0.26851249999999999</v>
      </c>
      <c r="K3691" s="48">
        <v>0.26201875000000002</v>
      </c>
      <c r="L3691" s="48">
        <v>0.22798125</v>
      </c>
      <c r="M3691" s="48">
        <v>0.26733125000000002</v>
      </c>
      <c r="N3691" s="48">
        <v>0.3465375</v>
      </c>
      <c r="O3691" s="48">
        <v>0.22467500000000001</v>
      </c>
      <c r="P3691" s="48"/>
      <c r="Q3691" s="48"/>
      <c r="R3691" s="48"/>
      <c r="S3691" s="48"/>
      <c r="T3691" s="48"/>
      <c r="U3691" s="48"/>
      <c r="V3691" s="48"/>
      <c r="W3691" s="48"/>
      <c r="X3691" s="48"/>
      <c r="Y3691" s="48"/>
      <c r="Z3691" s="48"/>
      <c r="AA3691" s="48"/>
      <c r="AB3691" s="48"/>
      <c r="AC3691" s="48"/>
      <c r="AD3691" s="48"/>
      <c r="AE3691" s="48"/>
      <c r="AF3691" s="48"/>
      <c r="AG3691" s="48"/>
      <c r="AH3691" s="48"/>
      <c r="AI3691" s="48"/>
      <c r="AJ3691" s="48"/>
      <c r="AK3691" s="48"/>
      <c r="AL3691" s="48"/>
      <c r="AM3691" s="48"/>
      <c r="AN3691" s="48"/>
      <c r="AO3691" s="48"/>
      <c r="AP3691" s="48"/>
      <c r="AQ3691" s="48"/>
      <c r="AR3691" s="48"/>
      <c r="AT3691" s="48"/>
      <c r="AU3691" s="48"/>
      <c r="AV3691" s="48"/>
      <c r="AZ3691" s="48"/>
      <c r="BA3691" s="48"/>
      <c r="BB3691" s="48"/>
      <c r="BC3691" s="48"/>
      <c r="BD3691" s="48"/>
      <c r="BE3691" s="48"/>
      <c r="BF3691" s="48"/>
      <c r="BG3691" s="48"/>
      <c r="BH3691" s="48"/>
      <c r="BI3691" s="48"/>
      <c r="BJ3691" s="48"/>
      <c r="BK3691" s="48"/>
      <c r="BL3691" s="48"/>
    </row>
    <row r="3692" spans="1:64" x14ac:dyDescent="0.25">
      <c r="A3692" s="56" t="s">
        <v>535</v>
      </c>
      <c r="B3692" s="56" t="s">
        <v>535</v>
      </c>
      <c r="C3692" s="47">
        <v>42379</v>
      </c>
      <c r="D3692" s="47"/>
      <c r="E3692" s="47"/>
      <c r="F3692" s="48" t="s">
        <v>534</v>
      </c>
      <c r="G3692" s="48"/>
      <c r="H3692" s="48">
        <v>470.72859375000002</v>
      </c>
      <c r="I3692" s="48">
        <v>0.23059062499999999</v>
      </c>
      <c r="J3692" s="48">
        <v>0.25987500000000002</v>
      </c>
      <c r="K3692" s="48">
        <v>0.25820625000000003</v>
      </c>
      <c r="L3692" s="48">
        <v>0.22747500000000001</v>
      </c>
      <c r="M3692" s="48">
        <v>0.267175</v>
      </c>
      <c r="N3692" s="48">
        <v>0.34643125000000002</v>
      </c>
      <c r="O3692" s="48">
        <v>0.224575</v>
      </c>
      <c r="P3692" s="48"/>
      <c r="Q3692" s="48"/>
      <c r="R3692" s="48"/>
      <c r="S3692" s="48"/>
      <c r="T3692" s="48"/>
      <c r="U3692" s="48"/>
      <c r="V3692" s="48"/>
      <c r="W3692" s="48"/>
      <c r="X3692" s="48"/>
      <c r="Y3692" s="48"/>
      <c r="Z3692" s="48"/>
      <c r="AA3692" s="48"/>
      <c r="AB3692" s="48"/>
      <c r="AC3692" s="48"/>
      <c r="AD3692" s="48"/>
      <c r="AE3692" s="48"/>
      <c r="AF3692" s="48"/>
      <c r="AG3692" s="48"/>
      <c r="AH3692" s="48"/>
      <c r="AI3692" s="48"/>
      <c r="AJ3692" s="48"/>
      <c r="AK3692" s="48"/>
      <c r="AL3692" s="48"/>
      <c r="AM3692" s="48"/>
      <c r="AN3692" s="48"/>
      <c r="AO3692" s="48"/>
      <c r="AP3692" s="48"/>
      <c r="AQ3692" s="48"/>
      <c r="AR3692" s="48"/>
      <c r="AT3692" s="48"/>
      <c r="AU3692" s="48"/>
      <c r="AV3692" s="48"/>
      <c r="AZ3692" s="48"/>
      <c r="BA3692" s="48"/>
      <c r="BB3692" s="48"/>
      <c r="BC3692" s="48"/>
      <c r="BD3692" s="48"/>
      <c r="BE3692" s="48"/>
      <c r="BF3692" s="48"/>
      <c r="BG3692" s="48"/>
      <c r="BH3692" s="48"/>
      <c r="BI3692" s="48"/>
      <c r="BJ3692" s="48"/>
      <c r="BK3692" s="48"/>
      <c r="BL3692" s="48"/>
    </row>
    <row r="3693" spans="1:64" x14ac:dyDescent="0.25">
      <c r="A3693" s="56" t="s">
        <v>535</v>
      </c>
      <c r="B3693" s="56" t="s">
        <v>535</v>
      </c>
      <c r="C3693" s="47">
        <v>42380</v>
      </c>
      <c r="D3693" s="47"/>
      <c r="E3693" s="47"/>
      <c r="F3693" s="48" t="s">
        <v>534</v>
      </c>
      <c r="G3693" s="48"/>
      <c r="H3693" s="48">
        <v>464.5284375</v>
      </c>
      <c r="I3693" s="48">
        <v>0.2079125</v>
      </c>
      <c r="J3693" s="48">
        <v>0.25105624999999998</v>
      </c>
      <c r="K3693" s="48">
        <v>0.25430625000000001</v>
      </c>
      <c r="L3693" s="48">
        <v>0.22695000000000001</v>
      </c>
      <c r="M3693" s="48">
        <v>0.26691874999999998</v>
      </c>
      <c r="N3693" s="48">
        <v>0.34631875000000001</v>
      </c>
      <c r="O3693" s="48">
        <v>0.22445000000000001</v>
      </c>
      <c r="P3693" s="48"/>
      <c r="Q3693" s="48"/>
      <c r="R3693" s="48"/>
      <c r="S3693" s="48"/>
      <c r="T3693" s="48"/>
      <c r="U3693" s="48"/>
      <c r="V3693" s="48"/>
      <c r="W3693" s="48"/>
      <c r="X3693" s="48"/>
      <c r="Y3693" s="48"/>
      <c r="Z3693" s="48"/>
      <c r="AA3693" s="48"/>
      <c r="AB3693" s="48"/>
      <c r="AC3693" s="48"/>
      <c r="AD3693" s="48"/>
      <c r="AE3693" s="48"/>
      <c r="AF3693" s="48">
        <v>0.893778746065642</v>
      </c>
      <c r="AG3693" s="48">
        <v>0.65982725476298798</v>
      </c>
      <c r="AH3693" s="48"/>
      <c r="AI3693" s="48"/>
      <c r="AJ3693" s="48"/>
      <c r="AK3693" s="48"/>
      <c r="AL3693" s="48"/>
      <c r="AM3693" s="48"/>
      <c r="AN3693" s="48"/>
      <c r="AO3693" s="48"/>
      <c r="AP3693" s="48"/>
      <c r="AQ3693" s="48"/>
      <c r="AR3693" s="48"/>
      <c r="AT3693" s="48"/>
      <c r="AU3693" s="48"/>
      <c r="AV3693" s="48"/>
      <c r="AZ3693" s="48"/>
      <c r="BA3693" s="48"/>
      <c r="BB3693" s="48"/>
      <c r="BC3693" s="48"/>
      <c r="BD3693" s="48"/>
      <c r="BE3693" s="48"/>
      <c r="BF3693" s="48"/>
      <c r="BG3693" s="48"/>
      <c r="BH3693" s="48"/>
      <c r="BI3693" s="48"/>
      <c r="BJ3693" s="48"/>
      <c r="BK3693" s="48"/>
      <c r="BL3693" s="48"/>
    </row>
    <row r="3694" spans="1:64" x14ac:dyDescent="0.25">
      <c r="A3694" s="56" t="s">
        <v>535</v>
      </c>
      <c r="B3694" s="56" t="s">
        <v>535</v>
      </c>
      <c r="C3694" s="47">
        <v>42381</v>
      </c>
      <c r="D3694" s="47"/>
      <c r="E3694" s="47"/>
      <c r="F3694" s="48" t="s">
        <v>534</v>
      </c>
      <c r="G3694" s="48"/>
      <c r="H3694" s="48">
        <v>457.80796874999999</v>
      </c>
      <c r="I3694" s="48">
        <v>0.184628125</v>
      </c>
      <c r="J3694" s="48">
        <v>0.24027499999999999</v>
      </c>
      <c r="K3694" s="48">
        <v>0.250025</v>
      </c>
      <c r="L3694" s="48">
        <v>0.2263375</v>
      </c>
      <c r="M3694" s="48">
        <v>0.26665624999999998</v>
      </c>
      <c r="N3694" s="48">
        <v>0.34616875000000003</v>
      </c>
      <c r="O3694" s="48">
        <v>0.22438749999999999</v>
      </c>
      <c r="P3694" s="48"/>
      <c r="Q3694" s="48"/>
      <c r="R3694" s="48"/>
      <c r="S3694" s="48"/>
      <c r="T3694" s="48"/>
      <c r="U3694" s="48"/>
      <c r="V3694" s="48"/>
      <c r="W3694" s="48"/>
      <c r="X3694" s="48"/>
      <c r="Y3694" s="48"/>
      <c r="Z3694" s="48"/>
      <c r="AA3694" s="48"/>
      <c r="AB3694" s="48"/>
      <c r="AC3694" s="48"/>
      <c r="AD3694" s="48"/>
      <c r="AE3694" s="48"/>
      <c r="AF3694" s="48"/>
      <c r="AG3694" s="48"/>
      <c r="AH3694" s="48"/>
      <c r="AI3694" s="48"/>
      <c r="AJ3694" s="48"/>
      <c r="AK3694" s="48"/>
      <c r="AL3694" s="48"/>
      <c r="AM3694" s="48"/>
      <c r="AN3694" s="48"/>
      <c r="AO3694" s="48"/>
      <c r="AP3694" s="48"/>
      <c r="AQ3694" s="48"/>
      <c r="AR3694" s="48"/>
      <c r="AT3694" s="48"/>
      <c r="AU3694" s="48"/>
      <c r="AV3694" s="48"/>
      <c r="AZ3694" s="48"/>
      <c r="BA3694" s="48"/>
      <c r="BB3694" s="48"/>
      <c r="BC3694" s="48"/>
      <c r="BD3694" s="48"/>
      <c r="BE3694" s="48"/>
      <c r="BF3694" s="48"/>
      <c r="BG3694" s="48"/>
      <c r="BH3694" s="48"/>
      <c r="BI3694" s="48"/>
      <c r="BJ3694" s="48"/>
      <c r="BK3694" s="48"/>
      <c r="BL3694" s="48"/>
    </row>
    <row r="3695" spans="1:64" x14ac:dyDescent="0.25">
      <c r="A3695" s="56" t="s">
        <v>535</v>
      </c>
      <c r="B3695" s="56" t="s">
        <v>535</v>
      </c>
      <c r="C3695" s="47">
        <v>42382</v>
      </c>
      <c r="D3695" s="47"/>
      <c r="E3695" s="47"/>
      <c r="F3695" s="48" t="s">
        <v>534</v>
      </c>
      <c r="G3695" s="48"/>
      <c r="H3695" s="48">
        <v>454.00218749999999</v>
      </c>
      <c r="I3695" s="48">
        <v>0.17276875</v>
      </c>
      <c r="J3695" s="48">
        <v>0.2333375</v>
      </c>
      <c r="K3695" s="48">
        <v>0.24756875</v>
      </c>
      <c r="L3695" s="48">
        <v>0.22606875000000001</v>
      </c>
      <c r="M3695" s="48">
        <v>0.26640000000000003</v>
      </c>
      <c r="N3695" s="48">
        <v>0.34608749999999999</v>
      </c>
      <c r="O3695" s="48">
        <v>0.22416249999999999</v>
      </c>
      <c r="P3695" s="48"/>
      <c r="Q3695" s="48"/>
      <c r="R3695" s="48"/>
      <c r="S3695" s="48"/>
      <c r="T3695" s="48"/>
      <c r="U3695" s="48"/>
      <c r="V3695" s="48"/>
      <c r="W3695" s="48"/>
      <c r="X3695" s="48"/>
      <c r="Y3695" s="48"/>
      <c r="Z3695" s="48"/>
      <c r="AA3695" s="48"/>
      <c r="AB3695" s="48"/>
      <c r="AC3695" s="48"/>
      <c r="AD3695" s="48"/>
      <c r="AE3695" s="48">
        <v>8.75</v>
      </c>
      <c r="AF3695" s="48"/>
      <c r="AG3695" s="48"/>
      <c r="AH3695" s="48"/>
      <c r="AI3695" s="48"/>
      <c r="AJ3695" s="48"/>
      <c r="AK3695" s="48">
        <v>5.65</v>
      </c>
      <c r="AL3695" s="48">
        <v>8.75</v>
      </c>
      <c r="AM3695" s="48"/>
      <c r="AN3695" s="48"/>
      <c r="AO3695" s="48"/>
      <c r="AP3695" s="48"/>
      <c r="AQ3695" s="48"/>
      <c r="AR3695" s="48"/>
      <c r="AT3695" s="48"/>
      <c r="AU3695" s="48"/>
      <c r="AV3695" s="48"/>
      <c r="AZ3695" s="48"/>
      <c r="BA3695" s="48"/>
      <c r="BB3695" s="48"/>
      <c r="BC3695" s="48"/>
      <c r="BD3695" s="48"/>
      <c r="BE3695" s="48"/>
      <c r="BF3695" s="48"/>
      <c r="BG3695" s="48"/>
      <c r="BH3695" s="48"/>
      <c r="BI3695" s="48"/>
      <c r="BJ3695" s="48"/>
      <c r="BK3695" s="48"/>
      <c r="BL3695" s="48">
        <v>8.75</v>
      </c>
    </row>
    <row r="3696" spans="1:64" x14ac:dyDescent="0.25">
      <c r="A3696" s="56" t="s">
        <v>535</v>
      </c>
      <c r="B3696" s="56" t="s">
        <v>535</v>
      </c>
      <c r="C3696" s="47">
        <v>42383</v>
      </c>
      <c r="D3696" s="47"/>
      <c r="E3696" s="47"/>
      <c r="F3696" s="48" t="s">
        <v>534</v>
      </c>
      <c r="G3696" s="48"/>
      <c r="H3696" s="48">
        <v>481.66031249999997</v>
      </c>
      <c r="I3696" s="48">
        <v>0.28075624999999998</v>
      </c>
      <c r="J3696" s="48">
        <v>0.26478750000000001</v>
      </c>
      <c r="K3696" s="48">
        <v>0.26778125000000003</v>
      </c>
      <c r="L3696" s="48">
        <v>0.22894375</v>
      </c>
      <c r="M3696" s="48">
        <v>0.26608749999999998</v>
      </c>
      <c r="N3696" s="48">
        <v>0.34584375000000001</v>
      </c>
      <c r="O3696" s="48">
        <v>0.22410625000000001</v>
      </c>
      <c r="P3696" s="48"/>
      <c r="Q3696" s="48"/>
      <c r="R3696" s="48"/>
      <c r="S3696" s="48"/>
      <c r="T3696" s="48"/>
      <c r="U3696" s="48"/>
      <c r="V3696" s="48"/>
      <c r="W3696" s="48"/>
      <c r="X3696" s="48"/>
      <c r="Y3696" s="48"/>
      <c r="Z3696" s="48"/>
      <c r="AA3696" s="48"/>
      <c r="AB3696" s="48"/>
      <c r="AC3696" s="48"/>
      <c r="AD3696" s="48"/>
      <c r="AE3696" s="48"/>
      <c r="AF3696" s="48">
        <v>0.93143635420469795</v>
      </c>
      <c r="AG3696" s="48">
        <v>0.62299766966072501</v>
      </c>
      <c r="AH3696" s="48"/>
      <c r="AI3696" s="48"/>
      <c r="AJ3696" s="48"/>
      <c r="AK3696" s="48"/>
      <c r="AL3696" s="48"/>
      <c r="AM3696" s="48"/>
      <c r="AN3696" s="48"/>
      <c r="AO3696" s="48"/>
      <c r="AP3696" s="48"/>
      <c r="AQ3696" s="48"/>
      <c r="AR3696" s="48"/>
      <c r="AT3696" s="48"/>
      <c r="AU3696" s="48"/>
      <c r="AV3696" s="48"/>
      <c r="AZ3696" s="48"/>
      <c r="BA3696" s="48"/>
      <c r="BB3696" s="48"/>
      <c r="BC3696" s="48"/>
      <c r="BD3696" s="48"/>
      <c r="BE3696" s="48"/>
      <c r="BF3696" s="48"/>
      <c r="BG3696" s="48"/>
      <c r="BH3696" s="48"/>
      <c r="BI3696" s="48"/>
      <c r="BJ3696" s="48"/>
      <c r="BK3696" s="48"/>
      <c r="BL3696" s="48"/>
    </row>
    <row r="3697" spans="1:64" x14ac:dyDescent="0.25">
      <c r="A3697" s="56" t="s">
        <v>535</v>
      </c>
      <c r="B3697" s="56" t="s">
        <v>535</v>
      </c>
      <c r="C3697" s="47">
        <v>42384</v>
      </c>
      <c r="D3697" s="47"/>
      <c r="E3697" s="47"/>
      <c r="F3697" s="48" t="s">
        <v>534</v>
      </c>
      <c r="G3697" s="48"/>
      <c r="H3697" s="48">
        <v>475.5675</v>
      </c>
      <c r="I3697" s="48">
        <v>0.25745625</v>
      </c>
      <c r="J3697" s="48">
        <v>0.26255624999999999</v>
      </c>
      <c r="K3697" s="48">
        <v>0.26229374999999999</v>
      </c>
      <c r="L3697" s="48">
        <v>0.22718749999999999</v>
      </c>
      <c r="M3697" s="48">
        <v>0.26589374999999998</v>
      </c>
      <c r="N3697" s="48">
        <v>0.34584375000000001</v>
      </c>
      <c r="O3697" s="48">
        <v>0.224</v>
      </c>
      <c r="P3697" s="48"/>
      <c r="Q3697" s="48"/>
      <c r="R3697" s="48"/>
      <c r="S3697" s="48"/>
      <c r="T3697" s="48"/>
      <c r="U3697" s="48"/>
      <c r="V3697" s="48"/>
      <c r="W3697" s="48"/>
      <c r="X3697" s="48"/>
      <c r="Y3697" s="48"/>
      <c r="Z3697" s="48"/>
      <c r="AA3697" s="48"/>
      <c r="AB3697" s="48"/>
      <c r="AC3697" s="48"/>
      <c r="AD3697" s="48"/>
      <c r="AE3697" s="48"/>
      <c r="AF3697" s="48"/>
      <c r="AG3697" s="48"/>
      <c r="AH3697" s="48"/>
      <c r="AI3697" s="48"/>
      <c r="AJ3697" s="48"/>
      <c r="AK3697" s="48"/>
      <c r="AL3697" s="48"/>
      <c r="AM3697" s="48"/>
      <c r="AN3697" s="48"/>
      <c r="AO3697" s="48"/>
      <c r="AP3697" s="48"/>
      <c r="AQ3697" s="48"/>
      <c r="AR3697" s="48"/>
      <c r="AT3697" s="48"/>
      <c r="AU3697" s="48"/>
      <c r="AV3697" s="48"/>
      <c r="AZ3697" s="48"/>
      <c r="BA3697" s="48"/>
      <c r="BB3697" s="48"/>
      <c r="BC3697" s="48"/>
      <c r="BD3697" s="48"/>
      <c r="BE3697" s="48"/>
      <c r="BF3697" s="48"/>
      <c r="BG3697" s="48"/>
      <c r="BH3697" s="48"/>
      <c r="BI3697" s="48"/>
      <c r="BJ3697" s="48"/>
      <c r="BK3697" s="48"/>
      <c r="BL3697" s="48"/>
    </row>
    <row r="3698" spans="1:64" x14ac:dyDescent="0.25">
      <c r="A3698" s="56" t="s">
        <v>535</v>
      </c>
      <c r="B3698" s="56" t="s">
        <v>535</v>
      </c>
      <c r="C3698" s="47">
        <v>42385</v>
      </c>
      <c r="D3698" s="47"/>
      <c r="E3698" s="47"/>
      <c r="F3698" s="48" t="s">
        <v>534</v>
      </c>
      <c r="G3698" s="48"/>
      <c r="H3698" s="48">
        <v>473.01046874999997</v>
      </c>
      <c r="I3698" s="48">
        <v>0.24837812500000001</v>
      </c>
      <c r="J3698" s="48">
        <v>0.26067499999999999</v>
      </c>
      <c r="K3698" s="48">
        <v>0.25981874999999999</v>
      </c>
      <c r="L3698" s="48">
        <v>0.22701250000000001</v>
      </c>
      <c r="M3698" s="48">
        <v>0.26569999999999999</v>
      </c>
      <c r="N3698" s="48">
        <v>0.34573124999999999</v>
      </c>
      <c r="O3698" s="48">
        <v>0.22391249999999999</v>
      </c>
      <c r="P3698" s="48"/>
      <c r="Q3698" s="48"/>
      <c r="R3698" s="48"/>
      <c r="S3698" s="48"/>
      <c r="T3698" s="48"/>
      <c r="U3698" s="48"/>
      <c r="V3698" s="48"/>
      <c r="W3698" s="48"/>
      <c r="X3698" s="48"/>
      <c r="Y3698" s="48"/>
      <c r="Z3698" s="48"/>
      <c r="AA3698" s="48"/>
      <c r="AB3698" s="48"/>
      <c r="AC3698" s="48"/>
      <c r="AD3698" s="48"/>
      <c r="AE3698" s="48"/>
      <c r="AF3698" s="48"/>
      <c r="AG3698" s="48"/>
      <c r="AH3698" s="48"/>
      <c r="AI3698" s="48"/>
      <c r="AJ3698" s="48"/>
      <c r="AK3698" s="48"/>
      <c r="AL3698" s="48"/>
      <c r="AM3698" s="48"/>
      <c r="AN3698" s="48"/>
      <c r="AO3698" s="48"/>
      <c r="AP3698" s="48"/>
      <c r="AQ3698" s="48"/>
      <c r="AR3698" s="48"/>
      <c r="AT3698" s="48"/>
      <c r="AU3698" s="48"/>
      <c r="AV3698" s="48"/>
      <c r="AZ3698" s="48"/>
      <c r="BA3698" s="48"/>
      <c r="BB3698" s="48"/>
      <c r="BC3698" s="48"/>
      <c r="BD3698" s="48"/>
      <c r="BE3698" s="48"/>
      <c r="BF3698" s="48"/>
      <c r="BG3698" s="48"/>
      <c r="BH3698" s="48"/>
      <c r="BI3698" s="48"/>
      <c r="BJ3698" s="48"/>
      <c r="BK3698" s="48"/>
      <c r="BL3698" s="48"/>
    </row>
    <row r="3699" spans="1:64" x14ac:dyDescent="0.25">
      <c r="A3699" s="56" t="s">
        <v>535</v>
      </c>
      <c r="B3699" s="56" t="s">
        <v>535</v>
      </c>
      <c r="C3699" s="47">
        <v>42386</v>
      </c>
      <c r="D3699" s="47"/>
      <c r="E3699" s="47"/>
      <c r="F3699" s="48" t="s">
        <v>534</v>
      </c>
      <c r="G3699" s="48"/>
      <c r="H3699" s="48">
        <v>471.49546874999999</v>
      </c>
      <c r="I3699" s="48">
        <v>0.242840625</v>
      </c>
      <c r="J3699" s="48">
        <v>0.25947500000000001</v>
      </c>
      <c r="K3699" s="48">
        <v>0.25825625000000002</v>
      </c>
      <c r="L3699" s="48">
        <v>0.22721875</v>
      </c>
      <c r="M3699" s="48">
        <v>0.26565624999999998</v>
      </c>
      <c r="N3699" s="48">
        <v>0.34561249999999999</v>
      </c>
      <c r="O3699" s="48">
        <v>0.22375</v>
      </c>
      <c r="P3699" s="48"/>
      <c r="Q3699" s="48"/>
      <c r="R3699" s="48"/>
      <c r="S3699" s="48"/>
      <c r="T3699" s="48"/>
      <c r="U3699" s="48"/>
      <c r="V3699" s="48"/>
      <c r="W3699" s="48"/>
      <c r="X3699" s="48"/>
      <c r="Y3699" s="48"/>
      <c r="Z3699" s="48"/>
      <c r="AA3699" s="48"/>
      <c r="AB3699" s="48"/>
      <c r="AC3699" s="48"/>
      <c r="AD3699" s="48"/>
      <c r="AE3699" s="48"/>
      <c r="AF3699" s="48"/>
      <c r="AG3699" s="48"/>
      <c r="AH3699" s="48"/>
      <c r="AI3699" s="48"/>
      <c r="AJ3699" s="48"/>
      <c r="AK3699" s="48"/>
      <c r="AL3699" s="48"/>
      <c r="AM3699" s="48"/>
      <c r="AN3699" s="48"/>
      <c r="AO3699" s="48"/>
      <c r="AP3699" s="48"/>
      <c r="AQ3699" s="48"/>
      <c r="AR3699" s="48"/>
      <c r="AT3699" s="48"/>
      <c r="AU3699" s="48"/>
      <c r="AV3699" s="48"/>
      <c r="AZ3699" s="48"/>
      <c r="BA3699" s="48"/>
      <c r="BB3699" s="48"/>
      <c r="BC3699" s="48"/>
      <c r="BD3699" s="48"/>
      <c r="BE3699" s="48"/>
      <c r="BF3699" s="48"/>
      <c r="BG3699" s="48"/>
      <c r="BH3699" s="48"/>
      <c r="BI3699" s="48"/>
      <c r="BJ3699" s="48"/>
      <c r="BK3699" s="48"/>
      <c r="BL3699" s="48"/>
    </row>
    <row r="3700" spans="1:64" x14ac:dyDescent="0.25">
      <c r="A3700" s="56" t="s">
        <v>535</v>
      </c>
      <c r="B3700" s="56" t="s">
        <v>535</v>
      </c>
      <c r="C3700" s="47">
        <v>42387</v>
      </c>
      <c r="D3700" s="47"/>
      <c r="E3700" s="47"/>
      <c r="F3700" s="48" t="s">
        <v>534</v>
      </c>
      <c r="G3700" s="48"/>
      <c r="H3700" s="48">
        <v>470.46656250000001</v>
      </c>
      <c r="I3700" s="48">
        <v>0.23876249999999999</v>
      </c>
      <c r="J3700" s="48">
        <v>0.25851875000000002</v>
      </c>
      <c r="K3700" s="48">
        <v>0.25732500000000003</v>
      </c>
      <c r="L3700" s="48">
        <v>0.22766249999999999</v>
      </c>
      <c r="M3700" s="48">
        <v>0.26542500000000002</v>
      </c>
      <c r="N3700" s="48">
        <v>0.34554374999999998</v>
      </c>
      <c r="O3700" s="48">
        <v>0.22362499999999999</v>
      </c>
      <c r="P3700" s="48"/>
      <c r="Q3700" s="48"/>
      <c r="R3700" s="48"/>
      <c r="S3700" s="48"/>
      <c r="T3700" s="48"/>
      <c r="U3700" s="48"/>
      <c r="V3700" s="48"/>
      <c r="W3700" s="48"/>
      <c r="X3700" s="48"/>
      <c r="Y3700" s="48"/>
      <c r="Z3700" s="48"/>
      <c r="AA3700" s="48"/>
      <c r="AB3700" s="48"/>
      <c r="AC3700" s="48"/>
      <c r="AD3700" s="48"/>
      <c r="AE3700" s="48"/>
      <c r="AF3700" s="48"/>
      <c r="AG3700" s="48"/>
      <c r="AH3700" s="48"/>
      <c r="AI3700" s="48"/>
      <c r="AJ3700" s="48"/>
      <c r="AK3700" s="48"/>
      <c r="AL3700" s="48"/>
      <c r="AM3700" s="48"/>
      <c r="AN3700" s="48"/>
      <c r="AO3700" s="48"/>
      <c r="AP3700" s="48"/>
      <c r="AQ3700" s="48"/>
      <c r="AR3700" s="48"/>
      <c r="AT3700" s="48"/>
      <c r="AU3700" s="48"/>
      <c r="AV3700" s="48"/>
      <c r="AZ3700" s="48"/>
      <c r="BA3700" s="48"/>
      <c r="BB3700" s="48"/>
      <c r="BC3700" s="48"/>
      <c r="BD3700" s="48"/>
      <c r="BE3700" s="48"/>
      <c r="BF3700" s="48"/>
      <c r="BG3700" s="48"/>
      <c r="BH3700" s="48"/>
      <c r="BI3700" s="48"/>
      <c r="BJ3700" s="48"/>
      <c r="BK3700" s="48"/>
      <c r="BL3700" s="48"/>
    </row>
    <row r="3701" spans="1:64" x14ac:dyDescent="0.25">
      <c r="A3701" s="56" t="s">
        <v>535</v>
      </c>
      <c r="B3701" s="56" t="s">
        <v>535</v>
      </c>
      <c r="C3701" s="47">
        <v>42388</v>
      </c>
      <c r="D3701" s="47"/>
      <c r="E3701" s="47"/>
      <c r="F3701" s="48" t="s">
        <v>534</v>
      </c>
      <c r="G3701" s="48"/>
      <c r="H3701" s="48">
        <v>468.64640624999998</v>
      </c>
      <c r="I3701" s="48">
        <v>0.23134062499999999</v>
      </c>
      <c r="J3701" s="48">
        <v>0.25648124999999999</v>
      </c>
      <c r="K3701" s="48">
        <v>0.25620625000000002</v>
      </c>
      <c r="L3701" s="48">
        <v>0.22777500000000001</v>
      </c>
      <c r="M3701" s="48">
        <v>0.26534999999999997</v>
      </c>
      <c r="N3701" s="48">
        <v>0.34536875</v>
      </c>
      <c r="O3701" s="48">
        <v>0.22354375000000001</v>
      </c>
      <c r="P3701" s="48"/>
      <c r="Q3701" s="48"/>
      <c r="R3701" s="48"/>
      <c r="S3701" s="48"/>
      <c r="T3701" s="48"/>
      <c r="U3701" s="48"/>
      <c r="V3701" s="48"/>
      <c r="W3701" s="48"/>
      <c r="X3701" s="48"/>
      <c r="Y3701" s="48"/>
      <c r="Z3701" s="48"/>
      <c r="AA3701" s="48"/>
      <c r="AB3701" s="48"/>
      <c r="AC3701" s="48"/>
      <c r="AD3701" s="48"/>
      <c r="AE3701" s="48">
        <v>8.75</v>
      </c>
      <c r="AF3701" s="48">
        <v>0.87744732409902104</v>
      </c>
      <c r="AG3701" s="48">
        <v>0.51499016150632504</v>
      </c>
      <c r="AH3701" s="48"/>
      <c r="AI3701" s="48"/>
      <c r="AJ3701" s="48"/>
      <c r="AK3701" s="48">
        <v>6.75</v>
      </c>
      <c r="AL3701" s="48">
        <v>8.75</v>
      </c>
      <c r="AM3701" s="48"/>
      <c r="AN3701" s="48"/>
      <c r="AO3701" s="48"/>
      <c r="AP3701" s="48"/>
      <c r="AQ3701" s="48"/>
      <c r="AR3701" s="48"/>
      <c r="AT3701" s="48"/>
      <c r="AU3701" s="48"/>
      <c r="AV3701" s="48"/>
      <c r="AZ3701" s="48"/>
      <c r="BA3701" s="48"/>
      <c r="BB3701" s="48"/>
      <c r="BC3701" s="48"/>
      <c r="BD3701" s="48"/>
      <c r="BE3701" s="48"/>
      <c r="BF3701" s="48"/>
      <c r="BG3701" s="48"/>
      <c r="BH3701" s="48"/>
      <c r="BI3701" s="48"/>
      <c r="BJ3701" s="48"/>
      <c r="BK3701" s="48"/>
      <c r="BL3701" s="48">
        <v>8.75</v>
      </c>
    </row>
    <row r="3702" spans="1:64" x14ac:dyDescent="0.25">
      <c r="A3702" s="56" t="s">
        <v>535</v>
      </c>
      <c r="B3702" s="56" t="s">
        <v>535</v>
      </c>
      <c r="C3702" s="47">
        <v>42389</v>
      </c>
      <c r="D3702" s="47"/>
      <c r="E3702" s="47"/>
      <c r="F3702" s="48" t="s">
        <v>534</v>
      </c>
      <c r="G3702" s="48"/>
      <c r="H3702" s="48">
        <v>463.19625000000002</v>
      </c>
      <c r="I3702" s="48">
        <v>0.20955625</v>
      </c>
      <c r="J3702" s="48">
        <v>0.24985625</v>
      </c>
      <c r="K3702" s="48">
        <v>0.25356875000000001</v>
      </c>
      <c r="L3702" s="48">
        <v>0.22720000000000001</v>
      </c>
      <c r="M3702" s="48">
        <v>0.26495625</v>
      </c>
      <c r="N3702" s="48">
        <v>0.34523124999999999</v>
      </c>
      <c r="O3702" s="48">
        <v>0.223325</v>
      </c>
      <c r="P3702" s="48"/>
      <c r="Q3702" s="48"/>
      <c r="R3702" s="48"/>
      <c r="S3702" s="48"/>
      <c r="T3702" s="48"/>
      <c r="U3702" s="48"/>
      <c r="V3702" s="48"/>
      <c r="W3702" s="48"/>
      <c r="X3702" s="48"/>
      <c r="Y3702" s="48"/>
      <c r="Z3702" s="48"/>
      <c r="AA3702" s="48"/>
      <c r="AB3702" s="48"/>
      <c r="AC3702" s="48"/>
      <c r="AD3702" s="48"/>
      <c r="AE3702" s="48"/>
      <c r="AF3702" s="48"/>
      <c r="AG3702" s="48"/>
      <c r="AH3702" s="48"/>
      <c r="AI3702" s="48"/>
      <c r="AJ3702" s="48"/>
      <c r="AK3702" s="48"/>
      <c r="AL3702" s="48"/>
      <c r="AM3702" s="48"/>
      <c r="AN3702" s="48"/>
      <c r="AO3702" s="48"/>
      <c r="AP3702" s="48"/>
      <c r="AQ3702" s="48"/>
      <c r="AR3702" s="48"/>
      <c r="AT3702" s="48"/>
      <c r="AU3702" s="48"/>
      <c r="AV3702" s="48"/>
      <c r="AZ3702" s="48"/>
      <c r="BA3702" s="48"/>
      <c r="BB3702" s="48"/>
      <c r="BC3702" s="48"/>
      <c r="BD3702" s="48"/>
      <c r="BE3702" s="48"/>
      <c r="BF3702" s="48"/>
      <c r="BG3702" s="48"/>
      <c r="BH3702" s="48"/>
      <c r="BI3702" s="48"/>
      <c r="BJ3702" s="48"/>
      <c r="BK3702" s="48"/>
      <c r="BL3702" s="48"/>
    </row>
    <row r="3703" spans="1:64" x14ac:dyDescent="0.25">
      <c r="A3703" s="56" t="s">
        <v>535</v>
      </c>
      <c r="B3703" s="56" t="s">
        <v>535</v>
      </c>
      <c r="C3703" s="47">
        <v>42390</v>
      </c>
      <c r="D3703" s="47"/>
      <c r="E3703" s="47"/>
      <c r="F3703" s="48" t="s">
        <v>534</v>
      </c>
      <c r="G3703" s="48"/>
      <c r="H3703" s="48">
        <v>481.61390625000001</v>
      </c>
      <c r="I3703" s="48">
        <v>0.289990625</v>
      </c>
      <c r="J3703" s="48">
        <v>0.26961875000000002</v>
      </c>
      <c r="K3703" s="48">
        <v>0.26470624999999998</v>
      </c>
      <c r="L3703" s="48">
        <v>0.22785625000000001</v>
      </c>
      <c r="M3703" s="48">
        <v>0.26468124999999998</v>
      </c>
      <c r="N3703" s="48">
        <v>0.34508749999999999</v>
      </c>
      <c r="O3703" s="48">
        <v>0.22324374999999999</v>
      </c>
      <c r="P3703" s="48"/>
      <c r="Q3703" s="48"/>
      <c r="R3703" s="48"/>
      <c r="S3703" s="48"/>
      <c r="T3703" s="48"/>
      <c r="U3703" s="48"/>
      <c r="V3703" s="48"/>
      <c r="W3703" s="48"/>
      <c r="X3703" s="48"/>
      <c r="Y3703" s="48"/>
      <c r="Z3703" s="48"/>
      <c r="AA3703" s="48"/>
      <c r="AB3703" s="48"/>
      <c r="AC3703" s="48"/>
      <c r="AD3703" s="48"/>
      <c r="AE3703" s="48"/>
      <c r="AF3703" s="48"/>
      <c r="AG3703" s="48"/>
      <c r="AH3703" s="48"/>
      <c r="AI3703" s="48"/>
      <c r="AJ3703" s="48"/>
      <c r="AK3703" s="48"/>
      <c r="AL3703" s="48"/>
      <c r="AM3703" s="48"/>
      <c r="AN3703" s="48"/>
      <c r="AO3703" s="48"/>
      <c r="AP3703" s="48"/>
      <c r="AQ3703" s="48"/>
      <c r="AR3703" s="48"/>
      <c r="AT3703" s="48"/>
      <c r="AU3703" s="48"/>
      <c r="AV3703" s="48"/>
      <c r="AZ3703" s="48"/>
      <c r="BA3703" s="48"/>
      <c r="BB3703" s="48"/>
      <c r="BC3703" s="48"/>
      <c r="BD3703" s="48"/>
      <c r="BE3703" s="48"/>
      <c r="BF3703" s="48"/>
      <c r="BG3703" s="48"/>
      <c r="BH3703" s="48"/>
      <c r="BI3703" s="48"/>
      <c r="BJ3703" s="48"/>
      <c r="BK3703" s="48"/>
      <c r="BL3703" s="48"/>
    </row>
    <row r="3704" spans="1:64" x14ac:dyDescent="0.25">
      <c r="A3704" s="56" t="s">
        <v>535</v>
      </c>
      <c r="B3704" s="56" t="s">
        <v>535</v>
      </c>
      <c r="C3704" s="47">
        <v>42391</v>
      </c>
      <c r="D3704" s="47"/>
      <c r="E3704" s="47"/>
      <c r="F3704" s="48" t="s">
        <v>534</v>
      </c>
      <c r="G3704" s="48"/>
      <c r="H3704" s="48">
        <v>474.15328125000002</v>
      </c>
      <c r="I3704" s="48">
        <v>0.25514062500000001</v>
      </c>
      <c r="J3704" s="48">
        <v>0.26374375</v>
      </c>
      <c r="K3704" s="48">
        <v>0.26106249999999998</v>
      </c>
      <c r="L3704" s="48">
        <v>0.22740625</v>
      </c>
      <c r="M3704" s="48">
        <v>0.26460624999999999</v>
      </c>
      <c r="N3704" s="48">
        <v>0.34496250000000001</v>
      </c>
      <c r="O3704" s="48">
        <v>0.22303124999999999</v>
      </c>
      <c r="P3704" s="48"/>
      <c r="Q3704" s="48"/>
      <c r="R3704" s="48"/>
      <c r="S3704" s="48"/>
      <c r="T3704" s="48"/>
      <c r="U3704" s="48"/>
      <c r="V3704" s="48"/>
      <c r="W3704" s="48"/>
      <c r="X3704" s="48"/>
      <c r="Y3704" s="48"/>
      <c r="Z3704" s="48"/>
      <c r="AA3704" s="48"/>
      <c r="AB3704" s="48"/>
      <c r="AC3704" s="48"/>
      <c r="AD3704" s="48"/>
      <c r="AE3704" s="48"/>
      <c r="AF3704" s="48">
        <v>0.82202938859344299</v>
      </c>
      <c r="AG3704" s="48">
        <v>0.40761924291358198</v>
      </c>
      <c r="AH3704" s="48"/>
      <c r="AI3704" s="48"/>
      <c r="AJ3704" s="48"/>
      <c r="AK3704" s="48"/>
      <c r="AL3704" s="48"/>
      <c r="AM3704" s="48"/>
      <c r="AN3704" s="48"/>
      <c r="AO3704" s="48"/>
      <c r="AP3704" s="48"/>
      <c r="AQ3704" s="48"/>
      <c r="AR3704" s="48"/>
      <c r="AT3704" s="48"/>
      <c r="AU3704" s="48"/>
      <c r="AV3704" s="48"/>
      <c r="AZ3704" s="48"/>
      <c r="BA3704" s="48"/>
      <c r="BB3704" s="48"/>
      <c r="BC3704" s="48"/>
      <c r="BD3704" s="48"/>
      <c r="BE3704" s="48"/>
      <c r="BF3704" s="48"/>
      <c r="BG3704" s="48"/>
      <c r="BH3704" s="48"/>
      <c r="BI3704" s="48"/>
      <c r="BJ3704" s="48"/>
      <c r="BK3704" s="48"/>
      <c r="BL3704" s="48"/>
    </row>
    <row r="3705" spans="1:64" x14ac:dyDescent="0.25">
      <c r="A3705" s="56" t="s">
        <v>535</v>
      </c>
      <c r="B3705" s="56" t="s">
        <v>535</v>
      </c>
      <c r="C3705" s="47">
        <v>42392</v>
      </c>
      <c r="D3705" s="47"/>
      <c r="E3705" s="47"/>
      <c r="F3705" s="48" t="s">
        <v>534</v>
      </c>
      <c r="G3705" s="48"/>
      <c r="H3705" s="48">
        <v>468.34359375000003</v>
      </c>
      <c r="I3705" s="48">
        <v>0.22997812500000001</v>
      </c>
      <c r="J3705" s="48">
        <v>0.25714999999999999</v>
      </c>
      <c r="K3705" s="48">
        <v>0.25806875000000001</v>
      </c>
      <c r="L3705" s="48">
        <v>0.22728124999999999</v>
      </c>
      <c r="M3705" s="48">
        <v>0.26440000000000002</v>
      </c>
      <c r="N3705" s="48">
        <v>0.34486875</v>
      </c>
      <c r="O3705" s="48">
        <v>0.22296250000000001</v>
      </c>
      <c r="P3705" s="48"/>
      <c r="Q3705" s="48"/>
      <c r="R3705" s="48"/>
      <c r="S3705" s="48"/>
      <c r="T3705" s="48"/>
      <c r="U3705" s="48"/>
      <c r="V3705" s="48"/>
      <c r="W3705" s="48"/>
      <c r="X3705" s="48"/>
      <c r="Y3705" s="48"/>
      <c r="Z3705" s="48"/>
      <c r="AA3705" s="48"/>
      <c r="AB3705" s="48"/>
      <c r="AC3705" s="48"/>
      <c r="AD3705" s="48"/>
      <c r="AE3705" s="48"/>
      <c r="AF3705" s="48"/>
      <c r="AG3705" s="48"/>
      <c r="AH3705" s="48"/>
      <c r="AI3705" s="48"/>
      <c r="AJ3705" s="48"/>
      <c r="AK3705" s="48"/>
      <c r="AL3705" s="48"/>
      <c r="AM3705" s="48"/>
      <c r="AN3705" s="48"/>
      <c r="AO3705" s="48"/>
      <c r="AP3705" s="48"/>
      <c r="AQ3705" s="48"/>
      <c r="AR3705" s="48"/>
      <c r="AT3705" s="48"/>
      <c r="AU3705" s="48"/>
      <c r="AV3705" s="48"/>
      <c r="AZ3705" s="48"/>
      <c r="BA3705" s="48"/>
      <c r="BB3705" s="48"/>
      <c r="BC3705" s="48"/>
      <c r="BD3705" s="48"/>
      <c r="BE3705" s="48"/>
      <c r="BF3705" s="48"/>
      <c r="BG3705" s="48"/>
      <c r="BH3705" s="48"/>
      <c r="BI3705" s="48"/>
      <c r="BJ3705" s="48"/>
      <c r="BK3705" s="48"/>
      <c r="BL3705" s="48"/>
    </row>
    <row r="3706" spans="1:64" x14ac:dyDescent="0.25">
      <c r="A3706" s="56" t="s">
        <v>535</v>
      </c>
      <c r="B3706" s="56" t="s">
        <v>535</v>
      </c>
      <c r="C3706" s="47">
        <v>42393</v>
      </c>
      <c r="D3706" s="47"/>
      <c r="E3706" s="47"/>
      <c r="F3706" s="48" t="s">
        <v>534</v>
      </c>
      <c r="G3706" s="48"/>
      <c r="H3706" s="48">
        <v>465.43781250000001</v>
      </c>
      <c r="I3706" s="48">
        <v>0.21881249999999999</v>
      </c>
      <c r="J3706" s="48">
        <v>0.25300624999999999</v>
      </c>
      <c r="K3706" s="48">
        <v>0.25596875000000002</v>
      </c>
      <c r="L3706" s="48">
        <v>0.22760625000000001</v>
      </c>
      <c r="M3706" s="48">
        <v>0.26429374999999999</v>
      </c>
      <c r="N3706" s="48">
        <v>0.34486875</v>
      </c>
      <c r="O3706" s="48">
        <v>0.2228125</v>
      </c>
      <c r="P3706" s="48"/>
      <c r="Q3706" s="48"/>
      <c r="R3706" s="48"/>
      <c r="S3706" s="48"/>
      <c r="T3706" s="48"/>
      <c r="U3706" s="48"/>
      <c r="V3706" s="48"/>
      <c r="W3706" s="48"/>
      <c r="X3706" s="48"/>
      <c r="Y3706" s="48"/>
      <c r="Z3706" s="48"/>
      <c r="AA3706" s="48"/>
      <c r="AB3706" s="48"/>
      <c r="AC3706" s="48"/>
      <c r="AD3706" s="48"/>
      <c r="AE3706" s="48"/>
      <c r="AF3706" s="48"/>
      <c r="AG3706" s="48"/>
      <c r="AH3706" s="48"/>
      <c r="AI3706" s="48"/>
      <c r="AJ3706" s="48"/>
      <c r="AK3706" s="48"/>
      <c r="AL3706" s="48"/>
      <c r="AM3706" s="48"/>
      <c r="AN3706" s="48"/>
      <c r="AO3706" s="48"/>
      <c r="AP3706" s="48"/>
      <c r="AQ3706" s="48"/>
      <c r="AR3706" s="48"/>
      <c r="AT3706" s="48"/>
      <c r="AU3706" s="48"/>
      <c r="AV3706" s="48"/>
      <c r="AZ3706" s="48"/>
      <c r="BA3706" s="48"/>
      <c r="BB3706" s="48"/>
      <c r="BC3706" s="48"/>
      <c r="BD3706" s="48"/>
      <c r="BE3706" s="48"/>
      <c r="BF3706" s="48"/>
      <c r="BG3706" s="48"/>
      <c r="BH3706" s="48"/>
      <c r="BI3706" s="48"/>
      <c r="BJ3706" s="48"/>
      <c r="BK3706" s="48"/>
      <c r="BL3706" s="48"/>
    </row>
    <row r="3707" spans="1:64" x14ac:dyDescent="0.25">
      <c r="A3707" s="56" t="s">
        <v>535</v>
      </c>
      <c r="B3707" s="56" t="s">
        <v>535</v>
      </c>
      <c r="C3707" s="47">
        <v>42394</v>
      </c>
      <c r="D3707" s="47"/>
      <c r="E3707" s="47"/>
      <c r="F3707" s="48" t="s">
        <v>534</v>
      </c>
      <c r="G3707" s="48"/>
      <c r="H3707" s="48">
        <v>462.35718750000001</v>
      </c>
      <c r="I3707" s="48">
        <v>0.20680625</v>
      </c>
      <c r="J3707" s="48">
        <v>0.24857499999999999</v>
      </c>
      <c r="K3707" s="48">
        <v>0.25392500000000001</v>
      </c>
      <c r="L3707" s="48">
        <v>0.22775000000000001</v>
      </c>
      <c r="M3707" s="48">
        <v>0.26428750000000001</v>
      </c>
      <c r="N3707" s="48">
        <v>0.34480624999999998</v>
      </c>
      <c r="O3707" s="48">
        <v>0.22273124999999999</v>
      </c>
      <c r="P3707" s="48"/>
      <c r="Q3707" s="48"/>
      <c r="R3707" s="48"/>
      <c r="S3707" s="48"/>
      <c r="T3707" s="48"/>
      <c r="U3707" s="48"/>
      <c r="V3707" s="48"/>
      <c r="W3707" s="48"/>
      <c r="X3707" s="48"/>
      <c r="Y3707" s="48"/>
      <c r="Z3707" s="48"/>
      <c r="AA3707" s="48"/>
      <c r="AB3707" s="48"/>
      <c r="AC3707" s="48"/>
      <c r="AD3707" s="48"/>
      <c r="AE3707" s="48"/>
      <c r="AF3707" s="48">
        <v>0.847701397390206</v>
      </c>
      <c r="AG3707" s="48">
        <v>0.313389855145496</v>
      </c>
      <c r="AH3707" s="48"/>
      <c r="AI3707" s="48"/>
      <c r="AJ3707" s="48"/>
      <c r="AK3707" s="48"/>
      <c r="AL3707" s="48"/>
      <c r="AM3707" s="48"/>
      <c r="AN3707" s="48"/>
      <c r="AO3707" s="48"/>
      <c r="AP3707" s="48"/>
      <c r="AQ3707" s="48"/>
      <c r="AR3707" s="48"/>
      <c r="AT3707" s="48"/>
      <c r="AU3707" s="48"/>
      <c r="AV3707" s="48"/>
      <c r="AZ3707" s="48"/>
      <c r="BA3707" s="48"/>
      <c r="BB3707" s="48"/>
      <c r="BC3707" s="48"/>
      <c r="BD3707" s="48"/>
      <c r="BE3707" s="48"/>
      <c r="BF3707" s="48"/>
      <c r="BG3707" s="48"/>
      <c r="BH3707" s="48"/>
      <c r="BI3707" s="48"/>
      <c r="BJ3707" s="48"/>
      <c r="BK3707" s="48"/>
      <c r="BL3707" s="48"/>
    </row>
    <row r="3708" spans="1:64" x14ac:dyDescent="0.25">
      <c r="A3708" s="56" t="s">
        <v>535</v>
      </c>
      <c r="B3708" s="56" t="s">
        <v>535</v>
      </c>
      <c r="C3708" s="47">
        <v>42395</v>
      </c>
      <c r="D3708" s="47"/>
      <c r="E3708" s="47"/>
      <c r="F3708" s="48" t="s">
        <v>534</v>
      </c>
      <c r="G3708" s="48"/>
      <c r="H3708" s="48">
        <v>461.25046874999998</v>
      </c>
      <c r="I3708" s="48">
        <v>0.20274687499999999</v>
      </c>
      <c r="J3708" s="48">
        <v>0.24625625000000001</v>
      </c>
      <c r="K3708" s="48">
        <v>0.25293749999999998</v>
      </c>
      <c r="L3708" s="48">
        <v>0.2282875</v>
      </c>
      <c r="M3708" s="48">
        <v>0.26437500000000003</v>
      </c>
      <c r="N3708" s="48">
        <v>0.34482499999999999</v>
      </c>
      <c r="O3708" s="48">
        <v>0.222575</v>
      </c>
      <c r="P3708" s="48"/>
      <c r="Q3708" s="48"/>
      <c r="R3708" s="48"/>
      <c r="S3708" s="48"/>
      <c r="T3708" s="48"/>
      <c r="U3708" s="48"/>
      <c r="V3708" s="48"/>
      <c r="W3708" s="48"/>
      <c r="X3708" s="48"/>
      <c r="Y3708" s="48"/>
      <c r="Z3708" s="48"/>
      <c r="AA3708" s="48"/>
      <c r="AB3708" s="48"/>
      <c r="AC3708" s="48"/>
      <c r="AD3708" s="48"/>
      <c r="AE3708" s="48"/>
      <c r="AF3708" s="48"/>
      <c r="AG3708" s="48"/>
      <c r="AH3708" s="48"/>
      <c r="AI3708" s="48"/>
      <c r="AJ3708" s="48"/>
      <c r="AK3708" s="48"/>
      <c r="AL3708" s="48"/>
      <c r="AM3708" s="48"/>
      <c r="AN3708" s="48"/>
      <c r="AO3708" s="48"/>
      <c r="AP3708" s="48"/>
      <c r="AQ3708" s="48"/>
      <c r="AR3708" s="48"/>
      <c r="AT3708" s="48"/>
      <c r="AU3708" s="48"/>
      <c r="AV3708" s="48"/>
      <c r="AZ3708" s="48"/>
      <c r="BA3708" s="48"/>
      <c r="BB3708" s="48"/>
      <c r="BC3708" s="48"/>
      <c r="BD3708" s="48"/>
      <c r="BE3708" s="48"/>
      <c r="BF3708" s="48"/>
      <c r="BG3708" s="48"/>
      <c r="BH3708" s="48"/>
      <c r="BI3708" s="48"/>
      <c r="BJ3708" s="48"/>
      <c r="BK3708" s="48"/>
      <c r="BL3708" s="48"/>
    </row>
    <row r="3709" spans="1:64" x14ac:dyDescent="0.25">
      <c r="A3709" s="56" t="s">
        <v>535</v>
      </c>
      <c r="B3709" s="56" t="s">
        <v>535</v>
      </c>
      <c r="C3709" s="47">
        <v>42396</v>
      </c>
      <c r="D3709" s="47"/>
      <c r="E3709" s="47"/>
      <c r="F3709" s="48" t="s">
        <v>534</v>
      </c>
      <c r="G3709" s="48"/>
      <c r="H3709" s="48">
        <v>460.22531249999997</v>
      </c>
      <c r="I3709" s="48">
        <v>0.19979374999999999</v>
      </c>
      <c r="J3709" s="48">
        <v>0.24428749999999999</v>
      </c>
      <c r="K3709" s="48">
        <v>0.25188125</v>
      </c>
      <c r="L3709" s="48">
        <v>0.22848125</v>
      </c>
      <c r="M3709" s="48">
        <v>0.26447500000000002</v>
      </c>
      <c r="N3709" s="48">
        <v>0.344725</v>
      </c>
      <c r="O3709" s="48">
        <v>0.22248124999999999</v>
      </c>
      <c r="P3709" s="48"/>
      <c r="Q3709" s="48"/>
      <c r="R3709" s="48"/>
      <c r="S3709" s="48">
        <v>2.95</v>
      </c>
      <c r="T3709" s="48"/>
      <c r="U3709" s="48"/>
      <c r="V3709" s="48"/>
      <c r="W3709" s="48"/>
      <c r="X3709" s="48"/>
      <c r="Y3709" s="48"/>
      <c r="Z3709" s="48"/>
      <c r="AA3709" s="48"/>
      <c r="AB3709" s="48"/>
      <c r="AC3709" s="48"/>
      <c r="AD3709" s="48"/>
      <c r="AE3709" s="48">
        <v>8.75</v>
      </c>
      <c r="AF3709" s="48"/>
      <c r="AG3709" s="48"/>
      <c r="AH3709" s="48"/>
      <c r="AI3709" s="48"/>
      <c r="AJ3709" s="48"/>
      <c r="AK3709" s="48">
        <v>8.15</v>
      </c>
      <c r="AL3709" s="48">
        <v>8.75</v>
      </c>
      <c r="AM3709" s="48"/>
      <c r="AN3709" s="48"/>
      <c r="AO3709" s="48"/>
      <c r="AP3709" s="48"/>
      <c r="AQ3709" s="48"/>
      <c r="AR3709" s="48"/>
      <c r="AT3709" s="48"/>
      <c r="AU3709" s="48"/>
      <c r="AV3709" s="48"/>
      <c r="AZ3709" s="48"/>
      <c r="BA3709" s="48"/>
      <c r="BB3709" s="48"/>
      <c r="BC3709" s="48"/>
      <c r="BD3709" s="48"/>
      <c r="BE3709" s="48"/>
      <c r="BF3709" s="48"/>
      <c r="BG3709" s="48"/>
      <c r="BH3709" s="48"/>
      <c r="BI3709" s="48"/>
      <c r="BJ3709" s="48"/>
      <c r="BK3709" s="48"/>
      <c r="BL3709" s="48">
        <v>8.75</v>
      </c>
    </row>
    <row r="3710" spans="1:64" x14ac:dyDescent="0.25">
      <c r="A3710" s="56" t="s">
        <v>535</v>
      </c>
      <c r="B3710" s="56" t="s">
        <v>535</v>
      </c>
      <c r="C3710" s="47">
        <v>42397</v>
      </c>
      <c r="D3710" s="47"/>
      <c r="E3710" s="47"/>
      <c r="F3710" s="48" t="s">
        <v>534</v>
      </c>
      <c r="G3710" s="48"/>
      <c r="H3710" s="48">
        <v>458.33765625000001</v>
      </c>
      <c r="I3710" s="48">
        <v>0.19436562499999999</v>
      </c>
      <c r="J3710" s="48">
        <v>0.24161874999999999</v>
      </c>
      <c r="K3710" s="48">
        <v>0.25035625</v>
      </c>
      <c r="L3710" s="48">
        <v>0.22817499999999999</v>
      </c>
      <c r="M3710" s="48">
        <v>0.26426250000000001</v>
      </c>
      <c r="N3710" s="48">
        <v>0.34468124999999999</v>
      </c>
      <c r="O3710" s="48">
        <v>0.22232499999999999</v>
      </c>
      <c r="P3710" s="48"/>
      <c r="Q3710" s="48"/>
      <c r="R3710" s="48"/>
      <c r="S3710" s="48"/>
      <c r="T3710" s="48"/>
      <c r="U3710" s="48"/>
      <c r="V3710" s="48"/>
      <c r="W3710" s="48"/>
      <c r="X3710" s="48"/>
      <c r="Y3710" s="48"/>
      <c r="Z3710" s="48"/>
      <c r="AA3710" s="48"/>
      <c r="AB3710" s="48"/>
      <c r="AC3710" s="48"/>
      <c r="AD3710" s="48"/>
      <c r="AE3710" s="48"/>
      <c r="AF3710" s="48"/>
      <c r="AG3710" s="48"/>
      <c r="AH3710" s="48"/>
      <c r="AI3710" s="48"/>
      <c r="AJ3710" s="48"/>
      <c r="AK3710" s="48"/>
      <c r="AL3710" s="48"/>
      <c r="AM3710" s="48"/>
      <c r="AN3710" s="48"/>
      <c r="AO3710" s="48"/>
      <c r="AP3710" s="48"/>
      <c r="AQ3710" s="48"/>
      <c r="AR3710" s="48"/>
      <c r="AT3710" s="48"/>
      <c r="AU3710" s="48"/>
      <c r="AV3710" s="48"/>
      <c r="AZ3710" s="48"/>
      <c r="BA3710" s="48"/>
      <c r="BB3710" s="48"/>
      <c r="BC3710" s="48"/>
      <c r="BD3710" s="48"/>
      <c r="BE3710" s="48"/>
      <c r="BF3710" s="48"/>
      <c r="BG3710" s="48"/>
      <c r="BH3710" s="48"/>
      <c r="BI3710" s="48"/>
      <c r="BJ3710" s="48"/>
      <c r="BK3710" s="48"/>
      <c r="BL3710" s="48"/>
    </row>
    <row r="3711" spans="1:64" x14ac:dyDescent="0.25">
      <c r="A3711" s="56" t="s">
        <v>535</v>
      </c>
      <c r="B3711" s="56" t="s">
        <v>535</v>
      </c>
      <c r="C3711" s="47">
        <v>42398</v>
      </c>
      <c r="D3711" s="47"/>
      <c r="E3711" s="47"/>
      <c r="F3711" s="48" t="s">
        <v>534</v>
      </c>
      <c r="G3711" s="48"/>
      <c r="H3711" s="48">
        <v>455.87109375</v>
      </c>
      <c r="I3711" s="48">
        <v>0.18660312500000001</v>
      </c>
      <c r="J3711" s="48">
        <v>0.23827499999999999</v>
      </c>
      <c r="K3711" s="48">
        <v>0.2487</v>
      </c>
      <c r="L3711" s="48">
        <v>0.2276125</v>
      </c>
      <c r="M3711" s="48">
        <v>0.26398125</v>
      </c>
      <c r="N3711" s="48">
        <v>0.34461249999999999</v>
      </c>
      <c r="O3711" s="48">
        <v>0.22222500000000001</v>
      </c>
      <c r="P3711" s="48"/>
      <c r="Q3711" s="48"/>
      <c r="R3711" s="48"/>
      <c r="S3711" s="48"/>
      <c r="T3711" s="48"/>
      <c r="U3711" s="48"/>
      <c r="V3711" s="48"/>
      <c r="W3711" s="48"/>
      <c r="X3711" s="48"/>
      <c r="Y3711" s="48"/>
      <c r="Z3711" s="48"/>
      <c r="AA3711" s="48"/>
      <c r="AB3711" s="48"/>
      <c r="AC3711" s="48"/>
      <c r="AD3711" s="48"/>
      <c r="AE3711" s="48"/>
      <c r="AF3711" s="48"/>
      <c r="AG3711" s="48">
        <v>0.23844614275067599</v>
      </c>
      <c r="AH3711" s="48"/>
      <c r="AI3711" s="48"/>
      <c r="AJ3711" s="48"/>
      <c r="AK3711" s="48"/>
      <c r="AL3711" s="48"/>
      <c r="AM3711" s="48"/>
      <c r="AN3711" s="48"/>
      <c r="AO3711" s="48"/>
      <c r="AP3711" s="48"/>
      <c r="AQ3711" s="48"/>
      <c r="AR3711" s="48"/>
      <c r="AT3711" s="48"/>
      <c r="AU3711" s="48"/>
      <c r="AV3711" s="48"/>
      <c r="AZ3711" s="48"/>
      <c r="BA3711" s="48"/>
      <c r="BB3711" s="48"/>
      <c r="BC3711" s="48"/>
      <c r="BD3711" s="48"/>
      <c r="BE3711" s="48"/>
      <c r="BF3711" s="48"/>
      <c r="BG3711" s="48"/>
      <c r="BH3711" s="48"/>
      <c r="BI3711" s="48"/>
      <c r="BJ3711" s="48"/>
      <c r="BK3711" s="48"/>
      <c r="BL3711" s="48"/>
    </row>
    <row r="3712" spans="1:64" x14ac:dyDescent="0.25">
      <c r="A3712" s="56" t="s">
        <v>535</v>
      </c>
      <c r="B3712" s="56" t="s">
        <v>535</v>
      </c>
      <c r="C3712" s="47">
        <v>42399</v>
      </c>
      <c r="D3712" s="47"/>
      <c r="E3712" s="47"/>
      <c r="F3712" s="48" t="s">
        <v>534</v>
      </c>
      <c r="G3712" s="48"/>
      <c r="H3712" s="48">
        <v>453.77015625000001</v>
      </c>
      <c r="I3712" s="48">
        <v>0.18027812500000001</v>
      </c>
      <c r="J3712" s="48">
        <v>0.23490625000000001</v>
      </c>
      <c r="K3712" s="48">
        <v>0.24728125000000001</v>
      </c>
      <c r="L3712" s="48">
        <v>0.22728124999999999</v>
      </c>
      <c r="M3712" s="48">
        <v>0.26376875</v>
      </c>
      <c r="N3712" s="48">
        <v>0.34457500000000002</v>
      </c>
      <c r="O3712" s="48">
        <v>0.22206875000000001</v>
      </c>
      <c r="P3712" s="48"/>
      <c r="Q3712" s="48"/>
      <c r="R3712" s="48"/>
      <c r="S3712" s="48"/>
      <c r="T3712" s="48"/>
      <c r="U3712" s="48"/>
      <c r="V3712" s="48"/>
      <c r="W3712" s="48"/>
      <c r="X3712" s="48"/>
      <c r="Y3712" s="48"/>
      <c r="Z3712" s="48"/>
      <c r="AA3712" s="48"/>
      <c r="AB3712" s="48"/>
      <c r="AC3712" s="48"/>
      <c r="AD3712" s="48"/>
      <c r="AE3712" s="48"/>
      <c r="AF3712" s="48"/>
      <c r="AG3712" s="48"/>
      <c r="AH3712" s="48"/>
      <c r="AI3712" s="48"/>
      <c r="AJ3712" s="48"/>
      <c r="AK3712" s="48"/>
      <c r="AL3712" s="48"/>
      <c r="AM3712" s="48"/>
      <c r="AN3712" s="48"/>
      <c r="AO3712" s="48"/>
      <c r="AP3712" s="48"/>
      <c r="AQ3712" s="48"/>
      <c r="AR3712" s="48"/>
      <c r="AT3712" s="48"/>
      <c r="AU3712" s="48"/>
      <c r="AV3712" s="48"/>
      <c r="AZ3712" s="48"/>
      <c r="BA3712" s="48"/>
      <c r="BB3712" s="48"/>
      <c r="BC3712" s="48"/>
      <c r="BD3712" s="48"/>
      <c r="BE3712" s="48"/>
      <c r="BF3712" s="48"/>
      <c r="BG3712" s="48"/>
      <c r="BH3712" s="48"/>
      <c r="BI3712" s="48"/>
      <c r="BJ3712" s="48"/>
      <c r="BK3712" s="48"/>
      <c r="BL3712" s="48"/>
    </row>
    <row r="3713" spans="1:64" x14ac:dyDescent="0.25">
      <c r="A3713" s="56" t="s">
        <v>535</v>
      </c>
      <c r="B3713" s="56" t="s">
        <v>535</v>
      </c>
      <c r="C3713" s="47">
        <v>42400</v>
      </c>
      <c r="D3713" s="47"/>
      <c r="E3713" s="47"/>
      <c r="F3713" s="48" t="s">
        <v>534</v>
      </c>
      <c r="G3713" s="48"/>
      <c r="H3713" s="48">
        <v>451.36546874999999</v>
      </c>
      <c r="I3713" s="48">
        <v>0.17375312500000001</v>
      </c>
      <c r="J3713" s="48">
        <v>0.23135</v>
      </c>
      <c r="K3713" s="48">
        <v>0.24556875</v>
      </c>
      <c r="L3713" s="48">
        <v>0.22668749999999999</v>
      </c>
      <c r="M3713" s="48">
        <v>0.26351249999999998</v>
      </c>
      <c r="N3713" s="48">
        <v>0.34438750000000001</v>
      </c>
      <c r="O3713" s="48">
        <v>0.22184375000000001</v>
      </c>
      <c r="P3713" s="48"/>
      <c r="Q3713" s="48"/>
      <c r="R3713" s="48"/>
      <c r="S3713" s="48"/>
      <c r="T3713" s="48"/>
      <c r="U3713" s="48"/>
      <c r="V3713" s="48"/>
      <c r="W3713" s="48"/>
      <c r="X3713" s="48"/>
      <c r="Y3713" s="48"/>
      <c r="Z3713" s="48"/>
      <c r="AA3713" s="48"/>
      <c r="AB3713" s="48"/>
      <c r="AC3713" s="48"/>
      <c r="AD3713" s="48"/>
      <c r="AE3713" s="48"/>
      <c r="AF3713" s="48"/>
      <c r="AG3713" s="48"/>
      <c r="AH3713" s="48"/>
      <c r="AI3713" s="48"/>
      <c r="AJ3713" s="48"/>
      <c r="AK3713" s="48"/>
      <c r="AL3713" s="48"/>
      <c r="AM3713" s="48"/>
      <c r="AN3713" s="48"/>
      <c r="AO3713" s="48"/>
      <c r="AP3713" s="48"/>
      <c r="AQ3713" s="48"/>
      <c r="AR3713" s="48"/>
      <c r="AT3713" s="48"/>
      <c r="AU3713" s="48"/>
      <c r="AV3713" s="48"/>
      <c r="AZ3713" s="48"/>
      <c r="BA3713" s="48"/>
      <c r="BB3713" s="48"/>
      <c r="BC3713" s="48"/>
      <c r="BD3713" s="48"/>
      <c r="BE3713" s="48"/>
      <c r="BF3713" s="48"/>
      <c r="BG3713" s="48"/>
      <c r="BH3713" s="48"/>
      <c r="BI3713" s="48"/>
      <c r="BJ3713" s="48"/>
      <c r="BK3713" s="48"/>
      <c r="BL3713" s="48"/>
    </row>
    <row r="3714" spans="1:64" x14ac:dyDescent="0.25">
      <c r="A3714" s="56" t="s">
        <v>535</v>
      </c>
      <c r="B3714" s="56" t="s">
        <v>535</v>
      </c>
      <c r="C3714" s="47">
        <v>42401</v>
      </c>
      <c r="D3714" s="47"/>
      <c r="E3714" s="47"/>
      <c r="F3714" s="48" t="s">
        <v>534</v>
      </c>
      <c r="G3714" s="48"/>
      <c r="H3714" s="48">
        <v>449.23265624999999</v>
      </c>
      <c r="I3714" s="48">
        <v>0.167659375</v>
      </c>
      <c r="J3714" s="48">
        <v>0.2278625</v>
      </c>
      <c r="K3714" s="48">
        <v>0.24407499999999999</v>
      </c>
      <c r="L3714" s="48">
        <v>0.22630624999999999</v>
      </c>
      <c r="M3714" s="48">
        <v>0.26322499999999999</v>
      </c>
      <c r="N3714" s="48">
        <v>0.34434999999999999</v>
      </c>
      <c r="O3714" s="48">
        <v>0.22172500000000001</v>
      </c>
      <c r="P3714" s="48"/>
      <c r="Q3714" s="48"/>
      <c r="R3714" s="48"/>
      <c r="S3714" s="48"/>
      <c r="T3714" s="48"/>
      <c r="U3714" s="48"/>
      <c r="V3714" s="48"/>
      <c r="W3714" s="48"/>
      <c r="X3714" s="48"/>
      <c r="Y3714" s="48"/>
      <c r="Z3714" s="48"/>
      <c r="AA3714" s="48"/>
      <c r="AB3714" s="48"/>
      <c r="AC3714" s="48"/>
      <c r="AD3714" s="48"/>
      <c r="AE3714" s="48"/>
      <c r="AF3714" s="48">
        <v>0.76735409398982402</v>
      </c>
      <c r="AG3714" s="48">
        <v>0.131598438980296</v>
      </c>
      <c r="AH3714" s="48"/>
      <c r="AI3714" s="48"/>
      <c r="AJ3714" s="48"/>
      <c r="AK3714" s="48"/>
      <c r="AL3714" s="48"/>
      <c r="AM3714" s="48"/>
      <c r="AN3714" s="48"/>
      <c r="AO3714" s="48"/>
      <c r="AP3714" s="48"/>
      <c r="AQ3714" s="48"/>
      <c r="AR3714" s="48"/>
      <c r="AT3714" s="48"/>
      <c r="AU3714" s="48"/>
      <c r="AV3714" s="48"/>
      <c r="AZ3714" s="48"/>
      <c r="BA3714" s="48"/>
      <c r="BB3714" s="48"/>
      <c r="BC3714" s="48"/>
      <c r="BD3714" s="48"/>
      <c r="BE3714" s="48"/>
      <c r="BF3714" s="48"/>
      <c r="BG3714" s="48"/>
      <c r="BH3714" s="48"/>
      <c r="BI3714" s="48"/>
      <c r="BJ3714" s="48"/>
      <c r="BK3714" s="48"/>
      <c r="BL3714" s="48"/>
    </row>
    <row r="3715" spans="1:64" x14ac:dyDescent="0.25">
      <c r="A3715" s="56" t="s">
        <v>535</v>
      </c>
      <c r="B3715" s="56" t="s">
        <v>535</v>
      </c>
      <c r="C3715" s="47">
        <v>42402</v>
      </c>
      <c r="D3715" s="47"/>
      <c r="E3715" s="47"/>
      <c r="F3715" s="48" t="s">
        <v>534</v>
      </c>
      <c r="G3715" s="48"/>
      <c r="H3715" s="48">
        <v>447.06328124999999</v>
      </c>
      <c r="I3715" s="48">
        <v>0.16143437499999999</v>
      </c>
      <c r="J3715" s="48">
        <v>0.22447500000000001</v>
      </c>
      <c r="K3715" s="48">
        <v>0.24286250000000001</v>
      </c>
      <c r="L3715" s="48">
        <v>0.2258</v>
      </c>
      <c r="M3715" s="48">
        <v>0.26295000000000002</v>
      </c>
      <c r="N3715" s="48">
        <v>0.34415000000000001</v>
      </c>
      <c r="O3715" s="48">
        <v>0.22149374999999999</v>
      </c>
      <c r="P3715" s="48"/>
      <c r="Q3715" s="48"/>
      <c r="R3715" s="48"/>
      <c r="S3715" s="48"/>
      <c r="T3715" s="48"/>
      <c r="U3715" s="48"/>
      <c r="V3715" s="48"/>
      <c r="W3715" s="48"/>
      <c r="X3715" s="48"/>
      <c r="Y3715" s="48"/>
      <c r="Z3715" s="48"/>
      <c r="AA3715" s="48"/>
      <c r="AB3715" s="48"/>
      <c r="AC3715" s="48"/>
      <c r="AD3715" s="48"/>
      <c r="AE3715" s="48"/>
      <c r="AF3715" s="48"/>
      <c r="AG3715" s="48"/>
      <c r="AH3715" s="48"/>
      <c r="AI3715" s="48"/>
      <c r="AJ3715" s="48"/>
      <c r="AK3715" s="48"/>
      <c r="AL3715" s="48"/>
      <c r="AM3715" s="48"/>
      <c r="AN3715" s="48"/>
      <c r="AO3715" s="48"/>
      <c r="AP3715" s="48"/>
      <c r="AQ3715" s="48"/>
      <c r="AR3715" s="48"/>
      <c r="AT3715" s="48"/>
      <c r="AU3715" s="48"/>
      <c r="AV3715" s="48"/>
      <c r="AZ3715" s="48"/>
      <c r="BA3715" s="48"/>
      <c r="BB3715" s="48"/>
      <c r="BC3715" s="48"/>
      <c r="BD3715" s="48"/>
      <c r="BE3715" s="48"/>
      <c r="BF3715" s="48"/>
      <c r="BG3715" s="48"/>
      <c r="BH3715" s="48"/>
      <c r="BI3715" s="48"/>
      <c r="BJ3715" s="48"/>
      <c r="BK3715" s="48"/>
      <c r="BL3715" s="48"/>
    </row>
    <row r="3716" spans="1:64" x14ac:dyDescent="0.25">
      <c r="A3716" s="56" t="s">
        <v>535</v>
      </c>
      <c r="B3716" s="56" t="s">
        <v>535</v>
      </c>
      <c r="C3716" s="47">
        <v>42403</v>
      </c>
      <c r="D3716" s="47"/>
      <c r="E3716" s="47"/>
      <c r="F3716" s="48" t="s">
        <v>534</v>
      </c>
      <c r="G3716" s="48"/>
      <c r="H3716" s="48">
        <v>445.69078124999999</v>
      </c>
      <c r="I3716" s="48">
        <v>0.15707812500000001</v>
      </c>
      <c r="J3716" s="48">
        <v>0.22138125</v>
      </c>
      <c r="K3716" s="48">
        <v>0.24227499999999999</v>
      </c>
      <c r="L3716" s="48">
        <v>0.22570625</v>
      </c>
      <c r="M3716" s="48">
        <v>0.26295625</v>
      </c>
      <c r="N3716" s="48">
        <v>0.34403125000000001</v>
      </c>
      <c r="O3716" s="48">
        <v>0.22143750000000001</v>
      </c>
      <c r="P3716" s="48"/>
      <c r="Q3716" s="48"/>
      <c r="R3716" s="48"/>
      <c r="S3716" s="48"/>
      <c r="T3716" s="48"/>
      <c r="U3716" s="48"/>
      <c r="V3716" s="48"/>
      <c r="W3716" s="48"/>
      <c r="X3716" s="48"/>
      <c r="Y3716" s="48"/>
      <c r="Z3716" s="48"/>
      <c r="AA3716" s="48"/>
      <c r="AB3716" s="48"/>
      <c r="AC3716" s="48"/>
      <c r="AD3716" s="48"/>
      <c r="AE3716" s="48">
        <v>8.75</v>
      </c>
      <c r="AF3716" s="48"/>
      <c r="AG3716" s="48"/>
      <c r="AH3716" s="48"/>
      <c r="AI3716" s="48"/>
      <c r="AJ3716" s="48"/>
      <c r="AK3716" s="48">
        <v>8.65</v>
      </c>
      <c r="AL3716" s="48">
        <v>8.75</v>
      </c>
      <c r="AM3716" s="48"/>
      <c r="AN3716" s="48"/>
      <c r="AO3716" s="48"/>
      <c r="AP3716" s="48"/>
      <c r="AQ3716" s="48"/>
      <c r="AR3716" s="48"/>
      <c r="AT3716" s="48"/>
      <c r="AU3716" s="48"/>
      <c r="AV3716" s="48"/>
      <c r="AZ3716" s="48"/>
      <c r="BA3716" s="48"/>
      <c r="BB3716" s="48"/>
      <c r="BC3716" s="48"/>
      <c r="BD3716" s="48"/>
      <c r="BE3716" s="48"/>
      <c r="BF3716" s="48"/>
      <c r="BG3716" s="48"/>
      <c r="BH3716" s="48"/>
      <c r="BI3716" s="48"/>
      <c r="BJ3716" s="48"/>
      <c r="BK3716" s="48"/>
      <c r="BL3716" s="48">
        <v>8.75</v>
      </c>
    </row>
    <row r="3717" spans="1:64" x14ac:dyDescent="0.25">
      <c r="A3717" s="56" t="s">
        <v>535</v>
      </c>
      <c r="B3717" s="56" t="s">
        <v>535</v>
      </c>
      <c r="C3717" s="47">
        <v>42404</v>
      </c>
      <c r="D3717" s="47"/>
      <c r="E3717" s="47"/>
      <c r="F3717" s="48" t="s">
        <v>534</v>
      </c>
      <c r="G3717" s="48"/>
      <c r="H3717" s="48">
        <v>443.31984375000002</v>
      </c>
      <c r="I3717" s="48">
        <v>0.151165625</v>
      </c>
      <c r="J3717" s="48">
        <v>0.21737500000000001</v>
      </c>
      <c r="K3717" s="48">
        <v>0.24053749999999999</v>
      </c>
      <c r="L3717" s="48">
        <v>0.22514375</v>
      </c>
      <c r="M3717" s="48">
        <v>0.26271875</v>
      </c>
      <c r="N3717" s="48">
        <v>0.34392499999999998</v>
      </c>
      <c r="O3717" s="48">
        <v>0.22113749999999999</v>
      </c>
      <c r="P3717" s="48"/>
      <c r="Q3717" s="48"/>
      <c r="R3717" s="48"/>
      <c r="S3717" s="48"/>
      <c r="T3717" s="48"/>
      <c r="U3717" s="48"/>
      <c r="V3717" s="48"/>
      <c r="W3717" s="48"/>
      <c r="X3717" s="48"/>
      <c r="Y3717" s="48"/>
      <c r="Z3717" s="48"/>
      <c r="AA3717" s="48"/>
      <c r="AB3717" s="48"/>
      <c r="AC3717" s="48"/>
      <c r="AD3717" s="48"/>
      <c r="AE3717" s="48"/>
      <c r="AF3717" s="48"/>
      <c r="AG3717" s="48"/>
      <c r="AH3717" s="48"/>
      <c r="AI3717" s="48"/>
      <c r="AJ3717" s="48"/>
      <c r="AK3717" s="48"/>
      <c r="AL3717" s="48"/>
      <c r="AM3717" s="48"/>
      <c r="AN3717" s="48"/>
      <c r="AO3717" s="48"/>
      <c r="AP3717" s="48"/>
      <c r="AQ3717" s="48"/>
      <c r="AR3717" s="48"/>
      <c r="AT3717" s="48"/>
      <c r="AU3717" s="48"/>
      <c r="AV3717" s="48"/>
      <c r="AZ3717" s="48"/>
      <c r="BA3717" s="48"/>
      <c r="BB3717" s="48"/>
      <c r="BC3717" s="48"/>
      <c r="BD3717" s="48"/>
      <c r="BE3717" s="48"/>
      <c r="BF3717" s="48"/>
      <c r="BG3717" s="48"/>
      <c r="BH3717" s="48"/>
      <c r="BI3717" s="48"/>
      <c r="BJ3717" s="48"/>
      <c r="BK3717" s="48"/>
      <c r="BL3717" s="48"/>
    </row>
    <row r="3718" spans="1:64" x14ac:dyDescent="0.25">
      <c r="A3718" s="56" t="s">
        <v>535</v>
      </c>
      <c r="B3718" s="56" t="s">
        <v>535</v>
      </c>
      <c r="C3718" s="47">
        <v>42405</v>
      </c>
      <c r="D3718" s="47"/>
      <c r="E3718" s="47"/>
      <c r="F3718" s="48" t="s">
        <v>534</v>
      </c>
      <c r="G3718" s="48"/>
      <c r="H3718" s="48">
        <v>442.35515624999999</v>
      </c>
      <c r="I3718" s="48">
        <v>0.14817187500000001</v>
      </c>
      <c r="J3718" s="48">
        <v>0.2147625</v>
      </c>
      <c r="K3718" s="48">
        <v>0.2402</v>
      </c>
      <c r="L3718" s="48">
        <v>0.22525624999999999</v>
      </c>
      <c r="M3718" s="48">
        <v>0.26268124999999998</v>
      </c>
      <c r="N3718" s="48">
        <v>0.34385624999999997</v>
      </c>
      <c r="O3718" s="48">
        <v>0.22105625000000001</v>
      </c>
      <c r="P3718" s="48"/>
      <c r="Q3718" s="48"/>
      <c r="R3718" s="48"/>
      <c r="S3718" s="48"/>
      <c r="T3718" s="48"/>
      <c r="U3718" s="48"/>
      <c r="V3718" s="48"/>
      <c r="W3718" s="48"/>
      <c r="X3718" s="48"/>
      <c r="Y3718" s="48"/>
      <c r="Z3718" s="48"/>
      <c r="AA3718" s="48"/>
      <c r="AB3718" s="48"/>
      <c r="AC3718" s="48"/>
      <c r="AD3718" s="48"/>
      <c r="AE3718" s="48"/>
      <c r="AF3718" s="48"/>
      <c r="AG3718" s="48"/>
      <c r="AH3718" s="48"/>
      <c r="AI3718" s="48"/>
      <c r="AJ3718" s="48"/>
      <c r="AK3718" s="48"/>
      <c r="AL3718" s="48"/>
      <c r="AM3718" s="48"/>
      <c r="AN3718" s="48"/>
      <c r="AO3718" s="48"/>
      <c r="AP3718" s="48"/>
      <c r="AQ3718" s="48"/>
      <c r="AR3718" s="48"/>
      <c r="AT3718" s="48"/>
      <c r="AU3718" s="48"/>
      <c r="AV3718" s="48"/>
      <c r="AZ3718" s="48"/>
      <c r="BA3718" s="48"/>
      <c r="BB3718" s="48"/>
      <c r="BC3718" s="48"/>
      <c r="BD3718" s="48"/>
      <c r="BE3718" s="48"/>
      <c r="BF3718" s="48"/>
      <c r="BG3718" s="48"/>
      <c r="BH3718" s="48"/>
      <c r="BI3718" s="48"/>
      <c r="BJ3718" s="48"/>
      <c r="BK3718" s="48"/>
      <c r="BL3718" s="48"/>
    </row>
    <row r="3719" spans="1:64" x14ac:dyDescent="0.25">
      <c r="A3719" s="56" t="s">
        <v>535</v>
      </c>
      <c r="B3719" s="56" t="s">
        <v>535</v>
      </c>
      <c r="C3719" s="47">
        <v>42406</v>
      </c>
      <c r="D3719" s="47"/>
      <c r="E3719" s="47"/>
      <c r="F3719" s="48" t="s">
        <v>534</v>
      </c>
      <c r="G3719" s="48"/>
      <c r="H3719" s="48">
        <v>441.21562499999999</v>
      </c>
      <c r="I3719" s="48">
        <v>0.14575625</v>
      </c>
      <c r="J3719" s="48">
        <v>0.21208125</v>
      </c>
      <c r="K3719" s="48">
        <v>0.23907500000000001</v>
      </c>
      <c r="L3719" s="48">
        <v>0.22513749999999999</v>
      </c>
      <c r="M3719" s="48">
        <v>0.26272499999999999</v>
      </c>
      <c r="N3719" s="48">
        <v>0.34381875000000001</v>
      </c>
      <c r="O3719" s="48">
        <v>0.22104375000000001</v>
      </c>
      <c r="P3719" s="48"/>
      <c r="Q3719" s="48"/>
      <c r="R3719" s="48"/>
      <c r="S3719" s="48"/>
      <c r="T3719" s="48"/>
      <c r="U3719" s="48"/>
      <c r="V3719" s="48"/>
      <c r="W3719" s="48"/>
      <c r="X3719" s="48"/>
      <c r="Y3719" s="48"/>
      <c r="Z3719" s="48"/>
      <c r="AA3719" s="48"/>
      <c r="AB3719" s="48"/>
      <c r="AC3719" s="48"/>
      <c r="AD3719" s="48"/>
      <c r="AE3719" s="48"/>
      <c r="AF3719" s="48"/>
      <c r="AG3719" s="48"/>
      <c r="AH3719" s="48"/>
      <c r="AI3719" s="48"/>
      <c r="AJ3719" s="48"/>
      <c r="AK3719" s="48"/>
      <c r="AL3719" s="48"/>
      <c r="AM3719" s="48"/>
      <c r="AN3719" s="48"/>
      <c r="AO3719" s="48"/>
      <c r="AP3719" s="48"/>
      <c r="AQ3719" s="48"/>
      <c r="AR3719" s="48"/>
      <c r="AT3719" s="48"/>
      <c r="AU3719" s="48"/>
      <c r="AV3719" s="48"/>
      <c r="AZ3719" s="48"/>
      <c r="BA3719" s="48"/>
      <c r="BB3719" s="48"/>
      <c r="BC3719" s="48"/>
      <c r="BD3719" s="48"/>
      <c r="BE3719" s="48"/>
      <c r="BF3719" s="48"/>
      <c r="BG3719" s="48"/>
      <c r="BH3719" s="48"/>
      <c r="BI3719" s="48"/>
      <c r="BJ3719" s="48"/>
      <c r="BK3719" s="48"/>
      <c r="BL3719" s="48"/>
    </row>
    <row r="3720" spans="1:64" x14ac:dyDescent="0.25">
      <c r="A3720" s="56" t="s">
        <v>535</v>
      </c>
      <c r="B3720" s="56" t="s">
        <v>535</v>
      </c>
      <c r="C3720" s="47">
        <v>42407</v>
      </c>
      <c r="D3720" s="47"/>
      <c r="E3720" s="47"/>
      <c r="F3720" s="48" t="s">
        <v>534</v>
      </c>
      <c r="G3720" s="48"/>
      <c r="H3720" s="48">
        <v>440.05921875000001</v>
      </c>
      <c r="I3720" s="48">
        <v>0.143709375</v>
      </c>
      <c r="J3720" s="48">
        <v>0.20963124999999999</v>
      </c>
      <c r="K3720" s="48">
        <v>0.23806250000000001</v>
      </c>
      <c r="L3720" s="48">
        <v>0.22476874999999999</v>
      </c>
      <c r="M3720" s="48">
        <v>0.26270624999999997</v>
      </c>
      <c r="N3720" s="48">
        <v>0.34375624999999999</v>
      </c>
      <c r="O3720" s="48">
        <v>0.22090000000000001</v>
      </c>
      <c r="P3720" s="48"/>
      <c r="Q3720" s="48"/>
      <c r="R3720" s="48"/>
      <c r="S3720" s="48"/>
      <c r="T3720" s="48"/>
      <c r="U3720" s="48"/>
      <c r="V3720" s="48"/>
      <c r="W3720" s="48"/>
      <c r="X3720" s="48"/>
      <c r="Y3720" s="48"/>
      <c r="Z3720" s="48"/>
      <c r="AA3720" s="48"/>
      <c r="AB3720" s="48"/>
      <c r="AC3720" s="48"/>
      <c r="AD3720" s="48"/>
      <c r="AE3720" s="48"/>
      <c r="AF3720" s="48"/>
      <c r="AG3720" s="48"/>
      <c r="AH3720" s="48"/>
      <c r="AI3720" s="48"/>
      <c r="AJ3720" s="48"/>
      <c r="AK3720" s="48"/>
      <c r="AL3720" s="48"/>
      <c r="AM3720" s="48"/>
      <c r="AN3720" s="48"/>
      <c r="AO3720" s="48"/>
      <c r="AP3720" s="48"/>
      <c r="AQ3720" s="48"/>
      <c r="AR3720" s="48"/>
      <c r="AT3720" s="48"/>
      <c r="AU3720" s="48"/>
      <c r="AV3720" s="48"/>
      <c r="AZ3720" s="48"/>
      <c r="BA3720" s="48"/>
      <c r="BB3720" s="48"/>
      <c r="BC3720" s="48"/>
      <c r="BD3720" s="48"/>
      <c r="BE3720" s="48"/>
      <c r="BF3720" s="48"/>
      <c r="BG3720" s="48"/>
      <c r="BH3720" s="48"/>
      <c r="BI3720" s="48"/>
      <c r="BJ3720" s="48"/>
      <c r="BK3720" s="48"/>
      <c r="BL3720" s="48"/>
    </row>
    <row r="3721" spans="1:64" x14ac:dyDescent="0.25">
      <c r="A3721" s="56" t="s">
        <v>535</v>
      </c>
      <c r="B3721" s="56" t="s">
        <v>535</v>
      </c>
      <c r="C3721" s="47">
        <v>42408</v>
      </c>
      <c r="D3721" s="47"/>
      <c r="E3721" s="47"/>
      <c r="F3721" s="48" t="s">
        <v>534</v>
      </c>
      <c r="G3721" s="48"/>
      <c r="H3721" s="48">
        <v>438.93421875000001</v>
      </c>
      <c r="I3721" s="48">
        <v>0.141790625</v>
      </c>
      <c r="J3721" s="48">
        <v>0.20751249999999999</v>
      </c>
      <c r="K3721" s="48">
        <v>0.23700625</v>
      </c>
      <c r="L3721" s="48">
        <v>0.22439375</v>
      </c>
      <c r="M3721" s="48">
        <v>0.26256249999999998</v>
      </c>
      <c r="N3721" s="48">
        <v>0.34375</v>
      </c>
      <c r="O3721" s="48">
        <v>0.22075</v>
      </c>
      <c r="P3721" s="48"/>
      <c r="Q3721" s="48"/>
      <c r="R3721" s="48"/>
      <c r="S3721" s="48"/>
      <c r="T3721" s="48"/>
      <c r="U3721" s="48"/>
      <c r="V3721" s="48"/>
      <c r="W3721" s="48"/>
      <c r="X3721" s="48"/>
      <c r="Y3721" s="48"/>
      <c r="Z3721" s="48"/>
      <c r="AA3721" s="48"/>
      <c r="AB3721" s="48"/>
      <c r="AC3721" s="48"/>
      <c r="AD3721" s="48"/>
      <c r="AE3721" s="48"/>
      <c r="AF3721" s="48"/>
      <c r="AG3721" s="48"/>
      <c r="AH3721" s="48"/>
      <c r="AI3721" s="48"/>
      <c r="AJ3721" s="48"/>
      <c r="AK3721" s="48"/>
      <c r="AL3721" s="48"/>
      <c r="AM3721" s="48"/>
      <c r="AN3721" s="48"/>
      <c r="AO3721" s="48"/>
      <c r="AP3721" s="48"/>
      <c r="AQ3721" s="48"/>
      <c r="AR3721" s="48"/>
      <c r="AT3721" s="48"/>
      <c r="AU3721" s="48"/>
      <c r="AV3721" s="48"/>
      <c r="AZ3721" s="48"/>
      <c r="BA3721" s="48"/>
      <c r="BB3721" s="48"/>
      <c r="BC3721" s="48"/>
      <c r="BD3721" s="48"/>
      <c r="BE3721" s="48"/>
      <c r="BF3721" s="48"/>
      <c r="BG3721" s="48"/>
      <c r="BH3721" s="48"/>
      <c r="BI3721" s="48"/>
      <c r="BJ3721" s="48"/>
      <c r="BK3721" s="48"/>
      <c r="BL3721" s="48"/>
    </row>
    <row r="3722" spans="1:64" x14ac:dyDescent="0.25">
      <c r="A3722" s="56" t="s">
        <v>535</v>
      </c>
      <c r="B3722" s="56" t="s">
        <v>535</v>
      </c>
      <c r="C3722" s="47">
        <v>42409</v>
      </c>
      <c r="D3722" s="47"/>
      <c r="E3722" s="47"/>
      <c r="F3722" s="48" t="s">
        <v>534</v>
      </c>
      <c r="G3722" s="48"/>
      <c r="H3722" s="48">
        <v>437.94328124999998</v>
      </c>
      <c r="I3722" s="48">
        <v>0.13966562499999999</v>
      </c>
      <c r="J3722" s="48">
        <v>0.20544375000000001</v>
      </c>
      <c r="K3722" s="48">
        <v>0.23636874999999999</v>
      </c>
      <c r="L3722" s="48">
        <v>0.22409375000000001</v>
      </c>
      <c r="M3722" s="48">
        <v>0.26248125</v>
      </c>
      <c r="N3722" s="48">
        <v>0.34371249999999998</v>
      </c>
      <c r="O3722" s="48">
        <v>0.22059999999999999</v>
      </c>
      <c r="P3722" s="48"/>
      <c r="Q3722" s="48"/>
      <c r="R3722" s="48"/>
      <c r="S3722" s="48"/>
      <c r="T3722" s="48"/>
      <c r="U3722" s="48"/>
      <c r="V3722" s="48"/>
      <c r="W3722" s="48"/>
      <c r="X3722" s="48"/>
      <c r="Y3722" s="48"/>
      <c r="Z3722" s="48"/>
      <c r="AA3722" s="48"/>
      <c r="AB3722" s="48"/>
      <c r="AC3722" s="48"/>
      <c r="AD3722" s="48"/>
      <c r="AE3722" s="48"/>
      <c r="AF3722" s="48">
        <v>0.78475332002863896</v>
      </c>
      <c r="AG3722" s="48">
        <v>5.5689560155212002E-2</v>
      </c>
      <c r="AH3722" s="48"/>
      <c r="AI3722" s="48"/>
      <c r="AJ3722" s="48"/>
      <c r="AK3722" s="48"/>
      <c r="AL3722" s="48"/>
      <c r="AM3722" s="48"/>
      <c r="AN3722" s="48"/>
      <c r="AO3722" s="48"/>
      <c r="AP3722" s="48"/>
      <c r="AQ3722" s="48"/>
      <c r="AR3722" s="48"/>
      <c r="AT3722" s="48"/>
      <c r="AU3722" s="48"/>
      <c r="AV3722" s="48"/>
      <c r="AZ3722" s="48"/>
      <c r="BA3722" s="48"/>
      <c r="BB3722" s="48"/>
      <c r="BC3722" s="48"/>
      <c r="BD3722" s="48"/>
      <c r="BE3722" s="48"/>
      <c r="BF3722" s="48"/>
      <c r="BG3722" s="48"/>
      <c r="BH3722" s="48"/>
      <c r="BI3722" s="48"/>
      <c r="BJ3722" s="48"/>
      <c r="BK3722" s="48"/>
      <c r="BL3722" s="48"/>
    </row>
    <row r="3723" spans="1:64" x14ac:dyDescent="0.25">
      <c r="A3723" s="56" t="s">
        <v>535</v>
      </c>
      <c r="B3723" s="56" t="s">
        <v>535</v>
      </c>
      <c r="C3723" s="47">
        <v>42410</v>
      </c>
      <c r="D3723" s="47"/>
      <c r="E3723" s="47"/>
      <c r="F3723" s="48" t="s">
        <v>534</v>
      </c>
      <c r="G3723" s="48"/>
      <c r="H3723" s="48">
        <v>436.92984374999997</v>
      </c>
      <c r="I3723" s="48">
        <v>0.13774687499999999</v>
      </c>
      <c r="J3723" s="48">
        <v>0.20351875</v>
      </c>
      <c r="K3723" s="48">
        <v>0.23547499999999999</v>
      </c>
      <c r="L3723" s="48">
        <v>0.22373124999999999</v>
      </c>
      <c r="M3723" s="48">
        <v>0.26235000000000003</v>
      </c>
      <c r="N3723" s="48">
        <v>0.34366249999999998</v>
      </c>
      <c r="O3723" s="48">
        <v>0.22058125000000001</v>
      </c>
      <c r="P3723" s="48"/>
      <c r="Q3723" s="48"/>
      <c r="R3723" s="48"/>
      <c r="S3723" s="48"/>
      <c r="T3723" s="48"/>
      <c r="U3723" s="48"/>
      <c r="V3723" s="48"/>
      <c r="W3723" s="48"/>
      <c r="X3723" s="48"/>
      <c r="Y3723" s="48"/>
      <c r="Z3723" s="48"/>
      <c r="AA3723" s="48"/>
      <c r="AB3723" s="48"/>
      <c r="AC3723" s="48"/>
      <c r="AD3723" s="48"/>
      <c r="AE3723" s="48"/>
      <c r="AF3723" s="48"/>
      <c r="AG3723" s="48"/>
      <c r="AH3723" s="48"/>
      <c r="AI3723" s="48"/>
      <c r="AJ3723" s="48"/>
      <c r="AK3723" s="48"/>
      <c r="AL3723" s="48"/>
      <c r="AM3723" s="48"/>
      <c r="AN3723" s="48"/>
      <c r="AO3723" s="48"/>
      <c r="AP3723" s="48"/>
      <c r="AQ3723" s="48"/>
      <c r="AR3723" s="48"/>
      <c r="AT3723" s="48"/>
      <c r="AU3723" s="48"/>
      <c r="AV3723" s="48"/>
      <c r="AZ3723" s="48"/>
      <c r="BA3723" s="48"/>
      <c r="BB3723" s="48"/>
      <c r="BC3723" s="48"/>
      <c r="BD3723" s="48"/>
      <c r="BE3723" s="48"/>
      <c r="BF3723" s="48"/>
      <c r="BG3723" s="48"/>
      <c r="BH3723" s="48"/>
      <c r="BI3723" s="48"/>
      <c r="BJ3723" s="48"/>
      <c r="BK3723" s="48"/>
      <c r="BL3723" s="48"/>
    </row>
    <row r="3724" spans="1:64" x14ac:dyDescent="0.25">
      <c r="A3724" s="56" t="s">
        <v>535</v>
      </c>
      <c r="B3724" s="56" t="s">
        <v>535</v>
      </c>
      <c r="C3724" s="47">
        <v>42411</v>
      </c>
      <c r="D3724" s="47"/>
      <c r="E3724" s="47"/>
      <c r="F3724" s="48" t="s">
        <v>534</v>
      </c>
      <c r="G3724" s="48"/>
      <c r="H3724" s="48">
        <v>436.16531250000003</v>
      </c>
      <c r="I3724" s="48">
        <v>0.1365625</v>
      </c>
      <c r="J3724" s="48">
        <v>0.20190625000000001</v>
      </c>
      <c r="K3724" s="48">
        <v>0.23488125000000001</v>
      </c>
      <c r="L3724" s="48">
        <v>0.22348124999999999</v>
      </c>
      <c r="M3724" s="48">
        <v>0.26227499999999998</v>
      </c>
      <c r="N3724" s="48">
        <v>0.34363749999999998</v>
      </c>
      <c r="O3724" s="48">
        <v>0.22037499999999999</v>
      </c>
      <c r="P3724" s="48"/>
      <c r="Q3724" s="48"/>
      <c r="R3724" s="48"/>
      <c r="S3724" s="48"/>
      <c r="T3724" s="48"/>
      <c r="U3724" s="48"/>
      <c r="V3724" s="48"/>
      <c r="W3724" s="48"/>
      <c r="X3724" s="48"/>
      <c r="Y3724" s="48"/>
      <c r="Z3724" s="48"/>
      <c r="AA3724" s="48"/>
      <c r="AB3724" s="48"/>
      <c r="AC3724" s="48"/>
      <c r="AD3724" s="48"/>
      <c r="AE3724" s="48"/>
      <c r="AF3724" s="48"/>
      <c r="AG3724" s="48"/>
      <c r="AH3724" s="48"/>
      <c r="AI3724" s="48"/>
      <c r="AJ3724" s="48"/>
      <c r="AK3724" s="48"/>
      <c r="AL3724" s="48"/>
      <c r="AM3724" s="48"/>
      <c r="AN3724" s="48"/>
      <c r="AO3724" s="48"/>
      <c r="AP3724" s="48"/>
      <c r="AQ3724" s="48"/>
      <c r="AR3724" s="48"/>
      <c r="AT3724" s="48"/>
      <c r="AU3724" s="48"/>
      <c r="AV3724" s="48"/>
      <c r="AZ3724" s="48"/>
      <c r="BA3724" s="48"/>
      <c r="BB3724" s="48"/>
      <c r="BC3724" s="48"/>
      <c r="BD3724" s="48"/>
      <c r="BE3724" s="48"/>
      <c r="BF3724" s="48"/>
      <c r="BG3724" s="48"/>
      <c r="BH3724" s="48"/>
      <c r="BI3724" s="48"/>
      <c r="BJ3724" s="48"/>
      <c r="BK3724" s="48"/>
      <c r="BL3724" s="48"/>
    </row>
    <row r="3725" spans="1:64" x14ac:dyDescent="0.25">
      <c r="A3725" s="56" t="s">
        <v>535</v>
      </c>
      <c r="B3725" s="56" t="s">
        <v>535</v>
      </c>
      <c r="C3725" s="47">
        <v>42412</v>
      </c>
      <c r="D3725" s="47"/>
      <c r="E3725" s="47"/>
      <c r="F3725" s="48" t="s">
        <v>534</v>
      </c>
      <c r="G3725" s="48"/>
      <c r="H3725" s="48">
        <v>435.48843749999997</v>
      </c>
      <c r="I3725" s="48">
        <v>0.13514375000000001</v>
      </c>
      <c r="J3725" s="48">
        <v>0.20043749999999999</v>
      </c>
      <c r="K3725" s="48">
        <v>0.23470625000000001</v>
      </c>
      <c r="L3725" s="48">
        <v>0.22320624999999999</v>
      </c>
      <c r="M3725" s="48">
        <v>0.26219999999999999</v>
      </c>
      <c r="N3725" s="48">
        <v>0.34351874999999998</v>
      </c>
      <c r="O3725" s="48">
        <v>0.22020624999999999</v>
      </c>
      <c r="P3725" s="48"/>
      <c r="Q3725" s="48"/>
      <c r="R3725" s="48"/>
      <c r="S3725" s="48"/>
      <c r="T3725" s="48"/>
      <c r="U3725" s="48"/>
      <c r="V3725" s="48"/>
      <c r="W3725" s="48"/>
      <c r="X3725" s="48"/>
      <c r="Y3725" s="48"/>
      <c r="Z3725" s="48"/>
      <c r="AA3725" s="48"/>
      <c r="AB3725" s="48"/>
      <c r="AC3725" s="48"/>
      <c r="AD3725" s="48"/>
      <c r="AE3725" s="48">
        <v>8.75</v>
      </c>
      <c r="AF3725" s="48"/>
      <c r="AG3725" s="48"/>
      <c r="AH3725" s="48"/>
      <c r="AI3725" s="48"/>
      <c r="AJ3725" s="48"/>
      <c r="AK3725" s="48">
        <v>8.75</v>
      </c>
      <c r="AL3725" s="48">
        <v>8.75</v>
      </c>
      <c r="AM3725" s="48"/>
      <c r="AN3725" s="48"/>
      <c r="AO3725" s="48"/>
      <c r="AP3725" s="48"/>
      <c r="AQ3725" s="48"/>
      <c r="AR3725" s="48"/>
      <c r="AT3725" s="48"/>
      <c r="AU3725" s="48"/>
      <c r="AV3725" s="48"/>
      <c r="AZ3725" s="48"/>
      <c r="BA3725" s="48"/>
      <c r="BB3725" s="48"/>
      <c r="BC3725" s="48"/>
      <c r="BD3725" s="48"/>
      <c r="BE3725" s="48"/>
      <c r="BF3725" s="48"/>
      <c r="BG3725" s="48"/>
      <c r="BH3725" s="48"/>
      <c r="BI3725" s="48"/>
      <c r="BJ3725" s="48"/>
      <c r="BK3725" s="48"/>
      <c r="BL3725" s="48">
        <v>8.75</v>
      </c>
    </row>
    <row r="3726" spans="1:64" x14ac:dyDescent="0.25">
      <c r="A3726" s="56" t="s">
        <v>535</v>
      </c>
      <c r="B3726" s="56" t="s">
        <v>535</v>
      </c>
      <c r="C3726" s="47">
        <v>42413</v>
      </c>
      <c r="D3726" s="47"/>
      <c r="E3726" s="47"/>
      <c r="F3726" s="48" t="s">
        <v>534</v>
      </c>
      <c r="G3726" s="48"/>
      <c r="H3726" s="48">
        <v>435.0909375</v>
      </c>
      <c r="I3726" s="48">
        <v>0.13371250000000001</v>
      </c>
      <c r="J3726" s="48">
        <v>0.19925625</v>
      </c>
      <c r="K3726" s="48">
        <v>0.23469375000000001</v>
      </c>
      <c r="L3726" s="48">
        <v>0.22334375000000001</v>
      </c>
      <c r="M3726" s="48">
        <v>0.26217499999999999</v>
      </c>
      <c r="N3726" s="48">
        <v>0.34346874999999999</v>
      </c>
      <c r="O3726" s="48">
        <v>0.22013750000000001</v>
      </c>
      <c r="P3726" s="48"/>
      <c r="Q3726" s="48"/>
      <c r="R3726" s="48"/>
      <c r="S3726" s="48"/>
      <c r="T3726" s="48">
        <v>23.149139699999999</v>
      </c>
      <c r="U3726" s="48">
        <v>1556.0975000000001</v>
      </c>
      <c r="V3726" s="48">
        <v>1111.4372499999999</v>
      </c>
      <c r="W3726" s="48"/>
      <c r="X3726" s="48"/>
      <c r="Y3726" s="48">
        <v>2.1787501476737001E-2</v>
      </c>
      <c r="Z3726" s="48">
        <v>5.0924999999999998E-2</v>
      </c>
      <c r="AA3726" s="48">
        <v>19.779331124999999</v>
      </c>
      <c r="AB3726" s="48">
        <v>16673.458928388001</v>
      </c>
      <c r="AC3726" s="48"/>
      <c r="AD3726" s="48">
        <v>907.82925</v>
      </c>
      <c r="AE3726" s="48"/>
      <c r="AF3726" s="48"/>
      <c r="AG3726" s="48"/>
      <c r="AH3726" s="48"/>
      <c r="AI3726" s="48"/>
      <c r="AJ3726" s="48">
        <v>92.059749999999994</v>
      </c>
      <c r="AK3726" s="48"/>
      <c r="AL3726" s="48"/>
      <c r="AM3726" s="48"/>
      <c r="AN3726" s="48"/>
      <c r="AO3726" s="48"/>
      <c r="AP3726" s="48"/>
      <c r="AQ3726" s="48"/>
      <c r="AR3726" s="48"/>
      <c r="AT3726" s="48" t="s">
        <v>45</v>
      </c>
      <c r="AU3726" s="48"/>
      <c r="AV3726" s="48"/>
      <c r="AZ3726" s="48"/>
      <c r="BA3726" s="48"/>
      <c r="BB3726" s="48"/>
      <c r="BC3726" s="48"/>
      <c r="BD3726" s="48"/>
      <c r="BE3726" s="48">
        <v>203.608</v>
      </c>
      <c r="BF3726" s="48"/>
      <c r="BG3726" s="48"/>
      <c r="BH3726" s="48"/>
      <c r="BI3726" s="48"/>
      <c r="BJ3726" s="48">
        <v>352.60050000000001</v>
      </c>
      <c r="BK3726" s="48">
        <v>559.48281335350896</v>
      </c>
      <c r="BL3726" s="48"/>
    </row>
    <row r="3727" spans="1:64" x14ac:dyDescent="0.25">
      <c r="A3727" s="56" t="s">
        <v>535</v>
      </c>
      <c r="B3727" s="56" t="s">
        <v>535</v>
      </c>
      <c r="C3727" s="47">
        <v>42414</v>
      </c>
      <c r="D3727" s="47"/>
      <c r="E3727" s="47"/>
      <c r="F3727" s="48" t="s">
        <v>534</v>
      </c>
      <c r="G3727" s="48"/>
      <c r="H3727" s="48">
        <v>434.59312499999999</v>
      </c>
      <c r="I3727" s="48">
        <v>0.13270000000000001</v>
      </c>
      <c r="J3727" s="48">
        <v>0.19819999999999999</v>
      </c>
      <c r="K3727" s="48">
        <v>0.23427500000000001</v>
      </c>
      <c r="L3727" s="48">
        <v>0.22319375</v>
      </c>
      <c r="M3727" s="48">
        <v>0.26217499999999999</v>
      </c>
      <c r="N3727" s="48">
        <v>0.34348125000000002</v>
      </c>
      <c r="O3727" s="48">
        <v>0.22006875000000001</v>
      </c>
      <c r="P3727" s="48"/>
      <c r="Q3727" s="48"/>
      <c r="R3727" s="48"/>
      <c r="S3727" s="48"/>
      <c r="T3727" s="48"/>
      <c r="U3727" s="48"/>
      <c r="V3727" s="48"/>
      <c r="W3727" s="48"/>
      <c r="X3727" s="48"/>
      <c r="Y3727" s="48"/>
      <c r="Z3727" s="48"/>
      <c r="AA3727" s="48"/>
      <c r="AB3727" s="48"/>
      <c r="AC3727" s="48"/>
      <c r="AD3727" s="48"/>
      <c r="AE3727" s="48"/>
      <c r="AF3727" s="48"/>
      <c r="AG3727" s="48"/>
      <c r="AH3727" s="48"/>
      <c r="AI3727" s="48"/>
      <c r="AJ3727" s="48"/>
      <c r="AK3727" s="48"/>
      <c r="AL3727" s="48"/>
      <c r="AM3727" s="48"/>
      <c r="AN3727" s="48"/>
      <c r="AO3727" s="48"/>
      <c r="AP3727" s="48"/>
      <c r="AQ3727" s="48"/>
      <c r="AR3727" s="48"/>
      <c r="AT3727" s="48"/>
      <c r="AU3727" s="48"/>
      <c r="AV3727" s="48"/>
      <c r="AZ3727" s="48"/>
      <c r="BA3727" s="48"/>
      <c r="BB3727" s="48"/>
      <c r="BC3727" s="48"/>
      <c r="BD3727" s="48"/>
      <c r="BE3727" s="48"/>
      <c r="BF3727" s="48"/>
      <c r="BG3727" s="48"/>
      <c r="BH3727" s="48"/>
      <c r="BI3727" s="48"/>
      <c r="BJ3727" s="48"/>
      <c r="BK3727" s="48"/>
      <c r="BL3727" s="48"/>
    </row>
    <row r="3728" spans="1:64" x14ac:dyDescent="0.25">
      <c r="A3728" s="56" t="s">
        <v>535</v>
      </c>
      <c r="B3728" s="56" t="s">
        <v>535</v>
      </c>
      <c r="C3728" s="47">
        <v>42415</v>
      </c>
      <c r="D3728" s="47"/>
      <c r="E3728" s="47"/>
      <c r="F3728" s="48" t="s">
        <v>534</v>
      </c>
      <c r="G3728" s="48"/>
      <c r="H3728" s="48">
        <v>434.04468750000001</v>
      </c>
      <c r="I3728" s="48">
        <v>0.13111875000000001</v>
      </c>
      <c r="J3728" s="48">
        <v>0.19691249999999999</v>
      </c>
      <c r="K3728" s="48">
        <v>0.2341125</v>
      </c>
      <c r="L3728" s="48">
        <v>0.22303124999999999</v>
      </c>
      <c r="M3728" s="48">
        <v>0.26222499999999999</v>
      </c>
      <c r="N3728" s="48">
        <v>0.34344374999999999</v>
      </c>
      <c r="O3728" s="48">
        <v>0.2199875</v>
      </c>
      <c r="P3728" s="48"/>
      <c r="Q3728" s="48"/>
      <c r="R3728" s="48"/>
      <c r="S3728" s="48"/>
      <c r="T3728" s="48"/>
      <c r="U3728" s="48"/>
      <c r="V3728" s="48"/>
      <c r="W3728" s="48"/>
      <c r="X3728" s="48"/>
      <c r="Y3728" s="48"/>
      <c r="Z3728" s="48"/>
      <c r="AA3728" s="48"/>
      <c r="AB3728" s="48"/>
      <c r="AC3728" s="48"/>
      <c r="AD3728" s="48"/>
      <c r="AE3728" s="48"/>
      <c r="AF3728" s="48"/>
      <c r="AG3728" s="48"/>
      <c r="AH3728" s="48"/>
      <c r="AI3728" s="48"/>
      <c r="AJ3728" s="48"/>
      <c r="AK3728" s="48"/>
      <c r="AL3728" s="48"/>
      <c r="AM3728" s="48"/>
      <c r="AN3728" s="48"/>
      <c r="AO3728" s="48"/>
      <c r="AP3728" s="48"/>
      <c r="AQ3728" s="48"/>
      <c r="AR3728" s="48"/>
      <c r="AT3728" s="48"/>
      <c r="AU3728" s="48"/>
      <c r="AV3728" s="48"/>
      <c r="AZ3728" s="48"/>
      <c r="BA3728" s="48"/>
      <c r="BB3728" s="48"/>
      <c r="BC3728" s="48"/>
      <c r="BD3728" s="48"/>
      <c r="BE3728" s="48"/>
      <c r="BF3728" s="48"/>
      <c r="BG3728" s="48"/>
      <c r="BH3728" s="48"/>
      <c r="BI3728" s="48"/>
      <c r="BJ3728" s="48"/>
      <c r="BK3728" s="48"/>
      <c r="BL3728" s="48"/>
    </row>
    <row r="3729" spans="1:64" x14ac:dyDescent="0.25">
      <c r="A3729" s="56" t="s">
        <v>535</v>
      </c>
      <c r="B3729" s="56" t="s">
        <v>535</v>
      </c>
      <c r="C3729" s="47">
        <v>42416</v>
      </c>
      <c r="D3729" s="47"/>
      <c r="E3729" s="47"/>
      <c r="F3729" s="48" t="s">
        <v>534</v>
      </c>
      <c r="G3729" s="48"/>
      <c r="H3729" s="48"/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48"/>
      <c r="U3729" s="48"/>
      <c r="V3729" s="48"/>
      <c r="W3729" s="48"/>
      <c r="X3729" s="48"/>
      <c r="Y3729" s="48"/>
      <c r="Z3729" s="48"/>
      <c r="AA3729" s="48"/>
      <c r="AB3729" s="48"/>
      <c r="AC3729" s="48"/>
      <c r="AD3729" s="48"/>
      <c r="AE3729" s="48">
        <v>8.75</v>
      </c>
      <c r="AF3729" s="48"/>
      <c r="AG3729" s="48"/>
      <c r="AH3729" s="48"/>
      <c r="AI3729" s="48"/>
      <c r="AJ3729" s="48"/>
      <c r="AK3729" s="48">
        <v>8.75</v>
      </c>
      <c r="AL3729" s="48">
        <v>8.75</v>
      </c>
      <c r="AM3729" s="48"/>
      <c r="AN3729" s="48"/>
      <c r="AO3729" s="48"/>
      <c r="AP3729" s="48"/>
      <c r="AQ3729" s="48"/>
      <c r="AR3729" s="48"/>
      <c r="AT3729" s="48"/>
      <c r="AU3729" s="48"/>
      <c r="AV3729" s="48"/>
      <c r="AZ3729" s="48"/>
      <c r="BA3729" s="48"/>
      <c r="BB3729" s="48"/>
      <c r="BC3729" s="48"/>
      <c r="BD3729" s="48"/>
      <c r="BE3729" s="48"/>
      <c r="BF3729" s="48"/>
      <c r="BG3729" s="48"/>
      <c r="BH3729" s="48"/>
      <c r="BI3729" s="48"/>
      <c r="BJ3729" s="48"/>
      <c r="BK3729" s="48"/>
      <c r="BL3729" s="48">
        <v>8.75</v>
      </c>
    </row>
    <row r="3730" spans="1:64" x14ac:dyDescent="0.25">
      <c r="A3730" s="56" t="s">
        <v>533</v>
      </c>
      <c r="B3730" s="56" t="s">
        <v>533</v>
      </c>
      <c r="C3730" s="47">
        <v>42284</v>
      </c>
      <c r="D3730" s="47"/>
      <c r="E3730" s="47"/>
      <c r="F3730" s="48" t="s">
        <v>534</v>
      </c>
      <c r="G3730" s="48"/>
      <c r="H3730" s="48"/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48"/>
      <c r="U3730" s="48"/>
      <c r="V3730" s="48"/>
      <c r="W3730" s="48"/>
      <c r="X3730" s="48"/>
      <c r="Y3730" s="48"/>
      <c r="Z3730" s="48"/>
      <c r="AA3730" s="48"/>
      <c r="AB3730" s="48"/>
      <c r="AC3730" s="48"/>
      <c r="AD3730" s="48"/>
      <c r="AE3730" s="48">
        <v>2</v>
      </c>
      <c r="AF3730" s="48"/>
      <c r="AG3730" s="48"/>
      <c r="AH3730" s="48"/>
      <c r="AI3730" s="48"/>
      <c r="AJ3730" s="48"/>
      <c r="AK3730" s="48">
        <v>0</v>
      </c>
      <c r="AL3730" s="48">
        <v>1</v>
      </c>
      <c r="AM3730" s="48"/>
      <c r="AN3730" s="48"/>
      <c r="AO3730" s="48"/>
      <c r="AP3730" s="48"/>
      <c r="AQ3730" s="48"/>
      <c r="AR3730" s="48"/>
      <c r="AT3730" s="48"/>
      <c r="AU3730" s="48"/>
      <c r="AV3730" s="48"/>
      <c r="AZ3730" s="48"/>
      <c r="BA3730" s="48"/>
      <c r="BB3730" s="48"/>
      <c r="BC3730" s="48"/>
      <c r="BD3730" s="48"/>
      <c r="BE3730" s="48"/>
      <c r="BF3730" s="48"/>
      <c r="BG3730" s="48"/>
      <c r="BH3730" s="48"/>
      <c r="BI3730" s="48"/>
      <c r="BJ3730" s="48"/>
      <c r="BK3730" s="48"/>
      <c r="BL3730" s="48">
        <v>2</v>
      </c>
    </row>
    <row r="3731" spans="1:64" x14ac:dyDescent="0.25">
      <c r="A3731" s="56" t="s">
        <v>533</v>
      </c>
      <c r="B3731" s="56" t="s">
        <v>533</v>
      </c>
      <c r="C3731" s="47">
        <v>42286</v>
      </c>
      <c r="D3731" s="47"/>
      <c r="E3731" s="47"/>
      <c r="F3731" s="48" t="s">
        <v>534</v>
      </c>
      <c r="G3731" s="48"/>
      <c r="H3731" s="48"/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48"/>
      <c r="U3731" s="48"/>
      <c r="V3731" s="48"/>
      <c r="W3731" s="48"/>
      <c r="X3731" s="48"/>
      <c r="Y3731" s="48"/>
      <c r="Z3731" s="48"/>
      <c r="AA3731" s="48"/>
      <c r="AB3731" s="48"/>
      <c r="AC3731" s="48"/>
      <c r="AD3731" s="48"/>
      <c r="AE3731" s="48"/>
      <c r="AF3731" s="48"/>
      <c r="AG3731" s="48">
        <v>0</v>
      </c>
      <c r="AH3731" s="48"/>
      <c r="AI3731" s="48"/>
      <c r="AJ3731" s="48"/>
      <c r="AK3731" s="48"/>
      <c r="AL3731" s="48"/>
      <c r="AM3731" s="48"/>
      <c r="AN3731" s="48"/>
      <c r="AO3731" s="48"/>
      <c r="AP3731" s="48"/>
      <c r="AQ3731" s="48"/>
      <c r="AR3731" s="48"/>
      <c r="AT3731" s="48"/>
      <c r="AU3731" s="48"/>
      <c r="AV3731" s="48"/>
      <c r="AZ3731" s="48"/>
      <c r="BA3731" s="48"/>
      <c r="BB3731" s="48"/>
      <c r="BC3731" s="48"/>
      <c r="BD3731" s="48"/>
      <c r="BE3731" s="48"/>
      <c r="BF3731" s="48"/>
      <c r="BG3731" s="48"/>
      <c r="BH3731" s="48"/>
      <c r="BI3731" s="48"/>
      <c r="BJ3731" s="48"/>
      <c r="BK3731" s="48"/>
      <c r="BL3731" s="48"/>
    </row>
    <row r="3732" spans="1:64" x14ac:dyDescent="0.25">
      <c r="A3732" s="56" t="s">
        <v>533</v>
      </c>
      <c r="B3732" s="56" t="s">
        <v>533</v>
      </c>
      <c r="C3732" s="47">
        <v>42289</v>
      </c>
      <c r="D3732" s="47"/>
      <c r="E3732" s="47"/>
      <c r="F3732" s="48" t="s">
        <v>534</v>
      </c>
      <c r="G3732" s="48"/>
      <c r="H3732" s="48"/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48"/>
      <c r="U3732" s="48"/>
      <c r="V3732" s="48"/>
      <c r="W3732" s="48"/>
      <c r="X3732" s="48"/>
      <c r="Y3732" s="48"/>
      <c r="Z3732" s="48"/>
      <c r="AA3732" s="48"/>
      <c r="AB3732" s="48"/>
      <c r="AC3732" s="48"/>
      <c r="AD3732" s="48"/>
      <c r="AE3732" s="48">
        <v>3.35</v>
      </c>
      <c r="AF3732" s="48"/>
      <c r="AG3732" s="48">
        <v>2.79131529909194E-3</v>
      </c>
      <c r="AH3732" s="48"/>
      <c r="AI3732" s="48"/>
      <c r="AJ3732" s="48"/>
      <c r="AK3732" s="48">
        <v>0</v>
      </c>
      <c r="AL3732" s="48">
        <v>2</v>
      </c>
      <c r="AM3732" s="48"/>
      <c r="AN3732" s="48"/>
      <c r="AO3732" s="48"/>
      <c r="AP3732" s="48"/>
      <c r="AQ3732" s="48"/>
      <c r="AR3732" s="48"/>
      <c r="AT3732" s="48"/>
      <c r="AU3732" s="48"/>
      <c r="AV3732" s="48"/>
      <c r="AZ3732" s="48"/>
      <c r="BA3732" s="48"/>
      <c r="BB3732" s="48"/>
      <c r="BC3732" s="48"/>
      <c r="BD3732" s="48"/>
      <c r="BE3732" s="48"/>
      <c r="BF3732" s="48"/>
      <c r="BG3732" s="48"/>
      <c r="BH3732" s="48"/>
      <c r="BI3732" s="48"/>
      <c r="BJ3732" s="48"/>
      <c r="BK3732" s="48"/>
      <c r="BL3732" s="48">
        <v>3.35</v>
      </c>
    </row>
    <row r="3733" spans="1:64" x14ac:dyDescent="0.25">
      <c r="A3733" s="56" t="s">
        <v>533</v>
      </c>
      <c r="B3733" s="56" t="s">
        <v>533</v>
      </c>
      <c r="C3733" s="47">
        <v>42291</v>
      </c>
      <c r="D3733" s="47"/>
      <c r="E3733" s="47"/>
      <c r="F3733" s="48" t="s">
        <v>534</v>
      </c>
      <c r="G3733" s="48"/>
      <c r="H3733" s="48">
        <v>501.4425</v>
      </c>
      <c r="I3733" s="48">
        <v>0.17896875000000001</v>
      </c>
      <c r="J3733" s="48">
        <v>0.25140625</v>
      </c>
      <c r="K3733" s="48">
        <v>0.30069374999999998</v>
      </c>
      <c r="L3733" s="48">
        <v>0.27531250000000002</v>
      </c>
      <c r="M3733" s="48">
        <v>0.27040625000000001</v>
      </c>
      <c r="N3733" s="48">
        <v>0.34392499999999998</v>
      </c>
      <c r="O3733" s="48">
        <v>0.26595000000000002</v>
      </c>
      <c r="P3733" s="48"/>
      <c r="Q3733" s="48"/>
      <c r="R3733" s="48"/>
      <c r="S3733" s="48"/>
      <c r="T3733" s="48"/>
      <c r="U3733" s="48"/>
      <c r="V3733" s="48"/>
      <c r="W3733" s="48"/>
      <c r="X3733" s="48"/>
      <c r="Y3733" s="48"/>
      <c r="Z3733" s="48"/>
      <c r="AA3733" s="48"/>
      <c r="AB3733" s="48"/>
      <c r="AC3733" s="48"/>
      <c r="AD3733" s="48"/>
      <c r="AE3733" s="48"/>
      <c r="AF3733" s="48"/>
      <c r="AG3733" s="48"/>
      <c r="AH3733" s="48"/>
      <c r="AI3733" s="48"/>
      <c r="AJ3733" s="48"/>
      <c r="AK3733" s="48"/>
      <c r="AL3733" s="48"/>
      <c r="AM3733" s="48"/>
      <c r="AN3733" s="48"/>
      <c r="AO3733" s="48"/>
      <c r="AP3733" s="48"/>
      <c r="AQ3733" s="48"/>
      <c r="AR3733" s="48"/>
      <c r="AT3733" s="48"/>
      <c r="AU3733" s="48"/>
      <c r="AV3733" s="48"/>
      <c r="AZ3733" s="48"/>
      <c r="BA3733" s="48"/>
      <c r="BB3733" s="48"/>
      <c r="BC3733" s="48"/>
      <c r="BD3733" s="48"/>
      <c r="BE3733" s="48"/>
      <c r="BF3733" s="48"/>
      <c r="BG3733" s="48"/>
      <c r="BH3733" s="48"/>
      <c r="BI3733" s="48"/>
      <c r="BJ3733" s="48"/>
      <c r="BK3733" s="48"/>
      <c r="BL3733" s="48"/>
    </row>
    <row r="3734" spans="1:64" x14ac:dyDescent="0.25">
      <c r="A3734" s="56" t="s">
        <v>533</v>
      </c>
      <c r="B3734" s="56" t="s">
        <v>533</v>
      </c>
      <c r="C3734" s="47">
        <v>42292</v>
      </c>
      <c r="D3734" s="47"/>
      <c r="E3734" s="47"/>
      <c r="F3734" s="48" t="s">
        <v>534</v>
      </c>
      <c r="G3734" s="48"/>
      <c r="H3734" s="48">
        <v>500.59406250000001</v>
      </c>
      <c r="I3734" s="48">
        <v>0.17385624999999999</v>
      </c>
      <c r="J3734" s="48">
        <v>0.24987500000000001</v>
      </c>
      <c r="K3734" s="48">
        <v>0.30059999999999998</v>
      </c>
      <c r="L3734" s="48">
        <v>0.27553125000000001</v>
      </c>
      <c r="M3734" s="48">
        <v>0.27058749999999998</v>
      </c>
      <c r="N3734" s="48">
        <v>0.34396874999999999</v>
      </c>
      <c r="O3734" s="48">
        <v>0.26609375000000002</v>
      </c>
      <c r="P3734" s="48"/>
      <c r="Q3734" s="48"/>
      <c r="R3734" s="48"/>
      <c r="S3734" s="48"/>
      <c r="T3734" s="48"/>
      <c r="U3734" s="48"/>
      <c r="V3734" s="48"/>
      <c r="W3734" s="48"/>
      <c r="X3734" s="48"/>
      <c r="Y3734" s="48"/>
      <c r="Z3734" s="48"/>
      <c r="AA3734" s="48"/>
      <c r="AB3734" s="48"/>
      <c r="AC3734" s="48"/>
      <c r="AD3734" s="48"/>
      <c r="AE3734" s="48"/>
      <c r="AF3734" s="48">
        <v>0.11463964334801501</v>
      </c>
      <c r="AG3734" s="48">
        <v>3.7658653049432299E-2</v>
      </c>
      <c r="AH3734" s="48"/>
      <c r="AI3734" s="48"/>
      <c r="AJ3734" s="48"/>
      <c r="AK3734" s="48"/>
      <c r="AL3734" s="48"/>
      <c r="AM3734" s="48"/>
      <c r="AN3734" s="48"/>
      <c r="AO3734" s="48"/>
      <c r="AP3734" s="48"/>
      <c r="AQ3734" s="48"/>
      <c r="AR3734" s="48"/>
      <c r="AT3734" s="48"/>
      <c r="AU3734" s="48"/>
      <c r="AV3734" s="48"/>
      <c r="AZ3734" s="48"/>
      <c r="BA3734" s="48"/>
      <c r="BB3734" s="48"/>
      <c r="BC3734" s="48"/>
      <c r="BD3734" s="48"/>
      <c r="BE3734" s="48"/>
      <c r="BF3734" s="48"/>
      <c r="BG3734" s="48"/>
      <c r="BH3734" s="48"/>
      <c r="BI3734" s="48"/>
      <c r="BJ3734" s="48"/>
      <c r="BK3734" s="48"/>
      <c r="BL3734" s="48"/>
    </row>
    <row r="3735" spans="1:64" x14ac:dyDescent="0.25">
      <c r="A3735" s="56" t="s">
        <v>533</v>
      </c>
      <c r="B3735" s="56" t="s">
        <v>533</v>
      </c>
      <c r="C3735" s="47">
        <v>42293</v>
      </c>
      <c r="D3735" s="47"/>
      <c r="E3735" s="47"/>
      <c r="F3735" s="48" t="s">
        <v>534</v>
      </c>
      <c r="G3735" s="48"/>
      <c r="H3735" s="48">
        <v>499.96781249999998</v>
      </c>
      <c r="I3735" s="48">
        <v>0.1690875</v>
      </c>
      <c r="J3735" s="48">
        <v>0.24856875</v>
      </c>
      <c r="K3735" s="48">
        <v>0.30078749999999999</v>
      </c>
      <c r="L3735" s="48">
        <v>0.27584375</v>
      </c>
      <c r="M3735" s="48">
        <v>0.27078750000000001</v>
      </c>
      <c r="N3735" s="48">
        <v>0.34410000000000002</v>
      </c>
      <c r="O3735" s="48">
        <v>0.26621250000000002</v>
      </c>
      <c r="P3735" s="48"/>
      <c r="Q3735" s="48"/>
      <c r="R3735" s="48"/>
      <c r="S3735" s="48"/>
      <c r="T3735" s="48"/>
      <c r="U3735" s="48"/>
      <c r="V3735" s="48"/>
      <c r="W3735" s="48"/>
      <c r="X3735" s="48"/>
      <c r="Y3735" s="48"/>
      <c r="Z3735" s="48"/>
      <c r="AA3735" s="48"/>
      <c r="AB3735" s="48"/>
      <c r="AC3735" s="48"/>
      <c r="AD3735" s="48"/>
      <c r="AE3735" s="48"/>
      <c r="AF3735" s="48"/>
      <c r="AG3735" s="48"/>
      <c r="AH3735" s="48"/>
      <c r="AI3735" s="48"/>
      <c r="AJ3735" s="48"/>
      <c r="AK3735" s="48"/>
      <c r="AL3735" s="48"/>
      <c r="AM3735" s="48"/>
      <c r="AN3735" s="48"/>
      <c r="AO3735" s="48"/>
      <c r="AP3735" s="48"/>
      <c r="AQ3735" s="48"/>
      <c r="AR3735" s="48"/>
      <c r="AT3735" s="48"/>
      <c r="AU3735" s="48"/>
      <c r="AV3735" s="48"/>
      <c r="AZ3735" s="48"/>
      <c r="BA3735" s="48"/>
      <c r="BB3735" s="48"/>
      <c r="BC3735" s="48"/>
      <c r="BD3735" s="48"/>
      <c r="BE3735" s="48"/>
      <c r="BF3735" s="48"/>
      <c r="BG3735" s="48"/>
      <c r="BH3735" s="48"/>
      <c r="BI3735" s="48"/>
      <c r="BJ3735" s="48"/>
      <c r="BK3735" s="48"/>
      <c r="BL3735" s="48"/>
    </row>
    <row r="3736" spans="1:64" x14ac:dyDescent="0.25">
      <c r="A3736" s="56" t="s">
        <v>533</v>
      </c>
      <c r="B3736" s="56" t="s">
        <v>533</v>
      </c>
      <c r="C3736" s="47">
        <v>42294</v>
      </c>
      <c r="D3736" s="47"/>
      <c r="E3736" s="47"/>
      <c r="F3736" s="48" t="s">
        <v>534</v>
      </c>
      <c r="G3736" s="48"/>
      <c r="H3736" s="48">
        <v>499.29703124999997</v>
      </c>
      <c r="I3736" s="48">
        <v>0.164765625</v>
      </c>
      <c r="J3736" s="48">
        <v>0.24638125</v>
      </c>
      <c r="K3736" s="48">
        <v>0.30091250000000003</v>
      </c>
      <c r="L3736" s="48">
        <v>0.27638125000000002</v>
      </c>
      <c r="M3736" s="48">
        <v>0.27094374999999998</v>
      </c>
      <c r="N3736" s="48">
        <v>0.34426250000000003</v>
      </c>
      <c r="O3736" s="48">
        <v>0.26624999999999999</v>
      </c>
      <c r="P3736" s="48"/>
      <c r="Q3736" s="48"/>
      <c r="R3736" s="48"/>
      <c r="S3736" s="48"/>
      <c r="T3736" s="48"/>
      <c r="U3736" s="48"/>
      <c r="V3736" s="48"/>
      <c r="W3736" s="48"/>
      <c r="X3736" s="48"/>
      <c r="Y3736" s="48"/>
      <c r="Z3736" s="48"/>
      <c r="AA3736" s="48"/>
      <c r="AB3736" s="48"/>
      <c r="AC3736" s="48"/>
      <c r="AD3736" s="48"/>
      <c r="AE3736" s="48"/>
      <c r="AF3736" s="48"/>
      <c r="AG3736" s="48"/>
      <c r="AH3736" s="48"/>
      <c r="AI3736" s="48"/>
      <c r="AJ3736" s="48"/>
      <c r="AK3736" s="48"/>
      <c r="AL3736" s="48"/>
      <c r="AM3736" s="48"/>
      <c r="AN3736" s="48"/>
      <c r="AO3736" s="48"/>
      <c r="AP3736" s="48"/>
      <c r="AQ3736" s="48"/>
      <c r="AR3736" s="48"/>
      <c r="AT3736" s="48"/>
      <c r="AU3736" s="48"/>
      <c r="AV3736" s="48"/>
      <c r="AZ3736" s="48"/>
      <c r="BA3736" s="48"/>
      <c r="BB3736" s="48"/>
      <c r="BC3736" s="48"/>
      <c r="BD3736" s="48"/>
      <c r="BE3736" s="48"/>
      <c r="BF3736" s="48"/>
      <c r="BG3736" s="48"/>
      <c r="BH3736" s="48"/>
      <c r="BI3736" s="48"/>
      <c r="BJ3736" s="48"/>
      <c r="BK3736" s="48"/>
      <c r="BL3736" s="48"/>
    </row>
    <row r="3737" spans="1:64" x14ac:dyDescent="0.25">
      <c r="A3737" s="56" t="s">
        <v>533</v>
      </c>
      <c r="B3737" s="56" t="s">
        <v>533</v>
      </c>
      <c r="C3737" s="47">
        <v>42295</v>
      </c>
      <c r="D3737" s="47"/>
      <c r="E3737" s="47"/>
      <c r="F3737" s="48" t="s">
        <v>534</v>
      </c>
      <c r="G3737" s="48"/>
      <c r="H3737" s="48">
        <v>498.26343750000001</v>
      </c>
      <c r="I3737" s="48">
        <v>0.15938749999999999</v>
      </c>
      <c r="J3737" s="48">
        <v>0.24446875000000001</v>
      </c>
      <c r="K3737" s="48">
        <v>0.30046875000000001</v>
      </c>
      <c r="L3737" s="48">
        <v>0.27661875000000002</v>
      </c>
      <c r="M3737" s="48">
        <v>0.27108749999999998</v>
      </c>
      <c r="N3737" s="48">
        <v>0.34434375</v>
      </c>
      <c r="O3737" s="48">
        <v>0.26643125000000001</v>
      </c>
      <c r="P3737" s="48"/>
      <c r="Q3737" s="48"/>
      <c r="R3737" s="48"/>
      <c r="S3737" s="48"/>
      <c r="T3737" s="48"/>
      <c r="U3737" s="48"/>
      <c r="V3737" s="48"/>
      <c r="W3737" s="48"/>
      <c r="X3737" s="48"/>
      <c r="Y3737" s="48"/>
      <c r="Z3737" s="48"/>
      <c r="AA3737" s="48"/>
      <c r="AB3737" s="48"/>
      <c r="AC3737" s="48"/>
      <c r="AD3737" s="48"/>
      <c r="AE3737" s="48"/>
      <c r="AF3737" s="48"/>
      <c r="AG3737" s="48"/>
      <c r="AH3737" s="48"/>
      <c r="AI3737" s="48"/>
      <c r="AJ3737" s="48"/>
      <c r="AK3737" s="48"/>
      <c r="AL3737" s="48"/>
      <c r="AM3737" s="48"/>
      <c r="AN3737" s="48"/>
      <c r="AO3737" s="48"/>
      <c r="AP3737" s="48"/>
      <c r="AQ3737" s="48"/>
      <c r="AR3737" s="48"/>
      <c r="AT3737" s="48"/>
      <c r="AU3737" s="48"/>
      <c r="AV3737" s="48"/>
      <c r="AZ3737" s="48"/>
      <c r="BA3737" s="48"/>
      <c r="BB3737" s="48"/>
      <c r="BC3737" s="48"/>
      <c r="BD3737" s="48"/>
      <c r="BE3737" s="48"/>
      <c r="BF3737" s="48"/>
      <c r="BG3737" s="48"/>
      <c r="BH3737" s="48"/>
      <c r="BI3737" s="48"/>
      <c r="BJ3737" s="48"/>
      <c r="BK3737" s="48"/>
      <c r="BL3737" s="48"/>
    </row>
    <row r="3738" spans="1:64" x14ac:dyDescent="0.25">
      <c r="A3738" s="56" t="s">
        <v>533</v>
      </c>
      <c r="B3738" s="56" t="s">
        <v>533</v>
      </c>
      <c r="C3738" s="47">
        <v>42296</v>
      </c>
      <c r="D3738" s="47"/>
      <c r="E3738" s="47"/>
      <c r="F3738" s="48" t="s">
        <v>534</v>
      </c>
      <c r="G3738" s="48"/>
      <c r="H3738" s="48">
        <v>497.31140625</v>
      </c>
      <c r="I3738" s="48">
        <v>0.15457812500000001</v>
      </c>
      <c r="J3738" s="48">
        <v>0.24164374999999999</v>
      </c>
      <c r="K3738" s="48">
        <v>0.30019374999999998</v>
      </c>
      <c r="L3738" s="48">
        <v>0.27710625</v>
      </c>
      <c r="M3738" s="48">
        <v>0.27134999999999998</v>
      </c>
      <c r="N3738" s="48">
        <v>0.3444625</v>
      </c>
      <c r="O3738" s="48">
        <v>0.26648125</v>
      </c>
      <c r="P3738" s="48"/>
      <c r="Q3738" s="48"/>
      <c r="R3738" s="48"/>
      <c r="S3738" s="48"/>
      <c r="T3738" s="48"/>
      <c r="U3738" s="48"/>
      <c r="V3738" s="48"/>
      <c r="W3738" s="48"/>
      <c r="X3738" s="48"/>
      <c r="Y3738" s="48"/>
      <c r="Z3738" s="48"/>
      <c r="AA3738" s="48"/>
      <c r="AB3738" s="48"/>
      <c r="AC3738" s="48"/>
      <c r="AD3738" s="48"/>
      <c r="AE3738" s="48"/>
      <c r="AF3738" s="48"/>
      <c r="AG3738" s="48"/>
      <c r="AH3738" s="48"/>
      <c r="AI3738" s="48"/>
      <c r="AJ3738" s="48"/>
      <c r="AK3738" s="48"/>
      <c r="AL3738" s="48"/>
      <c r="AM3738" s="48"/>
      <c r="AN3738" s="48"/>
      <c r="AO3738" s="48"/>
      <c r="AP3738" s="48"/>
      <c r="AQ3738" s="48"/>
      <c r="AR3738" s="48"/>
      <c r="AT3738" s="48"/>
      <c r="AU3738" s="48"/>
      <c r="AV3738" s="48"/>
      <c r="AZ3738" s="48"/>
      <c r="BA3738" s="48"/>
      <c r="BB3738" s="48"/>
      <c r="BC3738" s="48"/>
      <c r="BD3738" s="48"/>
      <c r="BE3738" s="48"/>
      <c r="BF3738" s="48"/>
      <c r="BG3738" s="48"/>
      <c r="BH3738" s="48"/>
      <c r="BI3738" s="48"/>
      <c r="BJ3738" s="48"/>
      <c r="BK3738" s="48"/>
      <c r="BL3738" s="48"/>
    </row>
    <row r="3739" spans="1:64" x14ac:dyDescent="0.25">
      <c r="A3739" s="56" t="s">
        <v>533</v>
      </c>
      <c r="B3739" s="56" t="s">
        <v>533</v>
      </c>
      <c r="C3739" s="47">
        <v>42297</v>
      </c>
      <c r="D3739" s="47"/>
      <c r="E3739" s="47"/>
      <c r="F3739" s="48" t="s">
        <v>534</v>
      </c>
      <c r="G3739" s="48"/>
      <c r="H3739" s="48">
        <v>496.12546874999998</v>
      </c>
      <c r="I3739" s="48">
        <v>0.14992187500000001</v>
      </c>
      <c r="J3739" s="48">
        <v>0.23864374999999999</v>
      </c>
      <c r="K3739" s="48">
        <v>0.29928125</v>
      </c>
      <c r="L3739" s="48">
        <v>0.27739374999999999</v>
      </c>
      <c r="M3739" s="48">
        <v>0.27155000000000001</v>
      </c>
      <c r="N3739" s="48">
        <v>0.34461874999999997</v>
      </c>
      <c r="O3739" s="48">
        <v>0.266625</v>
      </c>
      <c r="P3739" s="48"/>
      <c r="Q3739" s="48"/>
      <c r="R3739" s="48"/>
      <c r="S3739" s="48"/>
      <c r="T3739" s="48"/>
      <c r="U3739" s="48"/>
      <c r="V3739" s="48"/>
      <c r="W3739" s="48"/>
      <c r="X3739" s="48"/>
      <c r="Y3739" s="48"/>
      <c r="Z3739" s="48"/>
      <c r="AA3739" s="48"/>
      <c r="AB3739" s="48"/>
      <c r="AC3739" s="48"/>
      <c r="AD3739" s="48"/>
      <c r="AE3739" s="48">
        <v>4.8</v>
      </c>
      <c r="AF3739" s="48">
        <v>0.14794912173015901</v>
      </c>
      <c r="AG3739" s="48">
        <v>7.7223752059420406E-2</v>
      </c>
      <c r="AH3739" s="48"/>
      <c r="AI3739" s="48"/>
      <c r="AJ3739" s="48"/>
      <c r="AK3739" s="48">
        <v>0</v>
      </c>
      <c r="AL3739" s="48">
        <v>3.2</v>
      </c>
      <c r="AM3739" s="48"/>
      <c r="AN3739" s="48"/>
      <c r="AO3739" s="48"/>
      <c r="AP3739" s="48"/>
      <c r="AQ3739" s="48"/>
      <c r="AR3739" s="48"/>
      <c r="AT3739" s="48"/>
      <c r="AU3739" s="48"/>
      <c r="AV3739" s="48"/>
      <c r="AZ3739" s="48"/>
      <c r="BA3739" s="48"/>
      <c r="BB3739" s="48"/>
      <c r="BC3739" s="48"/>
      <c r="BD3739" s="48"/>
      <c r="BE3739" s="48"/>
      <c r="BF3739" s="48"/>
      <c r="BG3739" s="48"/>
      <c r="BH3739" s="48"/>
      <c r="BI3739" s="48"/>
      <c r="BJ3739" s="48"/>
      <c r="BK3739" s="48"/>
      <c r="BL3739" s="48">
        <v>4.8</v>
      </c>
    </row>
    <row r="3740" spans="1:64" x14ac:dyDescent="0.25">
      <c r="A3740" s="56" t="s">
        <v>533</v>
      </c>
      <c r="B3740" s="56" t="s">
        <v>533</v>
      </c>
      <c r="C3740" s="47">
        <v>42298</v>
      </c>
      <c r="D3740" s="47"/>
      <c r="E3740" s="47"/>
      <c r="F3740" s="48" t="s">
        <v>534</v>
      </c>
      <c r="G3740" s="48"/>
      <c r="H3740" s="48">
        <v>494.8621875</v>
      </c>
      <c r="I3740" s="48">
        <v>0.14481250000000001</v>
      </c>
      <c r="J3740" s="48">
        <v>0.23509374999999999</v>
      </c>
      <c r="K3740" s="48">
        <v>0.29864374999999999</v>
      </c>
      <c r="L3740" s="48">
        <v>0.27765000000000001</v>
      </c>
      <c r="M3740" s="48">
        <v>0.27181250000000001</v>
      </c>
      <c r="N3740" s="48">
        <v>0.34478750000000002</v>
      </c>
      <c r="O3740" s="48">
        <v>0.26669375000000001</v>
      </c>
      <c r="P3740" s="48"/>
      <c r="Q3740" s="48"/>
      <c r="R3740" s="48"/>
      <c r="S3740" s="48"/>
      <c r="T3740" s="48"/>
      <c r="U3740" s="48"/>
      <c r="V3740" s="48"/>
      <c r="W3740" s="48"/>
      <c r="X3740" s="48"/>
      <c r="Y3740" s="48"/>
      <c r="Z3740" s="48"/>
      <c r="AA3740" s="48"/>
      <c r="AB3740" s="48"/>
      <c r="AC3740" s="48"/>
      <c r="AD3740" s="48"/>
      <c r="AE3740" s="48"/>
      <c r="AF3740" s="48"/>
      <c r="AG3740" s="48"/>
      <c r="AH3740" s="48"/>
      <c r="AI3740" s="48"/>
      <c r="AJ3740" s="48"/>
      <c r="AK3740" s="48"/>
      <c r="AL3740" s="48"/>
      <c r="AM3740" s="48"/>
      <c r="AN3740" s="48"/>
      <c r="AO3740" s="48"/>
      <c r="AP3740" s="48"/>
      <c r="AQ3740" s="48"/>
      <c r="AR3740" s="48"/>
      <c r="AT3740" s="48"/>
      <c r="AU3740" s="48"/>
      <c r="AV3740" s="48"/>
      <c r="AZ3740" s="48"/>
      <c r="BA3740" s="48"/>
      <c r="BB3740" s="48"/>
      <c r="BC3740" s="48"/>
      <c r="BD3740" s="48"/>
      <c r="BE3740" s="48"/>
      <c r="BF3740" s="48"/>
      <c r="BG3740" s="48"/>
      <c r="BH3740" s="48"/>
      <c r="BI3740" s="48"/>
      <c r="BJ3740" s="48"/>
      <c r="BK3740" s="48"/>
      <c r="BL3740" s="48"/>
    </row>
    <row r="3741" spans="1:64" x14ac:dyDescent="0.25">
      <c r="A3741" s="56" t="s">
        <v>533</v>
      </c>
      <c r="B3741" s="56" t="s">
        <v>533</v>
      </c>
      <c r="C3741" s="47">
        <v>42299</v>
      </c>
      <c r="D3741" s="47"/>
      <c r="E3741" s="47"/>
      <c r="F3741" s="48" t="s">
        <v>534</v>
      </c>
      <c r="G3741" s="48"/>
      <c r="H3741" s="48">
        <v>493.67578125</v>
      </c>
      <c r="I3741" s="48">
        <v>0.14033437500000001</v>
      </c>
      <c r="J3741" s="48">
        <v>0.23142499999999999</v>
      </c>
      <c r="K3741" s="48">
        <v>0.29808750000000001</v>
      </c>
      <c r="L3741" s="48">
        <v>0.27798125000000001</v>
      </c>
      <c r="M3741" s="48">
        <v>0.27199374999999998</v>
      </c>
      <c r="N3741" s="48">
        <v>0.34481875000000001</v>
      </c>
      <c r="O3741" s="48">
        <v>0.26682499999999998</v>
      </c>
      <c r="P3741" s="48"/>
      <c r="Q3741" s="48"/>
      <c r="R3741" s="48"/>
      <c r="S3741" s="48"/>
      <c r="T3741" s="48"/>
      <c r="U3741" s="48"/>
      <c r="V3741" s="48"/>
      <c r="W3741" s="48"/>
      <c r="X3741" s="48"/>
      <c r="Y3741" s="48"/>
      <c r="Z3741" s="48"/>
      <c r="AA3741" s="48"/>
      <c r="AB3741" s="48"/>
      <c r="AC3741" s="48"/>
      <c r="AD3741" s="48"/>
      <c r="AE3741" s="48"/>
      <c r="AF3741" s="48"/>
      <c r="AG3741" s="48">
        <v>0.17990457231721799</v>
      </c>
      <c r="AH3741" s="48"/>
      <c r="AI3741" s="48"/>
      <c r="AJ3741" s="48"/>
      <c r="AK3741" s="48"/>
      <c r="AL3741" s="48"/>
      <c r="AM3741" s="48"/>
      <c r="AN3741" s="48"/>
      <c r="AO3741" s="48"/>
      <c r="AP3741" s="48"/>
      <c r="AQ3741" s="48"/>
      <c r="AR3741" s="48"/>
      <c r="AT3741" s="48"/>
      <c r="AU3741" s="48"/>
      <c r="AV3741" s="48"/>
      <c r="AZ3741" s="48"/>
      <c r="BA3741" s="48"/>
      <c r="BB3741" s="48"/>
      <c r="BC3741" s="48"/>
      <c r="BD3741" s="48"/>
      <c r="BE3741" s="48"/>
      <c r="BF3741" s="48"/>
      <c r="BG3741" s="48"/>
      <c r="BH3741" s="48"/>
      <c r="BI3741" s="48"/>
      <c r="BJ3741" s="48"/>
      <c r="BK3741" s="48"/>
      <c r="BL3741" s="48"/>
    </row>
    <row r="3742" spans="1:64" x14ac:dyDescent="0.25">
      <c r="A3742" s="56" t="s">
        <v>533</v>
      </c>
      <c r="B3742" s="56" t="s">
        <v>533</v>
      </c>
      <c r="C3742" s="47">
        <v>42300</v>
      </c>
      <c r="D3742" s="47"/>
      <c r="E3742" s="47"/>
      <c r="F3742" s="48" t="s">
        <v>534</v>
      </c>
      <c r="G3742" s="48"/>
      <c r="H3742" s="48">
        <v>492.64359374999998</v>
      </c>
      <c r="I3742" s="48">
        <v>0.137634375</v>
      </c>
      <c r="J3742" s="48">
        <v>0.22804374999999999</v>
      </c>
      <c r="K3742" s="48">
        <v>0.29701875</v>
      </c>
      <c r="L3742" s="48">
        <v>0.27821875000000001</v>
      </c>
      <c r="M3742" s="48">
        <v>0.27215624999999999</v>
      </c>
      <c r="N3742" s="48">
        <v>0.3449875</v>
      </c>
      <c r="O3742" s="48">
        <v>0.26692500000000002</v>
      </c>
      <c r="P3742" s="48"/>
      <c r="Q3742" s="48"/>
      <c r="R3742" s="48"/>
      <c r="S3742" s="48"/>
      <c r="T3742" s="48"/>
      <c r="U3742" s="48"/>
      <c r="V3742" s="48"/>
      <c r="W3742" s="48"/>
      <c r="X3742" s="48"/>
      <c r="Y3742" s="48"/>
      <c r="Z3742" s="48"/>
      <c r="AA3742" s="48"/>
      <c r="AB3742" s="48"/>
      <c r="AC3742" s="48"/>
      <c r="AD3742" s="48"/>
      <c r="AE3742" s="48"/>
      <c r="AF3742" s="48"/>
      <c r="AG3742" s="48"/>
      <c r="AH3742" s="48"/>
      <c r="AI3742" s="48"/>
      <c r="AJ3742" s="48"/>
      <c r="AK3742" s="48"/>
      <c r="AL3742" s="48"/>
      <c r="AM3742" s="48"/>
      <c r="AN3742" s="48"/>
      <c r="AO3742" s="48"/>
      <c r="AP3742" s="48"/>
      <c r="AQ3742" s="48"/>
      <c r="AR3742" s="48"/>
      <c r="AT3742" s="48"/>
      <c r="AU3742" s="48"/>
      <c r="AV3742" s="48"/>
      <c r="AZ3742" s="48"/>
      <c r="BA3742" s="48"/>
      <c r="BB3742" s="48"/>
      <c r="BC3742" s="48"/>
      <c r="BD3742" s="48"/>
      <c r="BE3742" s="48"/>
      <c r="BF3742" s="48"/>
      <c r="BG3742" s="48"/>
      <c r="BH3742" s="48"/>
      <c r="BI3742" s="48"/>
      <c r="BJ3742" s="48"/>
      <c r="BK3742" s="48"/>
      <c r="BL3742" s="48"/>
    </row>
    <row r="3743" spans="1:64" x14ac:dyDescent="0.25">
      <c r="A3743" s="56" t="s">
        <v>533</v>
      </c>
      <c r="B3743" s="56" t="s">
        <v>533</v>
      </c>
      <c r="C3743" s="47">
        <v>42301</v>
      </c>
      <c r="D3743" s="47"/>
      <c r="E3743" s="47"/>
      <c r="F3743" s="48" t="s">
        <v>534</v>
      </c>
      <c r="G3743" s="48"/>
      <c r="H3743" s="48">
        <v>491.34234375</v>
      </c>
      <c r="I3743" s="48">
        <v>0.134228125</v>
      </c>
      <c r="J3743" s="48">
        <v>0.22414999999999999</v>
      </c>
      <c r="K3743" s="48">
        <v>0.29591250000000002</v>
      </c>
      <c r="L3743" s="48">
        <v>0.27826250000000002</v>
      </c>
      <c r="M3743" s="48">
        <v>0.27236250000000001</v>
      </c>
      <c r="N3743" s="48">
        <v>0.34511249999999999</v>
      </c>
      <c r="O3743" s="48">
        <v>0.26696874999999998</v>
      </c>
      <c r="P3743" s="48"/>
      <c r="Q3743" s="48"/>
      <c r="R3743" s="48"/>
      <c r="S3743" s="48"/>
      <c r="T3743" s="48"/>
      <c r="U3743" s="48"/>
      <c r="V3743" s="48"/>
      <c r="W3743" s="48"/>
      <c r="X3743" s="48"/>
      <c r="Y3743" s="48"/>
      <c r="Z3743" s="48"/>
      <c r="AA3743" s="48"/>
      <c r="AB3743" s="48"/>
      <c r="AC3743" s="48"/>
      <c r="AD3743" s="48"/>
      <c r="AE3743" s="48"/>
      <c r="AF3743" s="48"/>
      <c r="AG3743" s="48"/>
      <c r="AH3743" s="48"/>
      <c r="AI3743" s="48"/>
      <c r="AJ3743" s="48"/>
      <c r="AK3743" s="48"/>
      <c r="AL3743" s="48"/>
      <c r="AM3743" s="48"/>
      <c r="AN3743" s="48"/>
      <c r="AO3743" s="48"/>
      <c r="AP3743" s="48"/>
      <c r="AQ3743" s="48"/>
      <c r="AR3743" s="48"/>
      <c r="AT3743" s="48"/>
      <c r="AU3743" s="48"/>
      <c r="AV3743" s="48"/>
      <c r="AZ3743" s="48"/>
      <c r="BA3743" s="48"/>
      <c r="BB3743" s="48"/>
      <c r="BC3743" s="48"/>
      <c r="BD3743" s="48"/>
      <c r="BE3743" s="48"/>
      <c r="BF3743" s="48"/>
      <c r="BG3743" s="48"/>
      <c r="BH3743" s="48"/>
      <c r="BI3743" s="48"/>
      <c r="BJ3743" s="48"/>
      <c r="BK3743" s="48"/>
      <c r="BL3743" s="48"/>
    </row>
    <row r="3744" spans="1:64" x14ac:dyDescent="0.25">
      <c r="A3744" s="56" t="s">
        <v>533</v>
      </c>
      <c r="B3744" s="56" t="s">
        <v>533</v>
      </c>
      <c r="C3744" s="47">
        <v>42302</v>
      </c>
      <c r="D3744" s="47"/>
      <c r="E3744" s="47"/>
      <c r="F3744" s="48" t="s">
        <v>534</v>
      </c>
      <c r="G3744" s="48"/>
      <c r="H3744" s="48">
        <v>490.06640625</v>
      </c>
      <c r="I3744" s="48">
        <v>0.13118437499999999</v>
      </c>
      <c r="J3744" s="48">
        <v>0.22038749999999999</v>
      </c>
      <c r="K3744" s="48">
        <v>0.29471249999999999</v>
      </c>
      <c r="L3744" s="48">
        <v>0.27819375000000002</v>
      </c>
      <c r="M3744" s="48">
        <v>0.27245000000000003</v>
      </c>
      <c r="N3744" s="48">
        <v>0.34521249999999998</v>
      </c>
      <c r="O3744" s="48">
        <v>0.26719999999999999</v>
      </c>
      <c r="P3744" s="48"/>
      <c r="Q3744" s="48"/>
      <c r="R3744" s="48"/>
      <c r="S3744" s="48"/>
      <c r="T3744" s="48"/>
      <c r="U3744" s="48"/>
      <c r="V3744" s="48"/>
      <c r="W3744" s="48"/>
      <c r="X3744" s="48"/>
      <c r="Y3744" s="48"/>
      <c r="Z3744" s="48"/>
      <c r="AA3744" s="48"/>
      <c r="AB3744" s="48"/>
      <c r="AC3744" s="48"/>
      <c r="AD3744" s="48"/>
      <c r="AE3744" s="48"/>
      <c r="AF3744" s="48"/>
      <c r="AG3744" s="48"/>
      <c r="AH3744" s="48"/>
      <c r="AI3744" s="48"/>
      <c r="AJ3744" s="48"/>
      <c r="AK3744" s="48"/>
      <c r="AL3744" s="48"/>
      <c r="AM3744" s="48"/>
      <c r="AN3744" s="48"/>
      <c r="AO3744" s="48"/>
      <c r="AP3744" s="48"/>
      <c r="AQ3744" s="48"/>
      <c r="AR3744" s="48"/>
      <c r="AT3744" s="48"/>
      <c r="AU3744" s="48"/>
      <c r="AV3744" s="48"/>
      <c r="AZ3744" s="48"/>
      <c r="BA3744" s="48"/>
      <c r="BB3744" s="48"/>
      <c r="BC3744" s="48"/>
      <c r="BD3744" s="48"/>
      <c r="BE3744" s="48"/>
      <c r="BF3744" s="48"/>
      <c r="BG3744" s="48"/>
      <c r="BH3744" s="48"/>
      <c r="BI3744" s="48"/>
      <c r="BJ3744" s="48"/>
      <c r="BK3744" s="48"/>
      <c r="BL3744" s="48"/>
    </row>
    <row r="3745" spans="1:64" x14ac:dyDescent="0.25">
      <c r="A3745" s="56" t="s">
        <v>533</v>
      </c>
      <c r="B3745" s="56" t="s">
        <v>533</v>
      </c>
      <c r="C3745" s="47">
        <v>42303</v>
      </c>
      <c r="D3745" s="47"/>
      <c r="E3745" s="47"/>
      <c r="F3745" s="48" t="s">
        <v>534</v>
      </c>
      <c r="G3745" s="48"/>
      <c r="H3745" s="48">
        <v>488.52796875000001</v>
      </c>
      <c r="I3745" s="48">
        <v>0.127440625</v>
      </c>
      <c r="J3745" s="48">
        <v>0.21595</v>
      </c>
      <c r="K3745" s="48">
        <v>0.29349375</v>
      </c>
      <c r="L3745" s="48">
        <v>0.27806874999999998</v>
      </c>
      <c r="M3745" s="48">
        <v>0.27265624999999999</v>
      </c>
      <c r="N3745" s="48">
        <v>0.34530624999999998</v>
      </c>
      <c r="O3745" s="48">
        <v>0.26720624999999998</v>
      </c>
      <c r="P3745" s="48"/>
      <c r="Q3745" s="48"/>
      <c r="R3745" s="48"/>
      <c r="S3745" s="48"/>
      <c r="T3745" s="48"/>
      <c r="U3745" s="48"/>
      <c r="V3745" s="48"/>
      <c r="W3745" s="48"/>
      <c r="X3745" s="48"/>
      <c r="Y3745" s="48"/>
      <c r="Z3745" s="48"/>
      <c r="AA3745" s="48"/>
      <c r="AB3745" s="48"/>
      <c r="AC3745" s="48"/>
      <c r="AD3745" s="48"/>
      <c r="AE3745" s="48"/>
      <c r="AF3745" s="48"/>
      <c r="AG3745" s="48"/>
      <c r="AH3745" s="48"/>
      <c r="AI3745" s="48"/>
      <c r="AJ3745" s="48"/>
      <c r="AK3745" s="48"/>
      <c r="AL3745" s="48"/>
      <c r="AM3745" s="48"/>
      <c r="AN3745" s="48"/>
      <c r="AO3745" s="48"/>
      <c r="AP3745" s="48"/>
      <c r="AQ3745" s="48"/>
      <c r="AR3745" s="48"/>
      <c r="AT3745" s="48"/>
      <c r="AU3745" s="48"/>
      <c r="AV3745" s="48"/>
      <c r="AZ3745" s="48"/>
      <c r="BA3745" s="48"/>
      <c r="BB3745" s="48"/>
      <c r="BC3745" s="48"/>
      <c r="BD3745" s="48"/>
      <c r="BE3745" s="48"/>
      <c r="BF3745" s="48"/>
      <c r="BG3745" s="48"/>
      <c r="BH3745" s="48"/>
      <c r="BI3745" s="48"/>
      <c r="BJ3745" s="48"/>
      <c r="BK3745" s="48"/>
      <c r="BL3745" s="48"/>
    </row>
    <row r="3746" spans="1:64" x14ac:dyDescent="0.25">
      <c r="A3746" s="56" t="s">
        <v>533</v>
      </c>
      <c r="B3746" s="56" t="s">
        <v>533</v>
      </c>
      <c r="C3746" s="47">
        <v>42304</v>
      </c>
      <c r="D3746" s="47"/>
      <c r="E3746" s="47"/>
      <c r="F3746" s="48" t="s">
        <v>534</v>
      </c>
      <c r="G3746" s="48"/>
      <c r="H3746" s="48">
        <v>487.51921874999999</v>
      </c>
      <c r="I3746" s="48">
        <v>0.124828125</v>
      </c>
      <c r="J3746" s="48">
        <v>0.21258750000000001</v>
      </c>
      <c r="K3746" s="48">
        <v>0.29260000000000003</v>
      </c>
      <c r="L3746" s="48">
        <v>0.27821875000000001</v>
      </c>
      <c r="M3746" s="48">
        <v>0.27271250000000002</v>
      </c>
      <c r="N3746" s="48">
        <v>0.34543750000000001</v>
      </c>
      <c r="O3746" s="48">
        <v>0.2673875</v>
      </c>
      <c r="P3746" s="48"/>
      <c r="Q3746" s="48"/>
      <c r="R3746" s="48"/>
      <c r="S3746" s="48"/>
      <c r="T3746" s="48"/>
      <c r="U3746" s="48"/>
      <c r="V3746" s="48"/>
      <c r="W3746" s="48"/>
      <c r="X3746" s="48"/>
      <c r="Y3746" s="48"/>
      <c r="Z3746" s="48"/>
      <c r="AA3746" s="48"/>
      <c r="AB3746" s="48"/>
      <c r="AC3746" s="48"/>
      <c r="AD3746" s="48"/>
      <c r="AE3746" s="48"/>
      <c r="AF3746" s="48"/>
      <c r="AG3746" s="48">
        <v>0.24296300928186801</v>
      </c>
      <c r="AH3746" s="48"/>
      <c r="AI3746" s="48"/>
      <c r="AJ3746" s="48"/>
      <c r="AK3746" s="48"/>
      <c r="AL3746" s="48"/>
      <c r="AM3746" s="48"/>
      <c r="AN3746" s="48"/>
      <c r="AO3746" s="48"/>
      <c r="AP3746" s="48"/>
      <c r="AQ3746" s="48"/>
      <c r="AR3746" s="48"/>
      <c r="AT3746" s="48"/>
      <c r="AU3746" s="48"/>
      <c r="AV3746" s="48"/>
      <c r="AZ3746" s="48"/>
      <c r="BA3746" s="48"/>
      <c r="BB3746" s="48"/>
      <c r="BC3746" s="48"/>
      <c r="BD3746" s="48"/>
      <c r="BE3746" s="48"/>
      <c r="BF3746" s="48"/>
      <c r="BG3746" s="48"/>
      <c r="BH3746" s="48"/>
      <c r="BI3746" s="48"/>
      <c r="BJ3746" s="48"/>
      <c r="BK3746" s="48"/>
      <c r="BL3746" s="48"/>
    </row>
    <row r="3747" spans="1:64" x14ac:dyDescent="0.25">
      <c r="A3747" s="56" t="s">
        <v>533</v>
      </c>
      <c r="B3747" s="56" t="s">
        <v>533</v>
      </c>
      <c r="C3747" s="47">
        <v>42305</v>
      </c>
      <c r="D3747" s="47"/>
      <c r="E3747" s="47"/>
      <c r="F3747" s="48" t="s">
        <v>534</v>
      </c>
      <c r="G3747" s="48"/>
      <c r="H3747" s="48">
        <v>486.72609375000002</v>
      </c>
      <c r="I3747" s="48">
        <v>0.124459375</v>
      </c>
      <c r="J3747" s="48">
        <v>0.21061874999999999</v>
      </c>
      <c r="K3747" s="48">
        <v>0.29115625000000001</v>
      </c>
      <c r="L3747" s="48">
        <v>0.27794374999999999</v>
      </c>
      <c r="M3747" s="48">
        <v>0.27290625000000002</v>
      </c>
      <c r="N3747" s="48">
        <v>0.34541875</v>
      </c>
      <c r="O3747" s="48">
        <v>0.26745625000000001</v>
      </c>
      <c r="P3747" s="48"/>
      <c r="Q3747" s="48"/>
      <c r="R3747" s="48"/>
      <c r="S3747" s="48"/>
      <c r="T3747" s="48"/>
      <c r="U3747" s="48"/>
      <c r="V3747" s="48"/>
      <c r="W3747" s="48"/>
      <c r="X3747" s="48"/>
      <c r="Y3747" s="48"/>
      <c r="Z3747" s="48"/>
      <c r="AA3747" s="48"/>
      <c r="AB3747" s="48"/>
      <c r="AC3747" s="48"/>
      <c r="AD3747" s="48"/>
      <c r="AE3747" s="48"/>
      <c r="AF3747" s="48"/>
      <c r="AG3747" s="48"/>
      <c r="AH3747" s="48"/>
      <c r="AI3747" s="48"/>
      <c r="AJ3747" s="48"/>
      <c r="AK3747" s="48"/>
      <c r="AL3747" s="48"/>
      <c r="AM3747" s="48"/>
      <c r="AN3747" s="48"/>
      <c r="AO3747" s="48"/>
      <c r="AP3747" s="48"/>
      <c r="AQ3747" s="48"/>
      <c r="AR3747" s="48"/>
      <c r="AT3747" s="48"/>
      <c r="AU3747" s="48"/>
      <c r="AV3747" s="48"/>
      <c r="AZ3747" s="48"/>
      <c r="BA3747" s="48"/>
      <c r="BB3747" s="48"/>
      <c r="BC3747" s="48"/>
      <c r="BD3747" s="48"/>
      <c r="BE3747" s="48"/>
      <c r="BF3747" s="48"/>
      <c r="BG3747" s="48"/>
      <c r="BH3747" s="48"/>
      <c r="BI3747" s="48"/>
      <c r="BJ3747" s="48"/>
      <c r="BK3747" s="48"/>
      <c r="BL3747" s="48"/>
    </row>
    <row r="3748" spans="1:64" x14ac:dyDescent="0.25">
      <c r="A3748" s="56" t="s">
        <v>533</v>
      </c>
      <c r="B3748" s="56" t="s">
        <v>533</v>
      </c>
      <c r="C3748" s="47">
        <v>42306</v>
      </c>
      <c r="D3748" s="47"/>
      <c r="E3748" s="47"/>
      <c r="F3748" s="48" t="s">
        <v>534</v>
      </c>
      <c r="G3748" s="48"/>
      <c r="H3748" s="48">
        <v>485.87390625</v>
      </c>
      <c r="I3748" s="48">
        <v>0.12335312499999999</v>
      </c>
      <c r="J3748" s="48">
        <v>0.20903125</v>
      </c>
      <c r="K3748" s="48">
        <v>0.28988750000000002</v>
      </c>
      <c r="L3748" s="48">
        <v>0.2774875</v>
      </c>
      <c r="M3748" s="48">
        <v>0.27298125000000001</v>
      </c>
      <c r="N3748" s="48">
        <v>0.34553125000000001</v>
      </c>
      <c r="O3748" s="48">
        <v>0.26750000000000002</v>
      </c>
      <c r="P3748" s="48"/>
      <c r="Q3748" s="48"/>
      <c r="R3748" s="48"/>
      <c r="S3748" s="48"/>
      <c r="T3748" s="48">
        <v>2.6235019749999999</v>
      </c>
      <c r="U3748" s="48">
        <v>57.58775</v>
      </c>
      <c r="V3748" s="48">
        <v>0</v>
      </c>
      <c r="W3748" s="48"/>
      <c r="X3748" s="48"/>
      <c r="Y3748" s="48"/>
      <c r="Z3748" s="48"/>
      <c r="AA3748" s="48"/>
      <c r="AB3748" s="48"/>
      <c r="AC3748" s="48"/>
      <c r="AD3748" s="48"/>
      <c r="AE3748" s="48">
        <v>6</v>
      </c>
      <c r="AF3748" s="48"/>
      <c r="AG3748" s="48"/>
      <c r="AH3748" s="48"/>
      <c r="AI3748" s="48"/>
      <c r="AJ3748" s="48">
        <v>0</v>
      </c>
      <c r="AK3748" s="48">
        <v>0</v>
      </c>
      <c r="AL3748" s="48">
        <v>5</v>
      </c>
      <c r="AM3748" s="48">
        <v>0.8075</v>
      </c>
      <c r="AN3748" s="48">
        <v>5.0508420019627097E-2</v>
      </c>
      <c r="AO3748" s="48">
        <v>2.1873933999999999</v>
      </c>
      <c r="AP3748" s="48">
        <v>43.307499999999997</v>
      </c>
      <c r="AQ3748" s="48"/>
      <c r="AR3748" s="48"/>
      <c r="AS3748">
        <v>1.8645730999999999E-2</v>
      </c>
      <c r="AT3748" s="48"/>
      <c r="AU3748" s="48"/>
      <c r="AV3748" s="48"/>
      <c r="AZ3748" s="48"/>
      <c r="BA3748" s="48"/>
      <c r="BB3748" s="48"/>
      <c r="BC3748" s="48"/>
      <c r="BD3748" s="48"/>
      <c r="BE3748" s="48">
        <v>0</v>
      </c>
      <c r="BF3748" s="48"/>
      <c r="BG3748" s="48">
        <v>3.0539281525183402E-2</v>
      </c>
      <c r="BH3748" s="48">
        <v>0.436108575</v>
      </c>
      <c r="BI3748" s="48"/>
      <c r="BJ3748" s="48">
        <v>14.280250000000001</v>
      </c>
      <c r="BK3748" s="48"/>
      <c r="BL3748" s="48">
        <v>6</v>
      </c>
    </row>
    <row r="3749" spans="1:64" x14ac:dyDescent="0.25">
      <c r="A3749" s="56" t="s">
        <v>533</v>
      </c>
      <c r="B3749" s="56" t="s">
        <v>533</v>
      </c>
      <c r="C3749" s="47">
        <v>42307</v>
      </c>
      <c r="D3749" s="47"/>
      <c r="E3749" s="47"/>
      <c r="F3749" s="48" t="s">
        <v>534</v>
      </c>
      <c r="G3749" s="48"/>
      <c r="H3749" s="48">
        <v>489.52125000000001</v>
      </c>
      <c r="I3749" s="48">
        <v>0.15294374999999999</v>
      </c>
      <c r="J3749" s="48">
        <v>0.20688124999999999</v>
      </c>
      <c r="K3749" s="48">
        <v>0.28876875000000002</v>
      </c>
      <c r="L3749" s="48">
        <v>0.27705000000000002</v>
      </c>
      <c r="M3749" s="48">
        <v>0.27300625000000001</v>
      </c>
      <c r="N3749" s="48">
        <v>0.34552500000000003</v>
      </c>
      <c r="O3749" s="48">
        <v>0.26747500000000002</v>
      </c>
      <c r="P3749" s="48"/>
      <c r="Q3749" s="48"/>
      <c r="R3749" s="48"/>
      <c r="S3749" s="48"/>
      <c r="T3749" s="48"/>
      <c r="U3749" s="48"/>
      <c r="V3749" s="48"/>
      <c r="W3749" s="48"/>
      <c r="X3749" s="48"/>
      <c r="Y3749" s="48"/>
      <c r="Z3749" s="48"/>
      <c r="AA3749" s="48"/>
      <c r="AB3749" s="48"/>
      <c r="AC3749" s="48"/>
      <c r="AD3749" s="48"/>
      <c r="AE3749" s="48"/>
      <c r="AF3749" s="48">
        <v>0.29115996138141598</v>
      </c>
      <c r="AG3749" s="48">
        <v>0.38040552131163402</v>
      </c>
      <c r="AH3749" s="48"/>
      <c r="AI3749" s="48"/>
      <c r="AJ3749" s="48"/>
      <c r="AK3749" s="48"/>
      <c r="AL3749" s="48"/>
      <c r="AM3749" s="48"/>
      <c r="AN3749" s="48"/>
      <c r="AO3749" s="48"/>
      <c r="AP3749" s="48"/>
      <c r="AQ3749" s="48"/>
      <c r="AR3749" s="48"/>
      <c r="AT3749" s="48"/>
      <c r="AU3749" s="48"/>
      <c r="AV3749" s="48"/>
      <c r="AZ3749" s="48"/>
      <c r="BA3749" s="48"/>
      <c r="BB3749" s="48"/>
      <c r="BC3749" s="48"/>
      <c r="BD3749" s="48"/>
      <c r="BE3749" s="48"/>
      <c r="BF3749" s="48"/>
      <c r="BG3749" s="48"/>
      <c r="BH3749" s="48"/>
      <c r="BI3749" s="48"/>
      <c r="BJ3749" s="48"/>
      <c r="BK3749" s="48"/>
      <c r="BL3749" s="48"/>
    </row>
    <row r="3750" spans="1:64" x14ac:dyDescent="0.25">
      <c r="A3750" s="56" t="s">
        <v>533</v>
      </c>
      <c r="B3750" s="56" t="s">
        <v>533</v>
      </c>
      <c r="C3750" s="47">
        <v>42308</v>
      </c>
      <c r="D3750" s="47"/>
      <c r="E3750" s="47"/>
      <c r="F3750" s="48" t="s">
        <v>534</v>
      </c>
      <c r="G3750" s="48"/>
      <c r="H3750" s="48">
        <v>487.81406249999998</v>
      </c>
      <c r="I3750" s="48">
        <v>0.1456375</v>
      </c>
      <c r="J3750" s="48">
        <v>0.20561874999999999</v>
      </c>
      <c r="K3750" s="48">
        <v>0.2875625</v>
      </c>
      <c r="L3750" s="48">
        <v>0.27657500000000002</v>
      </c>
      <c r="M3750" s="48">
        <v>0.27295000000000003</v>
      </c>
      <c r="N3750" s="48">
        <v>0.34565000000000001</v>
      </c>
      <c r="O3750" s="48">
        <v>0.26768124999999998</v>
      </c>
      <c r="P3750" s="48"/>
      <c r="Q3750" s="48"/>
      <c r="R3750" s="48"/>
      <c r="S3750" s="48"/>
      <c r="T3750" s="48"/>
      <c r="U3750" s="48"/>
      <c r="V3750" s="48"/>
      <c r="W3750" s="48"/>
      <c r="X3750" s="48"/>
      <c r="Y3750" s="48"/>
      <c r="Z3750" s="48"/>
      <c r="AA3750" s="48"/>
      <c r="AB3750" s="48"/>
      <c r="AC3750" s="48"/>
      <c r="AD3750" s="48"/>
      <c r="AE3750" s="48"/>
      <c r="AF3750" s="48"/>
      <c r="AG3750" s="48"/>
      <c r="AH3750" s="48"/>
      <c r="AI3750" s="48"/>
      <c r="AJ3750" s="48"/>
      <c r="AK3750" s="48"/>
      <c r="AL3750" s="48"/>
      <c r="AM3750" s="48"/>
      <c r="AN3750" s="48"/>
      <c r="AO3750" s="48"/>
      <c r="AP3750" s="48"/>
      <c r="AQ3750" s="48"/>
      <c r="AR3750" s="48"/>
      <c r="AT3750" s="48"/>
      <c r="AU3750" s="48"/>
      <c r="AV3750" s="48"/>
      <c r="AZ3750" s="48"/>
      <c r="BA3750" s="48"/>
      <c r="BB3750" s="48"/>
      <c r="BC3750" s="48"/>
      <c r="BD3750" s="48"/>
      <c r="BE3750" s="48"/>
      <c r="BF3750" s="48"/>
      <c r="BG3750" s="48"/>
      <c r="BH3750" s="48"/>
      <c r="BI3750" s="48"/>
      <c r="BJ3750" s="48"/>
      <c r="BK3750" s="48"/>
      <c r="BL3750" s="48"/>
    </row>
    <row r="3751" spans="1:64" x14ac:dyDescent="0.25">
      <c r="A3751" s="56" t="s">
        <v>533</v>
      </c>
      <c r="B3751" s="56" t="s">
        <v>533</v>
      </c>
      <c r="C3751" s="47">
        <v>42309</v>
      </c>
      <c r="D3751" s="47"/>
      <c r="E3751" s="47"/>
      <c r="F3751" s="48" t="s">
        <v>534</v>
      </c>
      <c r="G3751" s="48"/>
      <c r="H3751" s="48">
        <v>486.29765624999999</v>
      </c>
      <c r="I3751" s="48">
        <v>0.13970312500000001</v>
      </c>
      <c r="J3751" s="48">
        <v>0.20391875000000001</v>
      </c>
      <c r="K3751" s="48">
        <v>0.28654374999999999</v>
      </c>
      <c r="L3751" s="48">
        <v>0.27633124999999997</v>
      </c>
      <c r="M3751" s="48">
        <v>0.27287499999999998</v>
      </c>
      <c r="N3751" s="48">
        <v>0.34568125</v>
      </c>
      <c r="O3751" s="48">
        <v>0.26774999999999999</v>
      </c>
      <c r="P3751" s="48"/>
      <c r="Q3751" s="48"/>
      <c r="R3751" s="48"/>
      <c r="S3751" s="48"/>
      <c r="T3751" s="48"/>
      <c r="U3751" s="48"/>
      <c r="V3751" s="48"/>
      <c r="W3751" s="48"/>
      <c r="X3751" s="48"/>
      <c r="Y3751" s="48"/>
      <c r="Z3751" s="48"/>
      <c r="AA3751" s="48"/>
      <c r="AB3751" s="48"/>
      <c r="AC3751" s="48"/>
      <c r="AD3751" s="48"/>
      <c r="AE3751" s="48"/>
      <c r="AF3751" s="48"/>
      <c r="AG3751" s="48"/>
      <c r="AH3751" s="48"/>
      <c r="AI3751" s="48"/>
      <c r="AJ3751" s="48"/>
      <c r="AK3751" s="48"/>
      <c r="AL3751" s="48"/>
      <c r="AM3751" s="48"/>
      <c r="AN3751" s="48"/>
      <c r="AO3751" s="48"/>
      <c r="AP3751" s="48"/>
      <c r="AQ3751" s="48"/>
      <c r="AR3751" s="48"/>
      <c r="AT3751" s="48"/>
      <c r="AU3751" s="48"/>
      <c r="AV3751" s="48"/>
      <c r="AZ3751" s="48"/>
      <c r="BA3751" s="48"/>
      <c r="BB3751" s="48"/>
      <c r="BC3751" s="48"/>
      <c r="BD3751" s="48"/>
      <c r="BE3751" s="48"/>
      <c r="BF3751" s="48"/>
      <c r="BG3751" s="48"/>
      <c r="BH3751" s="48"/>
      <c r="BI3751" s="48"/>
      <c r="BJ3751" s="48"/>
      <c r="BK3751" s="48"/>
      <c r="BL3751" s="48"/>
    </row>
    <row r="3752" spans="1:64" x14ac:dyDescent="0.25">
      <c r="A3752" s="56" t="s">
        <v>533</v>
      </c>
      <c r="B3752" s="56" t="s">
        <v>533</v>
      </c>
      <c r="C3752" s="47">
        <v>42310</v>
      </c>
      <c r="D3752" s="47"/>
      <c r="E3752" s="47"/>
      <c r="F3752" s="48" t="s">
        <v>534</v>
      </c>
      <c r="G3752" s="48"/>
      <c r="H3752" s="48">
        <v>486.77906250000001</v>
      </c>
      <c r="I3752" s="48">
        <v>0.14863750000000001</v>
      </c>
      <c r="J3752" s="48">
        <v>0.20073125</v>
      </c>
      <c r="K3752" s="48">
        <v>0.28563749999999999</v>
      </c>
      <c r="L3752" s="48">
        <v>0.27606249999999999</v>
      </c>
      <c r="M3752" s="48">
        <v>0.27278750000000002</v>
      </c>
      <c r="N3752" s="48">
        <v>0.34568125</v>
      </c>
      <c r="O3752" s="48">
        <v>0.26774375</v>
      </c>
      <c r="P3752" s="48"/>
      <c r="Q3752" s="48"/>
      <c r="R3752" s="48"/>
      <c r="S3752" s="48"/>
      <c r="T3752" s="48"/>
      <c r="U3752" s="48"/>
      <c r="V3752" s="48"/>
      <c r="W3752" s="48"/>
      <c r="X3752" s="48"/>
      <c r="Y3752" s="48"/>
      <c r="Z3752" s="48"/>
      <c r="AA3752" s="48"/>
      <c r="AB3752" s="48"/>
      <c r="AC3752" s="48"/>
      <c r="AD3752" s="48"/>
      <c r="AE3752" s="48"/>
      <c r="AF3752" s="48">
        <v>0.36088911720640399</v>
      </c>
      <c r="AG3752" s="48">
        <v>0.34926167798577501</v>
      </c>
      <c r="AH3752" s="48"/>
      <c r="AI3752" s="48"/>
      <c r="AJ3752" s="48"/>
      <c r="AK3752" s="48"/>
      <c r="AL3752" s="48"/>
      <c r="AM3752" s="48"/>
      <c r="AN3752" s="48"/>
      <c r="AO3752" s="48"/>
      <c r="AP3752" s="48"/>
      <c r="AQ3752" s="48"/>
      <c r="AR3752" s="48"/>
      <c r="AT3752" s="48"/>
      <c r="AU3752" s="48"/>
      <c r="AV3752" s="48"/>
      <c r="AZ3752" s="48"/>
      <c r="BA3752" s="48"/>
      <c r="BB3752" s="48"/>
      <c r="BC3752" s="48"/>
      <c r="BD3752" s="48"/>
      <c r="BE3752" s="48"/>
      <c r="BF3752" s="48"/>
      <c r="BG3752" s="48"/>
      <c r="BH3752" s="48"/>
      <c r="BI3752" s="48"/>
      <c r="BJ3752" s="48"/>
      <c r="BK3752" s="48"/>
      <c r="BL3752" s="48"/>
    </row>
    <row r="3753" spans="1:64" x14ac:dyDescent="0.25">
      <c r="A3753" s="56" t="s">
        <v>533</v>
      </c>
      <c r="B3753" s="56" t="s">
        <v>533</v>
      </c>
      <c r="C3753" s="47">
        <v>42311</v>
      </c>
      <c r="D3753" s="47"/>
      <c r="E3753" s="47"/>
      <c r="F3753" s="48" t="s">
        <v>534</v>
      </c>
      <c r="G3753" s="48"/>
      <c r="H3753" s="48">
        <v>485.20734375000001</v>
      </c>
      <c r="I3753" s="48">
        <v>0.14164687500000001</v>
      </c>
      <c r="J3753" s="48">
        <v>0.19925625</v>
      </c>
      <c r="K3753" s="48">
        <v>0.28444999999999998</v>
      </c>
      <c r="L3753" s="48">
        <v>0.27611875000000002</v>
      </c>
      <c r="M3753" s="48">
        <v>0.2729125</v>
      </c>
      <c r="N3753" s="48">
        <v>0.34567500000000001</v>
      </c>
      <c r="O3753" s="48">
        <v>0.26774999999999999</v>
      </c>
      <c r="P3753" s="48"/>
      <c r="Q3753" s="48"/>
      <c r="R3753" s="48"/>
      <c r="S3753" s="48"/>
      <c r="T3753" s="48"/>
      <c r="U3753" s="48"/>
      <c r="V3753" s="48"/>
      <c r="W3753" s="48"/>
      <c r="X3753" s="48"/>
      <c r="Y3753" s="48"/>
      <c r="Z3753" s="48"/>
      <c r="AA3753" s="48"/>
      <c r="AB3753" s="48"/>
      <c r="AC3753" s="48"/>
      <c r="AD3753" s="48"/>
      <c r="AE3753" s="48"/>
      <c r="AF3753" s="48"/>
      <c r="AG3753" s="48"/>
      <c r="AH3753" s="48"/>
      <c r="AI3753" s="48"/>
      <c r="AJ3753" s="48"/>
      <c r="AK3753" s="48"/>
      <c r="AL3753" s="48"/>
      <c r="AM3753" s="48"/>
      <c r="AN3753" s="48"/>
      <c r="AO3753" s="48"/>
      <c r="AP3753" s="48"/>
      <c r="AQ3753" s="48"/>
      <c r="AR3753" s="48"/>
      <c r="AT3753" s="48"/>
      <c r="AU3753" s="48"/>
      <c r="AV3753" s="48"/>
      <c r="AZ3753" s="48"/>
      <c r="BA3753" s="48"/>
      <c r="BB3753" s="48"/>
      <c r="BC3753" s="48"/>
      <c r="BD3753" s="48"/>
      <c r="BE3753" s="48"/>
      <c r="BF3753" s="48"/>
      <c r="BG3753" s="48"/>
      <c r="BH3753" s="48"/>
      <c r="BI3753" s="48"/>
      <c r="BJ3753" s="48"/>
      <c r="BK3753" s="48"/>
      <c r="BL3753" s="48"/>
    </row>
    <row r="3754" spans="1:64" x14ac:dyDescent="0.25">
      <c r="A3754" s="56" t="s">
        <v>533</v>
      </c>
      <c r="B3754" s="56" t="s">
        <v>533</v>
      </c>
      <c r="C3754" s="47">
        <v>42312</v>
      </c>
      <c r="D3754" s="47"/>
      <c r="E3754" s="47"/>
      <c r="F3754" s="48" t="s">
        <v>534</v>
      </c>
      <c r="G3754" s="48"/>
      <c r="H3754" s="48">
        <v>483.64640624999998</v>
      </c>
      <c r="I3754" s="48">
        <v>0.13712812499999999</v>
      </c>
      <c r="J3754" s="48">
        <v>0.19770625</v>
      </c>
      <c r="K3754" s="48">
        <v>0.28281875000000001</v>
      </c>
      <c r="L3754" s="48">
        <v>0.27555000000000002</v>
      </c>
      <c r="M3754" s="48">
        <v>0.27287499999999998</v>
      </c>
      <c r="N3754" s="48">
        <v>0.34570000000000001</v>
      </c>
      <c r="O3754" s="48">
        <v>0.26779375</v>
      </c>
      <c r="P3754" s="48"/>
      <c r="Q3754" s="48"/>
      <c r="R3754" s="48"/>
      <c r="S3754" s="48"/>
      <c r="T3754" s="48"/>
      <c r="U3754" s="48"/>
      <c r="V3754" s="48"/>
      <c r="W3754" s="48"/>
      <c r="X3754" s="48"/>
      <c r="Y3754" s="48"/>
      <c r="Z3754" s="48"/>
      <c r="AA3754" s="48"/>
      <c r="AB3754" s="48"/>
      <c r="AC3754" s="48"/>
      <c r="AD3754" s="48"/>
      <c r="AE3754" s="48"/>
      <c r="AF3754" s="48"/>
      <c r="AG3754" s="48"/>
      <c r="AH3754" s="48"/>
      <c r="AI3754" s="48"/>
      <c r="AJ3754" s="48"/>
      <c r="AK3754" s="48"/>
      <c r="AL3754" s="48"/>
      <c r="AM3754" s="48"/>
      <c r="AN3754" s="48"/>
      <c r="AO3754" s="48"/>
      <c r="AP3754" s="48"/>
      <c r="AQ3754" s="48"/>
      <c r="AR3754" s="48"/>
      <c r="AT3754" s="48"/>
      <c r="AU3754" s="48"/>
      <c r="AV3754" s="48"/>
      <c r="AZ3754" s="48"/>
      <c r="BA3754" s="48"/>
      <c r="BB3754" s="48"/>
      <c r="BC3754" s="48"/>
      <c r="BD3754" s="48"/>
      <c r="BE3754" s="48"/>
      <c r="BF3754" s="48"/>
      <c r="BG3754" s="48"/>
      <c r="BH3754" s="48"/>
      <c r="BI3754" s="48"/>
      <c r="BJ3754" s="48"/>
      <c r="BK3754" s="48"/>
      <c r="BL3754" s="48"/>
    </row>
    <row r="3755" spans="1:64" x14ac:dyDescent="0.25">
      <c r="A3755" s="56" t="s">
        <v>533</v>
      </c>
      <c r="B3755" s="56" t="s">
        <v>533</v>
      </c>
      <c r="C3755" s="47">
        <v>42313</v>
      </c>
      <c r="D3755" s="47"/>
      <c r="E3755" s="47"/>
      <c r="F3755" s="48" t="s">
        <v>534</v>
      </c>
      <c r="G3755" s="48"/>
      <c r="H3755" s="48">
        <v>481.74984375000003</v>
      </c>
      <c r="I3755" s="48">
        <v>0.13275937500000001</v>
      </c>
      <c r="J3755" s="48">
        <v>0.19500624999999999</v>
      </c>
      <c r="K3755" s="48">
        <v>0.28074375000000001</v>
      </c>
      <c r="L3755" s="48">
        <v>0.27485625000000002</v>
      </c>
      <c r="M3755" s="48">
        <v>0.27282499999999998</v>
      </c>
      <c r="N3755" s="48">
        <v>0.34565625</v>
      </c>
      <c r="O3755" s="48">
        <v>0.26786874999999999</v>
      </c>
      <c r="P3755" s="48"/>
      <c r="Q3755" s="48"/>
      <c r="R3755" s="48"/>
      <c r="S3755" s="48"/>
      <c r="T3755" s="48"/>
      <c r="U3755" s="48"/>
      <c r="V3755" s="48"/>
      <c r="W3755" s="48"/>
      <c r="X3755" s="48"/>
      <c r="Y3755" s="48"/>
      <c r="Z3755" s="48"/>
      <c r="AA3755" s="48"/>
      <c r="AB3755" s="48"/>
      <c r="AC3755" s="48"/>
      <c r="AD3755" s="48"/>
      <c r="AE3755" s="48"/>
      <c r="AF3755" s="48"/>
      <c r="AG3755" s="48">
        <v>0.28287307278521101</v>
      </c>
      <c r="AH3755" s="48"/>
      <c r="AI3755" s="48"/>
      <c r="AJ3755" s="48"/>
      <c r="AK3755" s="48"/>
      <c r="AL3755" s="48"/>
      <c r="AM3755" s="48"/>
      <c r="AN3755" s="48"/>
      <c r="AO3755" s="48"/>
      <c r="AP3755" s="48"/>
      <c r="AQ3755" s="48"/>
      <c r="AR3755" s="48"/>
      <c r="AT3755" s="48"/>
      <c r="AU3755" s="48"/>
      <c r="AV3755" s="48"/>
      <c r="AZ3755" s="48"/>
      <c r="BA3755" s="48"/>
      <c r="BB3755" s="48"/>
      <c r="BC3755" s="48"/>
      <c r="BD3755" s="48"/>
      <c r="BE3755" s="48"/>
      <c r="BF3755" s="48"/>
      <c r="BG3755" s="48"/>
      <c r="BH3755" s="48"/>
      <c r="BI3755" s="48"/>
      <c r="BJ3755" s="48"/>
      <c r="BK3755" s="48"/>
      <c r="BL3755" s="48"/>
    </row>
    <row r="3756" spans="1:64" x14ac:dyDescent="0.25">
      <c r="A3756" s="56" t="s">
        <v>533</v>
      </c>
      <c r="B3756" s="56" t="s">
        <v>533</v>
      </c>
      <c r="C3756" s="47">
        <v>42314</v>
      </c>
      <c r="D3756" s="47"/>
      <c r="E3756" s="47"/>
      <c r="F3756" s="48" t="s">
        <v>534</v>
      </c>
      <c r="G3756" s="48"/>
      <c r="H3756" s="48">
        <v>479.82656250000002</v>
      </c>
      <c r="I3756" s="48">
        <v>0.12814375</v>
      </c>
      <c r="J3756" s="48">
        <v>0.19195000000000001</v>
      </c>
      <c r="K3756" s="48">
        <v>0.27887499999999998</v>
      </c>
      <c r="L3756" s="48">
        <v>0.2742</v>
      </c>
      <c r="M3756" s="48">
        <v>0.27275624999999998</v>
      </c>
      <c r="N3756" s="48">
        <v>0.34565000000000001</v>
      </c>
      <c r="O3756" s="48">
        <v>0.26789374999999999</v>
      </c>
      <c r="P3756" s="48"/>
      <c r="Q3756" s="48"/>
      <c r="R3756" s="48"/>
      <c r="S3756" s="48"/>
      <c r="T3756" s="48"/>
      <c r="U3756" s="48"/>
      <c r="V3756" s="48"/>
      <c r="W3756" s="48"/>
      <c r="X3756" s="48"/>
      <c r="Y3756" s="48"/>
      <c r="Z3756" s="48"/>
      <c r="AA3756" s="48"/>
      <c r="AB3756" s="48"/>
      <c r="AC3756" s="48"/>
      <c r="AD3756" s="48"/>
      <c r="AE3756" s="48"/>
      <c r="AF3756" s="48"/>
      <c r="AG3756" s="48"/>
      <c r="AH3756" s="48"/>
      <c r="AI3756" s="48"/>
      <c r="AJ3756" s="48"/>
      <c r="AK3756" s="48"/>
      <c r="AL3756" s="48"/>
      <c r="AM3756" s="48"/>
      <c r="AN3756" s="48"/>
      <c r="AO3756" s="48"/>
      <c r="AP3756" s="48"/>
      <c r="AQ3756" s="48"/>
      <c r="AR3756" s="48"/>
      <c r="AT3756" s="48"/>
      <c r="AU3756" s="48"/>
      <c r="AV3756" s="48"/>
      <c r="AZ3756" s="48"/>
      <c r="BA3756" s="48"/>
      <c r="BB3756" s="48"/>
      <c r="BC3756" s="48"/>
      <c r="BD3756" s="48"/>
      <c r="BE3756" s="48"/>
      <c r="BF3756" s="48"/>
      <c r="BG3756" s="48"/>
      <c r="BH3756" s="48"/>
      <c r="BI3756" s="48"/>
      <c r="BJ3756" s="48"/>
      <c r="BK3756" s="48"/>
      <c r="BL3756" s="48"/>
    </row>
    <row r="3757" spans="1:64" x14ac:dyDescent="0.25">
      <c r="A3757" s="56" t="s">
        <v>533</v>
      </c>
      <c r="B3757" s="56" t="s">
        <v>533</v>
      </c>
      <c r="C3757" s="47">
        <v>42315</v>
      </c>
      <c r="D3757" s="47"/>
      <c r="E3757" s="47"/>
      <c r="F3757" s="48" t="s">
        <v>534</v>
      </c>
      <c r="G3757" s="48"/>
      <c r="H3757" s="48">
        <v>478.09875</v>
      </c>
      <c r="I3757" s="48">
        <v>0.12385625</v>
      </c>
      <c r="J3757" s="48">
        <v>0.18871874999999999</v>
      </c>
      <c r="K3757" s="48">
        <v>0.27740625000000002</v>
      </c>
      <c r="L3757" s="48">
        <v>0.27383750000000001</v>
      </c>
      <c r="M3757" s="48">
        <v>0.27257500000000001</v>
      </c>
      <c r="N3757" s="48">
        <v>0.34566875000000002</v>
      </c>
      <c r="O3757" s="48">
        <v>0.2678875</v>
      </c>
      <c r="P3757" s="48"/>
      <c r="Q3757" s="48"/>
      <c r="R3757" s="48"/>
      <c r="S3757" s="48"/>
      <c r="T3757" s="48"/>
      <c r="U3757" s="48"/>
      <c r="V3757" s="48"/>
      <c r="W3757" s="48"/>
      <c r="X3757" s="48"/>
      <c r="Y3757" s="48"/>
      <c r="Z3757" s="48"/>
      <c r="AA3757" s="48"/>
      <c r="AB3757" s="48"/>
      <c r="AC3757" s="48"/>
      <c r="AD3757" s="48"/>
      <c r="AE3757" s="48"/>
      <c r="AF3757" s="48"/>
      <c r="AG3757" s="48"/>
      <c r="AH3757" s="48"/>
      <c r="AI3757" s="48"/>
      <c r="AJ3757" s="48"/>
      <c r="AK3757" s="48"/>
      <c r="AL3757" s="48"/>
      <c r="AM3757" s="48"/>
      <c r="AN3757" s="48"/>
      <c r="AO3757" s="48"/>
      <c r="AP3757" s="48"/>
      <c r="AQ3757" s="48"/>
      <c r="AR3757" s="48"/>
      <c r="AT3757" s="48"/>
      <c r="AU3757" s="48"/>
      <c r="AV3757" s="48"/>
      <c r="AZ3757" s="48"/>
      <c r="BA3757" s="48"/>
      <c r="BB3757" s="48"/>
      <c r="BC3757" s="48"/>
      <c r="BD3757" s="48"/>
      <c r="BE3757" s="48"/>
      <c r="BF3757" s="48"/>
      <c r="BG3757" s="48"/>
      <c r="BH3757" s="48"/>
      <c r="BI3757" s="48"/>
      <c r="BJ3757" s="48"/>
      <c r="BK3757" s="48"/>
      <c r="BL3757" s="48"/>
    </row>
    <row r="3758" spans="1:64" x14ac:dyDescent="0.25">
      <c r="A3758" s="56" t="s">
        <v>533</v>
      </c>
      <c r="B3758" s="56" t="s">
        <v>533</v>
      </c>
      <c r="C3758" s="47">
        <v>42316</v>
      </c>
      <c r="D3758" s="47"/>
      <c r="E3758" s="47"/>
      <c r="F3758" s="48" t="s">
        <v>534</v>
      </c>
      <c r="G3758" s="48"/>
      <c r="H3758" s="48">
        <v>476.65218750000003</v>
      </c>
      <c r="I3758" s="48">
        <v>0.12051249999999999</v>
      </c>
      <c r="J3758" s="48">
        <v>0.18616874999999999</v>
      </c>
      <c r="K3758" s="48">
        <v>0.27586875</v>
      </c>
      <c r="L3758" s="48">
        <v>0.27352500000000002</v>
      </c>
      <c r="M3758" s="48">
        <v>0.27250000000000002</v>
      </c>
      <c r="N3758" s="48">
        <v>0.34565000000000001</v>
      </c>
      <c r="O3758" s="48">
        <v>0.26795625000000001</v>
      </c>
      <c r="P3758" s="48"/>
      <c r="Q3758" s="48"/>
      <c r="R3758" s="48"/>
      <c r="S3758" s="48"/>
      <c r="T3758" s="48"/>
      <c r="U3758" s="48"/>
      <c r="V3758" s="48"/>
      <c r="W3758" s="48"/>
      <c r="X3758" s="48"/>
      <c r="Y3758" s="48"/>
      <c r="Z3758" s="48"/>
      <c r="AA3758" s="48"/>
      <c r="AB3758" s="48"/>
      <c r="AC3758" s="48"/>
      <c r="AD3758" s="48"/>
      <c r="AE3758" s="48"/>
      <c r="AF3758" s="48"/>
      <c r="AG3758" s="48"/>
      <c r="AH3758" s="48"/>
      <c r="AI3758" s="48"/>
      <c r="AJ3758" s="48"/>
      <c r="AK3758" s="48"/>
      <c r="AL3758" s="48"/>
      <c r="AM3758" s="48"/>
      <c r="AN3758" s="48"/>
      <c r="AO3758" s="48"/>
      <c r="AP3758" s="48"/>
      <c r="AQ3758" s="48"/>
      <c r="AR3758" s="48"/>
      <c r="AT3758" s="48"/>
      <c r="AU3758" s="48"/>
      <c r="AV3758" s="48"/>
      <c r="AZ3758" s="48"/>
      <c r="BA3758" s="48"/>
      <c r="BB3758" s="48"/>
      <c r="BC3758" s="48"/>
      <c r="BD3758" s="48"/>
      <c r="BE3758" s="48"/>
      <c r="BF3758" s="48"/>
      <c r="BG3758" s="48"/>
      <c r="BH3758" s="48"/>
      <c r="BI3758" s="48"/>
      <c r="BJ3758" s="48"/>
      <c r="BK3758" s="48"/>
      <c r="BL3758" s="48"/>
    </row>
    <row r="3759" spans="1:64" x14ac:dyDescent="0.25">
      <c r="A3759" s="56" t="s">
        <v>533</v>
      </c>
      <c r="B3759" s="56" t="s">
        <v>533</v>
      </c>
      <c r="C3759" s="47">
        <v>42317</v>
      </c>
      <c r="D3759" s="47"/>
      <c r="E3759" s="47"/>
      <c r="F3759" s="48" t="s">
        <v>534</v>
      </c>
      <c r="G3759" s="48"/>
      <c r="H3759" s="48">
        <v>474.56625000000003</v>
      </c>
      <c r="I3759" s="48">
        <v>0.1162125</v>
      </c>
      <c r="J3759" s="48">
        <v>0.182</v>
      </c>
      <c r="K3759" s="48">
        <v>0.27340625000000002</v>
      </c>
      <c r="L3759" s="48">
        <v>0.27321875000000001</v>
      </c>
      <c r="M3759" s="48">
        <v>0.27244374999999998</v>
      </c>
      <c r="N3759" s="48">
        <v>0.34575</v>
      </c>
      <c r="O3759" s="48">
        <v>0.26796249999999999</v>
      </c>
      <c r="P3759" s="48"/>
      <c r="Q3759" s="48"/>
      <c r="R3759" s="48"/>
      <c r="S3759" s="48"/>
      <c r="T3759" s="48"/>
      <c r="U3759" s="48"/>
      <c r="V3759" s="48"/>
      <c r="W3759" s="48"/>
      <c r="X3759" s="48"/>
      <c r="Y3759" s="48"/>
      <c r="Z3759" s="48"/>
      <c r="AA3759" s="48"/>
      <c r="AB3759" s="48"/>
      <c r="AC3759" s="48"/>
      <c r="AD3759" s="48"/>
      <c r="AE3759" s="48"/>
      <c r="AF3759" s="48"/>
      <c r="AG3759" s="48"/>
      <c r="AH3759" s="48"/>
      <c r="AI3759" s="48"/>
      <c r="AJ3759" s="48"/>
      <c r="AK3759" s="48"/>
      <c r="AL3759" s="48"/>
      <c r="AM3759" s="48"/>
      <c r="AN3759" s="48"/>
      <c r="AO3759" s="48"/>
      <c r="AP3759" s="48"/>
      <c r="AQ3759" s="48"/>
      <c r="AR3759" s="48"/>
      <c r="AT3759" s="48"/>
      <c r="AU3759" s="48"/>
      <c r="AV3759" s="48"/>
      <c r="AZ3759" s="48"/>
      <c r="BA3759" s="48"/>
      <c r="BB3759" s="48"/>
      <c r="BC3759" s="48"/>
      <c r="BD3759" s="48"/>
      <c r="BE3759" s="48"/>
      <c r="BF3759" s="48"/>
      <c r="BG3759" s="48"/>
      <c r="BH3759" s="48"/>
      <c r="BI3759" s="48"/>
      <c r="BJ3759" s="48"/>
      <c r="BK3759" s="48"/>
      <c r="BL3759" s="48"/>
    </row>
    <row r="3760" spans="1:64" x14ac:dyDescent="0.25">
      <c r="A3760" s="56" t="s">
        <v>533</v>
      </c>
      <c r="B3760" s="56" t="s">
        <v>533</v>
      </c>
      <c r="C3760" s="47">
        <v>42318</v>
      </c>
      <c r="D3760" s="47"/>
      <c r="E3760" s="47"/>
      <c r="F3760" s="48" t="s">
        <v>534</v>
      </c>
      <c r="G3760" s="48"/>
      <c r="H3760" s="48">
        <v>472.30687499999999</v>
      </c>
      <c r="I3760" s="48">
        <v>0.1120625</v>
      </c>
      <c r="J3760" s="48">
        <v>0.1774375</v>
      </c>
      <c r="K3760" s="48">
        <v>0.27063749999999998</v>
      </c>
      <c r="L3760" s="48">
        <v>0.27283125000000003</v>
      </c>
      <c r="M3760" s="48">
        <v>0.27243125000000001</v>
      </c>
      <c r="N3760" s="48">
        <v>0.34575624999999999</v>
      </c>
      <c r="O3760" s="48">
        <v>0.26795000000000002</v>
      </c>
      <c r="P3760" s="48"/>
      <c r="Q3760" s="48"/>
      <c r="R3760" s="48"/>
      <c r="S3760" s="48"/>
      <c r="T3760" s="48"/>
      <c r="U3760" s="48"/>
      <c r="V3760" s="48"/>
      <c r="W3760" s="48"/>
      <c r="X3760" s="48"/>
      <c r="Y3760" s="48"/>
      <c r="Z3760" s="48"/>
      <c r="AA3760" s="48"/>
      <c r="AB3760" s="48"/>
      <c r="AC3760" s="48"/>
      <c r="AD3760" s="48"/>
      <c r="AE3760" s="48">
        <v>7.95</v>
      </c>
      <c r="AF3760" s="48">
        <v>0.53045773920129202</v>
      </c>
      <c r="AG3760" s="48">
        <v>0.47952402953242201</v>
      </c>
      <c r="AH3760" s="48"/>
      <c r="AI3760" s="48"/>
      <c r="AJ3760" s="48"/>
      <c r="AK3760" s="48">
        <v>0</v>
      </c>
      <c r="AL3760" s="48">
        <v>6.95</v>
      </c>
      <c r="AM3760" s="48"/>
      <c r="AN3760" s="48"/>
      <c r="AO3760" s="48"/>
      <c r="AP3760" s="48"/>
      <c r="AQ3760" s="48"/>
      <c r="AR3760" s="48"/>
      <c r="AT3760" s="48"/>
      <c r="AU3760" s="48"/>
      <c r="AV3760" s="48"/>
      <c r="AZ3760" s="48"/>
      <c r="BA3760" s="48"/>
      <c r="BB3760" s="48"/>
      <c r="BC3760" s="48"/>
      <c r="BD3760" s="48"/>
      <c r="BE3760" s="48"/>
      <c r="BF3760" s="48"/>
      <c r="BG3760" s="48"/>
      <c r="BH3760" s="48"/>
      <c r="BI3760" s="48"/>
      <c r="BJ3760" s="48"/>
      <c r="BK3760" s="48"/>
      <c r="BL3760" s="48">
        <v>7.95</v>
      </c>
    </row>
    <row r="3761" spans="1:64" x14ac:dyDescent="0.25">
      <c r="A3761" s="56" t="s">
        <v>533</v>
      </c>
      <c r="B3761" s="56" t="s">
        <v>533</v>
      </c>
      <c r="C3761" s="47">
        <v>42319</v>
      </c>
      <c r="D3761" s="47"/>
      <c r="E3761" s="47"/>
      <c r="F3761" s="48" t="s">
        <v>534</v>
      </c>
      <c r="G3761" s="48"/>
      <c r="H3761" s="48">
        <v>470.76375000000002</v>
      </c>
      <c r="I3761" s="48">
        <v>0.10845</v>
      </c>
      <c r="J3761" s="48">
        <v>0.17532500000000001</v>
      </c>
      <c r="K3761" s="48">
        <v>0.26866250000000003</v>
      </c>
      <c r="L3761" s="48">
        <v>0.27251874999999998</v>
      </c>
      <c r="M3761" s="48">
        <v>0.2723875</v>
      </c>
      <c r="N3761" s="48">
        <v>0.34574375000000002</v>
      </c>
      <c r="O3761" s="48">
        <v>0.26801249999999999</v>
      </c>
      <c r="P3761" s="48"/>
      <c r="Q3761" s="48"/>
      <c r="R3761" s="48"/>
      <c r="S3761" s="48"/>
      <c r="T3761" s="48"/>
      <c r="U3761" s="48"/>
      <c r="V3761" s="48"/>
      <c r="W3761" s="48"/>
      <c r="X3761" s="48"/>
      <c r="Y3761" s="48"/>
      <c r="Z3761" s="48"/>
      <c r="AA3761" s="48"/>
      <c r="AB3761" s="48"/>
      <c r="AC3761" s="48"/>
      <c r="AD3761" s="48"/>
      <c r="AE3761" s="48"/>
      <c r="AF3761" s="48"/>
      <c r="AG3761" s="48"/>
      <c r="AH3761" s="48"/>
      <c r="AI3761" s="48"/>
      <c r="AJ3761" s="48"/>
      <c r="AK3761" s="48"/>
      <c r="AL3761" s="48"/>
      <c r="AM3761" s="48"/>
      <c r="AN3761" s="48"/>
      <c r="AO3761" s="48"/>
      <c r="AP3761" s="48"/>
      <c r="AQ3761" s="48"/>
      <c r="AR3761" s="48"/>
      <c r="AT3761" s="48"/>
      <c r="AU3761" s="48"/>
      <c r="AV3761" s="48"/>
      <c r="AZ3761" s="48"/>
      <c r="BA3761" s="48"/>
      <c r="BB3761" s="48"/>
      <c r="BC3761" s="48"/>
      <c r="BD3761" s="48"/>
      <c r="BE3761" s="48"/>
      <c r="BF3761" s="48"/>
      <c r="BG3761" s="48"/>
      <c r="BH3761" s="48"/>
      <c r="BI3761" s="48"/>
      <c r="BJ3761" s="48"/>
      <c r="BK3761" s="48"/>
      <c r="BL3761" s="48"/>
    </row>
    <row r="3762" spans="1:64" x14ac:dyDescent="0.25">
      <c r="A3762" s="56" t="s">
        <v>533</v>
      </c>
      <c r="B3762" s="56" t="s">
        <v>533</v>
      </c>
      <c r="C3762" s="47">
        <v>42320</v>
      </c>
      <c r="D3762" s="47"/>
      <c r="E3762" s="47"/>
      <c r="F3762" s="48" t="s">
        <v>534</v>
      </c>
      <c r="G3762" s="48"/>
      <c r="H3762" s="48">
        <v>469.10859375000001</v>
      </c>
      <c r="I3762" s="48">
        <v>0.107021875</v>
      </c>
      <c r="J3762" s="48">
        <v>0.17299375</v>
      </c>
      <c r="K3762" s="48">
        <v>0.26570624999999998</v>
      </c>
      <c r="L3762" s="48">
        <v>0.27157500000000001</v>
      </c>
      <c r="M3762" s="48">
        <v>0.27242499999999997</v>
      </c>
      <c r="N3762" s="48">
        <v>0.34584999999999999</v>
      </c>
      <c r="O3762" s="48">
        <v>0.26813124999999999</v>
      </c>
      <c r="P3762" s="48"/>
      <c r="Q3762" s="48"/>
      <c r="R3762" s="48"/>
      <c r="S3762" s="48"/>
      <c r="T3762" s="48"/>
      <c r="U3762" s="48"/>
      <c r="V3762" s="48"/>
      <c r="W3762" s="48"/>
      <c r="X3762" s="48"/>
      <c r="Y3762" s="48"/>
      <c r="Z3762" s="48"/>
      <c r="AA3762" s="48"/>
      <c r="AB3762" s="48"/>
      <c r="AC3762" s="48"/>
      <c r="AD3762" s="48"/>
      <c r="AE3762" s="48"/>
      <c r="AF3762" s="48">
        <v>0.58557177416452599</v>
      </c>
      <c r="AG3762" s="48">
        <v>0.50564683134936905</v>
      </c>
      <c r="AH3762" s="48"/>
      <c r="AI3762" s="48"/>
      <c r="AJ3762" s="48"/>
      <c r="AK3762" s="48"/>
      <c r="AL3762" s="48"/>
      <c r="AM3762" s="48"/>
      <c r="AN3762" s="48"/>
      <c r="AO3762" s="48"/>
      <c r="AP3762" s="48"/>
      <c r="AQ3762" s="48"/>
      <c r="AR3762" s="48"/>
      <c r="AT3762" s="48"/>
      <c r="AU3762" s="48"/>
      <c r="AV3762" s="48"/>
      <c r="AZ3762" s="48"/>
      <c r="BA3762" s="48"/>
      <c r="BB3762" s="48"/>
      <c r="BC3762" s="48"/>
      <c r="BD3762" s="48"/>
      <c r="BE3762" s="48"/>
      <c r="BF3762" s="48"/>
      <c r="BG3762" s="48"/>
      <c r="BH3762" s="48"/>
      <c r="BI3762" s="48"/>
      <c r="BJ3762" s="48"/>
      <c r="BK3762" s="48"/>
      <c r="BL3762" s="48"/>
    </row>
    <row r="3763" spans="1:64" x14ac:dyDescent="0.25">
      <c r="A3763" s="56" t="s">
        <v>533</v>
      </c>
      <c r="B3763" s="56" t="s">
        <v>533</v>
      </c>
      <c r="C3763" s="47">
        <v>42321</v>
      </c>
      <c r="D3763" s="47"/>
      <c r="E3763" s="47"/>
      <c r="F3763" s="48" t="s">
        <v>534</v>
      </c>
      <c r="G3763" s="48"/>
      <c r="H3763" s="48">
        <v>466.52531249999998</v>
      </c>
      <c r="I3763" s="48">
        <v>0.10441875</v>
      </c>
      <c r="J3763" s="48">
        <v>0.1691125</v>
      </c>
      <c r="K3763" s="48">
        <v>0.26180625000000002</v>
      </c>
      <c r="L3763" s="48">
        <v>0.27039374999999999</v>
      </c>
      <c r="M3763" s="48">
        <v>0.27218750000000003</v>
      </c>
      <c r="N3763" s="48">
        <v>0.34583750000000002</v>
      </c>
      <c r="O3763" s="48">
        <v>0.26809375000000002</v>
      </c>
      <c r="P3763" s="48"/>
      <c r="Q3763" s="48"/>
      <c r="R3763" s="48"/>
      <c r="S3763" s="48"/>
      <c r="T3763" s="48"/>
      <c r="U3763" s="48"/>
      <c r="V3763" s="48"/>
      <c r="W3763" s="48"/>
      <c r="X3763" s="48"/>
      <c r="Y3763" s="48"/>
      <c r="Z3763" s="48"/>
      <c r="AA3763" s="48"/>
      <c r="AB3763" s="48"/>
      <c r="AC3763" s="48"/>
      <c r="AD3763" s="48"/>
      <c r="AE3763" s="48"/>
      <c r="AF3763" s="48"/>
      <c r="AG3763" s="48"/>
      <c r="AH3763" s="48"/>
      <c r="AI3763" s="48"/>
      <c r="AJ3763" s="48"/>
      <c r="AK3763" s="48"/>
      <c r="AL3763" s="48"/>
      <c r="AM3763" s="48"/>
      <c r="AN3763" s="48"/>
      <c r="AO3763" s="48"/>
      <c r="AP3763" s="48"/>
      <c r="AQ3763" s="48"/>
      <c r="AR3763" s="48"/>
      <c r="AT3763" s="48"/>
      <c r="AU3763" s="48"/>
      <c r="AV3763" s="48"/>
      <c r="AZ3763" s="48"/>
      <c r="BA3763" s="48"/>
      <c r="BB3763" s="48"/>
      <c r="BC3763" s="48"/>
      <c r="BD3763" s="48"/>
      <c r="BE3763" s="48"/>
      <c r="BF3763" s="48"/>
      <c r="BG3763" s="48"/>
      <c r="BH3763" s="48"/>
      <c r="BI3763" s="48"/>
      <c r="BJ3763" s="48"/>
      <c r="BK3763" s="48"/>
      <c r="BL3763" s="48"/>
    </row>
    <row r="3764" spans="1:64" x14ac:dyDescent="0.25">
      <c r="A3764" s="56" t="s">
        <v>533</v>
      </c>
      <c r="B3764" s="56" t="s">
        <v>533</v>
      </c>
      <c r="C3764" s="47">
        <v>42322</v>
      </c>
      <c r="D3764" s="47"/>
      <c r="E3764" s="47"/>
      <c r="F3764" s="48" t="s">
        <v>534</v>
      </c>
      <c r="G3764" s="48"/>
      <c r="H3764" s="48">
        <v>464.23546875</v>
      </c>
      <c r="I3764" s="48">
        <v>0.102121875</v>
      </c>
      <c r="J3764" s="48">
        <v>0.16586875000000001</v>
      </c>
      <c r="K3764" s="48">
        <v>0.25843749999999999</v>
      </c>
      <c r="L3764" s="48">
        <v>0.269175</v>
      </c>
      <c r="M3764" s="48">
        <v>0.27194374999999998</v>
      </c>
      <c r="N3764" s="48">
        <v>0.34579375000000001</v>
      </c>
      <c r="O3764" s="48">
        <v>0.26810624999999999</v>
      </c>
      <c r="P3764" s="48"/>
      <c r="Q3764" s="48"/>
      <c r="R3764" s="48"/>
      <c r="S3764" s="48"/>
      <c r="T3764" s="48"/>
      <c r="U3764" s="48"/>
      <c r="V3764" s="48"/>
      <c r="W3764" s="48"/>
      <c r="X3764" s="48"/>
      <c r="Y3764" s="48"/>
      <c r="Z3764" s="48"/>
      <c r="AA3764" s="48"/>
      <c r="AB3764" s="48"/>
      <c r="AC3764" s="48"/>
      <c r="AD3764" s="48"/>
      <c r="AE3764" s="48"/>
      <c r="AF3764" s="48"/>
      <c r="AG3764" s="48"/>
      <c r="AH3764" s="48"/>
      <c r="AI3764" s="48"/>
      <c r="AJ3764" s="48"/>
      <c r="AK3764" s="48"/>
      <c r="AL3764" s="48"/>
      <c r="AM3764" s="48"/>
      <c r="AN3764" s="48"/>
      <c r="AO3764" s="48"/>
      <c r="AP3764" s="48"/>
      <c r="AQ3764" s="48"/>
      <c r="AR3764" s="48"/>
      <c r="AT3764" s="48"/>
      <c r="AU3764" s="48"/>
      <c r="AV3764" s="48"/>
      <c r="AZ3764" s="48"/>
      <c r="BA3764" s="48"/>
      <c r="BB3764" s="48"/>
      <c r="BC3764" s="48"/>
      <c r="BD3764" s="48"/>
      <c r="BE3764" s="48"/>
      <c r="BF3764" s="48"/>
      <c r="BG3764" s="48"/>
      <c r="BH3764" s="48"/>
      <c r="BI3764" s="48"/>
      <c r="BJ3764" s="48"/>
      <c r="BK3764" s="48"/>
      <c r="BL3764" s="48"/>
    </row>
    <row r="3765" spans="1:64" x14ac:dyDescent="0.25">
      <c r="A3765" s="56" t="s">
        <v>533</v>
      </c>
      <c r="B3765" s="56" t="s">
        <v>533</v>
      </c>
      <c r="C3765" s="47">
        <v>42323</v>
      </c>
      <c r="D3765" s="47"/>
      <c r="E3765" s="47"/>
      <c r="F3765" s="48" t="s">
        <v>534</v>
      </c>
      <c r="G3765" s="48"/>
      <c r="H3765" s="48">
        <v>462.2109375</v>
      </c>
      <c r="I3765" s="48">
        <v>9.9775000000000003E-2</v>
      </c>
      <c r="J3765" s="48">
        <v>0.16334375000000001</v>
      </c>
      <c r="K3765" s="48">
        <v>0.25549375000000002</v>
      </c>
      <c r="L3765" s="48">
        <v>0.26804375000000003</v>
      </c>
      <c r="M3765" s="48">
        <v>0.27168124999999999</v>
      </c>
      <c r="N3765" s="48">
        <v>0.34579375000000001</v>
      </c>
      <c r="O3765" s="48">
        <v>0.26813124999999999</v>
      </c>
      <c r="P3765" s="48"/>
      <c r="Q3765" s="48"/>
      <c r="R3765" s="48"/>
      <c r="S3765" s="48"/>
      <c r="T3765" s="48"/>
      <c r="U3765" s="48"/>
      <c r="V3765" s="48"/>
      <c r="W3765" s="48"/>
      <c r="X3765" s="48"/>
      <c r="Y3765" s="48"/>
      <c r="Z3765" s="48"/>
      <c r="AA3765" s="48"/>
      <c r="AB3765" s="48"/>
      <c r="AC3765" s="48"/>
      <c r="AD3765" s="48"/>
      <c r="AE3765" s="48"/>
      <c r="AF3765" s="48"/>
      <c r="AG3765" s="48"/>
      <c r="AH3765" s="48"/>
      <c r="AI3765" s="48"/>
      <c r="AJ3765" s="48"/>
      <c r="AK3765" s="48"/>
      <c r="AL3765" s="48"/>
      <c r="AM3765" s="48"/>
      <c r="AN3765" s="48"/>
      <c r="AO3765" s="48"/>
      <c r="AP3765" s="48"/>
      <c r="AQ3765" s="48"/>
      <c r="AR3765" s="48"/>
      <c r="AT3765" s="48"/>
      <c r="AU3765" s="48"/>
      <c r="AV3765" s="48"/>
      <c r="AZ3765" s="48"/>
      <c r="BA3765" s="48"/>
      <c r="BB3765" s="48"/>
      <c r="BC3765" s="48"/>
      <c r="BD3765" s="48"/>
      <c r="BE3765" s="48"/>
      <c r="BF3765" s="48"/>
      <c r="BG3765" s="48"/>
      <c r="BH3765" s="48"/>
      <c r="BI3765" s="48"/>
      <c r="BJ3765" s="48"/>
      <c r="BK3765" s="48"/>
      <c r="BL3765" s="48"/>
    </row>
    <row r="3766" spans="1:64" x14ac:dyDescent="0.25">
      <c r="A3766" s="56" t="s">
        <v>533</v>
      </c>
      <c r="B3766" s="56" t="s">
        <v>533</v>
      </c>
      <c r="C3766" s="47">
        <v>42324</v>
      </c>
      <c r="D3766" s="47"/>
      <c r="E3766" s="47"/>
      <c r="F3766" s="48" t="s">
        <v>534</v>
      </c>
      <c r="G3766" s="48"/>
      <c r="H3766" s="48">
        <v>459.63749999999999</v>
      </c>
      <c r="I3766" s="48">
        <v>9.7768750000000001E-2</v>
      </c>
      <c r="J3766" s="48">
        <v>0.15976874999999999</v>
      </c>
      <c r="K3766" s="48">
        <v>0.25148124999999999</v>
      </c>
      <c r="L3766" s="48">
        <v>0.26646249999999999</v>
      </c>
      <c r="M3766" s="48">
        <v>0.27148125000000001</v>
      </c>
      <c r="N3766" s="48">
        <v>0.34573124999999999</v>
      </c>
      <c r="O3766" s="48">
        <v>0.26819999999999999</v>
      </c>
      <c r="P3766" s="48"/>
      <c r="Q3766" s="48"/>
      <c r="R3766" s="48"/>
      <c r="S3766" s="48"/>
      <c r="T3766" s="48"/>
      <c r="U3766" s="48"/>
      <c r="V3766" s="48"/>
      <c r="W3766" s="48"/>
      <c r="X3766" s="48"/>
      <c r="Y3766" s="48"/>
      <c r="Z3766" s="48"/>
      <c r="AA3766" s="48"/>
      <c r="AB3766" s="48"/>
      <c r="AC3766" s="48"/>
      <c r="AD3766" s="48"/>
      <c r="AE3766" s="48"/>
      <c r="AF3766" s="48"/>
      <c r="AG3766" s="48"/>
      <c r="AH3766" s="48"/>
      <c r="AI3766" s="48"/>
      <c r="AJ3766" s="48"/>
      <c r="AK3766" s="48"/>
      <c r="AL3766" s="48"/>
      <c r="AM3766" s="48"/>
      <c r="AN3766" s="48"/>
      <c r="AO3766" s="48"/>
      <c r="AP3766" s="48"/>
      <c r="AQ3766" s="48"/>
      <c r="AR3766" s="48"/>
      <c r="AT3766" s="48"/>
      <c r="AU3766" s="48"/>
      <c r="AV3766" s="48"/>
      <c r="AZ3766" s="48"/>
      <c r="BA3766" s="48"/>
      <c r="BB3766" s="48"/>
      <c r="BC3766" s="48"/>
      <c r="BD3766" s="48"/>
      <c r="BE3766" s="48"/>
      <c r="BF3766" s="48"/>
      <c r="BG3766" s="48"/>
      <c r="BH3766" s="48"/>
      <c r="BI3766" s="48"/>
      <c r="BJ3766" s="48"/>
      <c r="BK3766" s="48"/>
      <c r="BL3766" s="48"/>
    </row>
    <row r="3767" spans="1:64" x14ac:dyDescent="0.25">
      <c r="A3767" s="56" t="s">
        <v>533</v>
      </c>
      <c r="B3767" s="56" t="s">
        <v>533</v>
      </c>
      <c r="C3767" s="47">
        <v>42325</v>
      </c>
      <c r="D3767" s="47"/>
      <c r="E3767" s="47"/>
      <c r="F3767" s="48" t="s">
        <v>534</v>
      </c>
      <c r="G3767" s="48"/>
      <c r="H3767" s="48">
        <v>457.74374999999998</v>
      </c>
      <c r="I3767" s="48">
        <v>9.5399999999999999E-2</v>
      </c>
      <c r="J3767" s="48">
        <v>0.15757499999999999</v>
      </c>
      <c r="K3767" s="48">
        <v>0.24883749999999999</v>
      </c>
      <c r="L3767" s="48">
        <v>0.26521250000000002</v>
      </c>
      <c r="M3767" s="48">
        <v>0.27137499999999998</v>
      </c>
      <c r="N3767" s="48">
        <v>0.34571249999999998</v>
      </c>
      <c r="O3767" s="48">
        <v>0.26818750000000002</v>
      </c>
      <c r="P3767" s="48"/>
      <c r="Q3767" s="48"/>
      <c r="R3767" s="48"/>
      <c r="S3767" s="48"/>
      <c r="T3767" s="48"/>
      <c r="U3767" s="48"/>
      <c r="V3767" s="48"/>
      <c r="W3767" s="48"/>
      <c r="X3767" s="48"/>
      <c r="Y3767" s="48"/>
      <c r="Z3767" s="48"/>
      <c r="AA3767" s="48"/>
      <c r="AB3767" s="48"/>
      <c r="AC3767" s="48"/>
      <c r="AD3767" s="48"/>
      <c r="AE3767" s="48"/>
      <c r="AF3767" s="48">
        <v>0.70377241770824905</v>
      </c>
      <c r="AG3767" s="48">
        <v>0.59280935123317702</v>
      </c>
      <c r="AH3767" s="48"/>
      <c r="AI3767" s="48"/>
      <c r="AJ3767" s="48"/>
      <c r="AK3767" s="48"/>
      <c r="AL3767" s="48"/>
      <c r="AM3767" s="48"/>
      <c r="AN3767" s="48"/>
      <c r="AO3767" s="48"/>
      <c r="AP3767" s="48"/>
      <c r="AQ3767" s="48"/>
      <c r="AR3767" s="48"/>
      <c r="AT3767" s="48"/>
      <c r="AU3767" s="48"/>
      <c r="AV3767" s="48"/>
      <c r="AZ3767" s="48"/>
      <c r="BA3767" s="48"/>
      <c r="BB3767" s="48"/>
      <c r="BC3767" s="48"/>
      <c r="BD3767" s="48"/>
      <c r="BE3767" s="48"/>
      <c r="BF3767" s="48"/>
      <c r="BG3767" s="48"/>
      <c r="BH3767" s="48"/>
      <c r="BI3767" s="48"/>
      <c r="BJ3767" s="48"/>
      <c r="BK3767" s="48"/>
      <c r="BL3767" s="48"/>
    </row>
    <row r="3768" spans="1:64" x14ac:dyDescent="0.25">
      <c r="A3768" s="56" t="s">
        <v>533</v>
      </c>
      <c r="B3768" s="56" t="s">
        <v>533</v>
      </c>
      <c r="C3768" s="47">
        <v>42326</v>
      </c>
      <c r="D3768" s="47"/>
      <c r="E3768" s="47"/>
      <c r="F3768" s="48" t="s">
        <v>534</v>
      </c>
      <c r="G3768" s="48"/>
      <c r="H3768" s="48">
        <v>455.46140624999998</v>
      </c>
      <c r="I3768" s="48">
        <v>9.3296875000000001E-2</v>
      </c>
      <c r="J3768" s="48">
        <v>0.15509999999999999</v>
      </c>
      <c r="K3768" s="48">
        <v>0.24555625</v>
      </c>
      <c r="L3768" s="48">
        <v>0.26365</v>
      </c>
      <c r="M3768" s="48">
        <v>0.27089374999999999</v>
      </c>
      <c r="N3768" s="48">
        <v>0.34570624999999999</v>
      </c>
      <c r="O3768" s="48">
        <v>0.26819999999999999</v>
      </c>
      <c r="P3768" s="48"/>
      <c r="Q3768" s="48"/>
      <c r="R3768" s="48"/>
      <c r="S3768" s="48"/>
      <c r="T3768" s="48"/>
      <c r="U3768" s="48"/>
      <c r="V3768" s="48"/>
      <c r="W3768" s="48"/>
      <c r="X3768" s="48"/>
      <c r="Y3768" s="48"/>
      <c r="Z3768" s="48"/>
      <c r="AA3768" s="48"/>
      <c r="AB3768" s="48"/>
      <c r="AC3768" s="48"/>
      <c r="AD3768" s="48"/>
      <c r="AE3768" s="48"/>
      <c r="AF3768" s="48"/>
      <c r="AG3768" s="48"/>
      <c r="AH3768" s="48"/>
      <c r="AI3768" s="48"/>
      <c r="AJ3768" s="48"/>
      <c r="AK3768" s="48"/>
      <c r="AL3768" s="48"/>
      <c r="AM3768" s="48"/>
      <c r="AN3768" s="48"/>
      <c r="AO3768" s="48"/>
      <c r="AP3768" s="48"/>
      <c r="AQ3768" s="48"/>
      <c r="AR3768" s="48"/>
      <c r="AT3768" s="48"/>
      <c r="AU3768" s="48"/>
      <c r="AV3768" s="48"/>
      <c r="AZ3768" s="48"/>
      <c r="BA3768" s="48"/>
      <c r="BB3768" s="48"/>
      <c r="BC3768" s="48"/>
      <c r="BD3768" s="48"/>
      <c r="BE3768" s="48"/>
      <c r="BF3768" s="48"/>
      <c r="BG3768" s="48"/>
      <c r="BH3768" s="48"/>
      <c r="BI3768" s="48"/>
      <c r="BJ3768" s="48"/>
      <c r="BK3768" s="48"/>
      <c r="BL3768" s="48"/>
    </row>
    <row r="3769" spans="1:64" x14ac:dyDescent="0.25">
      <c r="A3769" s="56" t="s">
        <v>533</v>
      </c>
      <c r="B3769" s="56" t="s">
        <v>533</v>
      </c>
      <c r="C3769" s="47">
        <v>42327</v>
      </c>
      <c r="D3769" s="47"/>
      <c r="E3769" s="47"/>
      <c r="F3769" s="48" t="s">
        <v>534</v>
      </c>
      <c r="G3769" s="48"/>
      <c r="H3769" s="48">
        <v>471.80484374999997</v>
      </c>
      <c r="I3769" s="48">
        <v>0.202840625</v>
      </c>
      <c r="J3769" s="48">
        <v>0.16387499999999999</v>
      </c>
      <c r="K3769" s="48">
        <v>0.24293124999999999</v>
      </c>
      <c r="L3769" s="48">
        <v>0.26193749999999999</v>
      </c>
      <c r="M3769" s="48">
        <v>0.27064375000000002</v>
      </c>
      <c r="N3769" s="48">
        <v>0.34564375000000003</v>
      </c>
      <c r="O3769" s="48">
        <v>0.26816875000000001</v>
      </c>
      <c r="P3769" s="48"/>
      <c r="Q3769" s="48"/>
      <c r="R3769" s="48"/>
      <c r="S3769" s="48"/>
      <c r="T3769" s="48">
        <v>8.7521398000000001</v>
      </c>
      <c r="U3769" s="48">
        <v>327.23475000000002</v>
      </c>
      <c r="V3769" s="48">
        <v>0</v>
      </c>
      <c r="W3769" s="48"/>
      <c r="X3769" s="48"/>
      <c r="Y3769" s="48"/>
      <c r="Z3769" s="48"/>
      <c r="AA3769" s="48"/>
      <c r="AB3769" s="48"/>
      <c r="AC3769" s="48"/>
      <c r="AD3769" s="48"/>
      <c r="AE3769" s="48"/>
      <c r="AF3769" s="48"/>
      <c r="AG3769" s="48"/>
      <c r="AH3769" s="48">
        <v>3.3599999999999998E-2</v>
      </c>
      <c r="AI3769" s="48">
        <v>1.9151999999999999E-3</v>
      </c>
      <c r="AJ3769" s="48">
        <v>5.7000000000000002E-2</v>
      </c>
      <c r="AK3769" s="48"/>
      <c r="AL3769" s="48"/>
      <c r="AM3769" s="48">
        <v>2.1</v>
      </c>
      <c r="AN3769" s="48">
        <v>4.33175334133378E-2</v>
      </c>
      <c r="AO3769" s="48">
        <v>5.6580387500000002</v>
      </c>
      <c r="AP3769" s="48">
        <v>130.61775</v>
      </c>
      <c r="AQ3769" s="48"/>
      <c r="AR3769" s="48"/>
      <c r="AS3769">
        <v>1.6077447000000002E-2</v>
      </c>
      <c r="AT3769" s="48"/>
      <c r="AU3769" s="48"/>
      <c r="AV3769" s="48"/>
      <c r="AZ3769" s="48"/>
      <c r="BA3769" s="48"/>
      <c r="BB3769" s="48"/>
      <c r="BC3769" s="48"/>
      <c r="BD3769" s="48"/>
      <c r="BE3769" s="48">
        <v>0</v>
      </c>
      <c r="BF3769" s="48"/>
      <c r="BG3769" s="48">
        <v>1.57315112433862E-2</v>
      </c>
      <c r="BH3769" s="48">
        <v>3.0921858499999999</v>
      </c>
      <c r="BI3769" s="48"/>
      <c r="BJ3769" s="48">
        <v>196.56</v>
      </c>
      <c r="BK3769" s="48"/>
      <c r="BL3769" s="48"/>
    </row>
    <row r="3770" spans="1:64" x14ac:dyDescent="0.25">
      <c r="A3770" s="56" t="s">
        <v>533</v>
      </c>
      <c r="B3770" s="56" t="s">
        <v>533</v>
      </c>
      <c r="C3770" s="47">
        <v>42328</v>
      </c>
      <c r="D3770" s="47"/>
      <c r="E3770" s="47"/>
      <c r="F3770" s="48" t="s">
        <v>534</v>
      </c>
      <c r="G3770" s="48"/>
      <c r="H3770" s="48">
        <v>472.90406250000001</v>
      </c>
      <c r="I3770" s="48">
        <v>0.21168124999999999</v>
      </c>
      <c r="J3770" s="48">
        <v>0.16523750000000001</v>
      </c>
      <c r="K3770" s="48">
        <v>0.24319374999999999</v>
      </c>
      <c r="L3770" s="48">
        <v>0.26061250000000002</v>
      </c>
      <c r="M3770" s="48">
        <v>0.27029999999999998</v>
      </c>
      <c r="N3770" s="48">
        <v>0.34564375000000003</v>
      </c>
      <c r="O3770" s="48">
        <v>0.26813749999999997</v>
      </c>
      <c r="P3770" s="48"/>
      <c r="Q3770" s="48"/>
      <c r="R3770" s="48"/>
      <c r="S3770" s="48">
        <v>3.5</v>
      </c>
      <c r="T3770" s="48"/>
      <c r="U3770" s="48"/>
      <c r="V3770" s="48"/>
      <c r="W3770" s="48"/>
      <c r="X3770" s="48"/>
      <c r="Y3770" s="48"/>
      <c r="Z3770" s="48"/>
      <c r="AA3770" s="48"/>
      <c r="AB3770" s="48"/>
      <c r="AC3770" s="48"/>
      <c r="AD3770" s="48"/>
      <c r="AE3770" s="48">
        <v>8.85</v>
      </c>
      <c r="AF3770" s="48"/>
      <c r="AG3770" s="48">
        <v>0.76106072378251299</v>
      </c>
      <c r="AH3770" s="48"/>
      <c r="AI3770" s="48"/>
      <c r="AJ3770" s="48"/>
      <c r="AK3770" s="48">
        <v>0.5</v>
      </c>
      <c r="AL3770" s="48">
        <v>8.35</v>
      </c>
      <c r="AM3770" s="48"/>
      <c r="AN3770" s="48"/>
      <c r="AO3770" s="48"/>
      <c r="AP3770" s="48"/>
      <c r="AQ3770" s="48"/>
      <c r="AR3770" s="48"/>
      <c r="AT3770" s="48"/>
      <c r="AU3770" s="48"/>
      <c r="AV3770" s="48"/>
      <c r="AZ3770" s="48"/>
      <c r="BA3770" s="48"/>
      <c r="BB3770" s="48"/>
      <c r="BC3770" s="48"/>
      <c r="BD3770" s="48"/>
      <c r="BE3770" s="48"/>
      <c r="BF3770" s="48"/>
      <c r="BG3770" s="48"/>
      <c r="BH3770" s="48"/>
      <c r="BI3770" s="48"/>
      <c r="BJ3770" s="48"/>
      <c r="BK3770" s="48"/>
      <c r="BL3770" s="48">
        <v>8.85</v>
      </c>
    </row>
    <row r="3771" spans="1:64" x14ac:dyDescent="0.25">
      <c r="A3771" s="56" t="s">
        <v>533</v>
      </c>
      <c r="B3771" s="56" t="s">
        <v>533</v>
      </c>
      <c r="C3771" s="47">
        <v>42329</v>
      </c>
      <c r="D3771" s="47"/>
      <c r="E3771" s="47"/>
      <c r="F3771" s="48" t="s">
        <v>534</v>
      </c>
      <c r="G3771" s="48"/>
      <c r="H3771" s="48">
        <v>469.37062500000002</v>
      </c>
      <c r="I3771" s="48">
        <v>0.18890000000000001</v>
      </c>
      <c r="J3771" s="48">
        <v>0.16547500000000001</v>
      </c>
      <c r="K3771" s="48">
        <v>0.24407499999999999</v>
      </c>
      <c r="L3771" s="48">
        <v>0.25969375</v>
      </c>
      <c r="M3771" s="48">
        <v>0.27001874999999997</v>
      </c>
      <c r="N3771" s="48">
        <v>0.34552500000000003</v>
      </c>
      <c r="O3771" s="48">
        <v>0.26806875000000002</v>
      </c>
      <c r="P3771" s="48"/>
      <c r="Q3771" s="48"/>
      <c r="R3771" s="48"/>
      <c r="S3771" s="48"/>
      <c r="T3771" s="48"/>
      <c r="U3771" s="48"/>
      <c r="V3771" s="48"/>
      <c r="W3771" s="48"/>
      <c r="X3771" s="48"/>
      <c r="Y3771" s="48"/>
      <c r="Z3771" s="48"/>
      <c r="AA3771" s="48"/>
      <c r="AB3771" s="48"/>
      <c r="AC3771" s="48"/>
      <c r="AD3771" s="48"/>
      <c r="AE3771" s="48"/>
      <c r="AF3771" s="48"/>
      <c r="AG3771" s="48"/>
      <c r="AH3771" s="48"/>
      <c r="AI3771" s="48"/>
      <c r="AJ3771" s="48"/>
      <c r="AK3771" s="48"/>
      <c r="AL3771" s="48"/>
      <c r="AM3771" s="48"/>
      <c r="AN3771" s="48"/>
      <c r="AO3771" s="48"/>
      <c r="AP3771" s="48"/>
      <c r="AQ3771" s="48"/>
      <c r="AR3771" s="48"/>
      <c r="AT3771" s="48"/>
      <c r="AU3771" s="48"/>
      <c r="AV3771" s="48"/>
      <c r="AZ3771" s="48"/>
      <c r="BA3771" s="48"/>
      <c r="BB3771" s="48"/>
      <c r="BC3771" s="48"/>
      <c r="BD3771" s="48"/>
      <c r="BE3771" s="48"/>
      <c r="BF3771" s="48"/>
      <c r="BG3771" s="48"/>
      <c r="BH3771" s="48"/>
      <c r="BI3771" s="48"/>
      <c r="BJ3771" s="48"/>
      <c r="BK3771" s="48"/>
      <c r="BL3771" s="48"/>
    </row>
    <row r="3772" spans="1:64" x14ac:dyDescent="0.25">
      <c r="A3772" s="56" t="s">
        <v>533</v>
      </c>
      <c r="B3772" s="56" t="s">
        <v>533</v>
      </c>
      <c r="C3772" s="47">
        <v>42330</v>
      </c>
      <c r="D3772" s="47"/>
      <c r="E3772" s="47"/>
      <c r="F3772" s="48" t="s">
        <v>534</v>
      </c>
      <c r="G3772" s="48"/>
      <c r="H3772" s="48">
        <v>466.12921875000001</v>
      </c>
      <c r="I3772" s="48">
        <v>0.167884375</v>
      </c>
      <c r="J3772" s="48">
        <v>0.16579374999999999</v>
      </c>
      <c r="K3772" s="48">
        <v>0.2447</v>
      </c>
      <c r="L3772" s="48">
        <v>0.25882500000000003</v>
      </c>
      <c r="M3772" s="48">
        <v>0.26985625000000002</v>
      </c>
      <c r="N3772" s="48">
        <v>0.34546874999999999</v>
      </c>
      <c r="O3772" s="48">
        <v>0.26807500000000001</v>
      </c>
      <c r="P3772" s="48"/>
      <c r="Q3772" s="48"/>
      <c r="R3772" s="48"/>
      <c r="S3772" s="48"/>
      <c r="T3772" s="48"/>
      <c r="U3772" s="48"/>
      <c r="V3772" s="48"/>
      <c r="W3772" s="48"/>
      <c r="X3772" s="48"/>
      <c r="Y3772" s="48"/>
      <c r="Z3772" s="48"/>
      <c r="AA3772" s="48"/>
      <c r="AB3772" s="48"/>
      <c r="AC3772" s="48"/>
      <c r="AD3772" s="48"/>
      <c r="AE3772" s="48"/>
      <c r="AF3772" s="48"/>
      <c r="AG3772" s="48"/>
      <c r="AH3772" s="48"/>
      <c r="AI3772" s="48"/>
      <c r="AJ3772" s="48"/>
      <c r="AK3772" s="48"/>
      <c r="AL3772" s="48"/>
      <c r="AM3772" s="48"/>
      <c r="AN3772" s="48"/>
      <c r="AO3772" s="48"/>
      <c r="AP3772" s="48"/>
      <c r="AQ3772" s="48"/>
      <c r="AR3772" s="48"/>
      <c r="AT3772" s="48"/>
      <c r="AU3772" s="48"/>
      <c r="AV3772" s="48"/>
      <c r="AZ3772" s="48"/>
      <c r="BA3772" s="48"/>
      <c r="BB3772" s="48"/>
      <c r="BC3772" s="48"/>
      <c r="BD3772" s="48"/>
      <c r="BE3772" s="48"/>
      <c r="BF3772" s="48"/>
      <c r="BG3772" s="48"/>
      <c r="BH3772" s="48"/>
      <c r="BI3772" s="48"/>
      <c r="BJ3772" s="48"/>
      <c r="BK3772" s="48"/>
      <c r="BL3772" s="48"/>
    </row>
    <row r="3773" spans="1:64" x14ac:dyDescent="0.25">
      <c r="A3773" s="56" t="s">
        <v>533</v>
      </c>
      <c r="B3773" s="56" t="s">
        <v>533</v>
      </c>
      <c r="C3773" s="47">
        <v>42331</v>
      </c>
      <c r="D3773" s="47"/>
      <c r="E3773" s="47"/>
      <c r="F3773" s="48" t="s">
        <v>534</v>
      </c>
      <c r="G3773" s="48"/>
      <c r="H3773" s="48">
        <v>461.9325</v>
      </c>
      <c r="I3773" s="48">
        <v>0.1456875</v>
      </c>
      <c r="J3773" s="48">
        <v>0.16446250000000001</v>
      </c>
      <c r="K3773" s="48">
        <v>0.24408125</v>
      </c>
      <c r="L3773" s="48">
        <v>0.25773750000000001</v>
      </c>
      <c r="M3773" s="48">
        <v>0.26946249999999999</v>
      </c>
      <c r="N3773" s="48">
        <v>0.34539375</v>
      </c>
      <c r="O3773" s="48">
        <v>0.26802500000000001</v>
      </c>
      <c r="P3773" s="48"/>
      <c r="Q3773" s="48"/>
      <c r="R3773" s="48"/>
      <c r="S3773" s="48"/>
      <c r="T3773" s="48"/>
      <c r="U3773" s="48"/>
      <c r="V3773" s="48"/>
      <c r="W3773" s="48"/>
      <c r="X3773" s="48"/>
      <c r="Y3773" s="48"/>
      <c r="Z3773" s="48"/>
      <c r="AA3773" s="48"/>
      <c r="AB3773" s="48"/>
      <c r="AC3773" s="48"/>
      <c r="AD3773" s="48"/>
      <c r="AE3773" s="48"/>
      <c r="AF3773" s="48">
        <v>0.70382263923431199</v>
      </c>
      <c r="AG3773" s="48">
        <v>0.670566786745184</v>
      </c>
      <c r="AH3773" s="48"/>
      <c r="AI3773" s="48"/>
      <c r="AJ3773" s="48"/>
      <c r="AK3773" s="48"/>
      <c r="AL3773" s="48"/>
      <c r="AM3773" s="48"/>
      <c r="AN3773" s="48"/>
      <c r="AO3773" s="48"/>
      <c r="AP3773" s="48"/>
      <c r="AQ3773" s="48"/>
      <c r="AR3773" s="48"/>
      <c r="AT3773" s="48"/>
      <c r="AU3773" s="48"/>
      <c r="AV3773" s="48"/>
      <c r="AZ3773" s="48"/>
      <c r="BA3773" s="48"/>
      <c r="BB3773" s="48"/>
      <c r="BC3773" s="48"/>
      <c r="BD3773" s="48"/>
      <c r="BE3773" s="48"/>
      <c r="BF3773" s="48"/>
      <c r="BG3773" s="48"/>
      <c r="BH3773" s="48"/>
      <c r="BI3773" s="48"/>
      <c r="BJ3773" s="48"/>
      <c r="BK3773" s="48"/>
      <c r="BL3773" s="48"/>
    </row>
    <row r="3774" spans="1:64" x14ac:dyDescent="0.25">
      <c r="A3774" s="56" t="s">
        <v>533</v>
      </c>
      <c r="B3774" s="56" t="s">
        <v>533</v>
      </c>
      <c r="C3774" s="47">
        <v>42332</v>
      </c>
      <c r="D3774" s="47"/>
      <c r="E3774" s="47"/>
      <c r="F3774" s="48" t="s">
        <v>534</v>
      </c>
      <c r="G3774" s="48"/>
      <c r="H3774" s="48">
        <v>457.46249999999998</v>
      </c>
      <c r="I3774" s="48">
        <v>0.12618750000000001</v>
      </c>
      <c r="J3774" s="48">
        <v>0.1615375</v>
      </c>
      <c r="K3774" s="48">
        <v>0.24265</v>
      </c>
      <c r="L3774" s="48">
        <v>0.25614375</v>
      </c>
      <c r="M3774" s="48">
        <v>0.26896874999999998</v>
      </c>
      <c r="N3774" s="48">
        <v>0.34526250000000003</v>
      </c>
      <c r="O3774" s="48">
        <v>0.26798749999999999</v>
      </c>
      <c r="P3774" s="48"/>
      <c r="Q3774" s="48"/>
      <c r="R3774" s="48"/>
      <c r="S3774" s="48"/>
      <c r="T3774" s="48"/>
      <c r="U3774" s="48"/>
      <c r="V3774" s="48"/>
      <c r="W3774" s="48"/>
      <c r="X3774" s="48"/>
      <c r="Y3774" s="48"/>
      <c r="Z3774" s="48"/>
      <c r="AA3774" s="48"/>
      <c r="AB3774" s="48"/>
      <c r="AC3774" s="48"/>
      <c r="AD3774" s="48"/>
      <c r="AE3774" s="48"/>
      <c r="AF3774" s="48"/>
      <c r="AG3774" s="48"/>
      <c r="AH3774" s="48"/>
      <c r="AI3774" s="48"/>
      <c r="AJ3774" s="48"/>
      <c r="AK3774" s="48"/>
      <c r="AL3774" s="48"/>
      <c r="AM3774" s="48"/>
      <c r="AN3774" s="48"/>
      <c r="AO3774" s="48"/>
      <c r="AP3774" s="48"/>
      <c r="AQ3774" s="48"/>
      <c r="AR3774" s="48"/>
      <c r="AT3774" s="48"/>
      <c r="AU3774" s="48"/>
      <c r="AV3774" s="48"/>
      <c r="AZ3774" s="48"/>
      <c r="BA3774" s="48"/>
      <c r="BB3774" s="48"/>
      <c r="BC3774" s="48"/>
      <c r="BD3774" s="48"/>
      <c r="BE3774" s="48"/>
      <c r="BF3774" s="48"/>
      <c r="BG3774" s="48"/>
      <c r="BH3774" s="48"/>
      <c r="BI3774" s="48"/>
      <c r="BJ3774" s="48"/>
      <c r="BK3774" s="48"/>
      <c r="BL3774" s="48"/>
    </row>
    <row r="3775" spans="1:64" x14ac:dyDescent="0.25">
      <c r="A3775" s="56" t="s">
        <v>533</v>
      </c>
      <c r="B3775" s="56" t="s">
        <v>533</v>
      </c>
      <c r="C3775" s="47">
        <v>42333</v>
      </c>
      <c r="D3775" s="47"/>
      <c r="E3775" s="47"/>
      <c r="F3775" s="48" t="s">
        <v>534</v>
      </c>
      <c r="G3775" s="48"/>
      <c r="H3775" s="48">
        <v>453.30093749999997</v>
      </c>
      <c r="I3775" s="48">
        <v>0.112425</v>
      </c>
      <c r="J3775" s="48">
        <v>0.15741875</v>
      </c>
      <c r="K3775" s="48">
        <v>0.23997499999999999</v>
      </c>
      <c r="L3775" s="48">
        <v>0.25443125</v>
      </c>
      <c r="M3775" s="48">
        <v>0.26851249999999999</v>
      </c>
      <c r="N3775" s="48">
        <v>0.34525624999999999</v>
      </c>
      <c r="O3775" s="48">
        <v>0.26790625000000001</v>
      </c>
      <c r="P3775" s="48"/>
      <c r="Q3775" s="48"/>
      <c r="R3775" s="48"/>
      <c r="S3775" s="48"/>
      <c r="T3775" s="48"/>
      <c r="U3775" s="48"/>
      <c r="V3775" s="48"/>
      <c r="W3775" s="48"/>
      <c r="X3775" s="48"/>
      <c r="Y3775" s="48"/>
      <c r="Z3775" s="48"/>
      <c r="AA3775" s="48"/>
      <c r="AB3775" s="48"/>
      <c r="AC3775" s="48"/>
      <c r="AD3775" s="48"/>
      <c r="AE3775" s="48">
        <v>8.85</v>
      </c>
      <c r="AF3775" s="48"/>
      <c r="AG3775" s="48"/>
      <c r="AH3775" s="48"/>
      <c r="AI3775" s="48"/>
      <c r="AJ3775" s="48"/>
      <c r="AK3775" s="48">
        <v>0.85</v>
      </c>
      <c r="AL3775" s="48">
        <v>8.8000000000000007</v>
      </c>
      <c r="AM3775" s="48"/>
      <c r="AN3775" s="48"/>
      <c r="AO3775" s="48"/>
      <c r="AP3775" s="48"/>
      <c r="AQ3775" s="48"/>
      <c r="AR3775" s="48"/>
      <c r="AT3775" s="48"/>
      <c r="AU3775" s="48"/>
      <c r="AV3775" s="48"/>
      <c r="AZ3775" s="48"/>
      <c r="BA3775" s="48"/>
      <c r="BB3775" s="48"/>
      <c r="BC3775" s="48"/>
      <c r="BD3775" s="48"/>
      <c r="BE3775" s="48"/>
      <c r="BF3775" s="48"/>
      <c r="BG3775" s="48"/>
      <c r="BH3775" s="48"/>
      <c r="BI3775" s="48"/>
      <c r="BJ3775" s="48"/>
      <c r="BK3775" s="48"/>
      <c r="BL3775" s="48">
        <v>8.85</v>
      </c>
    </row>
    <row r="3776" spans="1:64" x14ac:dyDescent="0.25">
      <c r="A3776" s="56" t="s">
        <v>533</v>
      </c>
      <c r="B3776" s="56" t="s">
        <v>533</v>
      </c>
      <c r="C3776" s="47">
        <v>42334</v>
      </c>
      <c r="D3776" s="47"/>
      <c r="E3776" s="47"/>
      <c r="F3776" s="48" t="s">
        <v>534</v>
      </c>
      <c r="G3776" s="48"/>
      <c r="H3776" s="48">
        <v>449.13468749999998</v>
      </c>
      <c r="I3776" s="48">
        <v>0.10278125</v>
      </c>
      <c r="J3776" s="48">
        <v>0.15265000000000001</v>
      </c>
      <c r="K3776" s="48">
        <v>0.23608750000000001</v>
      </c>
      <c r="L3776" s="48">
        <v>0.25240625</v>
      </c>
      <c r="M3776" s="48">
        <v>0.2679375</v>
      </c>
      <c r="N3776" s="48">
        <v>0.34508749999999999</v>
      </c>
      <c r="O3776" s="48">
        <v>0.26788125000000002</v>
      </c>
      <c r="P3776" s="48"/>
      <c r="Q3776" s="48"/>
      <c r="R3776" s="48"/>
      <c r="S3776" s="48"/>
      <c r="T3776" s="48"/>
      <c r="U3776" s="48"/>
      <c r="V3776" s="48"/>
      <c r="W3776" s="48"/>
      <c r="X3776" s="48"/>
      <c r="Y3776" s="48"/>
      <c r="Z3776" s="48"/>
      <c r="AA3776" s="48"/>
      <c r="AB3776" s="48"/>
      <c r="AC3776" s="48"/>
      <c r="AD3776" s="48"/>
      <c r="AE3776" s="48"/>
      <c r="AF3776" s="48"/>
      <c r="AG3776" s="48"/>
      <c r="AH3776" s="48"/>
      <c r="AI3776" s="48"/>
      <c r="AJ3776" s="48"/>
      <c r="AK3776" s="48"/>
      <c r="AL3776" s="48"/>
      <c r="AM3776" s="48"/>
      <c r="AN3776" s="48"/>
      <c r="AO3776" s="48"/>
      <c r="AP3776" s="48"/>
      <c r="AQ3776" s="48"/>
      <c r="AR3776" s="48"/>
      <c r="AT3776" s="48"/>
      <c r="AU3776" s="48"/>
      <c r="AV3776" s="48"/>
      <c r="AZ3776" s="48"/>
      <c r="BA3776" s="48"/>
      <c r="BB3776" s="48"/>
      <c r="BC3776" s="48"/>
      <c r="BD3776" s="48"/>
      <c r="BE3776" s="48"/>
      <c r="BF3776" s="48"/>
      <c r="BG3776" s="48"/>
      <c r="BH3776" s="48"/>
      <c r="BI3776" s="48"/>
      <c r="BJ3776" s="48"/>
      <c r="BK3776" s="48"/>
      <c r="BL3776" s="48"/>
    </row>
    <row r="3777" spans="1:64" x14ac:dyDescent="0.25">
      <c r="A3777" s="56" t="s">
        <v>533</v>
      </c>
      <c r="B3777" s="56" t="s">
        <v>533</v>
      </c>
      <c r="C3777" s="47">
        <v>42335</v>
      </c>
      <c r="D3777" s="47"/>
      <c r="E3777" s="47"/>
      <c r="F3777" s="48" t="s">
        <v>534</v>
      </c>
      <c r="G3777" s="48"/>
      <c r="H3777" s="48">
        <v>446.41874999999999</v>
      </c>
      <c r="I3777" s="48">
        <v>9.6862500000000004E-2</v>
      </c>
      <c r="J3777" s="48">
        <v>0.14985000000000001</v>
      </c>
      <c r="K3777" s="48">
        <v>0.23335</v>
      </c>
      <c r="L3777" s="48">
        <v>0.25066250000000001</v>
      </c>
      <c r="M3777" s="48">
        <v>0.26765624999999998</v>
      </c>
      <c r="N3777" s="48">
        <v>0.34507500000000002</v>
      </c>
      <c r="O3777" s="48">
        <v>0.26796249999999999</v>
      </c>
      <c r="P3777" s="48"/>
      <c r="Q3777" s="48"/>
      <c r="R3777" s="48"/>
      <c r="S3777" s="48"/>
      <c r="T3777" s="48"/>
      <c r="U3777" s="48"/>
      <c r="V3777" s="48"/>
      <c r="W3777" s="48"/>
      <c r="X3777" s="48"/>
      <c r="Y3777" s="48"/>
      <c r="Z3777" s="48"/>
      <c r="AA3777" s="48"/>
      <c r="AB3777" s="48"/>
      <c r="AC3777" s="48"/>
      <c r="AD3777" s="48"/>
      <c r="AE3777" s="48"/>
      <c r="AF3777" s="48"/>
      <c r="AG3777" s="48"/>
      <c r="AH3777" s="48"/>
      <c r="AI3777" s="48"/>
      <c r="AJ3777" s="48"/>
      <c r="AK3777" s="48"/>
      <c r="AL3777" s="48"/>
      <c r="AM3777" s="48"/>
      <c r="AN3777" s="48"/>
      <c r="AO3777" s="48"/>
      <c r="AP3777" s="48"/>
      <c r="AQ3777" s="48"/>
      <c r="AR3777" s="48"/>
      <c r="AT3777" s="48"/>
      <c r="AU3777" s="48"/>
      <c r="AV3777" s="48"/>
      <c r="AZ3777" s="48"/>
      <c r="BA3777" s="48"/>
      <c r="BB3777" s="48"/>
      <c r="BC3777" s="48"/>
      <c r="BD3777" s="48"/>
      <c r="BE3777" s="48"/>
      <c r="BF3777" s="48"/>
      <c r="BG3777" s="48"/>
      <c r="BH3777" s="48"/>
      <c r="BI3777" s="48"/>
      <c r="BJ3777" s="48"/>
      <c r="BK3777" s="48"/>
      <c r="BL3777" s="48"/>
    </row>
    <row r="3778" spans="1:64" x14ac:dyDescent="0.25">
      <c r="A3778" s="56" t="s">
        <v>533</v>
      </c>
      <c r="B3778" s="56" t="s">
        <v>533</v>
      </c>
      <c r="C3778" s="47">
        <v>42336</v>
      </c>
      <c r="D3778" s="47"/>
      <c r="E3778" s="47"/>
      <c r="F3778" s="48" t="s">
        <v>534</v>
      </c>
      <c r="G3778" s="48"/>
      <c r="H3778" s="48">
        <v>442.51125000000002</v>
      </c>
      <c r="I3778" s="48">
        <v>9.22375E-2</v>
      </c>
      <c r="J3778" s="48">
        <v>0.14505000000000001</v>
      </c>
      <c r="K3778" s="48">
        <v>0.22825000000000001</v>
      </c>
      <c r="L3778" s="48">
        <v>0.248</v>
      </c>
      <c r="M3778" s="48">
        <v>0.26716250000000002</v>
      </c>
      <c r="N3778" s="48">
        <v>0.3450375</v>
      </c>
      <c r="O3778" s="48">
        <v>0.26794374999999998</v>
      </c>
      <c r="P3778" s="48"/>
      <c r="Q3778" s="48"/>
      <c r="R3778" s="48"/>
      <c r="S3778" s="48"/>
      <c r="T3778" s="48"/>
      <c r="U3778" s="48"/>
      <c r="V3778" s="48"/>
      <c r="W3778" s="48"/>
      <c r="X3778" s="48"/>
      <c r="Y3778" s="48"/>
      <c r="Z3778" s="48"/>
      <c r="AA3778" s="48"/>
      <c r="AB3778" s="48"/>
      <c r="AC3778" s="48"/>
      <c r="AD3778" s="48"/>
      <c r="AE3778" s="48"/>
      <c r="AF3778" s="48"/>
      <c r="AG3778" s="48"/>
      <c r="AH3778" s="48"/>
      <c r="AI3778" s="48"/>
      <c r="AJ3778" s="48"/>
      <c r="AK3778" s="48"/>
      <c r="AL3778" s="48"/>
      <c r="AM3778" s="48"/>
      <c r="AN3778" s="48"/>
      <c r="AO3778" s="48"/>
      <c r="AP3778" s="48"/>
      <c r="AQ3778" s="48"/>
      <c r="AR3778" s="48"/>
      <c r="AT3778" s="48"/>
      <c r="AU3778" s="48"/>
      <c r="AV3778" s="48"/>
      <c r="AZ3778" s="48"/>
      <c r="BA3778" s="48"/>
      <c r="BB3778" s="48"/>
      <c r="BC3778" s="48"/>
      <c r="BD3778" s="48"/>
      <c r="BE3778" s="48"/>
      <c r="BF3778" s="48"/>
      <c r="BG3778" s="48"/>
      <c r="BH3778" s="48"/>
      <c r="BI3778" s="48"/>
      <c r="BJ3778" s="48"/>
      <c r="BK3778" s="48"/>
      <c r="BL3778" s="48"/>
    </row>
    <row r="3779" spans="1:64" x14ac:dyDescent="0.25">
      <c r="A3779" s="56" t="s">
        <v>533</v>
      </c>
      <c r="B3779" s="56" t="s">
        <v>533</v>
      </c>
      <c r="C3779" s="47">
        <v>42337</v>
      </c>
      <c r="D3779" s="47"/>
      <c r="E3779" s="47"/>
      <c r="F3779" s="48" t="s">
        <v>534</v>
      </c>
      <c r="G3779" s="48"/>
      <c r="H3779" s="48">
        <v>440.07421875</v>
      </c>
      <c r="I3779" s="48">
        <v>8.8728125000000005E-2</v>
      </c>
      <c r="J3779" s="48">
        <v>0.14221249999999999</v>
      </c>
      <c r="K3779" s="48">
        <v>0.22553124999999999</v>
      </c>
      <c r="L3779" s="48">
        <v>0.24603749999999999</v>
      </c>
      <c r="M3779" s="48">
        <v>0.26696249999999999</v>
      </c>
      <c r="N3779" s="48">
        <v>0.34505000000000002</v>
      </c>
      <c r="O3779" s="48">
        <v>0.2678625</v>
      </c>
      <c r="P3779" s="48"/>
      <c r="Q3779" s="48"/>
      <c r="R3779" s="48"/>
      <c r="S3779" s="48"/>
      <c r="T3779" s="48"/>
      <c r="U3779" s="48"/>
      <c r="V3779" s="48"/>
      <c r="W3779" s="48"/>
      <c r="X3779" s="48"/>
      <c r="Y3779" s="48"/>
      <c r="Z3779" s="48"/>
      <c r="AA3779" s="48"/>
      <c r="AB3779" s="48"/>
      <c r="AC3779" s="48"/>
      <c r="AD3779" s="48"/>
      <c r="AE3779" s="48"/>
      <c r="AF3779" s="48"/>
      <c r="AG3779" s="48"/>
      <c r="AH3779" s="48"/>
      <c r="AI3779" s="48"/>
      <c r="AJ3779" s="48"/>
      <c r="AK3779" s="48"/>
      <c r="AL3779" s="48"/>
      <c r="AM3779" s="48"/>
      <c r="AN3779" s="48"/>
      <c r="AO3779" s="48"/>
      <c r="AP3779" s="48"/>
      <c r="AQ3779" s="48"/>
      <c r="AR3779" s="48"/>
      <c r="AT3779" s="48"/>
      <c r="AU3779" s="48"/>
      <c r="AV3779" s="48"/>
      <c r="AZ3779" s="48"/>
      <c r="BA3779" s="48"/>
      <c r="BB3779" s="48"/>
      <c r="BC3779" s="48"/>
      <c r="BD3779" s="48"/>
      <c r="BE3779" s="48"/>
      <c r="BF3779" s="48"/>
      <c r="BG3779" s="48"/>
      <c r="BH3779" s="48"/>
      <c r="BI3779" s="48"/>
      <c r="BJ3779" s="48"/>
      <c r="BK3779" s="48"/>
      <c r="BL3779" s="48"/>
    </row>
    <row r="3780" spans="1:64" x14ac:dyDescent="0.25">
      <c r="A3780" s="56" t="s">
        <v>533</v>
      </c>
      <c r="B3780" s="56" t="s">
        <v>533</v>
      </c>
      <c r="C3780" s="47">
        <v>42338</v>
      </c>
      <c r="D3780" s="47"/>
      <c r="E3780" s="47"/>
      <c r="F3780" s="48" t="s">
        <v>534</v>
      </c>
      <c r="G3780" s="48"/>
      <c r="H3780" s="48">
        <v>438.05437499999999</v>
      </c>
      <c r="I3780" s="48">
        <v>8.7425000000000003E-2</v>
      </c>
      <c r="J3780" s="48">
        <v>0.1403625</v>
      </c>
      <c r="K3780" s="48">
        <v>0.22285625000000001</v>
      </c>
      <c r="L3780" s="48">
        <v>0.2437375</v>
      </c>
      <c r="M3780" s="48">
        <v>0.26679999999999998</v>
      </c>
      <c r="N3780" s="48">
        <v>0.34501874999999999</v>
      </c>
      <c r="O3780" s="48">
        <v>0.26787499999999997</v>
      </c>
      <c r="P3780" s="48"/>
      <c r="Q3780" s="48"/>
      <c r="R3780" s="48"/>
      <c r="S3780" s="48"/>
      <c r="T3780" s="48"/>
      <c r="U3780" s="48"/>
      <c r="V3780" s="48"/>
      <c r="W3780" s="48"/>
      <c r="X3780" s="48"/>
      <c r="Y3780" s="48"/>
      <c r="Z3780" s="48"/>
      <c r="AA3780" s="48"/>
      <c r="AB3780" s="48"/>
      <c r="AC3780" s="48"/>
      <c r="AD3780" s="48"/>
      <c r="AE3780" s="48"/>
      <c r="AF3780" s="48">
        <v>0.70549602596841898</v>
      </c>
      <c r="AG3780" s="48">
        <v>0.61999438165930698</v>
      </c>
      <c r="AH3780" s="48"/>
      <c r="AI3780" s="48"/>
      <c r="AJ3780" s="48"/>
      <c r="AK3780" s="48"/>
      <c r="AL3780" s="48"/>
      <c r="AM3780" s="48"/>
      <c r="AN3780" s="48"/>
      <c r="AO3780" s="48"/>
      <c r="AP3780" s="48"/>
      <c r="AQ3780" s="48"/>
      <c r="AR3780" s="48"/>
      <c r="AT3780" s="48"/>
      <c r="AU3780" s="48"/>
      <c r="AV3780" s="48"/>
      <c r="AZ3780" s="48"/>
      <c r="BA3780" s="48"/>
      <c r="BB3780" s="48"/>
      <c r="BC3780" s="48"/>
      <c r="BD3780" s="48"/>
      <c r="BE3780" s="48"/>
      <c r="BF3780" s="48"/>
      <c r="BG3780" s="48"/>
      <c r="BH3780" s="48"/>
      <c r="BI3780" s="48"/>
      <c r="BJ3780" s="48"/>
      <c r="BK3780" s="48"/>
      <c r="BL3780" s="48"/>
    </row>
    <row r="3781" spans="1:64" x14ac:dyDescent="0.25">
      <c r="A3781" s="56" t="s">
        <v>533</v>
      </c>
      <c r="B3781" s="56" t="s">
        <v>533</v>
      </c>
      <c r="C3781" s="47">
        <v>42339</v>
      </c>
      <c r="D3781" s="47"/>
      <c r="E3781" s="47"/>
      <c r="F3781" s="48" t="s">
        <v>534</v>
      </c>
      <c r="G3781" s="48"/>
      <c r="H3781" s="48">
        <v>435.88453125000001</v>
      </c>
      <c r="I3781" s="48">
        <v>8.6003125E-2</v>
      </c>
      <c r="J3781" s="48">
        <v>0.13858124999999999</v>
      </c>
      <c r="K3781" s="48">
        <v>0.2203</v>
      </c>
      <c r="L3781" s="48">
        <v>0.2411375</v>
      </c>
      <c r="M3781" s="48">
        <v>0.26644374999999998</v>
      </c>
      <c r="N3781" s="48">
        <v>0.34491250000000001</v>
      </c>
      <c r="O3781" s="48">
        <v>0.2678625</v>
      </c>
      <c r="P3781" s="48"/>
      <c r="Q3781" s="48"/>
      <c r="R3781" s="48"/>
      <c r="S3781" s="48"/>
      <c r="T3781" s="48"/>
      <c r="U3781" s="48"/>
      <c r="V3781" s="48"/>
      <c r="W3781" s="48"/>
      <c r="X3781" s="48"/>
      <c r="Y3781" s="48"/>
      <c r="Z3781" s="48"/>
      <c r="AA3781" s="48"/>
      <c r="AB3781" s="48"/>
      <c r="AC3781" s="48"/>
      <c r="AD3781" s="48"/>
      <c r="AE3781" s="48"/>
      <c r="AF3781" s="48"/>
      <c r="AG3781" s="48"/>
      <c r="AH3781" s="48"/>
      <c r="AI3781" s="48"/>
      <c r="AJ3781" s="48"/>
      <c r="AK3781" s="48"/>
      <c r="AL3781" s="48"/>
      <c r="AM3781" s="48"/>
      <c r="AN3781" s="48"/>
      <c r="AO3781" s="48"/>
      <c r="AP3781" s="48"/>
      <c r="AQ3781" s="48"/>
      <c r="AR3781" s="48"/>
      <c r="AT3781" s="48"/>
      <c r="AU3781" s="48"/>
      <c r="AV3781" s="48"/>
      <c r="AZ3781" s="48"/>
      <c r="BA3781" s="48"/>
      <c r="BB3781" s="48"/>
      <c r="BC3781" s="48"/>
      <c r="BD3781" s="48"/>
      <c r="BE3781" s="48"/>
      <c r="BF3781" s="48"/>
      <c r="BG3781" s="48"/>
      <c r="BH3781" s="48"/>
      <c r="BI3781" s="48"/>
      <c r="BJ3781" s="48"/>
      <c r="BK3781" s="48"/>
      <c r="BL3781" s="48"/>
    </row>
    <row r="3782" spans="1:64" x14ac:dyDescent="0.25">
      <c r="A3782" s="56" t="s">
        <v>533</v>
      </c>
      <c r="B3782" s="56" t="s">
        <v>533</v>
      </c>
      <c r="C3782" s="47">
        <v>42340</v>
      </c>
      <c r="D3782" s="47"/>
      <c r="E3782" s="47"/>
      <c r="F3782" s="48" t="s">
        <v>534</v>
      </c>
      <c r="G3782" s="48"/>
      <c r="H3782" s="48">
        <v>432.05578125</v>
      </c>
      <c r="I3782" s="48">
        <v>8.3228125E-2</v>
      </c>
      <c r="J3782" s="48">
        <v>0.13438125000000001</v>
      </c>
      <c r="K3782" s="48">
        <v>0.21576875000000001</v>
      </c>
      <c r="L3782" s="48">
        <v>0.23730625</v>
      </c>
      <c r="M3782" s="48">
        <v>0.26569999999999999</v>
      </c>
      <c r="N3782" s="48">
        <v>0.34480624999999998</v>
      </c>
      <c r="O3782" s="48">
        <v>0.26779999999999998</v>
      </c>
      <c r="P3782" s="48"/>
      <c r="Q3782" s="48"/>
      <c r="R3782" s="48"/>
      <c r="S3782" s="48"/>
      <c r="T3782" s="48"/>
      <c r="U3782" s="48"/>
      <c r="V3782" s="48"/>
      <c r="W3782" s="48"/>
      <c r="X3782" s="48"/>
      <c r="Y3782" s="48"/>
      <c r="Z3782" s="48"/>
      <c r="AA3782" s="48"/>
      <c r="AB3782" s="48"/>
      <c r="AC3782" s="48"/>
      <c r="AD3782" s="48"/>
      <c r="AE3782" s="48">
        <v>8.85</v>
      </c>
      <c r="AF3782" s="48"/>
      <c r="AG3782" s="48"/>
      <c r="AH3782" s="48"/>
      <c r="AI3782" s="48"/>
      <c r="AJ3782" s="48"/>
      <c r="AK3782" s="48">
        <v>3.35</v>
      </c>
      <c r="AL3782" s="48">
        <v>8.85</v>
      </c>
      <c r="AM3782" s="48"/>
      <c r="AN3782" s="48"/>
      <c r="AO3782" s="48"/>
      <c r="AP3782" s="48"/>
      <c r="AQ3782" s="48"/>
      <c r="AR3782" s="48"/>
      <c r="AT3782" s="48"/>
      <c r="AU3782" s="48"/>
      <c r="AV3782" s="48"/>
      <c r="AZ3782" s="48"/>
      <c r="BA3782" s="48"/>
      <c r="BB3782" s="48"/>
      <c r="BC3782" s="48"/>
      <c r="BD3782" s="48"/>
      <c r="BE3782" s="48"/>
      <c r="BF3782" s="48"/>
      <c r="BG3782" s="48"/>
      <c r="BH3782" s="48"/>
      <c r="BI3782" s="48"/>
      <c r="BJ3782" s="48"/>
      <c r="BK3782" s="48"/>
      <c r="BL3782" s="48">
        <v>8.85</v>
      </c>
    </row>
    <row r="3783" spans="1:64" x14ac:dyDescent="0.25">
      <c r="A3783" s="56" t="s">
        <v>533</v>
      </c>
      <c r="B3783" s="56" t="s">
        <v>533</v>
      </c>
      <c r="C3783" s="47">
        <v>42341</v>
      </c>
      <c r="D3783" s="47"/>
      <c r="E3783" s="47"/>
      <c r="F3783" s="48" t="s">
        <v>534</v>
      </c>
      <c r="G3783" s="48"/>
      <c r="H3783" s="48">
        <v>430.30687499999999</v>
      </c>
      <c r="I3783" s="48">
        <v>7.9750000000000001E-2</v>
      </c>
      <c r="J3783" s="48">
        <v>0.13276250000000001</v>
      </c>
      <c r="K3783" s="48">
        <v>0.2145</v>
      </c>
      <c r="L3783" s="48">
        <v>0.2356375</v>
      </c>
      <c r="M3783" s="48">
        <v>0.26547500000000002</v>
      </c>
      <c r="N3783" s="48">
        <v>0.34473124999999999</v>
      </c>
      <c r="O3783" s="48">
        <v>0.26775624999999997</v>
      </c>
      <c r="P3783" s="48"/>
      <c r="Q3783" s="48"/>
      <c r="R3783" s="48"/>
      <c r="S3783" s="48"/>
      <c r="T3783" s="48">
        <v>12.763078950000001</v>
      </c>
      <c r="U3783" s="48">
        <v>563.30150000000003</v>
      </c>
      <c r="V3783" s="48">
        <v>150.98699999999999</v>
      </c>
      <c r="W3783" s="48"/>
      <c r="X3783" s="48"/>
      <c r="Y3783" s="48"/>
      <c r="Z3783" s="48"/>
      <c r="AA3783" s="48"/>
      <c r="AB3783" s="48"/>
      <c r="AC3783" s="48"/>
      <c r="AD3783" s="48"/>
      <c r="AE3783" s="48"/>
      <c r="AF3783" s="48"/>
      <c r="AG3783" s="48"/>
      <c r="AH3783" s="48"/>
      <c r="AI3783" s="48"/>
      <c r="AJ3783" s="48">
        <v>1.73875</v>
      </c>
      <c r="AK3783" s="48"/>
      <c r="AL3783" s="48"/>
      <c r="AM3783" s="48">
        <v>1.78</v>
      </c>
      <c r="AN3783" s="48">
        <v>4.5966354320437899E-2</v>
      </c>
      <c r="AO3783" s="48">
        <v>5.0833157</v>
      </c>
      <c r="AP3783" s="48">
        <v>110.58775</v>
      </c>
      <c r="AQ3783" s="48"/>
      <c r="AR3783" s="48"/>
      <c r="AS3783">
        <v>1.6095814999999999E-2</v>
      </c>
      <c r="AT3783" s="48"/>
      <c r="AU3783" s="48"/>
      <c r="AV3783" s="48"/>
      <c r="AZ3783" s="48"/>
      <c r="BA3783" s="48"/>
      <c r="BB3783" s="48"/>
      <c r="BC3783" s="48">
        <v>3.0926987000000001</v>
      </c>
      <c r="BD3783" s="48"/>
      <c r="BE3783" s="48">
        <v>150.98699999999999</v>
      </c>
      <c r="BF3783" s="48">
        <v>2.0483211799691401E-2</v>
      </c>
      <c r="BG3783" s="48">
        <v>1.5290826799738699E-2</v>
      </c>
      <c r="BH3783" s="48">
        <v>4.58706455</v>
      </c>
      <c r="BI3783" s="48"/>
      <c r="BJ3783" s="48">
        <v>299.988</v>
      </c>
      <c r="BK3783" s="48"/>
      <c r="BL3783" s="48"/>
    </row>
    <row r="3784" spans="1:64" x14ac:dyDescent="0.25">
      <c r="A3784" s="56" t="s">
        <v>533</v>
      </c>
      <c r="B3784" s="56" t="s">
        <v>533</v>
      </c>
      <c r="C3784" s="47">
        <v>42342</v>
      </c>
      <c r="D3784" s="47"/>
      <c r="E3784" s="47"/>
      <c r="F3784" s="48" t="s">
        <v>534</v>
      </c>
      <c r="G3784" s="48"/>
      <c r="H3784" s="48">
        <v>427.27312499999999</v>
      </c>
      <c r="I3784" s="48">
        <v>7.7943750000000006E-2</v>
      </c>
      <c r="J3784" s="48">
        <v>0.12994375</v>
      </c>
      <c r="K3784" s="48">
        <v>0.21091874999999999</v>
      </c>
      <c r="L3784" s="48">
        <v>0.2323375</v>
      </c>
      <c r="M3784" s="48">
        <v>0.26469999999999999</v>
      </c>
      <c r="N3784" s="48">
        <v>0.34467500000000001</v>
      </c>
      <c r="O3784" s="48">
        <v>0.26766875000000001</v>
      </c>
      <c r="P3784" s="48"/>
      <c r="Q3784" s="48"/>
      <c r="R3784" s="48"/>
      <c r="S3784" s="48"/>
      <c r="T3784" s="48"/>
      <c r="U3784" s="48"/>
      <c r="V3784" s="48"/>
      <c r="W3784" s="48"/>
      <c r="X3784" s="48"/>
      <c r="Y3784" s="48"/>
      <c r="Z3784" s="48"/>
      <c r="AA3784" s="48"/>
      <c r="AB3784" s="48"/>
      <c r="AC3784" s="48"/>
      <c r="AD3784" s="48"/>
      <c r="AE3784" s="48"/>
      <c r="AF3784" s="48">
        <v>0.70750379641719596</v>
      </c>
      <c r="AG3784" s="48">
        <v>0.57316731553143596</v>
      </c>
      <c r="AH3784" s="48"/>
      <c r="AI3784" s="48"/>
      <c r="AJ3784" s="48"/>
      <c r="AK3784" s="48"/>
      <c r="AL3784" s="48"/>
      <c r="AM3784" s="48"/>
      <c r="AN3784" s="48"/>
      <c r="AO3784" s="48"/>
      <c r="AP3784" s="48"/>
      <c r="AQ3784" s="48"/>
      <c r="AR3784" s="48"/>
      <c r="AT3784" s="48"/>
      <c r="AU3784" s="48"/>
      <c r="AV3784" s="48"/>
      <c r="AZ3784" s="48"/>
      <c r="BA3784" s="48"/>
      <c r="BB3784" s="48"/>
      <c r="BC3784" s="48"/>
      <c r="BD3784" s="48"/>
      <c r="BE3784" s="48"/>
      <c r="BF3784" s="48"/>
      <c r="BG3784" s="48"/>
      <c r="BH3784" s="48"/>
      <c r="BI3784" s="48"/>
      <c r="BJ3784" s="48"/>
      <c r="BK3784" s="48"/>
      <c r="BL3784" s="48"/>
    </row>
    <row r="3785" spans="1:64" x14ac:dyDescent="0.25">
      <c r="A3785" s="56" t="s">
        <v>533</v>
      </c>
      <c r="B3785" s="56" t="s">
        <v>533</v>
      </c>
      <c r="C3785" s="47">
        <v>42343</v>
      </c>
      <c r="D3785" s="47"/>
      <c r="E3785" s="47"/>
      <c r="F3785" s="48" t="s">
        <v>534</v>
      </c>
      <c r="G3785" s="48"/>
      <c r="H3785" s="48">
        <v>425.12109375</v>
      </c>
      <c r="I3785" s="48">
        <v>7.5809374999999998E-2</v>
      </c>
      <c r="J3785" s="48">
        <v>0.12799374999999999</v>
      </c>
      <c r="K3785" s="48">
        <v>0.20860000000000001</v>
      </c>
      <c r="L3785" s="48">
        <v>0.23006874999999999</v>
      </c>
      <c r="M3785" s="48">
        <v>0.26419999999999999</v>
      </c>
      <c r="N3785" s="48">
        <v>0.34460000000000002</v>
      </c>
      <c r="O3785" s="48">
        <v>0.26769999999999999</v>
      </c>
      <c r="P3785" s="48"/>
      <c r="Q3785" s="48"/>
      <c r="R3785" s="48"/>
      <c r="S3785" s="48"/>
      <c r="T3785" s="48"/>
      <c r="U3785" s="48"/>
      <c r="V3785" s="48"/>
      <c r="W3785" s="48"/>
      <c r="X3785" s="48"/>
      <c r="Y3785" s="48"/>
      <c r="Z3785" s="48"/>
      <c r="AA3785" s="48"/>
      <c r="AB3785" s="48"/>
      <c r="AC3785" s="48"/>
      <c r="AD3785" s="48"/>
      <c r="AE3785" s="48"/>
      <c r="AF3785" s="48"/>
      <c r="AG3785" s="48"/>
      <c r="AH3785" s="48"/>
      <c r="AI3785" s="48"/>
      <c r="AJ3785" s="48"/>
      <c r="AK3785" s="48"/>
      <c r="AL3785" s="48"/>
      <c r="AM3785" s="48"/>
      <c r="AN3785" s="48"/>
      <c r="AO3785" s="48"/>
      <c r="AP3785" s="48"/>
      <c r="AQ3785" s="48"/>
      <c r="AR3785" s="48"/>
      <c r="AT3785" s="48"/>
      <c r="AU3785" s="48"/>
      <c r="AV3785" s="48"/>
      <c r="AZ3785" s="48"/>
      <c r="BA3785" s="48"/>
      <c r="BB3785" s="48"/>
      <c r="BC3785" s="48"/>
      <c r="BD3785" s="48"/>
      <c r="BE3785" s="48"/>
      <c r="BF3785" s="48"/>
      <c r="BG3785" s="48"/>
      <c r="BH3785" s="48"/>
      <c r="BI3785" s="48"/>
      <c r="BJ3785" s="48"/>
      <c r="BK3785" s="48"/>
      <c r="BL3785" s="48"/>
    </row>
    <row r="3786" spans="1:64" x14ac:dyDescent="0.25">
      <c r="A3786" s="56" t="s">
        <v>533</v>
      </c>
      <c r="B3786" s="56" t="s">
        <v>533</v>
      </c>
      <c r="C3786" s="47">
        <v>42344</v>
      </c>
      <c r="D3786" s="47"/>
      <c r="E3786" s="47"/>
      <c r="F3786" s="48" t="s">
        <v>534</v>
      </c>
      <c r="G3786" s="48"/>
      <c r="H3786" s="48">
        <v>422.94140625</v>
      </c>
      <c r="I3786" s="48">
        <v>7.3153124999999999E-2</v>
      </c>
      <c r="J3786" s="48">
        <v>0.12598124999999999</v>
      </c>
      <c r="K3786" s="48">
        <v>0.20660624999999999</v>
      </c>
      <c r="L3786" s="48">
        <v>0.22789999999999999</v>
      </c>
      <c r="M3786" s="48">
        <v>0.26359375000000002</v>
      </c>
      <c r="N3786" s="48">
        <v>0.34456249999999999</v>
      </c>
      <c r="O3786" s="48">
        <v>0.26757500000000001</v>
      </c>
      <c r="P3786" s="48"/>
      <c r="Q3786" s="48"/>
      <c r="R3786" s="48"/>
      <c r="S3786" s="48"/>
      <c r="T3786" s="48"/>
      <c r="U3786" s="48"/>
      <c r="V3786" s="48"/>
      <c r="W3786" s="48"/>
      <c r="X3786" s="48"/>
      <c r="Y3786" s="48"/>
      <c r="Z3786" s="48"/>
      <c r="AA3786" s="48"/>
      <c r="AB3786" s="48"/>
      <c r="AC3786" s="48"/>
      <c r="AD3786" s="48"/>
      <c r="AE3786" s="48"/>
      <c r="AF3786" s="48"/>
      <c r="AG3786" s="48"/>
      <c r="AH3786" s="48"/>
      <c r="AI3786" s="48"/>
      <c r="AJ3786" s="48"/>
      <c r="AK3786" s="48"/>
      <c r="AL3786" s="48"/>
      <c r="AM3786" s="48"/>
      <c r="AN3786" s="48"/>
      <c r="AO3786" s="48"/>
      <c r="AP3786" s="48"/>
      <c r="AQ3786" s="48"/>
      <c r="AR3786" s="48"/>
      <c r="AT3786" s="48"/>
      <c r="AU3786" s="48"/>
      <c r="AV3786" s="48"/>
      <c r="AZ3786" s="48"/>
      <c r="BA3786" s="48"/>
      <c r="BB3786" s="48"/>
      <c r="BC3786" s="48"/>
      <c r="BD3786" s="48"/>
      <c r="BE3786" s="48"/>
      <c r="BF3786" s="48"/>
      <c r="BG3786" s="48"/>
      <c r="BH3786" s="48"/>
      <c r="BI3786" s="48"/>
      <c r="BJ3786" s="48"/>
      <c r="BK3786" s="48"/>
      <c r="BL3786" s="48"/>
    </row>
    <row r="3787" spans="1:64" x14ac:dyDescent="0.25">
      <c r="A3787" s="56" t="s">
        <v>533</v>
      </c>
      <c r="B3787" s="56" t="s">
        <v>533</v>
      </c>
      <c r="C3787" s="47">
        <v>42345</v>
      </c>
      <c r="D3787" s="47"/>
      <c r="E3787" s="47"/>
      <c r="F3787" s="48" t="s">
        <v>534</v>
      </c>
      <c r="G3787" s="48"/>
      <c r="H3787" s="48">
        <v>420.76828124999997</v>
      </c>
      <c r="I3787" s="48">
        <v>7.2228125000000004E-2</v>
      </c>
      <c r="J3787" s="48">
        <v>0.12420625</v>
      </c>
      <c r="K3787" s="48">
        <v>0.20398125</v>
      </c>
      <c r="L3787" s="48">
        <v>0.22534999999999999</v>
      </c>
      <c r="M3787" s="48">
        <v>0.26288125000000001</v>
      </c>
      <c r="N3787" s="48">
        <v>0.34443125000000002</v>
      </c>
      <c r="O3787" s="48">
        <v>0.26769999999999999</v>
      </c>
      <c r="P3787" s="48"/>
      <c r="Q3787" s="48"/>
      <c r="R3787" s="48"/>
      <c r="S3787" s="48"/>
      <c r="T3787" s="48"/>
      <c r="U3787" s="48"/>
      <c r="V3787" s="48"/>
      <c r="W3787" s="48"/>
      <c r="X3787" s="48"/>
      <c r="Y3787" s="48"/>
      <c r="Z3787" s="48"/>
      <c r="AA3787" s="48"/>
      <c r="AB3787" s="48"/>
      <c r="AC3787" s="48"/>
      <c r="AD3787" s="48"/>
      <c r="AE3787" s="48"/>
      <c r="AF3787" s="48">
        <v>0.62900163580923196</v>
      </c>
      <c r="AG3787" s="48">
        <v>0.53780942996926795</v>
      </c>
      <c r="AH3787" s="48"/>
      <c r="AI3787" s="48"/>
      <c r="AJ3787" s="48"/>
      <c r="AK3787" s="48"/>
      <c r="AL3787" s="48"/>
      <c r="AM3787" s="48"/>
      <c r="AN3787" s="48"/>
      <c r="AO3787" s="48"/>
      <c r="AP3787" s="48"/>
      <c r="AQ3787" s="48"/>
      <c r="AR3787" s="48"/>
      <c r="AT3787" s="48"/>
      <c r="AU3787" s="48"/>
      <c r="AV3787" s="48"/>
      <c r="AZ3787" s="48"/>
      <c r="BA3787" s="48"/>
      <c r="BB3787" s="48"/>
      <c r="BC3787" s="48"/>
      <c r="BD3787" s="48"/>
      <c r="BE3787" s="48"/>
      <c r="BF3787" s="48"/>
      <c r="BG3787" s="48"/>
      <c r="BH3787" s="48"/>
      <c r="BI3787" s="48"/>
      <c r="BJ3787" s="48"/>
      <c r="BK3787" s="48"/>
      <c r="BL3787" s="48"/>
    </row>
    <row r="3788" spans="1:64" x14ac:dyDescent="0.25">
      <c r="A3788" s="56" t="s">
        <v>533</v>
      </c>
      <c r="B3788" s="56" t="s">
        <v>533</v>
      </c>
      <c r="C3788" s="47">
        <v>42346</v>
      </c>
      <c r="D3788" s="47"/>
      <c r="E3788" s="47"/>
      <c r="F3788" s="48" t="s">
        <v>534</v>
      </c>
      <c r="G3788" s="48"/>
      <c r="H3788" s="48">
        <v>418.19578124999998</v>
      </c>
      <c r="I3788" s="48">
        <v>7.0953125000000006E-2</v>
      </c>
      <c r="J3788" s="48">
        <v>0.12244375</v>
      </c>
      <c r="K3788" s="48">
        <v>0.20124375</v>
      </c>
      <c r="L3788" s="48">
        <v>0.22234375000000001</v>
      </c>
      <c r="M3788" s="48">
        <v>0.26184374999999999</v>
      </c>
      <c r="N3788" s="48">
        <v>0.34428750000000002</v>
      </c>
      <c r="O3788" s="48">
        <v>0.26756875000000002</v>
      </c>
      <c r="P3788" s="48"/>
      <c r="Q3788" s="48"/>
      <c r="R3788" s="48"/>
      <c r="S3788" s="48"/>
      <c r="T3788" s="48"/>
      <c r="U3788" s="48"/>
      <c r="V3788" s="48"/>
      <c r="W3788" s="48"/>
      <c r="X3788" s="48"/>
      <c r="Y3788" s="48"/>
      <c r="Z3788" s="48"/>
      <c r="AA3788" s="48"/>
      <c r="AB3788" s="48"/>
      <c r="AC3788" s="48"/>
      <c r="AD3788" s="48"/>
      <c r="AE3788" s="48">
        <v>8.85</v>
      </c>
      <c r="AF3788" s="48"/>
      <c r="AG3788" s="48"/>
      <c r="AH3788" s="48"/>
      <c r="AI3788" s="48"/>
      <c r="AJ3788" s="48"/>
      <c r="AK3788" s="48">
        <v>4.75</v>
      </c>
      <c r="AL3788" s="48">
        <v>8.85</v>
      </c>
      <c r="AM3788" s="48"/>
      <c r="AN3788" s="48"/>
      <c r="AO3788" s="48"/>
      <c r="AP3788" s="48"/>
      <c r="AQ3788" s="48"/>
      <c r="AR3788" s="48"/>
      <c r="AT3788" s="48"/>
      <c r="AU3788" s="48"/>
      <c r="AV3788" s="48"/>
      <c r="AZ3788" s="48"/>
      <c r="BA3788" s="48"/>
      <c r="BB3788" s="48"/>
      <c r="BC3788" s="48"/>
      <c r="BD3788" s="48"/>
      <c r="BE3788" s="48"/>
      <c r="BF3788" s="48"/>
      <c r="BG3788" s="48"/>
      <c r="BH3788" s="48"/>
      <c r="BI3788" s="48"/>
      <c r="BJ3788" s="48"/>
      <c r="BK3788" s="48"/>
      <c r="BL3788" s="48">
        <v>8.85</v>
      </c>
    </row>
    <row r="3789" spans="1:64" x14ac:dyDescent="0.25">
      <c r="A3789" s="56" t="s">
        <v>533</v>
      </c>
      <c r="B3789" s="56" t="s">
        <v>533</v>
      </c>
      <c r="C3789" s="47">
        <v>42347</v>
      </c>
      <c r="D3789" s="47"/>
      <c r="E3789" s="47"/>
      <c r="F3789" s="48" t="s">
        <v>534</v>
      </c>
      <c r="G3789" s="48"/>
      <c r="H3789" s="48">
        <v>416.10140625000003</v>
      </c>
      <c r="I3789" s="48">
        <v>6.9315625000000006E-2</v>
      </c>
      <c r="J3789" s="48">
        <v>0.12089374999999999</v>
      </c>
      <c r="K3789" s="48">
        <v>0.1993625</v>
      </c>
      <c r="L3789" s="48">
        <v>0.21984375</v>
      </c>
      <c r="M3789" s="48">
        <v>0.26100625</v>
      </c>
      <c r="N3789" s="48">
        <v>0.34413125</v>
      </c>
      <c r="O3789" s="48">
        <v>0.26755625</v>
      </c>
      <c r="P3789" s="48"/>
      <c r="Q3789" s="48"/>
      <c r="R3789" s="48"/>
      <c r="S3789" s="48"/>
      <c r="T3789" s="48"/>
      <c r="U3789" s="48"/>
      <c r="V3789" s="48"/>
      <c r="W3789" s="48"/>
      <c r="X3789" s="48"/>
      <c r="Y3789" s="48"/>
      <c r="Z3789" s="48"/>
      <c r="AA3789" s="48"/>
      <c r="AB3789" s="48"/>
      <c r="AC3789" s="48"/>
      <c r="AD3789" s="48"/>
      <c r="AE3789" s="48"/>
      <c r="AF3789" s="48"/>
      <c r="AG3789" s="48"/>
      <c r="AH3789" s="48"/>
      <c r="AI3789" s="48"/>
      <c r="AJ3789" s="48"/>
      <c r="AK3789" s="48"/>
      <c r="AL3789" s="48"/>
      <c r="AM3789" s="48"/>
      <c r="AN3789" s="48"/>
      <c r="AO3789" s="48"/>
      <c r="AP3789" s="48"/>
      <c r="AQ3789" s="48"/>
      <c r="AR3789" s="48"/>
      <c r="AT3789" s="48"/>
      <c r="AU3789" s="48"/>
      <c r="AV3789" s="48"/>
      <c r="AZ3789" s="48"/>
      <c r="BA3789" s="48"/>
      <c r="BB3789" s="48"/>
      <c r="BC3789" s="48"/>
      <c r="BD3789" s="48"/>
      <c r="BE3789" s="48"/>
      <c r="BF3789" s="48"/>
      <c r="BG3789" s="48"/>
      <c r="BH3789" s="48"/>
      <c r="BI3789" s="48"/>
      <c r="BJ3789" s="48"/>
      <c r="BK3789" s="48"/>
      <c r="BL3789" s="48"/>
    </row>
    <row r="3790" spans="1:64" x14ac:dyDescent="0.25">
      <c r="A3790" s="56" t="s">
        <v>533</v>
      </c>
      <c r="B3790" s="56" t="s">
        <v>533</v>
      </c>
      <c r="C3790" s="47">
        <v>42348</v>
      </c>
      <c r="D3790" s="47"/>
      <c r="E3790" s="47"/>
      <c r="F3790" s="48" t="s">
        <v>534</v>
      </c>
      <c r="G3790" s="48"/>
      <c r="H3790" s="48">
        <v>413.39906250000001</v>
      </c>
      <c r="I3790" s="48">
        <v>6.8625000000000005E-2</v>
      </c>
      <c r="J3790" s="48">
        <v>0.11895625</v>
      </c>
      <c r="K3790" s="48">
        <v>0.19648125</v>
      </c>
      <c r="L3790" s="48">
        <v>0.21657499999999999</v>
      </c>
      <c r="M3790" s="48">
        <v>0.25964375000000001</v>
      </c>
      <c r="N3790" s="48">
        <v>0.34402500000000003</v>
      </c>
      <c r="O3790" s="48">
        <v>0.26748125</v>
      </c>
      <c r="P3790" s="48"/>
      <c r="Q3790" s="48"/>
      <c r="R3790" s="48"/>
      <c r="S3790" s="48"/>
      <c r="T3790" s="48"/>
      <c r="U3790" s="48"/>
      <c r="V3790" s="48"/>
      <c r="W3790" s="48"/>
      <c r="X3790" s="48"/>
      <c r="Y3790" s="48"/>
      <c r="Z3790" s="48"/>
      <c r="AA3790" s="48"/>
      <c r="AB3790" s="48"/>
      <c r="AC3790" s="48"/>
      <c r="AD3790" s="48"/>
      <c r="AE3790" s="48"/>
      <c r="AF3790" s="48"/>
      <c r="AG3790" s="48"/>
      <c r="AH3790" s="48"/>
      <c r="AI3790" s="48"/>
      <c r="AJ3790" s="48"/>
      <c r="AK3790" s="48"/>
      <c r="AL3790" s="48"/>
      <c r="AM3790" s="48"/>
      <c r="AN3790" s="48"/>
      <c r="AO3790" s="48"/>
      <c r="AP3790" s="48"/>
      <c r="AQ3790" s="48"/>
      <c r="AR3790" s="48"/>
      <c r="AT3790" s="48"/>
      <c r="AU3790" s="48"/>
      <c r="AV3790" s="48"/>
      <c r="AZ3790" s="48"/>
      <c r="BA3790" s="48"/>
      <c r="BB3790" s="48"/>
      <c r="BC3790" s="48"/>
      <c r="BD3790" s="48"/>
      <c r="BE3790" s="48"/>
      <c r="BF3790" s="48"/>
      <c r="BG3790" s="48"/>
      <c r="BH3790" s="48"/>
      <c r="BI3790" s="48"/>
      <c r="BJ3790" s="48"/>
      <c r="BK3790" s="48"/>
      <c r="BL3790" s="48"/>
    </row>
    <row r="3791" spans="1:64" x14ac:dyDescent="0.25">
      <c r="A3791" s="56" t="s">
        <v>533</v>
      </c>
      <c r="B3791" s="56" t="s">
        <v>533</v>
      </c>
      <c r="C3791" s="47">
        <v>42349</v>
      </c>
      <c r="D3791" s="47"/>
      <c r="E3791" s="47"/>
      <c r="F3791" s="48" t="s">
        <v>534</v>
      </c>
      <c r="G3791" s="48"/>
      <c r="H3791" s="48">
        <v>411.63234375000002</v>
      </c>
      <c r="I3791" s="48">
        <v>6.6353124999999999E-2</v>
      </c>
      <c r="J3791" s="48">
        <v>0.117475</v>
      </c>
      <c r="K3791" s="48">
        <v>0.19506875000000001</v>
      </c>
      <c r="L3791" s="48">
        <v>0.2149625</v>
      </c>
      <c r="M3791" s="48">
        <v>0.25894374999999997</v>
      </c>
      <c r="N3791" s="48">
        <v>0.34391250000000001</v>
      </c>
      <c r="O3791" s="48">
        <v>0.26730625000000002</v>
      </c>
      <c r="P3791" s="48"/>
      <c r="Q3791" s="48"/>
      <c r="R3791" s="48"/>
      <c r="S3791" s="48"/>
      <c r="T3791" s="48"/>
      <c r="U3791" s="48"/>
      <c r="V3791" s="48"/>
      <c r="W3791" s="48"/>
      <c r="X3791" s="48"/>
      <c r="Y3791" s="48"/>
      <c r="Z3791" s="48"/>
      <c r="AA3791" s="48"/>
      <c r="AB3791" s="48"/>
      <c r="AC3791" s="48"/>
      <c r="AD3791" s="48"/>
      <c r="AE3791" s="48"/>
      <c r="AF3791" s="48">
        <v>0.82817796448188197</v>
      </c>
      <c r="AG3791" s="48">
        <v>0.51871839868222402</v>
      </c>
      <c r="AH3791" s="48"/>
      <c r="AI3791" s="48"/>
      <c r="AJ3791" s="48"/>
      <c r="AK3791" s="48"/>
      <c r="AL3791" s="48"/>
      <c r="AM3791" s="48"/>
      <c r="AN3791" s="48"/>
      <c r="AO3791" s="48"/>
      <c r="AP3791" s="48"/>
      <c r="AQ3791" s="48"/>
      <c r="AR3791" s="48"/>
      <c r="AT3791" s="48"/>
      <c r="AU3791" s="48"/>
      <c r="AV3791" s="48"/>
      <c r="AZ3791" s="48"/>
      <c r="BA3791" s="48"/>
      <c r="BB3791" s="48"/>
      <c r="BC3791" s="48"/>
      <c r="BD3791" s="48"/>
      <c r="BE3791" s="48"/>
      <c r="BF3791" s="48"/>
      <c r="BG3791" s="48"/>
      <c r="BH3791" s="48"/>
      <c r="BI3791" s="48"/>
      <c r="BJ3791" s="48"/>
      <c r="BK3791" s="48"/>
      <c r="BL3791" s="48"/>
    </row>
    <row r="3792" spans="1:64" x14ac:dyDescent="0.25">
      <c r="A3792" s="56" t="s">
        <v>533</v>
      </c>
      <c r="B3792" s="56" t="s">
        <v>533</v>
      </c>
      <c r="C3792" s="47">
        <v>42350</v>
      </c>
      <c r="D3792" s="47"/>
      <c r="E3792" s="47"/>
      <c r="F3792" s="48" t="s">
        <v>534</v>
      </c>
      <c r="G3792" s="48"/>
      <c r="H3792" s="48">
        <v>409.77328125000003</v>
      </c>
      <c r="I3792" s="48">
        <v>6.5803125000000004E-2</v>
      </c>
      <c r="J3792" s="48">
        <v>0.11625625000000001</v>
      </c>
      <c r="K3792" s="48">
        <v>0.19311875000000001</v>
      </c>
      <c r="L3792" s="48">
        <v>0.21279999999999999</v>
      </c>
      <c r="M3792" s="48">
        <v>0.25797500000000001</v>
      </c>
      <c r="N3792" s="48">
        <v>0.34374375000000001</v>
      </c>
      <c r="O3792" s="48">
        <v>0.26724375</v>
      </c>
      <c r="P3792" s="48"/>
      <c r="Q3792" s="48"/>
      <c r="R3792" s="48"/>
      <c r="S3792" s="48"/>
      <c r="T3792" s="48"/>
      <c r="U3792" s="48"/>
      <c r="V3792" s="48"/>
      <c r="W3792" s="48"/>
      <c r="X3792" s="48"/>
      <c r="Y3792" s="48"/>
      <c r="Z3792" s="48"/>
      <c r="AA3792" s="48"/>
      <c r="AB3792" s="48"/>
      <c r="AC3792" s="48"/>
      <c r="AD3792" s="48"/>
      <c r="AE3792" s="48"/>
      <c r="AF3792" s="48"/>
      <c r="AG3792" s="48"/>
      <c r="AH3792" s="48"/>
      <c r="AI3792" s="48"/>
      <c r="AJ3792" s="48"/>
      <c r="AK3792" s="48"/>
      <c r="AL3792" s="48"/>
      <c r="AM3792" s="48"/>
      <c r="AN3792" s="48"/>
      <c r="AO3792" s="48"/>
      <c r="AP3792" s="48"/>
      <c r="AQ3792" s="48"/>
      <c r="AR3792" s="48"/>
      <c r="AT3792" s="48"/>
      <c r="AU3792" s="48"/>
      <c r="AV3792" s="48"/>
      <c r="AZ3792" s="48"/>
      <c r="BA3792" s="48"/>
      <c r="BB3792" s="48"/>
      <c r="BC3792" s="48"/>
      <c r="BD3792" s="48"/>
      <c r="BE3792" s="48"/>
      <c r="BF3792" s="48"/>
      <c r="BG3792" s="48"/>
      <c r="BH3792" s="48"/>
      <c r="BI3792" s="48"/>
      <c r="BJ3792" s="48"/>
      <c r="BK3792" s="48"/>
      <c r="BL3792" s="48"/>
    </row>
    <row r="3793" spans="1:64" x14ac:dyDescent="0.25">
      <c r="A3793" s="56" t="s">
        <v>533</v>
      </c>
      <c r="B3793" s="56" t="s">
        <v>533</v>
      </c>
      <c r="C3793" s="47">
        <v>42351</v>
      </c>
      <c r="D3793" s="47"/>
      <c r="E3793" s="47"/>
      <c r="F3793" s="48" t="s">
        <v>534</v>
      </c>
      <c r="G3793" s="48"/>
      <c r="H3793" s="48">
        <v>408.17062499999997</v>
      </c>
      <c r="I3793" s="48">
        <v>6.3368750000000001E-2</v>
      </c>
      <c r="J3793" s="48">
        <v>0.11475625</v>
      </c>
      <c r="K3793" s="48">
        <v>0.19166875</v>
      </c>
      <c r="L3793" s="48">
        <v>0.21163124999999999</v>
      </c>
      <c r="M3793" s="48">
        <v>0.25745625</v>
      </c>
      <c r="N3793" s="48">
        <v>0.34355000000000002</v>
      </c>
      <c r="O3793" s="48">
        <v>0.26719999999999999</v>
      </c>
      <c r="P3793" s="48"/>
      <c r="Q3793" s="48"/>
      <c r="R3793" s="48"/>
      <c r="S3793" s="48"/>
      <c r="T3793" s="48"/>
      <c r="U3793" s="48"/>
      <c r="V3793" s="48"/>
      <c r="W3793" s="48"/>
      <c r="X3793" s="48"/>
      <c r="Y3793" s="48"/>
      <c r="Z3793" s="48"/>
      <c r="AA3793" s="48"/>
      <c r="AB3793" s="48"/>
      <c r="AC3793" s="48"/>
      <c r="AD3793" s="48"/>
      <c r="AE3793" s="48"/>
      <c r="AF3793" s="48"/>
      <c r="AG3793" s="48"/>
      <c r="AH3793" s="48"/>
      <c r="AI3793" s="48"/>
      <c r="AJ3793" s="48"/>
      <c r="AK3793" s="48"/>
      <c r="AL3793" s="48"/>
      <c r="AM3793" s="48"/>
      <c r="AN3793" s="48"/>
      <c r="AO3793" s="48"/>
      <c r="AP3793" s="48"/>
      <c r="AQ3793" s="48"/>
      <c r="AR3793" s="48"/>
      <c r="AT3793" s="48"/>
      <c r="AU3793" s="48"/>
      <c r="AV3793" s="48"/>
      <c r="AZ3793" s="48"/>
      <c r="BA3793" s="48"/>
      <c r="BB3793" s="48"/>
      <c r="BC3793" s="48"/>
      <c r="BD3793" s="48"/>
      <c r="BE3793" s="48"/>
      <c r="BF3793" s="48"/>
      <c r="BG3793" s="48"/>
      <c r="BH3793" s="48"/>
      <c r="BI3793" s="48"/>
      <c r="BJ3793" s="48"/>
      <c r="BK3793" s="48"/>
      <c r="BL3793" s="48"/>
    </row>
    <row r="3794" spans="1:64" x14ac:dyDescent="0.25">
      <c r="A3794" s="56" t="s">
        <v>533</v>
      </c>
      <c r="B3794" s="56" t="s">
        <v>533</v>
      </c>
      <c r="C3794" s="47">
        <v>42352</v>
      </c>
      <c r="D3794" s="47"/>
      <c r="E3794" s="47"/>
      <c r="F3794" s="48" t="s">
        <v>534</v>
      </c>
      <c r="G3794" s="48"/>
      <c r="H3794" s="48">
        <v>405.736875</v>
      </c>
      <c r="I3794" s="48">
        <v>6.3600000000000004E-2</v>
      </c>
      <c r="J3794" s="48">
        <v>0.1134125</v>
      </c>
      <c r="K3794" s="48">
        <v>0.18879375000000001</v>
      </c>
      <c r="L3794" s="48">
        <v>0.208625</v>
      </c>
      <c r="M3794" s="48">
        <v>0.25601249999999998</v>
      </c>
      <c r="N3794" s="48">
        <v>0.34333750000000002</v>
      </c>
      <c r="O3794" s="48">
        <v>0.26718124999999998</v>
      </c>
      <c r="P3794" s="48"/>
      <c r="Q3794" s="48"/>
      <c r="R3794" s="48"/>
      <c r="S3794" s="48"/>
      <c r="T3794" s="48"/>
      <c r="U3794" s="48"/>
      <c r="V3794" s="48"/>
      <c r="W3794" s="48"/>
      <c r="X3794" s="48"/>
      <c r="Y3794" s="48"/>
      <c r="Z3794" s="48"/>
      <c r="AA3794" s="48"/>
      <c r="AB3794" s="48"/>
      <c r="AC3794" s="48"/>
      <c r="AD3794" s="48"/>
      <c r="AE3794" s="48"/>
      <c r="AF3794" s="48">
        <v>0.65827911653938598</v>
      </c>
      <c r="AG3794" s="48">
        <v>0.46187120413410498</v>
      </c>
      <c r="AH3794" s="48"/>
      <c r="AI3794" s="48"/>
      <c r="AJ3794" s="48"/>
      <c r="AK3794" s="48"/>
      <c r="AL3794" s="48"/>
      <c r="AM3794" s="48"/>
      <c r="AN3794" s="48"/>
      <c r="AO3794" s="48"/>
      <c r="AP3794" s="48"/>
      <c r="AQ3794" s="48"/>
      <c r="AR3794" s="48"/>
      <c r="AT3794" s="48"/>
      <c r="AU3794" s="48"/>
      <c r="AV3794" s="48"/>
      <c r="AZ3794" s="48"/>
      <c r="BA3794" s="48"/>
      <c r="BB3794" s="48"/>
      <c r="BC3794" s="48"/>
      <c r="BD3794" s="48"/>
      <c r="BE3794" s="48"/>
      <c r="BF3794" s="48"/>
      <c r="BG3794" s="48"/>
      <c r="BH3794" s="48"/>
      <c r="BI3794" s="48"/>
      <c r="BJ3794" s="48"/>
      <c r="BK3794" s="48"/>
      <c r="BL3794" s="48"/>
    </row>
    <row r="3795" spans="1:64" x14ac:dyDescent="0.25">
      <c r="A3795" s="56" t="s">
        <v>533</v>
      </c>
      <c r="B3795" s="56" t="s">
        <v>533</v>
      </c>
      <c r="C3795" s="47">
        <v>42353</v>
      </c>
      <c r="D3795" s="47"/>
      <c r="E3795" s="47"/>
      <c r="F3795" s="48" t="s">
        <v>534</v>
      </c>
      <c r="G3795" s="48"/>
      <c r="H3795" s="48">
        <v>403.98468750000001</v>
      </c>
      <c r="I3795" s="48">
        <v>6.2737500000000002E-2</v>
      </c>
      <c r="J3795" s="48">
        <v>0.11253125</v>
      </c>
      <c r="K3795" s="48">
        <v>0.18755625000000001</v>
      </c>
      <c r="L3795" s="48">
        <v>0.20648749999999999</v>
      </c>
      <c r="M3795" s="48">
        <v>0.25485000000000002</v>
      </c>
      <c r="N3795" s="48">
        <v>0.34303125000000001</v>
      </c>
      <c r="O3795" s="48">
        <v>0.26705625</v>
      </c>
      <c r="P3795" s="48"/>
      <c r="Q3795" s="48"/>
      <c r="R3795" s="48"/>
      <c r="S3795" s="48"/>
      <c r="T3795" s="48">
        <v>14.575267275</v>
      </c>
      <c r="U3795" s="48">
        <v>746.23299999999995</v>
      </c>
      <c r="V3795" s="48">
        <v>246.49799999999999</v>
      </c>
      <c r="W3795" s="48"/>
      <c r="X3795" s="48"/>
      <c r="Y3795" s="48"/>
      <c r="Z3795" s="48"/>
      <c r="AA3795" s="48"/>
      <c r="AB3795" s="48"/>
      <c r="AC3795" s="48"/>
      <c r="AD3795" s="48"/>
      <c r="AE3795" s="48"/>
      <c r="AF3795" s="48"/>
      <c r="AG3795" s="48"/>
      <c r="AH3795" s="48">
        <v>1.3101598363910699E-2</v>
      </c>
      <c r="AI3795" s="48">
        <v>0.16496222499999999</v>
      </c>
      <c r="AJ3795" s="48">
        <v>12.590999999999999</v>
      </c>
      <c r="AK3795" s="48"/>
      <c r="AL3795" s="48"/>
      <c r="AM3795" s="48">
        <v>1.29</v>
      </c>
      <c r="AN3795" s="48">
        <v>3.9602961884947697E-2</v>
      </c>
      <c r="AO3795" s="48">
        <v>3.8641798000000001</v>
      </c>
      <c r="AP3795" s="48">
        <v>97.572999999999993</v>
      </c>
      <c r="AQ3795" s="48"/>
      <c r="AR3795" s="48"/>
      <c r="AS3795">
        <v>1.3220871E-2</v>
      </c>
      <c r="AT3795" s="48"/>
      <c r="AU3795" s="48"/>
      <c r="AV3795" s="48"/>
      <c r="AZ3795" s="48"/>
      <c r="BA3795" s="48"/>
      <c r="BB3795" s="48"/>
      <c r="BC3795" s="48">
        <v>5.6634793999999999</v>
      </c>
      <c r="BD3795" s="48"/>
      <c r="BE3795" s="48">
        <v>246.49799999999999</v>
      </c>
      <c r="BF3795" s="48">
        <v>2.29757620751487E-2</v>
      </c>
      <c r="BG3795" s="48">
        <v>1.2533391474211401E-2</v>
      </c>
      <c r="BH3795" s="48">
        <v>4.8826458500000003</v>
      </c>
      <c r="BI3795" s="48"/>
      <c r="BJ3795" s="48">
        <v>389.57100000000003</v>
      </c>
      <c r="BK3795" s="48"/>
      <c r="BL3795" s="48"/>
    </row>
    <row r="3796" spans="1:64" x14ac:dyDescent="0.25">
      <c r="A3796" s="56" t="s">
        <v>533</v>
      </c>
      <c r="B3796" s="56" t="s">
        <v>533</v>
      </c>
      <c r="C3796" s="47">
        <v>42354</v>
      </c>
      <c r="D3796" s="47"/>
      <c r="E3796" s="47"/>
      <c r="F3796" s="48" t="s">
        <v>534</v>
      </c>
      <c r="G3796" s="48"/>
      <c r="H3796" s="48">
        <v>402.78046875000001</v>
      </c>
      <c r="I3796" s="48">
        <v>6.1353125000000001E-2</v>
      </c>
      <c r="J3796" s="48">
        <v>0.11133750000000001</v>
      </c>
      <c r="K3796" s="48">
        <v>0.18644374999999999</v>
      </c>
      <c r="L3796" s="48">
        <v>0.20579375</v>
      </c>
      <c r="M3796" s="48">
        <v>0.25440625</v>
      </c>
      <c r="N3796" s="48">
        <v>0.34269375000000002</v>
      </c>
      <c r="O3796" s="48">
        <v>0.26691874999999998</v>
      </c>
      <c r="P3796" s="48"/>
      <c r="Q3796" s="48"/>
      <c r="R3796" s="48"/>
      <c r="S3796" s="48"/>
      <c r="T3796" s="48"/>
      <c r="U3796" s="48"/>
      <c r="V3796" s="48"/>
      <c r="W3796" s="48"/>
      <c r="X3796" s="48"/>
      <c r="Y3796" s="48"/>
      <c r="Z3796" s="48"/>
      <c r="AA3796" s="48"/>
      <c r="AB3796" s="48"/>
      <c r="AC3796" s="48"/>
      <c r="AD3796" s="48"/>
      <c r="AE3796" s="48">
        <v>8.85</v>
      </c>
      <c r="AF3796" s="48"/>
      <c r="AG3796" s="48"/>
      <c r="AH3796" s="48"/>
      <c r="AI3796" s="48"/>
      <c r="AJ3796" s="48"/>
      <c r="AK3796" s="48">
        <v>5.05</v>
      </c>
      <c r="AL3796" s="48">
        <v>8.85</v>
      </c>
      <c r="AM3796" s="48"/>
      <c r="AN3796" s="48"/>
      <c r="AO3796" s="48"/>
      <c r="AP3796" s="48"/>
      <c r="AQ3796" s="48"/>
      <c r="AR3796" s="48"/>
      <c r="AT3796" s="48"/>
      <c r="AU3796" s="48"/>
      <c r="AV3796" s="48"/>
      <c r="AZ3796" s="48"/>
      <c r="BA3796" s="48"/>
      <c r="BB3796" s="48"/>
      <c r="BC3796" s="48"/>
      <c r="BD3796" s="48"/>
      <c r="BE3796" s="48"/>
      <c r="BF3796" s="48"/>
      <c r="BG3796" s="48"/>
      <c r="BH3796" s="48"/>
      <c r="BI3796" s="48"/>
      <c r="BJ3796" s="48"/>
      <c r="BK3796" s="48"/>
      <c r="BL3796" s="48">
        <v>8.85</v>
      </c>
    </row>
    <row r="3797" spans="1:64" x14ac:dyDescent="0.25">
      <c r="A3797" s="56" t="s">
        <v>533</v>
      </c>
      <c r="B3797" s="56" t="s">
        <v>533</v>
      </c>
      <c r="C3797" s="47">
        <v>42355</v>
      </c>
      <c r="D3797" s="47"/>
      <c r="E3797" s="47"/>
      <c r="F3797" s="48" t="s">
        <v>534</v>
      </c>
      <c r="G3797" s="48"/>
      <c r="H3797" s="48">
        <v>401.47265625</v>
      </c>
      <c r="I3797" s="48">
        <v>6.0571874999999997E-2</v>
      </c>
      <c r="J3797" s="48">
        <v>0.11046250000000001</v>
      </c>
      <c r="K3797" s="48">
        <v>0.18505625000000001</v>
      </c>
      <c r="L3797" s="48">
        <v>0.20458124999999999</v>
      </c>
      <c r="M3797" s="48">
        <v>0.25378125000000001</v>
      </c>
      <c r="N3797" s="48">
        <v>0.34243750000000001</v>
      </c>
      <c r="O3797" s="48">
        <v>0.26686874999999999</v>
      </c>
      <c r="P3797" s="48"/>
      <c r="Q3797" s="48"/>
      <c r="R3797" s="48"/>
      <c r="S3797" s="48"/>
      <c r="T3797" s="48"/>
      <c r="U3797" s="48"/>
      <c r="V3797" s="48"/>
      <c r="W3797" s="48"/>
      <c r="X3797" s="48"/>
      <c r="Y3797" s="48"/>
      <c r="Z3797" s="48"/>
      <c r="AA3797" s="48"/>
      <c r="AB3797" s="48"/>
      <c r="AC3797" s="48"/>
      <c r="AD3797" s="48"/>
      <c r="AE3797" s="48"/>
      <c r="AF3797" s="48"/>
      <c r="AG3797" s="48"/>
      <c r="AH3797" s="48"/>
      <c r="AI3797" s="48"/>
      <c r="AJ3797" s="48"/>
      <c r="AK3797" s="48"/>
      <c r="AL3797" s="48"/>
      <c r="AM3797" s="48"/>
      <c r="AN3797" s="48"/>
      <c r="AO3797" s="48"/>
      <c r="AP3797" s="48"/>
      <c r="AQ3797" s="48"/>
      <c r="AR3797" s="48"/>
      <c r="AT3797" s="48"/>
      <c r="AU3797" s="48"/>
      <c r="AV3797" s="48"/>
      <c r="AZ3797" s="48"/>
      <c r="BA3797" s="48"/>
      <c r="BB3797" s="48"/>
      <c r="BC3797" s="48"/>
      <c r="BD3797" s="48"/>
      <c r="BE3797" s="48"/>
      <c r="BF3797" s="48"/>
      <c r="BG3797" s="48"/>
      <c r="BH3797" s="48"/>
      <c r="BI3797" s="48"/>
      <c r="BJ3797" s="48"/>
      <c r="BK3797" s="48"/>
      <c r="BL3797" s="48"/>
    </row>
    <row r="3798" spans="1:64" x14ac:dyDescent="0.25">
      <c r="A3798" s="56" t="s">
        <v>533</v>
      </c>
      <c r="B3798" s="56" t="s">
        <v>533</v>
      </c>
      <c r="C3798" s="47">
        <v>42356</v>
      </c>
      <c r="D3798" s="47"/>
      <c r="E3798" s="47"/>
      <c r="F3798" s="48" t="s">
        <v>534</v>
      </c>
      <c r="G3798" s="48"/>
      <c r="H3798" s="48">
        <v>399.73640625000002</v>
      </c>
      <c r="I3798" s="48">
        <v>6.0496874999999999E-2</v>
      </c>
      <c r="J3798" s="48">
        <v>0.109525</v>
      </c>
      <c r="K3798" s="48">
        <v>0.18331875</v>
      </c>
      <c r="L3798" s="48">
        <v>0.20258124999999999</v>
      </c>
      <c r="M3798" s="48">
        <v>0.25261250000000002</v>
      </c>
      <c r="N3798" s="48">
        <v>0.34216249999999998</v>
      </c>
      <c r="O3798" s="48">
        <v>0.26676875</v>
      </c>
      <c r="P3798" s="48"/>
      <c r="Q3798" s="48"/>
      <c r="R3798" s="48"/>
      <c r="S3798" s="48"/>
      <c r="T3798" s="48"/>
      <c r="U3798" s="48"/>
      <c r="V3798" s="48"/>
      <c r="W3798" s="48"/>
      <c r="X3798" s="48"/>
      <c r="Y3798" s="48"/>
      <c r="Z3798" s="48"/>
      <c r="AA3798" s="48"/>
      <c r="AB3798" s="48"/>
      <c r="AC3798" s="48"/>
      <c r="AD3798" s="48"/>
      <c r="AE3798" s="48"/>
      <c r="AF3798" s="48"/>
      <c r="AG3798" s="48"/>
      <c r="AH3798" s="48"/>
      <c r="AI3798" s="48"/>
      <c r="AJ3798" s="48"/>
      <c r="AK3798" s="48"/>
      <c r="AL3798" s="48"/>
      <c r="AM3798" s="48"/>
      <c r="AN3798" s="48"/>
      <c r="AO3798" s="48"/>
      <c r="AP3798" s="48"/>
      <c r="AQ3798" s="48"/>
      <c r="AR3798" s="48"/>
      <c r="AT3798" s="48"/>
      <c r="AU3798" s="48"/>
      <c r="AV3798" s="48"/>
      <c r="AZ3798" s="48"/>
      <c r="BA3798" s="48"/>
      <c r="BB3798" s="48"/>
      <c r="BC3798" s="48"/>
      <c r="BD3798" s="48"/>
      <c r="BE3798" s="48"/>
      <c r="BF3798" s="48"/>
      <c r="BG3798" s="48"/>
      <c r="BH3798" s="48"/>
      <c r="BI3798" s="48"/>
      <c r="BJ3798" s="48"/>
      <c r="BK3798" s="48"/>
      <c r="BL3798" s="48"/>
    </row>
    <row r="3799" spans="1:64" x14ac:dyDescent="0.25">
      <c r="A3799" s="56" t="s">
        <v>533</v>
      </c>
      <c r="B3799" s="56" t="s">
        <v>533</v>
      </c>
      <c r="C3799" s="47">
        <v>42357</v>
      </c>
      <c r="D3799" s="47"/>
      <c r="E3799" s="47"/>
      <c r="F3799" s="48" t="s">
        <v>534</v>
      </c>
      <c r="G3799" s="48"/>
      <c r="H3799" s="48">
        <v>398.63765625000002</v>
      </c>
      <c r="I3799" s="48">
        <v>5.9409375E-2</v>
      </c>
      <c r="J3799" s="48">
        <v>0.1088625</v>
      </c>
      <c r="K3799" s="48">
        <v>0.18256249999999999</v>
      </c>
      <c r="L3799" s="48">
        <v>0.20169375</v>
      </c>
      <c r="M3799" s="48">
        <v>0.252025</v>
      </c>
      <c r="N3799" s="48">
        <v>0.34176875000000001</v>
      </c>
      <c r="O3799" s="48">
        <v>0.26660624999999999</v>
      </c>
      <c r="P3799" s="48"/>
      <c r="Q3799" s="48"/>
      <c r="R3799" s="48"/>
      <c r="S3799" s="48"/>
      <c r="T3799" s="48"/>
      <c r="U3799" s="48"/>
      <c r="V3799" s="48"/>
      <c r="W3799" s="48"/>
      <c r="X3799" s="48"/>
      <c r="Y3799" s="48"/>
      <c r="Z3799" s="48"/>
      <c r="AA3799" s="48"/>
      <c r="AB3799" s="48"/>
      <c r="AC3799" s="48"/>
      <c r="AD3799" s="48"/>
      <c r="AE3799" s="48"/>
      <c r="AF3799" s="48"/>
      <c r="AG3799" s="48"/>
      <c r="AH3799" s="48"/>
      <c r="AI3799" s="48"/>
      <c r="AJ3799" s="48"/>
      <c r="AK3799" s="48"/>
      <c r="AL3799" s="48"/>
      <c r="AM3799" s="48"/>
      <c r="AN3799" s="48"/>
      <c r="AO3799" s="48"/>
      <c r="AP3799" s="48"/>
      <c r="AQ3799" s="48"/>
      <c r="AR3799" s="48"/>
      <c r="AT3799" s="48"/>
      <c r="AU3799" s="48"/>
      <c r="AV3799" s="48"/>
      <c r="AZ3799" s="48"/>
      <c r="BA3799" s="48"/>
      <c r="BB3799" s="48"/>
      <c r="BC3799" s="48"/>
      <c r="BD3799" s="48"/>
      <c r="BE3799" s="48"/>
      <c r="BF3799" s="48"/>
      <c r="BG3799" s="48"/>
      <c r="BH3799" s="48"/>
      <c r="BI3799" s="48"/>
      <c r="BJ3799" s="48"/>
      <c r="BK3799" s="48"/>
      <c r="BL3799" s="48"/>
    </row>
    <row r="3800" spans="1:64" x14ac:dyDescent="0.25">
      <c r="A3800" s="56" t="s">
        <v>533</v>
      </c>
      <c r="B3800" s="56" t="s">
        <v>533</v>
      </c>
      <c r="C3800" s="47">
        <v>42358</v>
      </c>
      <c r="D3800" s="47"/>
      <c r="E3800" s="47"/>
      <c r="F3800" s="48" t="s">
        <v>534</v>
      </c>
      <c r="G3800" s="48"/>
      <c r="H3800" s="48">
        <v>397.48359375000001</v>
      </c>
      <c r="I3800" s="48">
        <v>5.9071875000000003E-2</v>
      </c>
      <c r="J3800" s="48">
        <v>0.10816874999999999</v>
      </c>
      <c r="K3800" s="48">
        <v>0.18153749999999999</v>
      </c>
      <c r="L3800" s="48">
        <v>0.20061875000000001</v>
      </c>
      <c r="M3800" s="48">
        <v>0.25131874999999998</v>
      </c>
      <c r="N3800" s="48">
        <v>0.34136875</v>
      </c>
      <c r="O3800" s="48">
        <v>0.26648125</v>
      </c>
      <c r="P3800" s="48"/>
      <c r="Q3800" s="48"/>
      <c r="R3800" s="48"/>
      <c r="S3800" s="48"/>
      <c r="T3800" s="48"/>
      <c r="U3800" s="48"/>
      <c r="V3800" s="48"/>
      <c r="W3800" s="48"/>
      <c r="X3800" s="48"/>
      <c r="Y3800" s="48"/>
      <c r="Z3800" s="48"/>
      <c r="AA3800" s="48"/>
      <c r="AB3800" s="48"/>
      <c r="AC3800" s="48"/>
      <c r="AD3800" s="48"/>
      <c r="AE3800" s="48"/>
      <c r="AF3800" s="48"/>
      <c r="AG3800" s="48"/>
      <c r="AH3800" s="48"/>
      <c r="AI3800" s="48"/>
      <c r="AJ3800" s="48"/>
      <c r="AK3800" s="48"/>
      <c r="AL3800" s="48"/>
      <c r="AM3800" s="48"/>
      <c r="AN3800" s="48"/>
      <c r="AO3800" s="48"/>
      <c r="AP3800" s="48"/>
      <c r="AQ3800" s="48"/>
      <c r="AR3800" s="48"/>
      <c r="AT3800" s="48"/>
      <c r="AU3800" s="48"/>
      <c r="AV3800" s="48"/>
      <c r="AZ3800" s="48"/>
      <c r="BA3800" s="48"/>
      <c r="BB3800" s="48"/>
      <c r="BC3800" s="48"/>
      <c r="BD3800" s="48"/>
      <c r="BE3800" s="48"/>
      <c r="BF3800" s="48"/>
      <c r="BG3800" s="48"/>
      <c r="BH3800" s="48"/>
      <c r="BI3800" s="48"/>
      <c r="BJ3800" s="48"/>
      <c r="BK3800" s="48"/>
      <c r="BL3800" s="48"/>
    </row>
    <row r="3801" spans="1:64" x14ac:dyDescent="0.25">
      <c r="A3801" s="56" t="s">
        <v>533</v>
      </c>
      <c r="B3801" s="56" t="s">
        <v>533</v>
      </c>
      <c r="C3801" s="47">
        <v>42359</v>
      </c>
      <c r="D3801" s="47"/>
      <c r="E3801" s="47"/>
      <c r="F3801" s="48" t="s">
        <v>534</v>
      </c>
      <c r="G3801" s="48"/>
      <c r="H3801" s="48">
        <v>395.39203125</v>
      </c>
      <c r="I3801" s="48">
        <v>6.0240624999999999E-2</v>
      </c>
      <c r="J3801" s="48">
        <v>0.10805625000000001</v>
      </c>
      <c r="K3801" s="48">
        <v>0.18</v>
      </c>
      <c r="L3801" s="48">
        <v>0.19730624999999999</v>
      </c>
      <c r="M3801" s="48">
        <v>0.24921874999999999</v>
      </c>
      <c r="N3801" s="48">
        <v>0.34097499999999997</v>
      </c>
      <c r="O3801" s="48">
        <v>0.26632499999999998</v>
      </c>
      <c r="P3801" s="48"/>
      <c r="Q3801" s="48"/>
      <c r="R3801" s="48"/>
      <c r="S3801" s="48"/>
      <c r="T3801" s="48"/>
      <c r="U3801" s="48"/>
      <c r="V3801" s="48"/>
      <c r="W3801" s="48"/>
      <c r="X3801" s="48"/>
      <c r="Y3801" s="48"/>
      <c r="Z3801" s="48"/>
      <c r="AA3801" s="48"/>
      <c r="AB3801" s="48"/>
      <c r="AC3801" s="48"/>
      <c r="AD3801" s="48"/>
      <c r="AE3801" s="48"/>
      <c r="AF3801" s="48">
        <v>0.58119906211587302</v>
      </c>
      <c r="AG3801" s="48">
        <v>0.43310637773355998</v>
      </c>
      <c r="AH3801" s="48"/>
      <c r="AI3801" s="48"/>
      <c r="AJ3801" s="48"/>
      <c r="AK3801" s="48"/>
      <c r="AL3801" s="48"/>
      <c r="AM3801" s="48"/>
      <c r="AN3801" s="48"/>
      <c r="AO3801" s="48"/>
      <c r="AP3801" s="48"/>
      <c r="AQ3801" s="48"/>
      <c r="AR3801" s="48"/>
      <c r="AT3801" s="48"/>
      <c r="AU3801" s="48"/>
      <c r="AV3801" s="48"/>
      <c r="AZ3801" s="48"/>
      <c r="BA3801" s="48"/>
      <c r="BB3801" s="48"/>
      <c r="BC3801" s="48"/>
      <c r="BD3801" s="48"/>
      <c r="BE3801" s="48"/>
      <c r="BF3801" s="48"/>
      <c r="BG3801" s="48"/>
      <c r="BH3801" s="48"/>
      <c r="BI3801" s="48"/>
      <c r="BJ3801" s="48"/>
      <c r="BK3801" s="48"/>
      <c r="BL3801" s="48"/>
    </row>
    <row r="3802" spans="1:64" x14ac:dyDescent="0.25">
      <c r="A3802" s="56" t="s">
        <v>533</v>
      </c>
      <c r="B3802" s="56" t="s">
        <v>533</v>
      </c>
      <c r="C3802" s="47">
        <v>42360</v>
      </c>
      <c r="D3802" s="47"/>
      <c r="E3802" s="47"/>
      <c r="F3802" s="48" t="s">
        <v>534</v>
      </c>
      <c r="G3802" s="48"/>
      <c r="H3802" s="48">
        <v>395.21203125</v>
      </c>
      <c r="I3802" s="48">
        <v>5.7046874999999997E-2</v>
      </c>
      <c r="J3802" s="48">
        <v>0.1071</v>
      </c>
      <c r="K3802" s="48">
        <v>0.18078125</v>
      </c>
      <c r="L3802" s="48">
        <v>0.198375</v>
      </c>
      <c r="M3802" s="48">
        <v>0.24931249999999999</v>
      </c>
      <c r="N3802" s="48">
        <v>0.34065624999999999</v>
      </c>
      <c r="O3802" s="48">
        <v>0.26617499999999999</v>
      </c>
      <c r="P3802" s="48"/>
      <c r="Q3802" s="48"/>
      <c r="R3802" s="48"/>
      <c r="S3802" s="48"/>
      <c r="T3802" s="48"/>
      <c r="U3802" s="48"/>
      <c r="V3802" s="48"/>
      <c r="W3802" s="48"/>
      <c r="X3802" s="48"/>
      <c r="Y3802" s="48"/>
      <c r="Z3802" s="48"/>
      <c r="AA3802" s="48"/>
      <c r="AB3802" s="48"/>
      <c r="AC3802" s="48"/>
      <c r="AD3802" s="48"/>
      <c r="AE3802" s="48">
        <v>8.85</v>
      </c>
      <c r="AF3802" s="48"/>
      <c r="AG3802" s="48"/>
      <c r="AH3802" s="48"/>
      <c r="AI3802" s="48"/>
      <c r="AJ3802" s="48"/>
      <c r="AK3802" s="48">
        <v>5.65</v>
      </c>
      <c r="AL3802" s="48">
        <v>8.85</v>
      </c>
      <c r="AM3802" s="48"/>
      <c r="AN3802" s="48"/>
      <c r="AO3802" s="48"/>
      <c r="AP3802" s="48"/>
      <c r="AQ3802" s="48"/>
      <c r="AR3802" s="48"/>
      <c r="AT3802" s="48"/>
      <c r="AU3802" s="48"/>
      <c r="AV3802" s="48"/>
      <c r="AZ3802" s="48"/>
      <c r="BA3802" s="48"/>
      <c r="BB3802" s="48"/>
      <c r="BC3802" s="48"/>
      <c r="BD3802" s="48"/>
      <c r="BE3802" s="48"/>
      <c r="BF3802" s="48"/>
      <c r="BG3802" s="48"/>
      <c r="BH3802" s="48"/>
      <c r="BI3802" s="48"/>
      <c r="BJ3802" s="48"/>
      <c r="BK3802" s="48"/>
      <c r="BL3802" s="48">
        <v>8.85</v>
      </c>
    </row>
    <row r="3803" spans="1:64" x14ac:dyDescent="0.25">
      <c r="A3803" s="56" t="s">
        <v>533</v>
      </c>
      <c r="B3803" s="56" t="s">
        <v>533</v>
      </c>
      <c r="C3803" s="47">
        <v>42361</v>
      </c>
      <c r="D3803" s="47"/>
      <c r="E3803" s="47"/>
      <c r="F3803" s="48" t="s">
        <v>534</v>
      </c>
      <c r="G3803" s="48"/>
      <c r="H3803" s="48">
        <v>393.75234375000002</v>
      </c>
      <c r="I3803" s="48">
        <v>5.7115625000000003E-2</v>
      </c>
      <c r="J3803" s="48">
        <v>0.106325</v>
      </c>
      <c r="K3803" s="48">
        <v>0.17896875000000001</v>
      </c>
      <c r="L3803" s="48">
        <v>0.19691249999999999</v>
      </c>
      <c r="M3803" s="48">
        <v>0.24856875</v>
      </c>
      <c r="N3803" s="48">
        <v>0.34029375000000001</v>
      </c>
      <c r="O3803" s="48">
        <v>0.26604375000000002</v>
      </c>
      <c r="P3803" s="48"/>
      <c r="Q3803" s="48"/>
      <c r="R3803" s="48"/>
      <c r="S3803" s="48"/>
      <c r="T3803" s="48"/>
      <c r="U3803" s="48"/>
      <c r="V3803" s="48"/>
      <c r="W3803" s="48"/>
      <c r="X3803" s="48"/>
      <c r="Y3803" s="48"/>
      <c r="Z3803" s="48"/>
      <c r="AA3803" s="48"/>
      <c r="AB3803" s="48"/>
      <c r="AC3803" s="48"/>
      <c r="AD3803" s="48"/>
      <c r="AE3803" s="48"/>
      <c r="AF3803" s="48"/>
      <c r="AG3803" s="48"/>
      <c r="AH3803" s="48"/>
      <c r="AI3803" s="48"/>
      <c r="AJ3803" s="48"/>
      <c r="AK3803" s="48"/>
      <c r="AL3803" s="48"/>
      <c r="AM3803" s="48"/>
      <c r="AN3803" s="48"/>
      <c r="AO3803" s="48"/>
      <c r="AP3803" s="48"/>
      <c r="AQ3803" s="48"/>
      <c r="AR3803" s="48"/>
      <c r="AT3803" s="48"/>
      <c r="AU3803" s="48"/>
      <c r="AV3803" s="48"/>
      <c r="AZ3803" s="48"/>
      <c r="BA3803" s="48"/>
      <c r="BB3803" s="48"/>
      <c r="BC3803" s="48"/>
      <c r="BD3803" s="48"/>
      <c r="BE3803" s="48"/>
      <c r="BF3803" s="48"/>
      <c r="BG3803" s="48"/>
      <c r="BH3803" s="48"/>
      <c r="BI3803" s="48"/>
      <c r="BJ3803" s="48"/>
      <c r="BK3803" s="48"/>
      <c r="BL3803" s="48"/>
    </row>
    <row r="3804" spans="1:64" x14ac:dyDescent="0.25">
      <c r="A3804" s="56" t="s">
        <v>533</v>
      </c>
      <c r="B3804" s="56" t="s">
        <v>533</v>
      </c>
      <c r="C3804" s="47">
        <v>42362</v>
      </c>
      <c r="D3804" s="47"/>
      <c r="E3804" s="47"/>
      <c r="F3804" s="48" t="s">
        <v>534</v>
      </c>
      <c r="G3804" s="48"/>
      <c r="H3804" s="48">
        <v>405.43171875000002</v>
      </c>
      <c r="I3804" s="48">
        <v>0.132965625</v>
      </c>
      <c r="J3804" s="48">
        <v>0.11225</v>
      </c>
      <c r="K3804" s="48">
        <v>0.17894375000000001</v>
      </c>
      <c r="L3804" s="48">
        <v>0.196325</v>
      </c>
      <c r="M3804" s="48">
        <v>0.24783749999999999</v>
      </c>
      <c r="N3804" s="48">
        <v>0.33989374999999999</v>
      </c>
      <c r="O3804" s="48">
        <v>0.26583125000000002</v>
      </c>
      <c r="P3804" s="48"/>
      <c r="Q3804" s="48"/>
      <c r="R3804" s="48"/>
      <c r="S3804" s="48"/>
      <c r="T3804" s="48"/>
      <c r="U3804" s="48"/>
      <c r="V3804" s="48"/>
      <c r="W3804" s="48"/>
      <c r="X3804" s="48"/>
      <c r="Y3804" s="48"/>
      <c r="Z3804" s="48"/>
      <c r="AA3804" s="48"/>
      <c r="AB3804" s="48"/>
      <c r="AC3804" s="48"/>
      <c r="AD3804" s="48"/>
      <c r="AE3804" s="48"/>
      <c r="AF3804" s="48"/>
      <c r="AG3804" s="48"/>
      <c r="AH3804" s="48"/>
      <c r="AI3804" s="48"/>
      <c r="AJ3804" s="48"/>
      <c r="AK3804" s="48"/>
      <c r="AL3804" s="48"/>
      <c r="AM3804" s="48"/>
      <c r="AN3804" s="48"/>
      <c r="AO3804" s="48"/>
      <c r="AP3804" s="48"/>
      <c r="AQ3804" s="48"/>
      <c r="AR3804" s="48"/>
      <c r="AT3804" s="48"/>
      <c r="AU3804" s="48"/>
      <c r="AV3804" s="48"/>
      <c r="AZ3804" s="48"/>
      <c r="BA3804" s="48"/>
      <c r="BB3804" s="48"/>
      <c r="BC3804" s="48"/>
      <c r="BD3804" s="48"/>
      <c r="BE3804" s="48"/>
      <c r="BF3804" s="48"/>
      <c r="BG3804" s="48"/>
      <c r="BH3804" s="48"/>
      <c r="BI3804" s="48"/>
      <c r="BJ3804" s="48"/>
      <c r="BK3804" s="48"/>
      <c r="BL3804" s="48"/>
    </row>
    <row r="3805" spans="1:64" x14ac:dyDescent="0.25">
      <c r="A3805" s="56" t="s">
        <v>533</v>
      </c>
      <c r="B3805" s="56" t="s">
        <v>533</v>
      </c>
      <c r="C3805" s="47">
        <v>42363</v>
      </c>
      <c r="D3805" s="47"/>
      <c r="E3805" s="47"/>
      <c r="F3805" s="48" t="s">
        <v>534</v>
      </c>
      <c r="G3805" s="48"/>
      <c r="H3805" s="48">
        <v>403.32234375000002</v>
      </c>
      <c r="I3805" s="48">
        <v>0.11718437499999999</v>
      </c>
      <c r="J3805" s="48">
        <v>0.11288125</v>
      </c>
      <c r="K3805" s="48">
        <v>0.17985000000000001</v>
      </c>
      <c r="L3805" s="48">
        <v>0.19684375000000001</v>
      </c>
      <c r="M3805" s="48">
        <v>0.24745</v>
      </c>
      <c r="N3805" s="48">
        <v>0.33951874999999998</v>
      </c>
      <c r="O3805" s="48">
        <v>0.26571250000000002</v>
      </c>
      <c r="P3805" s="48"/>
      <c r="Q3805" s="48"/>
      <c r="R3805" s="48"/>
      <c r="S3805" s="48"/>
      <c r="T3805" s="48"/>
      <c r="U3805" s="48"/>
      <c r="V3805" s="48"/>
      <c r="W3805" s="48"/>
      <c r="X3805" s="48"/>
      <c r="Y3805" s="48"/>
      <c r="Z3805" s="48"/>
      <c r="AA3805" s="48"/>
      <c r="AB3805" s="48"/>
      <c r="AC3805" s="48"/>
      <c r="AD3805" s="48"/>
      <c r="AE3805" s="48"/>
      <c r="AF3805" s="48"/>
      <c r="AG3805" s="48"/>
      <c r="AH3805" s="48"/>
      <c r="AI3805" s="48"/>
      <c r="AJ3805" s="48"/>
      <c r="AK3805" s="48"/>
      <c r="AL3805" s="48"/>
      <c r="AM3805" s="48"/>
      <c r="AN3805" s="48"/>
      <c r="AO3805" s="48"/>
      <c r="AP3805" s="48"/>
      <c r="AQ3805" s="48"/>
      <c r="AR3805" s="48"/>
      <c r="AT3805" s="48"/>
      <c r="AU3805" s="48"/>
      <c r="AV3805" s="48"/>
      <c r="AZ3805" s="48"/>
      <c r="BA3805" s="48"/>
      <c r="BB3805" s="48"/>
      <c r="BC3805" s="48"/>
      <c r="BD3805" s="48"/>
      <c r="BE3805" s="48"/>
      <c r="BF3805" s="48"/>
      <c r="BG3805" s="48"/>
      <c r="BH3805" s="48"/>
      <c r="BI3805" s="48"/>
      <c r="BJ3805" s="48"/>
      <c r="BK3805" s="48"/>
      <c r="BL3805" s="48"/>
    </row>
    <row r="3806" spans="1:64" x14ac:dyDescent="0.25">
      <c r="A3806" s="56" t="s">
        <v>533</v>
      </c>
      <c r="B3806" s="56" t="s">
        <v>533</v>
      </c>
      <c r="C3806" s="47">
        <v>42364</v>
      </c>
      <c r="D3806" s="47"/>
      <c r="E3806" s="47"/>
      <c r="F3806" s="48" t="s">
        <v>534</v>
      </c>
      <c r="G3806" s="48"/>
      <c r="H3806" s="48">
        <v>401.97750000000002</v>
      </c>
      <c r="I3806" s="48">
        <v>0.10736875</v>
      </c>
      <c r="J3806" s="48">
        <v>0.11278125</v>
      </c>
      <c r="K3806" s="48">
        <v>0.18045625000000001</v>
      </c>
      <c r="L3806" s="48">
        <v>0.19751250000000001</v>
      </c>
      <c r="M3806" s="48">
        <v>0.24723125000000001</v>
      </c>
      <c r="N3806" s="48">
        <v>0.33915624999999999</v>
      </c>
      <c r="O3806" s="48">
        <v>0.26549374999999997</v>
      </c>
      <c r="P3806" s="48"/>
      <c r="Q3806" s="48"/>
      <c r="R3806" s="48"/>
      <c r="S3806" s="48"/>
      <c r="T3806" s="48"/>
      <c r="U3806" s="48"/>
      <c r="V3806" s="48"/>
      <c r="W3806" s="48"/>
      <c r="X3806" s="48"/>
      <c r="Y3806" s="48"/>
      <c r="Z3806" s="48"/>
      <c r="AA3806" s="48"/>
      <c r="AB3806" s="48"/>
      <c r="AC3806" s="48"/>
      <c r="AD3806" s="48"/>
      <c r="AE3806" s="48"/>
      <c r="AF3806" s="48"/>
      <c r="AG3806" s="48"/>
      <c r="AH3806" s="48"/>
      <c r="AI3806" s="48"/>
      <c r="AJ3806" s="48"/>
      <c r="AK3806" s="48"/>
      <c r="AL3806" s="48"/>
      <c r="AM3806" s="48"/>
      <c r="AN3806" s="48"/>
      <c r="AO3806" s="48"/>
      <c r="AP3806" s="48"/>
      <c r="AQ3806" s="48"/>
      <c r="AR3806" s="48"/>
      <c r="AT3806" s="48"/>
      <c r="AU3806" s="48"/>
      <c r="AV3806" s="48"/>
      <c r="AZ3806" s="48"/>
      <c r="BA3806" s="48"/>
      <c r="BB3806" s="48"/>
      <c r="BC3806" s="48"/>
      <c r="BD3806" s="48"/>
      <c r="BE3806" s="48"/>
      <c r="BF3806" s="48"/>
      <c r="BG3806" s="48"/>
      <c r="BH3806" s="48"/>
      <c r="BI3806" s="48"/>
      <c r="BJ3806" s="48"/>
      <c r="BK3806" s="48"/>
      <c r="BL3806" s="48"/>
    </row>
    <row r="3807" spans="1:64" x14ac:dyDescent="0.25">
      <c r="A3807" s="56" t="s">
        <v>533</v>
      </c>
      <c r="B3807" s="56" t="s">
        <v>533</v>
      </c>
      <c r="C3807" s="47">
        <v>42365</v>
      </c>
      <c r="D3807" s="47"/>
      <c r="E3807" s="47"/>
      <c r="F3807" s="48" t="s">
        <v>534</v>
      </c>
      <c r="G3807" s="48"/>
      <c r="H3807" s="48">
        <v>400.79015625</v>
      </c>
      <c r="I3807" s="48">
        <v>9.9578125000000003E-2</v>
      </c>
      <c r="J3807" s="48">
        <v>0.11265625</v>
      </c>
      <c r="K3807" s="48">
        <v>0.18106249999999999</v>
      </c>
      <c r="L3807" s="48">
        <v>0.19771250000000001</v>
      </c>
      <c r="M3807" s="48">
        <v>0.24686250000000001</v>
      </c>
      <c r="N3807" s="48">
        <v>0.33878124999999998</v>
      </c>
      <c r="O3807" s="48">
        <v>0.26543125000000001</v>
      </c>
      <c r="P3807" s="48"/>
      <c r="Q3807" s="48"/>
      <c r="R3807" s="48"/>
      <c r="S3807" s="48"/>
      <c r="T3807" s="48"/>
      <c r="U3807" s="48"/>
      <c r="V3807" s="48"/>
      <c r="W3807" s="48"/>
      <c r="X3807" s="48"/>
      <c r="Y3807" s="48"/>
      <c r="Z3807" s="48"/>
      <c r="AA3807" s="48"/>
      <c r="AB3807" s="48"/>
      <c r="AC3807" s="48"/>
      <c r="AD3807" s="48"/>
      <c r="AE3807" s="48"/>
      <c r="AF3807" s="48"/>
      <c r="AG3807" s="48"/>
      <c r="AH3807" s="48"/>
      <c r="AI3807" s="48"/>
      <c r="AJ3807" s="48"/>
      <c r="AK3807" s="48"/>
      <c r="AL3807" s="48"/>
      <c r="AM3807" s="48"/>
      <c r="AN3807" s="48"/>
      <c r="AO3807" s="48"/>
      <c r="AP3807" s="48"/>
      <c r="AQ3807" s="48"/>
      <c r="AR3807" s="48"/>
      <c r="AT3807" s="48"/>
      <c r="AU3807" s="48"/>
      <c r="AV3807" s="48"/>
      <c r="AZ3807" s="48"/>
      <c r="BA3807" s="48"/>
      <c r="BB3807" s="48"/>
      <c r="BC3807" s="48"/>
      <c r="BD3807" s="48"/>
      <c r="BE3807" s="48"/>
      <c r="BF3807" s="48"/>
      <c r="BG3807" s="48"/>
      <c r="BH3807" s="48"/>
      <c r="BI3807" s="48"/>
      <c r="BJ3807" s="48"/>
      <c r="BK3807" s="48"/>
      <c r="BL3807" s="48"/>
    </row>
    <row r="3808" spans="1:64" x14ac:dyDescent="0.25">
      <c r="A3808" s="56" t="s">
        <v>533</v>
      </c>
      <c r="B3808" s="56" t="s">
        <v>533</v>
      </c>
      <c r="C3808" s="47">
        <v>42366</v>
      </c>
      <c r="D3808" s="47"/>
      <c r="E3808" s="47"/>
      <c r="F3808" s="48" t="s">
        <v>534</v>
      </c>
      <c r="G3808" s="48"/>
      <c r="H3808" s="48">
        <v>399.53765625</v>
      </c>
      <c r="I3808" s="48">
        <v>9.2934375E-2</v>
      </c>
      <c r="J3808" s="48">
        <v>0.11269999999999999</v>
      </c>
      <c r="K3808" s="48">
        <v>0.18164374999999999</v>
      </c>
      <c r="L3808" s="48">
        <v>0.19756874999999999</v>
      </c>
      <c r="M3808" s="48">
        <v>0.24623125000000001</v>
      </c>
      <c r="N3808" s="48">
        <v>0.33836875</v>
      </c>
      <c r="O3808" s="48">
        <v>0.26516250000000002</v>
      </c>
      <c r="P3808" s="48"/>
      <c r="Q3808" s="48"/>
      <c r="R3808" s="48"/>
      <c r="S3808" s="48"/>
      <c r="T3808" s="48"/>
      <c r="U3808" s="48"/>
      <c r="V3808" s="48"/>
      <c r="W3808" s="48"/>
      <c r="X3808" s="48"/>
      <c r="Y3808" s="48"/>
      <c r="Z3808" s="48"/>
      <c r="AA3808" s="48"/>
      <c r="AB3808" s="48"/>
      <c r="AC3808" s="48"/>
      <c r="AD3808" s="48"/>
      <c r="AE3808" s="48"/>
      <c r="AF3808" s="48"/>
      <c r="AG3808" s="48"/>
      <c r="AH3808" s="48"/>
      <c r="AI3808" s="48"/>
      <c r="AJ3808" s="48"/>
      <c r="AK3808" s="48"/>
      <c r="AL3808" s="48"/>
      <c r="AM3808" s="48"/>
      <c r="AN3808" s="48"/>
      <c r="AO3808" s="48"/>
      <c r="AP3808" s="48"/>
      <c r="AQ3808" s="48"/>
      <c r="AR3808" s="48"/>
      <c r="AT3808" s="48"/>
      <c r="AU3808" s="48"/>
      <c r="AV3808" s="48"/>
      <c r="AZ3808" s="48"/>
      <c r="BA3808" s="48"/>
      <c r="BB3808" s="48"/>
      <c r="BC3808" s="48"/>
      <c r="BD3808" s="48"/>
      <c r="BE3808" s="48"/>
      <c r="BF3808" s="48"/>
      <c r="BG3808" s="48"/>
      <c r="BH3808" s="48"/>
      <c r="BI3808" s="48"/>
      <c r="BJ3808" s="48"/>
      <c r="BK3808" s="48"/>
      <c r="BL3808" s="48"/>
    </row>
    <row r="3809" spans="1:64" x14ac:dyDescent="0.25">
      <c r="A3809" s="56" t="s">
        <v>533</v>
      </c>
      <c r="B3809" s="56" t="s">
        <v>533</v>
      </c>
      <c r="C3809" s="47">
        <v>42367</v>
      </c>
      <c r="D3809" s="47"/>
      <c r="E3809" s="47"/>
      <c r="F3809" s="48" t="s">
        <v>534</v>
      </c>
      <c r="G3809" s="48"/>
      <c r="H3809" s="48">
        <v>398.09203124999999</v>
      </c>
      <c r="I3809" s="48">
        <v>8.6409374999999997E-2</v>
      </c>
      <c r="J3809" s="48">
        <v>0.112425</v>
      </c>
      <c r="K3809" s="48">
        <v>0.18215000000000001</v>
      </c>
      <c r="L3809" s="48">
        <v>0.19704374999999999</v>
      </c>
      <c r="M3809" s="48">
        <v>0.24543124999999999</v>
      </c>
      <c r="N3809" s="48">
        <v>0.33794999999999997</v>
      </c>
      <c r="O3809" s="48">
        <v>0.26498125</v>
      </c>
      <c r="P3809" s="48"/>
      <c r="Q3809" s="48"/>
      <c r="R3809" s="48"/>
      <c r="S3809" s="48"/>
      <c r="T3809" s="48"/>
      <c r="U3809" s="48"/>
      <c r="V3809" s="48"/>
      <c r="W3809" s="48"/>
      <c r="X3809" s="48"/>
      <c r="Y3809" s="48"/>
      <c r="Z3809" s="48"/>
      <c r="AA3809" s="48"/>
      <c r="AB3809" s="48"/>
      <c r="AC3809" s="48"/>
      <c r="AD3809" s="48"/>
      <c r="AE3809" s="48"/>
      <c r="AF3809" s="48"/>
      <c r="AG3809" s="48"/>
      <c r="AH3809" s="48"/>
      <c r="AI3809" s="48"/>
      <c r="AJ3809" s="48"/>
      <c r="AK3809" s="48"/>
      <c r="AL3809" s="48"/>
      <c r="AM3809" s="48"/>
      <c r="AN3809" s="48"/>
      <c r="AO3809" s="48"/>
      <c r="AP3809" s="48"/>
      <c r="AQ3809" s="48"/>
      <c r="AR3809" s="48"/>
      <c r="AT3809" s="48"/>
      <c r="AU3809" s="48"/>
      <c r="AV3809" s="48"/>
      <c r="AZ3809" s="48"/>
      <c r="BA3809" s="48"/>
      <c r="BB3809" s="48"/>
      <c r="BC3809" s="48"/>
      <c r="BD3809" s="48"/>
      <c r="BE3809" s="48"/>
      <c r="BF3809" s="48"/>
      <c r="BG3809" s="48"/>
      <c r="BH3809" s="48"/>
      <c r="BI3809" s="48"/>
      <c r="BJ3809" s="48"/>
      <c r="BK3809" s="48"/>
      <c r="BL3809" s="48"/>
    </row>
    <row r="3810" spans="1:64" x14ac:dyDescent="0.25">
      <c r="A3810" s="56" t="s">
        <v>533</v>
      </c>
      <c r="B3810" s="56" t="s">
        <v>533</v>
      </c>
      <c r="C3810" s="47">
        <v>42368</v>
      </c>
      <c r="D3810" s="47"/>
      <c r="E3810" s="47"/>
      <c r="F3810" s="48" t="s">
        <v>534</v>
      </c>
      <c r="G3810" s="48"/>
      <c r="H3810" s="48">
        <v>396.91453124999998</v>
      </c>
      <c r="I3810" s="48">
        <v>8.2090625E-2</v>
      </c>
      <c r="J3810" s="48">
        <v>0.11083125000000001</v>
      </c>
      <c r="K3810" s="48">
        <v>0.181725</v>
      </c>
      <c r="L3810" s="48">
        <v>0.19716875</v>
      </c>
      <c r="M3810" s="48">
        <v>0.24510625</v>
      </c>
      <c r="N3810" s="48">
        <v>0.33769375000000001</v>
      </c>
      <c r="O3810" s="48">
        <v>0.26489374999999998</v>
      </c>
      <c r="P3810" s="48"/>
      <c r="Q3810" s="48"/>
      <c r="R3810" s="48"/>
      <c r="S3810" s="48"/>
      <c r="T3810" s="48"/>
      <c r="U3810" s="48"/>
      <c r="V3810" s="48"/>
      <c r="W3810" s="48"/>
      <c r="X3810" s="48"/>
      <c r="Y3810" s="48"/>
      <c r="Z3810" s="48"/>
      <c r="AA3810" s="48"/>
      <c r="AB3810" s="48"/>
      <c r="AC3810" s="48"/>
      <c r="AD3810" s="48"/>
      <c r="AE3810" s="48">
        <v>8.85</v>
      </c>
      <c r="AF3810" s="48">
        <v>0.70548527960876495</v>
      </c>
      <c r="AG3810" s="48">
        <v>0.31092090056830901</v>
      </c>
      <c r="AH3810" s="48"/>
      <c r="AI3810" s="48"/>
      <c r="AJ3810" s="48"/>
      <c r="AK3810" s="48">
        <v>6.5</v>
      </c>
      <c r="AL3810" s="48">
        <v>8.85</v>
      </c>
      <c r="AM3810" s="48"/>
      <c r="AN3810" s="48"/>
      <c r="AO3810" s="48"/>
      <c r="AP3810" s="48"/>
      <c r="AQ3810" s="48"/>
      <c r="AR3810" s="48"/>
      <c r="AT3810" s="48"/>
      <c r="AU3810" s="48"/>
      <c r="AV3810" s="48"/>
      <c r="AZ3810" s="48"/>
      <c r="BA3810" s="48"/>
      <c r="BB3810" s="48"/>
      <c r="BC3810" s="48"/>
      <c r="BD3810" s="48"/>
      <c r="BE3810" s="48"/>
      <c r="BF3810" s="48"/>
      <c r="BG3810" s="48"/>
      <c r="BH3810" s="48"/>
      <c r="BI3810" s="48"/>
      <c r="BJ3810" s="48"/>
      <c r="BK3810" s="48"/>
      <c r="BL3810" s="48">
        <v>8.85</v>
      </c>
    </row>
    <row r="3811" spans="1:64" x14ac:dyDescent="0.25">
      <c r="A3811" s="56" t="s">
        <v>533</v>
      </c>
      <c r="B3811" s="56" t="s">
        <v>533</v>
      </c>
      <c r="C3811" s="47">
        <v>42369</v>
      </c>
      <c r="D3811" s="47"/>
      <c r="E3811" s="47"/>
      <c r="F3811" s="48" t="s">
        <v>534</v>
      </c>
      <c r="G3811" s="48"/>
      <c r="H3811" s="48">
        <v>395.61046875</v>
      </c>
      <c r="I3811" s="48">
        <v>7.9915625000000004E-2</v>
      </c>
      <c r="J3811" s="48">
        <v>0.111275</v>
      </c>
      <c r="K3811" s="48">
        <v>0.18135625</v>
      </c>
      <c r="L3811" s="48">
        <v>0.19572500000000001</v>
      </c>
      <c r="M3811" s="48">
        <v>0.2439625</v>
      </c>
      <c r="N3811" s="48">
        <v>0.33739374999999999</v>
      </c>
      <c r="O3811" s="48">
        <v>0.26466875000000001</v>
      </c>
      <c r="P3811" s="48"/>
      <c r="Q3811" s="48"/>
      <c r="R3811" s="48"/>
      <c r="S3811" s="48"/>
      <c r="T3811" s="48"/>
      <c r="U3811" s="48"/>
      <c r="V3811" s="48"/>
      <c r="W3811" s="48"/>
      <c r="X3811" s="48"/>
      <c r="Y3811" s="48"/>
      <c r="Z3811" s="48"/>
      <c r="AA3811" s="48"/>
      <c r="AB3811" s="48"/>
      <c r="AC3811" s="48"/>
      <c r="AD3811" s="48"/>
      <c r="AE3811" s="48"/>
      <c r="AF3811" s="48"/>
      <c r="AG3811" s="48"/>
      <c r="AH3811" s="48"/>
      <c r="AI3811" s="48"/>
      <c r="AJ3811" s="48"/>
      <c r="AK3811" s="48"/>
      <c r="AL3811" s="48"/>
      <c r="AM3811" s="48"/>
      <c r="AN3811" s="48"/>
      <c r="AO3811" s="48"/>
      <c r="AP3811" s="48"/>
      <c r="AQ3811" s="48"/>
      <c r="AR3811" s="48"/>
      <c r="AT3811" s="48"/>
      <c r="AU3811" s="48"/>
      <c r="AV3811" s="48"/>
      <c r="AZ3811" s="48"/>
      <c r="BA3811" s="48"/>
      <c r="BB3811" s="48"/>
      <c r="BC3811" s="48"/>
      <c r="BD3811" s="48"/>
      <c r="BE3811" s="48"/>
      <c r="BF3811" s="48"/>
      <c r="BG3811" s="48"/>
      <c r="BH3811" s="48"/>
      <c r="BI3811" s="48"/>
      <c r="BJ3811" s="48"/>
      <c r="BK3811" s="48"/>
      <c r="BL3811" s="48"/>
    </row>
    <row r="3812" spans="1:64" x14ac:dyDescent="0.25">
      <c r="A3812" s="56" t="s">
        <v>533</v>
      </c>
      <c r="B3812" s="56" t="s">
        <v>533</v>
      </c>
      <c r="C3812" s="47">
        <v>42370</v>
      </c>
      <c r="D3812" s="47"/>
      <c r="E3812" s="47"/>
      <c r="F3812" s="48" t="s">
        <v>534</v>
      </c>
      <c r="G3812" s="48"/>
      <c r="H3812" s="48">
        <v>394.42406249999999</v>
      </c>
      <c r="I3812" s="48">
        <v>7.7506249999999999E-2</v>
      </c>
      <c r="J3812" s="48">
        <v>0.111425</v>
      </c>
      <c r="K3812" s="48">
        <v>0.1816625</v>
      </c>
      <c r="L3812" s="48">
        <v>0.19431875000000001</v>
      </c>
      <c r="M3812" s="48">
        <v>0.24278125</v>
      </c>
      <c r="N3812" s="48">
        <v>0.3369875</v>
      </c>
      <c r="O3812" s="48">
        <v>0.26453125</v>
      </c>
      <c r="P3812" s="48"/>
      <c r="Q3812" s="48"/>
      <c r="R3812" s="48"/>
      <c r="S3812" s="48"/>
      <c r="T3812" s="48"/>
      <c r="U3812" s="48"/>
      <c r="V3812" s="48"/>
      <c r="W3812" s="48"/>
      <c r="X3812" s="48"/>
      <c r="Y3812" s="48"/>
      <c r="Z3812" s="48"/>
      <c r="AA3812" s="48"/>
      <c r="AB3812" s="48"/>
      <c r="AC3812" s="48"/>
      <c r="AD3812" s="48"/>
      <c r="AE3812" s="48"/>
      <c r="AF3812" s="48"/>
      <c r="AG3812" s="48"/>
      <c r="AH3812" s="48"/>
      <c r="AI3812" s="48"/>
      <c r="AJ3812" s="48"/>
      <c r="AK3812" s="48"/>
      <c r="AL3812" s="48"/>
      <c r="AM3812" s="48"/>
      <c r="AN3812" s="48"/>
      <c r="AO3812" s="48"/>
      <c r="AP3812" s="48"/>
      <c r="AQ3812" s="48"/>
      <c r="AR3812" s="48"/>
      <c r="AT3812" s="48"/>
      <c r="AU3812" s="48"/>
      <c r="AV3812" s="48"/>
      <c r="AZ3812" s="48"/>
      <c r="BA3812" s="48"/>
      <c r="BB3812" s="48"/>
      <c r="BC3812" s="48"/>
      <c r="BD3812" s="48"/>
      <c r="BE3812" s="48"/>
      <c r="BF3812" s="48"/>
      <c r="BG3812" s="48"/>
      <c r="BH3812" s="48"/>
      <c r="BI3812" s="48"/>
      <c r="BJ3812" s="48"/>
      <c r="BK3812" s="48"/>
      <c r="BL3812" s="48"/>
    </row>
    <row r="3813" spans="1:64" x14ac:dyDescent="0.25">
      <c r="A3813" s="56" t="s">
        <v>533</v>
      </c>
      <c r="B3813" s="56" t="s">
        <v>533</v>
      </c>
      <c r="C3813" s="47">
        <v>42371</v>
      </c>
      <c r="D3813" s="47"/>
      <c r="E3813" s="47"/>
      <c r="F3813" s="48" t="s">
        <v>534</v>
      </c>
      <c r="G3813" s="48"/>
      <c r="H3813" s="48">
        <v>394.04015625</v>
      </c>
      <c r="I3813" s="48">
        <v>7.4515625000000002E-2</v>
      </c>
      <c r="J3813" s="48">
        <v>0.11048125</v>
      </c>
      <c r="K3813" s="48">
        <v>0.18233750000000001</v>
      </c>
      <c r="L3813" s="48">
        <v>0.195025</v>
      </c>
      <c r="M3813" s="48">
        <v>0.24269375000000001</v>
      </c>
      <c r="N3813" s="48">
        <v>0.33658749999999998</v>
      </c>
      <c r="O3813" s="48">
        <v>0.26432499999999998</v>
      </c>
      <c r="P3813" s="48"/>
      <c r="Q3813" s="48"/>
      <c r="R3813" s="48"/>
      <c r="S3813" s="48"/>
      <c r="T3813" s="48"/>
      <c r="U3813" s="48"/>
      <c r="V3813" s="48"/>
      <c r="W3813" s="48"/>
      <c r="X3813" s="48"/>
      <c r="Y3813" s="48"/>
      <c r="Z3813" s="48"/>
      <c r="AA3813" s="48"/>
      <c r="AB3813" s="48"/>
      <c r="AC3813" s="48"/>
      <c r="AD3813" s="48"/>
      <c r="AE3813" s="48"/>
      <c r="AF3813" s="48"/>
      <c r="AG3813" s="48"/>
      <c r="AH3813" s="48"/>
      <c r="AI3813" s="48"/>
      <c r="AJ3813" s="48"/>
      <c r="AK3813" s="48"/>
      <c r="AL3813" s="48"/>
      <c r="AM3813" s="48"/>
      <c r="AN3813" s="48"/>
      <c r="AO3813" s="48"/>
      <c r="AP3813" s="48"/>
      <c r="AQ3813" s="48"/>
      <c r="AR3813" s="48"/>
      <c r="AT3813" s="48"/>
      <c r="AU3813" s="48"/>
      <c r="AV3813" s="48"/>
      <c r="AZ3813" s="48"/>
      <c r="BA3813" s="48"/>
      <c r="BB3813" s="48"/>
      <c r="BC3813" s="48"/>
      <c r="BD3813" s="48"/>
      <c r="BE3813" s="48"/>
      <c r="BF3813" s="48"/>
      <c r="BG3813" s="48"/>
      <c r="BH3813" s="48"/>
      <c r="BI3813" s="48"/>
      <c r="BJ3813" s="48"/>
      <c r="BK3813" s="48"/>
      <c r="BL3813" s="48"/>
    </row>
    <row r="3814" spans="1:64" x14ac:dyDescent="0.25">
      <c r="A3814" s="56" t="s">
        <v>533</v>
      </c>
      <c r="B3814" s="56" t="s">
        <v>533</v>
      </c>
      <c r="C3814" s="47">
        <v>42372</v>
      </c>
      <c r="D3814" s="47"/>
      <c r="E3814" s="47"/>
      <c r="F3814" s="48" t="s">
        <v>534</v>
      </c>
      <c r="G3814" s="48"/>
      <c r="H3814" s="48">
        <v>393.55500000000001</v>
      </c>
      <c r="I3814" s="48">
        <v>7.2249999999999995E-2</v>
      </c>
      <c r="J3814" s="48">
        <v>0.10945000000000001</v>
      </c>
      <c r="K3814" s="48">
        <v>0.18188750000000001</v>
      </c>
      <c r="L3814" s="48">
        <v>0.19565625</v>
      </c>
      <c r="M3814" s="48">
        <v>0.24295</v>
      </c>
      <c r="N3814" s="48">
        <v>0.33633125000000003</v>
      </c>
      <c r="O3814" s="48">
        <v>0.26417499999999999</v>
      </c>
      <c r="P3814" s="48"/>
      <c r="Q3814" s="48"/>
      <c r="R3814" s="48"/>
      <c r="S3814" s="48"/>
      <c r="T3814" s="48"/>
      <c r="U3814" s="48"/>
      <c r="V3814" s="48"/>
      <c r="W3814" s="48"/>
      <c r="X3814" s="48"/>
      <c r="Y3814" s="48"/>
      <c r="Z3814" s="48"/>
      <c r="AA3814" s="48"/>
      <c r="AB3814" s="48"/>
      <c r="AC3814" s="48"/>
      <c r="AD3814" s="48"/>
      <c r="AE3814" s="48"/>
      <c r="AF3814" s="48"/>
      <c r="AG3814" s="48"/>
      <c r="AH3814" s="48"/>
      <c r="AI3814" s="48"/>
      <c r="AJ3814" s="48"/>
      <c r="AK3814" s="48"/>
      <c r="AL3814" s="48"/>
      <c r="AM3814" s="48"/>
      <c r="AN3814" s="48"/>
      <c r="AO3814" s="48"/>
      <c r="AP3814" s="48"/>
      <c r="AQ3814" s="48"/>
      <c r="AR3814" s="48"/>
      <c r="AT3814" s="48"/>
      <c r="AU3814" s="48"/>
      <c r="AV3814" s="48"/>
      <c r="AZ3814" s="48"/>
      <c r="BA3814" s="48"/>
      <c r="BB3814" s="48"/>
      <c r="BC3814" s="48"/>
      <c r="BD3814" s="48"/>
      <c r="BE3814" s="48"/>
      <c r="BF3814" s="48"/>
      <c r="BG3814" s="48"/>
      <c r="BH3814" s="48"/>
      <c r="BI3814" s="48"/>
      <c r="BJ3814" s="48"/>
      <c r="BK3814" s="48"/>
      <c r="BL3814" s="48"/>
    </row>
    <row r="3815" spans="1:64" x14ac:dyDescent="0.25">
      <c r="A3815" s="56" t="s">
        <v>533</v>
      </c>
      <c r="B3815" s="56" t="s">
        <v>533</v>
      </c>
      <c r="C3815" s="47">
        <v>42373</v>
      </c>
      <c r="D3815" s="47"/>
      <c r="E3815" s="47"/>
      <c r="F3815" s="48" t="s">
        <v>534</v>
      </c>
      <c r="G3815" s="48"/>
      <c r="H3815" s="48">
        <v>392.01468749999998</v>
      </c>
      <c r="I3815" s="48">
        <v>7.1368749999999995E-2</v>
      </c>
      <c r="J3815" s="48">
        <v>0.109125</v>
      </c>
      <c r="K3815" s="48">
        <v>0.18036874999999999</v>
      </c>
      <c r="L3815" s="48">
        <v>0.19401874999999999</v>
      </c>
      <c r="M3815" s="48">
        <v>0.24205625</v>
      </c>
      <c r="N3815" s="48">
        <v>0.33606249999999999</v>
      </c>
      <c r="O3815" s="48">
        <v>0.26396249999999999</v>
      </c>
      <c r="P3815" s="48"/>
      <c r="Q3815" s="48"/>
      <c r="R3815" s="48"/>
      <c r="S3815" s="48"/>
      <c r="T3815" s="48"/>
      <c r="U3815" s="48"/>
      <c r="V3815" s="48"/>
      <c r="W3815" s="48"/>
      <c r="X3815" s="48"/>
      <c r="Y3815" s="48"/>
      <c r="Z3815" s="48"/>
      <c r="AA3815" s="48"/>
      <c r="AB3815" s="48"/>
      <c r="AC3815" s="48"/>
      <c r="AD3815" s="48"/>
      <c r="AE3815" s="48"/>
      <c r="AF3815" s="48"/>
      <c r="AG3815" s="48"/>
      <c r="AH3815" s="48"/>
      <c r="AI3815" s="48"/>
      <c r="AJ3815" s="48"/>
      <c r="AK3815" s="48"/>
      <c r="AL3815" s="48"/>
      <c r="AM3815" s="48"/>
      <c r="AN3815" s="48"/>
      <c r="AO3815" s="48"/>
      <c r="AP3815" s="48"/>
      <c r="AQ3815" s="48"/>
      <c r="AR3815" s="48"/>
      <c r="AT3815" s="48"/>
      <c r="AU3815" s="48"/>
      <c r="AV3815" s="48"/>
      <c r="AZ3815" s="48"/>
      <c r="BA3815" s="48"/>
      <c r="BB3815" s="48"/>
      <c r="BC3815" s="48"/>
      <c r="BD3815" s="48"/>
      <c r="BE3815" s="48"/>
      <c r="BF3815" s="48"/>
      <c r="BG3815" s="48"/>
      <c r="BH3815" s="48"/>
      <c r="BI3815" s="48"/>
      <c r="BJ3815" s="48"/>
      <c r="BK3815" s="48"/>
      <c r="BL3815" s="48"/>
    </row>
    <row r="3816" spans="1:64" x14ac:dyDescent="0.25">
      <c r="A3816" s="56" t="s">
        <v>533</v>
      </c>
      <c r="B3816" s="56" t="s">
        <v>533</v>
      </c>
      <c r="C3816" s="47">
        <v>42374</v>
      </c>
      <c r="D3816" s="47"/>
      <c r="E3816" s="47"/>
      <c r="F3816" s="48" t="s">
        <v>534</v>
      </c>
      <c r="G3816" s="48"/>
      <c r="H3816" s="48">
        <v>390.94828124999998</v>
      </c>
      <c r="I3816" s="48">
        <v>7.1159374999999997E-2</v>
      </c>
      <c r="J3816" s="48">
        <v>0.10932500000000001</v>
      </c>
      <c r="K3816" s="48">
        <v>0.18</v>
      </c>
      <c r="L3816" s="48">
        <v>0.1923</v>
      </c>
      <c r="M3816" s="48">
        <v>0.24114374999999999</v>
      </c>
      <c r="N3816" s="48">
        <v>0.33568124999999999</v>
      </c>
      <c r="O3816" s="48">
        <v>0.26379374999999999</v>
      </c>
      <c r="P3816" s="48"/>
      <c r="Q3816" s="48"/>
      <c r="R3816" s="48"/>
      <c r="S3816" s="48"/>
      <c r="T3816" s="48"/>
      <c r="U3816" s="48"/>
      <c r="V3816" s="48"/>
      <c r="W3816" s="48"/>
      <c r="X3816" s="48"/>
      <c r="Y3816" s="48"/>
      <c r="Z3816" s="48"/>
      <c r="AA3816" s="48"/>
      <c r="AB3816" s="48"/>
      <c r="AC3816" s="48"/>
      <c r="AD3816" s="48"/>
      <c r="AE3816" s="48"/>
      <c r="AF3816" s="48"/>
      <c r="AG3816" s="48">
        <v>0.213272126190474</v>
      </c>
      <c r="AH3816" s="48"/>
      <c r="AI3816" s="48"/>
      <c r="AJ3816" s="48"/>
      <c r="AK3816" s="48"/>
      <c r="AL3816" s="48"/>
      <c r="AM3816" s="48"/>
      <c r="AN3816" s="48"/>
      <c r="AO3816" s="48"/>
      <c r="AP3816" s="48"/>
      <c r="AQ3816" s="48"/>
      <c r="AR3816" s="48"/>
      <c r="AT3816" s="48"/>
      <c r="AU3816" s="48"/>
      <c r="AV3816" s="48"/>
      <c r="AZ3816" s="48"/>
      <c r="BA3816" s="48"/>
      <c r="BB3816" s="48"/>
      <c r="BC3816" s="48"/>
      <c r="BD3816" s="48"/>
      <c r="BE3816" s="48"/>
      <c r="BF3816" s="48"/>
      <c r="BG3816" s="48"/>
      <c r="BH3816" s="48"/>
      <c r="BI3816" s="48"/>
      <c r="BJ3816" s="48"/>
      <c r="BK3816" s="48"/>
      <c r="BL3816" s="48"/>
    </row>
    <row r="3817" spans="1:64" x14ac:dyDescent="0.25">
      <c r="A3817" s="56" t="s">
        <v>533</v>
      </c>
      <c r="B3817" s="56" t="s">
        <v>533</v>
      </c>
      <c r="C3817" s="47">
        <v>42375</v>
      </c>
      <c r="D3817" s="47"/>
      <c r="E3817" s="47"/>
      <c r="F3817" s="48" t="s">
        <v>534</v>
      </c>
      <c r="G3817" s="48"/>
      <c r="H3817" s="48">
        <v>390.23015624999999</v>
      </c>
      <c r="I3817" s="48">
        <v>7.0046874999999995E-2</v>
      </c>
      <c r="J3817" s="48">
        <v>0.1094875</v>
      </c>
      <c r="K3817" s="48">
        <v>0.18050625000000001</v>
      </c>
      <c r="L3817" s="48">
        <v>0.19129375000000001</v>
      </c>
      <c r="M3817" s="48">
        <v>0.24030000000000001</v>
      </c>
      <c r="N3817" s="48">
        <v>0.33530624999999997</v>
      </c>
      <c r="O3817" s="48">
        <v>0.26359375000000002</v>
      </c>
      <c r="P3817" s="48"/>
      <c r="Q3817" s="48"/>
      <c r="R3817" s="48"/>
      <c r="S3817" s="48"/>
      <c r="T3817" s="48">
        <v>13.6740338</v>
      </c>
      <c r="U3817" s="48">
        <v>895.70624999999995</v>
      </c>
      <c r="V3817" s="48">
        <v>529.80449999999996</v>
      </c>
      <c r="W3817" s="48"/>
      <c r="X3817" s="48">
        <v>10.2570427</v>
      </c>
      <c r="Y3817" s="48">
        <v>2.2738985136755999E-2</v>
      </c>
      <c r="Z3817" s="48"/>
      <c r="AA3817" s="48">
        <v>8.9149953499999999</v>
      </c>
      <c r="AB3817" s="48"/>
      <c r="AC3817" s="48"/>
      <c r="AD3817" s="48">
        <v>392.05775</v>
      </c>
      <c r="AE3817" s="48">
        <v>8.85</v>
      </c>
      <c r="AF3817" s="48">
        <v>0.62156587932009599</v>
      </c>
      <c r="AG3817" s="48"/>
      <c r="AH3817" s="48">
        <v>1.1261393975192E-2</v>
      </c>
      <c r="AI3817" s="48">
        <v>0.52430235000000003</v>
      </c>
      <c r="AJ3817" s="48">
        <v>46.557499999999997</v>
      </c>
      <c r="AK3817" s="48">
        <v>7.6</v>
      </c>
      <c r="AL3817" s="48">
        <v>8.85</v>
      </c>
      <c r="AM3817" s="48">
        <v>0.3075</v>
      </c>
      <c r="AN3817" s="48">
        <v>2.4176761856518701E-2</v>
      </c>
      <c r="AO3817" s="48">
        <v>0.66819130000000004</v>
      </c>
      <c r="AP3817" s="48">
        <v>27.63775</v>
      </c>
      <c r="AQ3817" s="48"/>
      <c r="AR3817" s="48"/>
      <c r="AS3817">
        <v>1.1126087E-2</v>
      </c>
      <c r="AT3817" s="48"/>
      <c r="AU3817" s="48"/>
      <c r="AV3817" s="48"/>
      <c r="AZ3817" s="48"/>
      <c r="BA3817" s="48"/>
      <c r="BB3817" s="48"/>
      <c r="BC3817" s="48">
        <v>1.3420473500000001</v>
      </c>
      <c r="BD3817" s="48"/>
      <c r="BE3817" s="48">
        <v>137.74674999999999</v>
      </c>
      <c r="BF3817" s="48">
        <v>9.7428603578668897E-3</v>
      </c>
      <c r="BG3817" s="48">
        <v>7.6258069326532001E-3</v>
      </c>
      <c r="BH3817" s="48">
        <v>2.2244974499999999</v>
      </c>
      <c r="BI3817" s="48"/>
      <c r="BJ3817" s="48">
        <v>291.70650000000001</v>
      </c>
      <c r="BK3817" s="48"/>
      <c r="BL3817" s="48">
        <v>8.85</v>
      </c>
    </row>
    <row r="3818" spans="1:64" x14ac:dyDescent="0.25">
      <c r="A3818" s="56" t="s">
        <v>533</v>
      </c>
      <c r="B3818" s="56" t="s">
        <v>533</v>
      </c>
      <c r="C3818" s="47">
        <v>42376</v>
      </c>
      <c r="D3818" s="47"/>
      <c r="E3818" s="47"/>
      <c r="F3818" s="48" t="s">
        <v>534</v>
      </c>
      <c r="G3818" s="48"/>
      <c r="H3818" s="48">
        <v>389.62546874999998</v>
      </c>
      <c r="I3818" s="48">
        <v>6.9159374999999995E-2</v>
      </c>
      <c r="J3818" s="48">
        <v>0.10929375</v>
      </c>
      <c r="K3818" s="48">
        <v>0.18076249999999999</v>
      </c>
      <c r="L3818" s="48">
        <v>0.19071874999999999</v>
      </c>
      <c r="M3818" s="48">
        <v>0.23978749999999999</v>
      </c>
      <c r="N3818" s="48">
        <v>0.33489374999999999</v>
      </c>
      <c r="O3818" s="48">
        <v>0.2633625</v>
      </c>
      <c r="P3818" s="48"/>
      <c r="Q3818" s="48"/>
      <c r="R3818" s="48"/>
      <c r="S3818" s="48"/>
      <c r="T3818" s="48"/>
      <c r="U3818" s="48"/>
      <c r="V3818" s="48"/>
      <c r="W3818" s="48"/>
      <c r="X3818" s="48"/>
      <c r="Y3818" s="48"/>
      <c r="Z3818" s="48"/>
      <c r="AA3818" s="48"/>
      <c r="AB3818" s="48"/>
      <c r="AC3818" s="48"/>
      <c r="AD3818" s="48"/>
      <c r="AE3818" s="48"/>
      <c r="AF3818" s="48"/>
      <c r="AG3818" s="48"/>
      <c r="AH3818" s="48"/>
      <c r="AI3818" s="48"/>
      <c r="AJ3818" s="48"/>
      <c r="AK3818" s="48"/>
      <c r="AL3818" s="48"/>
      <c r="AM3818" s="48"/>
      <c r="AN3818" s="48"/>
      <c r="AO3818" s="48"/>
      <c r="AP3818" s="48"/>
      <c r="AQ3818" s="48"/>
      <c r="AR3818" s="48"/>
      <c r="AT3818" s="48"/>
      <c r="AU3818" s="48"/>
      <c r="AV3818" s="48"/>
      <c r="AZ3818" s="48"/>
      <c r="BA3818" s="48"/>
      <c r="BB3818" s="48"/>
      <c r="BC3818" s="48"/>
      <c r="BD3818" s="48"/>
      <c r="BE3818" s="48"/>
      <c r="BF3818" s="48"/>
      <c r="BG3818" s="48"/>
      <c r="BH3818" s="48"/>
      <c r="BI3818" s="48"/>
      <c r="BJ3818" s="48"/>
      <c r="BK3818" s="48"/>
      <c r="BL3818" s="48"/>
    </row>
    <row r="3819" spans="1:64" x14ac:dyDescent="0.25">
      <c r="A3819" s="56" t="s">
        <v>533</v>
      </c>
      <c r="B3819" s="56" t="s">
        <v>533</v>
      </c>
      <c r="C3819" s="47">
        <v>42377</v>
      </c>
      <c r="D3819" s="47"/>
      <c r="E3819" s="47"/>
      <c r="F3819" s="48" t="s">
        <v>534</v>
      </c>
      <c r="G3819" s="48"/>
      <c r="H3819" s="48">
        <v>388.83140624999999</v>
      </c>
      <c r="I3819" s="48">
        <v>6.7803125000000006E-2</v>
      </c>
      <c r="J3819" s="48">
        <v>0.10914375</v>
      </c>
      <c r="K3819" s="48">
        <v>0.18093124999999999</v>
      </c>
      <c r="L3819" s="48">
        <v>0.18995624999999999</v>
      </c>
      <c r="M3819" s="48">
        <v>0.23903750000000001</v>
      </c>
      <c r="N3819" s="48">
        <v>0.33451874999999998</v>
      </c>
      <c r="O3819" s="48">
        <v>0.26318750000000002</v>
      </c>
      <c r="P3819" s="48"/>
      <c r="Q3819" s="48"/>
      <c r="R3819" s="48"/>
      <c r="S3819" s="48"/>
      <c r="T3819" s="48"/>
      <c r="U3819" s="48"/>
      <c r="V3819" s="48"/>
      <c r="W3819" s="48"/>
      <c r="X3819" s="48"/>
      <c r="Y3819" s="48"/>
      <c r="Z3819" s="48"/>
      <c r="AA3819" s="48"/>
      <c r="AB3819" s="48"/>
      <c r="AC3819" s="48"/>
      <c r="AD3819" s="48"/>
      <c r="AE3819" s="48"/>
      <c r="AF3819" s="48"/>
      <c r="AG3819" s="48"/>
      <c r="AH3819" s="48"/>
      <c r="AI3819" s="48"/>
      <c r="AJ3819" s="48"/>
      <c r="AK3819" s="48"/>
      <c r="AL3819" s="48"/>
      <c r="AM3819" s="48"/>
      <c r="AN3819" s="48"/>
      <c r="AO3819" s="48"/>
      <c r="AP3819" s="48"/>
      <c r="AQ3819" s="48"/>
      <c r="AR3819" s="48"/>
      <c r="AT3819" s="48"/>
      <c r="AU3819" s="48"/>
      <c r="AV3819" s="48"/>
      <c r="AZ3819" s="48"/>
      <c r="BA3819" s="48"/>
      <c r="BB3819" s="48"/>
      <c r="BC3819" s="48"/>
      <c r="BD3819" s="48"/>
      <c r="BE3819" s="48"/>
      <c r="BF3819" s="48"/>
      <c r="BG3819" s="48"/>
      <c r="BH3819" s="48"/>
      <c r="BI3819" s="48"/>
      <c r="BJ3819" s="48"/>
      <c r="BK3819" s="48"/>
      <c r="BL3819" s="48"/>
    </row>
    <row r="3820" spans="1:64" x14ac:dyDescent="0.25">
      <c r="A3820" s="56" t="s">
        <v>533</v>
      </c>
      <c r="B3820" s="56" t="s">
        <v>533</v>
      </c>
      <c r="C3820" s="47">
        <v>42378</v>
      </c>
      <c r="D3820" s="47"/>
      <c r="E3820" s="47"/>
      <c r="F3820" s="48" t="s">
        <v>534</v>
      </c>
      <c r="G3820" s="48"/>
      <c r="H3820" s="48">
        <v>388.03687500000001</v>
      </c>
      <c r="I3820" s="48">
        <v>6.6387500000000002E-2</v>
      </c>
      <c r="J3820" s="48">
        <v>0.10842499999999999</v>
      </c>
      <c r="K3820" s="48">
        <v>0.18058750000000001</v>
      </c>
      <c r="L3820" s="48">
        <v>0.18962499999999999</v>
      </c>
      <c r="M3820" s="48">
        <v>0.23872499999999999</v>
      </c>
      <c r="N3820" s="48">
        <v>0.33412500000000001</v>
      </c>
      <c r="O3820" s="48">
        <v>0.26298749999999999</v>
      </c>
      <c r="P3820" s="48"/>
      <c r="Q3820" s="48"/>
      <c r="R3820" s="48"/>
      <c r="S3820" s="48"/>
      <c r="T3820" s="48"/>
      <c r="U3820" s="48"/>
      <c r="V3820" s="48"/>
      <c r="W3820" s="48"/>
      <c r="X3820" s="48"/>
      <c r="Y3820" s="48"/>
      <c r="Z3820" s="48"/>
      <c r="AA3820" s="48"/>
      <c r="AB3820" s="48"/>
      <c r="AC3820" s="48"/>
      <c r="AD3820" s="48"/>
      <c r="AE3820" s="48"/>
      <c r="AF3820" s="48"/>
      <c r="AG3820" s="48"/>
      <c r="AH3820" s="48"/>
      <c r="AI3820" s="48"/>
      <c r="AJ3820" s="48"/>
      <c r="AK3820" s="48"/>
      <c r="AL3820" s="48"/>
      <c r="AM3820" s="48"/>
      <c r="AN3820" s="48"/>
      <c r="AO3820" s="48"/>
      <c r="AP3820" s="48"/>
      <c r="AQ3820" s="48"/>
      <c r="AR3820" s="48"/>
      <c r="AT3820" s="48"/>
      <c r="AU3820" s="48"/>
      <c r="AV3820" s="48"/>
      <c r="AZ3820" s="48"/>
      <c r="BA3820" s="48"/>
      <c r="BB3820" s="48"/>
      <c r="BC3820" s="48"/>
      <c r="BD3820" s="48"/>
      <c r="BE3820" s="48"/>
      <c r="BF3820" s="48"/>
      <c r="BG3820" s="48"/>
      <c r="BH3820" s="48"/>
      <c r="BI3820" s="48"/>
      <c r="BJ3820" s="48"/>
      <c r="BK3820" s="48"/>
      <c r="BL3820" s="48"/>
    </row>
    <row r="3821" spans="1:64" x14ac:dyDescent="0.25">
      <c r="A3821" s="56" t="s">
        <v>533</v>
      </c>
      <c r="B3821" s="56" t="s">
        <v>533</v>
      </c>
      <c r="C3821" s="47">
        <v>42379</v>
      </c>
      <c r="D3821" s="47"/>
      <c r="E3821" s="47"/>
      <c r="F3821" s="48" t="s">
        <v>534</v>
      </c>
      <c r="G3821" s="48"/>
      <c r="H3821" s="48">
        <v>387.12937499999998</v>
      </c>
      <c r="I3821" s="48">
        <v>6.5156249999999999E-2</v>
      </c>
      <c r="J3821" s="48">
        <v>0.10774375</v>
      </c>
      <c r="K3821" s="48">
        <v>0.17995</v>
      </c>
      <c r="L3821" s="48">
        <v>0.18904375000000001</v>
      </c>
      <c r="M3821" s="48">
        <v>0.2383625</v>
      </c>
      <c r="N3821" s="48">
        <v>0.33381250000000001</v>
      </c>
      <c r="O3821" s="48">
        <v>0.2628125</v>
      </c>
      <c r="P3821" s="48"/>
      <c r="Q3821" s="48"/>
      <c r="R3821" s="48"/>
      <c r="S3821" s="48"/>
      <c r="T3821" s="48"/>
      <c r="U3821" s="48"/>
      <c r="V3821" s="48"/>
      <c r="W3821" s="48"/>
      <c r="X3821" s="48"/>
      <c r="Y3821" s="48"/>
      <c r="Z3821" s="48"/>
      <c r="AA3821" s="48"/>
      <c r="AB3821" s="48"/>
      <c r="AC3821" s="48"/>
      <c r="AD3821" s="48"/>
      <c r="AE3821" s="48"/>
      <c r="AF3821" s="48"/>
      <c r="AG3821" s="48"/>
      <c r="AH3821" s="48"/>
      <c r="AI3821" s="48"/>
      <c r="AJ3821" s="48"/>
      <c r="AK3821" s="48"/>
      <c r="AL3821" s="48"/>
      <c r="AM3821" s="48"/>
      <c r="AN3821" s="48"/>
      <c r="AO3821" s="48"/>
      <c r="AP3821" s="48"/>
      <c r="AQ3821" s="48"/>
      <c r="AR3821" s="48"/>
      <c r="AT3821" s="48"/>
      <c r="AU3821" s="48"/>
      <c r="AV3821" s="48"/>
      <c r="AZ3821" s="48"/>
      <c r="BA3821" s="48"/>
      <c r="BB3821" s="48"/>
      <c r="BC3821" s="48"/>
      <c r="BD3821" s="48"/>
      <c r="BE3821" s="48"/>
      <c r="BF3821" s="48"/>
      <c r="BG3821" s="48"/>
      <c r="BH3821" s="48"/>
      <c r="BI3821" s="48"/>
      <c r="BJ3821" s="48"/>
      <c r="BK3821" s="48"/>
      <c r="BL3821" s="48"/>
    </row>
    <row r="3822" spans="1:64" x14ac:dyDescent="0.25">
      <c r="A3822" s="56" t="s">
        <v>533</v>
      </c>
      <c r="B3822" s="56" t="s">
        <v>533</v>
      </c>
      <c r="C3822" s="47">
        <v>42380</v>
      </c>
      <c r="D3822" s="47"/>
      <c r="E3822" s="47"/>
      <c r="F3822" s="48" t="s">
        <v>534</v>
      </c>
      <c r="G3822" s="48"/>
      <c r="H3822" s="48">
        <v>386.66531250000003</v>
      </c>
      <c r="I3822" s="48">
        <v>6.5500000000000003E-2</v>
      </c>
      <c r="J3822" s="48">
        <v>0.10816874999999999</v>
      </c>
      <c r="K3822" s="48">
        <v>0.17980625</v>
      </c>
      <c r="L3822" s="48">
        <v>0.18833125000000001</v>
      </c>
      <c r="M3822" s="48">
        <v>0.23796875000000001</v>
      </c>
      <c r="N3822" s="48">
        <v>0.33331875</v>
      </c>
      <c r="O3822" s="48">
        <v>0.262625</v>
      </c>
      <c r="P3822" s="48"/>
      <c r="Q3822" s="48"/>
      <c r="R3822" s="48"/>
      <c r="S3822" s="48"/>
      <c r="T3822" s="48"/>
      <c r="U3822" s="48"/>
      <c r="V3822" s="48"/>
      <c r="W3822" s="48"/>
      <c r="X3822" s="48"/>
      <c r="Y3822" s="48"/>
      <c r="Z3822" s="48"/>
      <c r="AA3822" s="48"/>
      <c r="AB3822" s="48"/>
      <c r="AC3822" s="48"/>
      <c r="AD3822" s="48"/>
      <c r="AE3822" s="48"/>
      <c r="AF3822" s="48">
        <v>0.57227598152462</v>
      </c>
      <c r="AG3822" s="48">
        <v>9.4158696447460499E-2</v>
      </c>
      <c r="AH3822" s="48"/>
      <c r="AI3822" s="48"/>
      <c r="AJ3822" s="48"/>
      <c r="AK3822" s="48"/>
      <c r="AL3822" s="48"/>
      <c r="AM3822" s="48"/>
      <c r="AN3822" s="48"/>
      <c r="AO3822" s="48"/>
      <c r="AP3822" s="48"/>
      <c r="AQ3822" s="48"/>
      <c r="AR3822" s="48"/>
      <c r="AT3822" s="48"/>
      <c r="AU3822" s="48"/>
      <c r="AV3822" s="48"/>
      <c r="AZ3822" s="48"/>
      <c r="BA3822" s="48"/>
      <c r="BB3822" s="48"/>
      <c r="BC3822" s="48"/>
      <c r="BD3822" s="48"/>
      <c r="BE3822" s="48"/>
      <c r="BF3822" s="48"/>
      <c r="BG3822" s="48"/>
      <c r="BH3822" s="48"/>
      <c r="BI3822" s="48"/>
      <c r="BJ3822" s="48"/>
      <c r="BK3822" s="48"/>
      <c r="BL3822" s="48"/>
    </row>
    <row r="3823" spans="1:64" x14ac:dyDescent="0.25">
      <c r="A3823" s="56" t="s">
        <v>533</v>
      </c>
      <c r="B3823" s="56" t="s">
        <v>533</v>
      </c>
      <c r="C3823" s="47">
        <v>42381</v>
      </c>
      <c r="D3823" s="47"/>
      <c r="E3823" s="47"/>
      <c r="F3823" s="48" t="s">
        <v>534</v>
      </c>
      <c r="G3823" s="48"/>
      <c r="H3823" s="48">
        <v>386.67984374999997</v>
      </c>
      <c r="I3823" s="48">
        <v>6.6234374999999998E-2</v>
      </c>
      <c r="J3823" s="48">
        <v>0.10923125</v>
      </c>
      <c r="K3823" s="48">
        <v>0.18037500000000001</v>
      </c>
      <c r="L3823" s="48">
        <v>0.18790625</v>
      </c>
      <c r="M3823" s="48">
        <v>0.23748749999999999</v>
      </c>
      <c r="N3823" s="48">
        <v>0.33301874999999997</v>
      </c>
      <c r="O3823" s="48">
        <v>0.26241249999999999</v>
      </c>
      <c r="P3823" s="48"/>
      <c r="Q3823" s="48"/>
      <c r="R3823" s="48"/>
      <c r="S3823" s="48"/>
      <c r="T3823" s="48"/>
      <c r="U3823" s="48"/>
      <c r="V3823" s="48"/>
      <c r="W3823" s="48"/>
      <c r="X3823" s="48"/>
      <c r="Y3823" s="48"/>
      <c r="Z3823" s="48"/>
      <c r="AA3823" s="48"/>
      <c r="AB3823" s="48"/>
      <c r="AC3823" s="48"/>
      <c r="AD3823" s="48"/>
      <c r="AE3823" s="48"/>
      <c r="AF3823" s="48"/>
      <c r="AG3823" s="48"/>
      <c r="AH3823" s="48"/>
      <c r="AI3823" s="48"/>
      <c r="AJ3823" s="48"/>
      <c r="AK3823" s="48"/>
      <c r="AL3823" s="48"/>
      <c r="AM3823" s="48"/>
      <c r="AN3823" s="48"/>
      <c r="AO3823" s="48"/>
      <c r="AP3823" s="48"/>
      <c r="AQ3823" s="48"/>
      <c r="AR3823" s="48"/>
      <c r="AT3823" s="48"/>
      <c r="AU3823" s="48"/>
      <c r="AV3823" s="48"/>
      <c r="AZ3823" s="48"/>
      <c r="BA3823" s="48"/>
      <c r="BB3823" s="48"/>
      <c r="BC3823" s="48"/>
      <c r="BD3823" s="48"/>
      <c r="BE3823" s="48"/>
      <c r="BF3823" s="48"/>
      <c r="BG3823" s="48"/>
      <c r="BH3823" s="48"/>
      <c r="BI3823" s="48"/>
      <c r="BJ3823" s="48"/>
      <c r="BK3823" s="48"/>
      <c r="BL3823" s="48"/>
    </row>
    <row r="3824" spans="1:64" x14ac:dyDescent="0.25">
      <c r="A3824" s="56" t="s">
        <v>533</v>
      </c>
      <c r="B3824" s="56" t="s">
        <v>533</v>
      </c>
      <c r="C3824" s="47">
        <v>42382</v>
      </c>
      <c r="D3824" s="47"/>
      <c r="E3824" s="47"/>
      <c r="F3824" s="48" t="s">
        <v>534</v>
      </c>
      <c r="G3824" s="48"/>
      <c r="H3824" s="48">
        <v>386.53593749999999</v>
      </c>
      <c r="I3824" s="48">
        <v>6.3924999999999996E-2</v>
      </c>
      <c r="J3824" s="48">
        <v>0.10853125</v>
      </c>
      <c r="K3824" s="48">
        <v>0.18111875</v>
      </c>
      <c r="L3824" s="48">
        <v>0.18865625</v>
      </c>
      <c r="M3824" s="48">
        <v>0.23763124999999999</v>
      </c>
      <c r="N3824" s="48">
        <v>0.33261875000000002</v>
      </c>
      <c r="O3824" s="48">
        <v>0.26219999999999999</v>
      </c>
      <c r="P3824" s="48"/>
      <c r="Q3824" s="48"/>
      <c r="R3824" s="48"/>
      <c r="S3824" s="48"/>
      <c r="T3824" s="48"/>
      <c r="U3824" s="48"/>
      <c r="V3824" s="48"/>
      <c r="W3824" s="48"/>
      <c r="X3824" s="48"/>
      <c r="Y3824" s="48"/>
      <c r="Z3824" s="48"/>
      <c r="AA3824" s="48"/>
      <c r="AB3824" s="48"/>
      <c r="AC3824" s="48"/>
      <c r="AD3824" s="48"/>
      <c r="AE3824" s="48">
        <v>8.85</v>
      </c>
      <c r="AF3824" s="48"/>
      <c r="AG3824" s="48"/>
      <c r="AH3824" s="48"/>
      <c r="AI3824" s="48"/>
      <c r="AJ3824" s="48"/>
      <c r="AK3824" s="48">
        <v>8.8000000000000007</v>
      </c>
      <c r="AL3824" s="48">
        <v>8.85</v>
      </c>
      <c r="AM3824" s="48"/>
      <c r="AN3824" s="48"/>
      <c r="AO3824" s="48"/>
      <c r="AP3824" s="48"/>
      <c r="AQ3824" s="48"/>
      <c r="AR3824" s="48"/>
      <c r="AT3824" s="48"/>
      <c r="AU3824" s="48"/>
      <c r="AV3824" s="48"/>
      <c r="AZ3824" s="48"/>
      <c r="BA3824" s="48"/>
      <c r="BB3824" s="48"/>
      <c r="BC3824" s="48"/>
      <c r="BD3824" s="48"/>
      <c r="BE3824" s="48"/>
      <c r="BF3824" s="48"/>
      <c r="BG3824" s="48"/>
      <c r="BH3824" s="48"/>
      <c r="BI3824" s="48"/>
      <c r="BJ3824" s="48"/>
      <c r="BK3824" s="48"/>
      <c r="BL3824" s="48">
        <v>8.85</v>
      </c>
    </row>
    <row r="3825" spans="1:64" x14ac:dyDescent="0.25">
      <c r="A3825" s="56" t="s">
        <v>533</v>
      </c>
      <c r="B3825" s="56" t="s">
        <v>533</v>
      </c>
      <c r="C3825" s="47">
        <v>42383</v>
      </c>
      <c r="D3825" s="47"/>
      <c r="E3825" s="47"/>
      <c r="F3825" s="48" t="s">
        <v>534</v>
      </c>
      <c r="G3825" s="48"/>
      <c r="H3825" s="48">
        <v>386.32125000000002</v>
      </c>
      <c r="I3825" s="48">
        <v>6.4350000000000004E-2</v>
      </c>
      <c r="J3825" s="48">
        <v>0.108725</v>
      </c>
      <c r="K3825" s="48">
        <v>0.18081875</v>
      </c>
      <c r="L3825" s="48">
        <v>0.18865000000000001</v>
      </c>
      <c r="M3825" s="48">
        <v>0.23747499999999999</v>
      </c>
      <c r="N3825" s="48">
        <v>0.33232499999999998</v>
      </c>
      <c r="O3825" s="48">
        <v>0.26193125</v>
      </c>
      <c r="P3825" s="48"/>
      <c r="Q3825" s="48"/>
      <c r="R3825" s="48"/>
      <c r="S3825" s="48"/>
      <c r="T3825" s="48"/>
      <c r="U3825" s="48"/>
      <c r="V3825" s="48"/>
      <c r="W3825" s="48"/>
      <c r="X3825" s="48"/>
      <c r="Y3825" s="48"/>
      <c r="Z3825" s="48"/>
      <c r="AA3825" s="48"/>
      <c r="AB3825" s="48"/>
      <c r="AC3825" s="48"/>
      <c r="AD3825" s="48"/>
      <c r="AE3825" s="48"/>
      <c r="AF3825" s="48">
        <v>0.60064734579351897</v>
      </c>
      <c r="AG3825" s="48">
        <v>3.9023673696280202E-2</v>
      </c>
      <c r="AH3825" s="48"/>
      <c r="AI3825" s="48"/>
      <c r="AJ3825" s="48"/>
      <c r="AK3825" s="48"/>
      <c r="AL3825" s="48"/>
      <c r="AM3825" s="48"/>
      <c r="AN3825" s="48"/>
      <c r="AO3825" s="48"/>
      <c r="AP3825" s="48"/>
      <c r="AQ3825" s="48"/>
      <c r="AR3825" s="48"/>
      <c r="AT3825" s="48"/>
      <c r="AU3825" s="48"/>
      <c r="AV3825" s="48"/>
      <c r="AZ3825" s="48"/>
      <c r="BA3825" s="48"/>
      <c r="BB3825" s="48"/>
      <c r="BC3825" s="48"/>
      <c r="BD3825" s="48"/>
      <c r="BE3825" s="48"/>
      <c r="BF3825" s="48"/>
      <c r="BG3825" s="48"/>
      <c r="BH3825" s="48"/>
      <c r="BI3825" s="48"/>
      <c r="BJ3825" s="48"/>
      <c r="BK3825" s="48"/>
      <c r="BL3825" s="48"/>
    </row>
    <row r="3826" spans="1:64" x14ac:dyDescent="0.25">
      <c r="A3826" s="56" t="s">
        <v>533</v>
      </c>
      <c r="B3826" s="56" t="s">
        <v>533</v>
      </c>
      <c r="C3826" s="47">
        <v>42384</v>
      </c>
      <c r="D3826" s="47"/>
      <c r="E3826" s="47"/>
      <c r="F3826" s="48" t="s">
        <v>534</v>
      </c>
      <c r="G3826" s="48"/>
      <c r="H3826" s="48">
        <v>386.04328125000001</v>
      </c>
      <c r="I3826" s="48">
        <v>6.3178125000000002E-2</v>
      </c>
      <c r="J3826" s="48">
        <v>0.10828125</v>
      </c>
      <c r="K3826" s="48">
        <v>0.18102499999999999</v>
      </c>
      <c r="L3826" s="48">
        <v>0.18870624999999999</v>
      </c>
      <c r="M3826" s="48">
        <v>0.23754375</v>
      </c>
      <c r="N3826" s="48">
        <v>0.33204375000000003</v>
      </c>
      <c r="O3826" s="48">
        <v>0.26176250000000001</v>
      </c>
      <c r="P3826" s="48"/>
      <c r="Q3826" s="48"/>
      <c r="R3826" s="48"/>
      <c r="S3826" s="48"/>
      <c r="T3826" s="48"/>
      <c r="U3826" s="48"/>
      <c r="V3826" s="48"/>
      <c r="W3826" s="48"/>
      <c r="X3826" s="48"/>
      <c r="Y3826" s="48"/>
      <c r="Z3826" s="48"/>
      <c r="AA3826" s="48"/>
      <c r="AB3826" s="48"/>
      <c r="AC3826" s="48"/>
      <c r="AD3826" s="48"/>
      <c r="AE3826" s="48"/>
      <c r="AF3826" s="48"/>
      <c r="AG3826" s="48"/>
      <c r="AH3826" s="48"/>
      <c r="AI3826" s="48"/>
      <c r="AJ3826" s="48"/>
      <c r="AK3826" s="48"/>
      <c r="AL3826" s="48"/>
      <c r="AM3826" s="48"/>
      <c r="AN3826" s="48"/>
      <c r="AO3826" s="48"/>
      <c r="AP3826" s="48"/>
      <c r="AQ3826" s="48"/>
      <c r="AR3826" s="48"/>
      <c r="AT3826" s="48"/>
      <c r="AU3826" s="48"/>
      <c r="AV3826" s="48"/>
      <c r="AZ3826" s="48"/>
      <c r="BA3826" s="48"/>
      <c r="BB3826" s="48"/>
      <c r="BC3826" s="48"/>
      <c r="BD3826" s="48"/>
      <c r="BE3826" s="48"/>
      <c r="BF3826" s="48"/>
      <c r="BG3826" s="48"/>
      <c r="BH3826" s="48"/>
      <c r="BI3826" s="48"/>
      <c r="BJ3826" s="48"/>
      <c r="BK3826" s="48"/>
      <c r="BL3826" s="48"/>
    </row>
    <row r="3827" spans="1:64" x14ac:dyDescent="0.25">
      <c r="A3827" s="56" t="s">
        <v>533</v>
      </c>
      <c r="B3827" s="56" t="s">
        <v>533</v>
      </c>
      <c r="C3827" s="47">
        <v>42385</v>
      </c>
      <c r="D3827" s="47"/>
      <c r="E3827" s="47"/>
      <c r="F3827" s="48" t="s">
        <v>534</v>
      </c>
      <c r="G3827" s="48"/>
      <c r="H3827" s="48">
        <v>386.01187499999997</v>
      </c>
      <c r="I3827" s="48">
        <v>6.2637499999999999E-2</v>
      </c>
      <c r="J3827" s="48">
        <v>0.107975</v>
      </c>
      <c r="K3827" s="48">
        <v>0.18080625</v>
      </c>
      <c r="L3827" s="48">
        <v>0.18931875000000001</v>
      </c>
      <c r="M3827" s="48">
        <v>0.23785624999999999</v>
      </c>
      <c r="N3827" s="48">
        <v>0.33180625000000002</v>
      </c>
      <c r="O3827" s="48">
        <v>0.26161250000000003</v>
      </c>
      <c r="P3827" s="48"/>
      <c r="Q3827" s="48"/>
      <c r="R3827" s="48"/>
      <c r="S3827" s="48"/>
      <c r="T3827" s="48"/>
      <c r="U3827" s="48"/>
      <c r="V3827" s="48"/>
      <c r="W3827" s="48"/>
      <c r="X3827" s="48"/>
      <c r="Y3827" s="48"/>
      <c r="Z3827" s="48"/>
      <c r="AA3827" s="48"/>
      <c r="AB3827" s="48"/>
      <c r="AC3827" s="48"/>
      <c r="AD3827" s="48"/>
      <c r="AE3827" s="48"/>
      <c r="AF3827" s="48"/>
      <c r="AG3827" s="48"/>
      <c r="AH3827" s="48"/>
      <c r="AI3827" s="48"/>
      <c r="AJ3827" s="48"/>
      <c r="AK3827" s="48"/>
      <c r="AL3827" s="48"/>
      <c r="AM3827" s="48"/>
      <c r="AN3827" s="48"/>
      <c r="AO3827" s="48"/>
      <c r="AP3827" s="48"/>
      <c r="AQ3827" s="48"/>
      <c r="AR3827" s="48"/>
      <c r="AT3827" s="48"/>
      <c r="AU3827" s="48"/>
      <c r="AV3827" s="48"/>
      <c r="AZ3827" s="48"/>
      <c r="BA3827" s="48"/>
      <c r="BB3827" s="48"/>
      <c r="BC3827" s="48"/>
      <c r="BD3827" s="48"/>
      <c r="BE3827" s="48"/>
      <c r="BF3827" s="48"/>
      <c r="BG3827" s="48"/>
      <c r="BH3827" s="48"/>
      <c r="BI3827" s="48"/>
      <c r="BJ3827" s="48"/>
      <c r="BK3827" s="48"/>
      <c r="BL3827" s="48"/>
    </row>
    <row r="3828" spans="1:64" x14ac:dyDescent="0.25">
      <c r="A3828" s="56" t="s">
        <v>533</v>
      </c>
      <c r="B3828" s="56" t="s">
        <v>533</v>
      </c>
      <c r="C3828" s="47">
        <v>42386</v>
      </c>
      <c r="D3828" s="47"/>
      <c r="E3828" s="47"/>
      <c r="F3828" s="48" t="s">
        <v>534</v>
      </c>
      <c r="G3828" s="48"/>
      <c r="H3828" s="48">
        <v>385.91859375000001</v>
      </c>
      <c r="I3828" s="48">
        <v>6.2315624999999999E-2</v>
      </c>
      <c r="J3828" s="48">
        <v>0.10775</v>
      </c>
      <c r="K3828" s="48">
        <v>0.18065000000000001</v>
      </c>
      <c r="L3828" s="48">
        <v>0.1897375</v>
      </c>
      <c r="M3828" s="48">
        <v>0.23814374999999999</v>
      </c>
      <c r="N3828" s="48">
        <v>0.33149374999999998</v>
      </c>
      <c r="O3828" s="48">
        <v>0.2613375</v>
      </c>
      <c r="P3828" s="48"/>
      <c r="Q3828" s="48"/>
      <c r="R3828" s="48"/>
      <c r="S3828" s="48"/>
      <c r="T3828" s="48"/>
      <c r="U3828" s="48"/>
      <c r="V3828" s="48"/>
      <c r="W3828" s="48"/>
      <c r="X3828" s="48"/>
      <c r="Y3828" s="48"/>
      <c r="Z3828" s="48"/>
      <c r="AA3828" s="48"/>
      <c r="AB3828" s="48"/>
      <c r="AC3828" s="48"/>
      <c r="AD3828" s="48"/>
      <c r="AE3828" s="48"/>
      <c r="AF3828" s="48"/>
      <c r="AG3828" s="48"/>
      <c r="AH3828" s="48"/>
      <c r="AI3828" s="48"/>
      <c r="AJ3828" s="48"/>
      <c r="AK3828" s="48"/>
      <c r="AL3828" s="48"/>
      <c r="AM3828" s="48"/>
      <c r="AN3828" s="48"/>
      <c r="AO3828" s="48"/>
      <c r="AP3828" s="48"/>
      <c r="AQ3828" s="48"/>
      <c r="AR3828" s="48"/>
      <c r="AT3828" s="48"/>
      <c r="AU3828" s="48"/>
      <c r="AV3828" s="48"/>
      <c r="AZ3828" s="48"/>
      <c r="BA3828" s="48"/>
      <c r="BB3828" s="48"/>
      <c r="BC3828" s="48"/>
      <c r="BD3828" s="48"/>
      <c r="BE3828" s="48"/>
      <c r="BF3828" s="48"/>
      <c r="BG3828" s="48"/>
      <c r="BH3828" s="48"/>
      <c r="BI3828" s="48"/>
      <c r="BJ3828" s="48"/>
      <c r="BK3828" s="48"/>
      <c r="BL3828" s="48"/>
    </row>
    <row r="3829" spans="1:64" x14ac:dyDescent="0.25">
      <c r="A3829" s="56" t="s">
        <v>533</v>
      </c>
      <c r="B3829" s="56" t="s">
        <v>533</v>
      </c>
      <c r="C3829" s="47">
        <v>42387</v>
      </c>
      <c r="D3829" s="47"/>
      <c r="E3829" s="47"/>
      <c r="F3829" s="48" t="s">
        <v>534</v>
      </c>
      <c r="G3829" s="48"/>
      <c r="H3829" s="48">
        <v>385.92609375000001</v>
      </c>
      <c r="I3829" s="48">
        <v>6.2103125000000002E-2</v>
      </c>
      <c r="J3829" s="48">
        <v>0.10765</v>
      </c>
      <c r="K3829" s="48">
        <v>0.180425</v>
      </c>
      <c r="L3829" s="48">
        <v>0.19032499999999999</v>
      </c>
      <c r="M3829" s="48">
        <v>0.23834374999999999</v>
      </c>
      <c r="N3829" s="48">
        <v>0.33131250000000001</v>
      </c>
      <c r="O3829" s="48">
        <v>0.26113750000000002</v>
      </c>
      <c r="P3829" s="48"/>
      <c r="Q3829" s="48"/>
      <c r="R3829" s="48"/>
      <c r="S3829" s="48"/>
      <c r="T3829" s="48"/>
      <c r="U3829" s="48"/>
      <c r="V3829" s="48"/>
      <c r="W3829" s="48"/>
      <c r="X3829" s="48"/>
      <c r="Y3829" s="48"/>
      <c r="Z3829" s="48"/>
      <c r="AA3829" s="48"/>
      <c r="AB3829" s="48"/>
      <c r="AC3829" s="48"/>
      <c r="AD3829" s="48"/>
      <c r="AE3829" s="48"/>
      <c r="AF3829" s="48"/>
      <c r="AG3829" s="48"/>
      <c r="AH3829" s="48"/>
      <c r="AI3829" s="48"/>
      <c r="AJ3829" s="48"/>
      <c r="AK3829" s="48"/>
      <c r="AL3829" s="48"/>
      <c r="AM3829" s="48"/>
      <c r="AN3829" s="48"/>
      <c r="AO3829" s="48"/>
      <c r="AP3829" s="48"/>
      <c r="AQ3829" s="48"/>
      <c r="AR3829" s="48"/>
      <c r="AT3829" s="48"/>
      <c r="AU3829" s="48"/>
      <c r="AV3829" s="48"/>
      <c r="AZ3829" s="48"/>
      <c r="BA3829" s="48"/>
      <c r="BB3829" s="48"/>
      <c r="BC3829" s="48"/>
      <c r="BD3829" s="48"/>
      <c r="BE3829" s="48"/>
      <c r="BF3829" s="48"/>
      <c r="BG3829" s="48"/>
      <c r="BH3829" s="48"/>
      <c r="BI3829" s="48"/>
      <c r="BJ3829" s="48"/>
      <c r="BK3829" s="48"/>
      <c r="BL3829" s="48"/>
    </row>
    <row r="3830" spans="1:64" x14ac:dyDescent="0.25">
      <c r="A3830" s="56" t="s">
        <v>533</v>
      </c>
      <c r="B3830" s="56" t="s">
        <v>533</v>
      </c>
      <c r="C3830" s="47">
        <v>42388</v>
      </c>
      <c r="D3830" s="47"/>
      <c r="E3830" s="47"/>
      <c r="F3830" s="48" t="s">
        <v>534</v>
      </c>
      <c r="G3830" s="48"/>
      <c r="H3830" s="48">
        <v>385.981875</v>
      </c>
      <c r="I3830" s="48">
        <v>6.2287500000000003E-2</v>
      </c>
      <c r="J3830" s="48">
        <v>0.1077625</v>
      </c>
      <c r="K3830" s="48">
        <v>0.1804375</v>
      </c>
      <c r="L3830" s="48">
        <v>0.19055625000000001</v>
      </c>
      <c r="M3830" s="48">
        <v>0.23846249999999999</v>
      </c>
      <c r="N3830" s="48">
        <v>0.33120624999999998</v>
      </c>
      <c r="O3830" s="48">
        <v>0.26091874999999998</v>
      </c>
      <c r="P3830" s="48"/>
      <c r="Q3830" s="48"/>
      <c r="R3830" s="48"/>
      <c r="S3830" s="48"/>
      <c r="T3830" s="48"/>
      <c r="U3830" s="48"/>
      <c r="V3830" s="48"/>
      <c r="W3830" s="48"/>
      <c r="X3830" s="48"/>
      <c r="Y3830" s="48"/>
      <c r="Z3830" s="48"/>
      <c r="AA3830" s="48"/>
      <c r="AB3830" s="48"/>
      <c r="AC3830" s="48"/>
      <c r="AD3830" s="48"/>
      <c r="AE3830" s="48">
        <v>8.85</v>
      </c>
      <c r="AF3830" s="48">
        <v>0.58680330639497402</v>
      </c>
      <c r="AG3830" s="48">
        <v>0</v>
      </c>
      <c r="AH3830" s="48"/>
      <c r="AI3830" s="48"/>
      <c r="AJ3830" s="48"/>
      <c r="AK3830" s="48">
        <v>8.85</v>
      </c>
      <c r="AL3830" s="48">
        <v>8.85</v>
      </c>
      <c r="AM3830" s="48"/>
      <c r="AN3830" s="48"/>
      <c r="AO3830" s="48"/>
      <c r="AP3830" s="48"/>
      <c r="AQ3830" s="48"/>
      <c r="AR3830" s="48"/>
      <c r="AT3830" s="48"/>
      <c r="AU3830" s="48"/>
      <c r="AV3830" s="48"/>
      <c r="AZ3830" s="48"/>
      <c r="BA3830" s="48"/>
      <c r="BB3830" s="48"/>
      <c r="BC3830" s="48"/>
      <c r="BD3830" s="48"/>
      <c r="BE3830" s="48"/>
      <c r="BF3830" s="48"/>
      <c r="BG3830" s="48"/>
      <c r="BH3830" s="48"/>
      <c r="BI3830" s="48"/>
      <c r="BJ3830" s="48"/>
      <c r="BK3830" s="48"/>
      <c r="BL3830" s="48">
        <v>8.85</v>
      </c>
    </row>
    <row r="3831" spans="1:64" x14ac:dyDescent="0.25">
      <c r="A3831" s="56" t="s">
        <v>533</v>
      </c>
      <c r="B3831" s="56" t="s">
        <v>533</v>
      </c>
      <c r="C3831" s="47">
        <v>42389</v>
      </c>
      <c r="D3831" s="47"/>
      <c r="E3831" s="47"/>
      <c r="F3831" s="48" t="s">
        <v>534</v>
      </c>
      <c r="G3831" s="48"/>
      <c r="H3831" s="48">
        <v>386.6278125</v>
      </c>
      <c r="I3831" s="48">
        <v>6.3875000000000001E-2</v>
      </c>
      <c r="J3831" s="48">
        <v>0.10945625</v>
      </c>
      <c r="K3831" s="48">
        <v>0.18136250000000001</v>
      </c>
      <c r="L3831" s="48">
        <v>0.19055</v>
      </c>
      <c r="M3831" s="48">
        <v>0.2384</v>
      </c>
      <c r="N3831" s="48">
        <v>0.33108749999999998</v>
      </c>
      <c r="O3831" s="48">
        <v>0.26069375</v>
      </c>
      <c r="P3831" s="48"/>
      <c r="Q3831" s="48"/>
      <c r="R3831" s="48"/>
      <c r="S3831" s="48"/>
      <c r="T3831" s="48"/>
      <c r="U3831" s="48"/>
      <c r="V3831" s="48"/>
      <c r="W3831" s="48"/>
      <c r="X3831" s="48"/>
      <c r="Y3831" s="48"/>
      <c r="Z3831" s="48"/>
      <c r="AA3831" s="48"/>
      <c r="AB3831" s="48"/>
      <c r="AC3831" s="48"/>
      <c r="AD3831" s="48"/>
      <c r="AE3831" s="48"/>
      <c r="AF3831" s="48"/>
      <c r="AG3831" s="48"/>
      <c r="AH3831" s="48"/>
      <c r="AI3831" s="48"/>
      <c r="AJ3831" s="48"/>
      <c r="AK3831" s="48"/>
      <c r="AL3831" s="48"/>
      <c r="AM3831" s="48"/>
      <c r="AN3831" s="48"/>
      <c r="AO3831" s="48"/>
      <c r="AP3831" s="48"/>
      <c r="AQ3831" s="48"/>
      <c r="AR3831" s="48"/>
      <c r="AT3831" s="48"/>
      <c r="AU3831" s="48"/>
      <c r="AV3831" s="48"/>
      <c r="AZ3831" s="48"/>
      <c r="BA3831" s="48"/>
      <c r="BB3831" s="48"/>
      <c r="BC3831" s="48"/>
      <c r="BD3831" s="48"/>
      <c r="BE3831" s="48"/>
      <c r="BF3831" s="48"/>
      <c r="BG3831" s="48"/>
      <c r="BH3831" s="48"/>
      <c r="BI3831" s="48"/>
      <c r="BJ3831" s="48"/>
      <c r="BK3831" s="48"/>
      <c r="BL3831" s="48"/>
    </row>
    <row r="3832" spans="1:64" x14ac:dyDescent="0.25">
      <c r="A3832" s="56" t="s">
        <v>533</v>
      </c>
      <c r="B3832" s="56" t="s">
        <v>533</v>
      </c>
      <c r="C3832" s="47">
        <v>42390</v>
      </c>
      <c r="D3832" s="47"/>
      <c r="E3832" s="47"/>
      <c r="F3832" s="48" t="s">
        <v>534</v>
      </c>
      <c r="G3832" s="48"/>
      <c r="H3832" s="48">
        <v>387.31031250000001</v>
      </c>
      <c r="I3832" s="48">
        <v>6.4206250000000006E-2</v>
      </c>
      <c r="J3832" s="48">
        <v>0.11057500000000001</v>
      </c>
      <c r="K3832" s="48">
        <v>0.18280625</v>
      </c>
      <c r="L3832" s="48">
        <v>0.19093125</v>
      </c>
      <c r="M3832" s="48">
        <v>0.23844375000000001</v>
      </c>
      <c r="N3832" s="48">
        <v>0.33097500000000002</v>
      </c>
      <c r="O3832" s="48">
        <v>0.26048749999999998</v>
      </c>
      <c r="P3832" s="48"/>
      <c r="Q3832" s="48"/>
      <c r="R3832" s="48"/>
      <c r="S3832" s="48"/>
      <c r="T3832" s="48"/>
      <c r="U3832" s="48"/>
      <c r="V3832" s="48"/>
      <c r="W3832" s="48"/>
      <c r="X3832" s="48"/>
      <c r="Y3832" s="48"/>
      <c r="Z3832" s="48"/>
      <c r="AA3832" s="48"/>
      <c r="AB3832" s="48"/>
      <c r="AC3832" s="48"/>
      <c r="AD3832" s="48"/>
      <c r="AE3832" s="48"/>
      <c r="AF3832" s="48"/>
      <c r="AG3832" s="48"/>
      <c r="AH3832" s="48"/>
      <c r="AI3832" s="48"/>
      <c r="AJ3832" s="48"/>
      <c r="AK3832" s="48"/>
      <c r="AL3832" s="48"/>
      <c r="AM3832" s="48"/>
      <c r="AN3832" s="48"/>
      <c r="AO3832" s="48"/>
      <c r="AP3832" s="48"/>
      <c r="AQ3832" s="48"/>
      <c r="AR3832" s="48"/>
      <c r="AT3832" s="48"/>
      <c r="AU3832" s="48"/>
      <c r="AV3832" s="48"/>
      <c r="AZ3832" s="48"/>
      <c r="BA3832" s="48"/>
      <c r="BB3832" s="48"/>
      <c r="BC3832" s="48"/>
      <c r="BD3832" s="48"/>
      <c r="BE3832" s="48"/>
      <c r="BF3832" s="48"/>
      <c r="BG3832" s="48"/>
      <c r="BH3832" s="48"/>
      <c r="BI3832" s="48"/>
      <c r="BJ3832" s="48"/>
      <c r="BK3832" s="48"/>
      <c r="BL3832" s="48"/>
    </row>
    <row r="3833" spans="1:64" x14ac:dyDescent="0.25">
      <c r="A3833" s="56" t="s">
        <v>533</v>
      </c>
      <c r="B3833" s="56" t="s">
        <v>533</v>
      </c>
      <c r="C3833" s="47">
        <v>42391</v>
      </c>
      <c r="D3833" s="47"/>
      <c r="E3833" s="47"/>
      <c r="F3833" s="48" t="s">
        <v>534</v>
      </c>
      <c r="G3833" s="48"/>
      <c r="H3833" s="48">
        <v>388.15359375000003</v>
      </c>
      <c r="I3833" s="48">
        <v>6.4565625000000001E-2</v>
      </c>
      <c r="J3833" s="48">
        <v>0.11183750000000001</v>
      </c>
      <c r="K3833" s="48">
        <v>0.18437500000000001</v>
      </c>
      <c r="L3833" s="48">
        <v>0.19175</v>
      </c>
      <c r="M3833" s="48">
        <v>0.23854375</v>
      </c>
      <c r="N3833" s="48">
        <v>0.33068750000000002</v>
      </c>
      <c r="O3833" s="48">
        <v>0.2602875</v>
      </c>
      <c r="P3833" s="48"/>
      <c r="Q3833" s="48"/>
      <c r="R3833" s="48"/>
      <c r="S3833" s="48"/>
      <c r="T3833" s="48"/>
      <c r="U3833" s="48"/>
      <c r="V3833" s="48"/>
      <c r="W3833" s="48"/>
      <c r="X3833" s="48"/>
      <c r="Y3833" s="48"/>
      <c r="Z3833" s="48"/>
      <c r="AA3833" s="48"/>
      <c r="AB3833" s="48"/>
      <c r="AC3833" s="48"/>
      <c r="AD3833" s="48"/>
      <c r="AE3833" s="48"/>
      <c r="AF3833" s="48">
        <v>0.528576588456523</v>
      </c>
      <c r="AG3833" s="48">
        <v>0</v>
      </c>
      <c r="AH3833" s="48"/>
      <c r="AI3833" s="48"/>
      <c r="AJ3833" s="48"/>
      <c r="AK3833" s="48"/>
      <c r="AL3833" s="48"/>
      <c r="AM3833" s="48"/>
      <c r="AN3833" s="48"/>
      <c r="AO3833" s="48"/>
      <c r="AP3833" s="48"/>
      <c r="AQ3833" s="48"/>
      <c r="AR3833" s="48"/>
      <c r="AT3833" s="48"/>
      <c r="AU3833" s="48"/>
      <c r="AV3833" s="48"/>
      <c r="AZ3833" s="48"/>
      <c r="BA3833" s="48"/>
      <c r="BB3833" s="48"/>
      <c r="BC3833" s="48"/>
      <c r="BD3833" s="48"/>
      <c r="BE3833" s="48"/>
      <c r="BF3833" s="48"/>
      <c r="BG3833" s="48"/>
      <c r="BH3833" s="48"/>
      <c r="BI3833" s="48"/>
      <c r="BJ3833" s="48"/>
      <c r="BK3833" s="48"/>
      <c r="BL3833" s="48"/>
    </row>
    <row r="3834" spans="1:64" x14ac:dyDescent="0.25">
      <c r="A3834" s="56" t="s">
        <v>533</v>
      </c>
      <c r="B3834" s="56" t="s">
        <v>533</v>
      </c>
      <c r="C3834" s="47">
        <v>42392</v>
      </c>
      <c r="D3834" s="47"/>
      <c r="E3834" s="47"/>
      <c r="F3834" s="48" t="s">
        <v>534</v>
      </c>
      <c r="G3834" s="48"/>
      <c r="H3834" s="48">
        <v>388.91437500000001</v>
      </c>
      <c r="I3834" s="48">
        <v>6.3806249999999995E-2</v>
      </c>
      <c r="J3834" s="48">
        <v>0.11223125</v>
      </c>
      <c r="K3834" s="48">
        <v>0.18579375000000001</v>
      </c>
      <c r="L3834" s="48">
        <v>0.19293750000000001</v>
      </c>
      <c r="M3834" s="48">
        <v>0.23894375000000001</v>
      </c>
      <c r="N3834" s="48">
        <v>0.33063124999999999</v>
      </c>
      <c r="O3834" s="48">
        <v>0.26005624999999999</v>
      </c>
      <c r="P3834" s="48"/>
      <c r="Q3834" s="48"/>
      <c r="R3834" s="48"/>
      <c r="S3834" s="48"/>
      <c r="T3834" s="48"/>
      <c r="U3834" s="48"/>
      <c r="V3834" s="48"/>
      <c r="W3834" s="48"/>
      <c r="X3834" s="48"/>
      <c r="Y3834" s="48"/>
      <c r="Z3834" s="48"/>
      <c r="AA3834" s="48"/>
      <c r="AB3834" s="48"/>
      <c r="AC3834" s="48"/>
      <c r="AD3834" s="48"/>
      <c r="AE3834" s="48"/>
      <c r="AF3834" s="48"/>
      <c r="AG3834" s="48"/>
      <c r="AH3834" s="48"/>
      <c r="AI3834" s="48"/>
      <c r="AJ3834" s="48"/>
      <c r="AK3834" s="48"/>
      <c r="AL3834" s="48"/>
      <c r="AM3834" s="48"/>
      <c r="AN3834" s="48"/>
      <c r="AO3834" s="48"/>
      <c r="AP3834" s="48"/>
      <c r="AQ3834" s="48"/>
      <c r="AR3834" s="48"/>
      <c r="AT3834" s="48"/>
      <c r="AU3834" s="48"/>
      <c r="AV3834" s="48"/>
      <c r="AZ3834" s="48"/>
      <c r="BA3834" s="48"/>
      <c r="BB3834" s="48"/>
      <c r="BC3834" s="48"/>
      <c r="BD3834" s="48"/>
      <c r="BE3834" s="48"/>
      <c r="BF3834" s="48"/>
      <c r="BG3834" s="48"/>
      <c r="BH3834" s="48"/>
      <c r="BI3834" s="48"/>
      <c r="BJ3834" s="48"/>
      <c r="BK3834" s="48"/>
      <c r="BL3834" s="48"/>
    </row>
    <row r="3835" spans="1:64" x14ac:dyDescent="0.25">
      <c r="A3835" s="56" t="s">
        <v>533</v>
      </c>
      <c r="B3835" s="56" t="s">
        <v>533</v>
      </c>
      <c r="C3835" s="47">
        <v>42393</v>
      </c>
      <c r="D3835" s="47"/>
      <c r="E3835" s="47"/>
      <c r="F3835" s="48" t="s">
        <v>534</v>
      </c>
      <c r="G3835" s="48"/>
      <c r="H3835" s="48">
        <v>389.22</v>
      </c>
      <c r="I3835" s="48">
        <v>6.2262499999999998E-2</v>
      </c>
      <c r="J3835" s="48">
        <v>0.111775</v>
      </c>
      <c r="K3835" s="48">
        <v>0.18634375</v>
      </c>
      <c r="L3835" s="48">
        <v>0.19411249999999999</v>
      </c>
      <c r="M3835" s="48">
        <v>0.2394</v>
      </c>
      <c r="N3835" s="48">
        <v>0.33060624999999999</v>
      </c>
      <c r="O3835" s="48">
        <v>0.25991874999999998</v>
      </c>
      <c r="P3835" s="48"/>
      <c r="Q3835" s="48"/>
      <c r="R3835" s="48"/>
      <c r="S3835" s="48"/>
      <c r="T3835" s="48"/>
      <c r="U3835" s="48"/>
      <c r="V3835" s="48"/>
      <c r="W3835" s="48"/>
      <c r="X3835" s="48"/>
      <c r="Y3835" s="48"/>
      <c r="Z3835" s="48"/>
      <c r="AA3835" s="48"/>
      <c r="AB3835" s="48"/>
      <c r="AC3835" s="48"/>
      <c r="AD3835" s="48"/>
      <c r="AE3835" s="48"/>
      <c r="AF3835" s="48"/>
      <c r="AG3835" s="48"/>
      <c r="AH3835" s="48"/>
      <c r="AI3835" s="48"/>
      <c r="AJ3835" s="48"/>
      <c r="AK3835" s="48"/>
      <c r="AL3835" s="48"/>
      <c r="AM3835" s="48"/>
      <c r="AN3835" s="48"/>
      <c r="AO3835" s="48"/>
      <c r="AP3835" s="48"/>
      <c r="AQ3835" s="48"/>
      <c r="AR3835" s="48"/>
      <c r="AT3835" s="48"/>
      <c r="AU3835" s="48"/>
      <c r="AV3835" s="48"/>
      <c r="AZ3835" s="48"/>
      <c r="BA3835" s="48"/>
      <c r="BB3835" s="48"/>
      <c r="BC3835" s="48"/>
      <c r="BD3835" s="48"/>
      <c r="BE3835" s="48"/>
      <c r="BF3835" s="48"/>
      <c r="BG3835" s="48"/>
      <c r="BH3835" s="48"/>
      <c r="BI3835" s="48"/>
      <c r="BJ3835" s="48"/>
      <c r="BK3835" s="48"/>
      <c r="BL3835" s="48"/>
    </row>
    <row r="3836" spans="1:64" x14ac:dyDescent="0.25">
      <c r="A3836" s="56" t="s">
        <v>533</v>
      </c>
      <c r="B3836" s="56" t="s">
        <v>533</v>
      </c>
      <c r="C3836" s="47">
        <v>42394</v>
      </c>
      <c r="D3836" s="47"/>
      <c r="E3836" s="47"/>
      <c r="F3836" s="48" t="s">
        <v>534</v>
      </c>
      <c r="G3836" s="48"/>
      <c r="H3836" s="48">
        <v>389.45249999999999</v>
      </c>
      <c r="I3836" s="48">
        <v>6.2037500000000002E-2</v>
      </c>
      <c r="J3836" s="48">
        <v>0.1116875</v>
      </c>
      <c r="K3836" s="48">
        <v>0.18631875000000001</v>
      </c>
      <c r="L3836" s="48">
        <v>0.194825</v>
      </c>
      <c r="M3836" s="48">
        <v>0.23981875</v>
      </c>
      <c r="N3836" s="48">
        <v>0.33065624999999998</v>
      </c>
      <c r="O3836" s="48">
        <v>0.25969375</v>
      </c>
      <c r="P3836" s="48"/>
      <c r="Q3836" s="48"/>
      <c r="R3836" s="48"/>
      <c r="S3836" s="48"/>
      <c r="T3836" s="48"/>
      <c r="U3836" s="48"/>
      <c r="V3836" s="48"/>
      <c r="W3836" s="48"/>
      <c r="X3836" s="48"/>
      <c r="Y3836" s="48"/>
      <c r="Z3836" s="48"/>
      <c r="AA3836" s="48"/>
      <c r="AB3836" s="48"/>
      <c r="AC3836" s="48"/>
      <c r="AD3836" s="48"/>
      <c r="AE3836" s="48"/>
      <c r="AF3836" s="48">
        <v>0.59722802747776904</v>
      </c>
      <c r="AG3836" s="48">
        <v>0</v>
      </c>
      <c r="AH3836" s="48"/>
      <c r="AI3836" s="48"/>
      <c r="AJ3836" s="48"/>
      <c r="AK3836" s="48"/>
      <c r="AL3836" s="48"/>
      <c r="AM3836" s="48"/>
      <c r="AN3836" s="48"/>
      <c r="AO3836" s="48"/>
      <c r="AP3836" s="48"/>
      <c r="AQ3836" s="48"/>
      <c r="AR3836" s="48"/>
      <c r="AT3836" s="48"/>
      <c r="AU3836" s="48"/>
      <c r="AV3836" s="48"/>
      <c r="AZ3836" s="48"/>
      <c r="BA3836" s="48"/>
      <c r="BB3836" s="48"/>
      <c r="BC3836" s="48"/>
      <c r="BD3836" s="48"/>
      <c r="BE3836" s="48"/>
      <c r="BF3836" s="48"/>
      <c r="BG3836" s="48"/>
      <c r="BH3836" s="48"/>
      <c r="BI3836" s="48"/>
      <c r="BJ3836" s="48"/>
      <c r="BK3836" s="48"/>
      <c r="BL3836" s="48"/>
    </row>
    <row r="3837" spans="1:64" x14ac:dyDescent="0.25">
      <c r="A3837" s="56" t="s">
        <v>533</v>
      </c>
      <c r="B3837" s="56" t="s">
        <v>533</v>
      </c>
      <c r="C3837" s="47">
        <v>42395</v>
      </c>
      <c r="D3837" s="47"/>
      <c r="E3837" s="47"/>
      <c r="F3837" s="48" t="s">
        <v>534</v>
      </c>
      <c r="G3837" s="48"/>
      <c r="H3837" s="48">
        <v>389.25468749999999</v>
      </c>
      <c r="I3837" s="48">
        <v>6.0462500000000002E-2</v>
      </c>
      <c r="J3837" s="48">
        <v>0.11078125</v>
      </c>
      <c r="K3837" s="48">
        <v>0.18594374999999999</v>
      </c>
      <c r="L3837" s="48">
        <v>0.19550624999999999</v>
      </c>
      <c r="M3837" s="48">
        <v>0.2402125</v>
      </c>
      <c r="N3837" s="48">
        <v>0.33063124999999999</v>
      </c>
      <c r="O3837" s="48">
        <v>0.2596</v>
      </c>
      <c r="P3837" s="48"/>
      <c r="Q3837" s="48"/>
      <c r="R3837" s="48"/>
      <c r="S3837" s="48"/>
      <c r="T3837" s="48"/>
      <c r="U3837" s="48"/>
      <c r="V3837" s="48"/>
      <c r="W3837" s="48"/>
      <c r="X3837" s="48"/>
      <c r="Y3837" s="48"/>
      <c r="Z3837" s="48"/>
      <c r="AA3837" s="48"/>
      <c r="AB3837" s="48"/>
      <c r="AC3837" s="48"/>
      <c r="AD3837" s="48"/>
      <c r="AE3837" s="48"/>
      <c r="AF3837" s="48"/>
      <c r="AG3837" s="48"/>
      <c r="AH3837" s="48"/>
      <c r="AI3837" s="48"/>
      <c r="AJ3837" s="48"/>
      <c r="AK3837" s="48"/>
      <c r="AL3837" s="48"/>
      <c r="AM3837" s="48"/>
      <c r="AN3837" s="48"/>
      <c r="AO3837" s="48"/>
      <c r="AP3837" s="48"/>
      <c r="AQ3837" s="48"/>
      <c r="AR3837" s="48"/>
      <c r="AT3837" s="48"/>
      <c r="AU3837" s="48"/>
      <c r="AV3837" s="48"/>
      <c r="AZ3837" s="48"/>
      <c r="BA3837" s="48"/>
      <c r="BB3837" s="48"/>
      <c r="BC3837" s="48"/>
      <c r="BD3837" s="48"/>
      <c r="BE3837" s="48"/>
      <c r="BF3837" s="48"/>
      <c r="BG3837" s="48"/>
      <c r="BH3837" s="48"/>
      <c r="BI3837" s="48"/>
      <c r="BJ3837" s="48"/>
      <c r="BK3837" s="48"/>
      <c r="BL3837" s="48"/>
    </row>
    <row r="3838" spans="1:64" x14ac:dyDescent="0.25">
      <c r="A3838" s="56" t="s">
        <v>533</v>
      </c>
      <c r="B3838" s="56" t="s">
        <v>533</v>
      </c>
      <c r="C3838" s="47">
        <v>42396</v>
      </c>
      <c r="D3838" s="47"/>
      <c r="E3838" s="47"/>
      <c r="F3838" s="48" t="s">
        <v>534</v>
      </c>
      <c r="G3838" s="48"/>
      <c r="H3838" s="48">
        <v>388.96078125000003</v>
      </c>
      <c r="I3838" s="48">
        <v>5.9890625000000003E-2</v>
      </c>
      <c r="J3838" s="48">
        <v>0.11031874999999999</v>
      </c>
      <c r="K3838" s="48">
        <v>0.18512500000000001</v>
      </c>
      <c r="L3838" s="48">
        <v>0.19566875</v>
      </c>
      <c r="M3838" s="48">
        <v>0.24045</v>
      </c>
      <c r="N3838" s="48">
        <v>0.33076250000000001</v>
      </c>
      <c r="O3838" s="48">
        <v>0.25942500000000002</v>
      </c>
      <c r="P3838" s="48"/>
      <c r="Q3838" s="48"/>
      <c r="R3838" s="48"/>
      <c r="S3838" s="48">
        <v>2.35</v>
      </c>
      <c r="T3838" s="48"/>
      <c r="U3838" s="48"/>
      <c r="V3838" s="48"/>
      <c r="W3838" s="48"/>
      <c r="X3838" s="48"/>
      <c r="Y3838" s="48"/>
      <c r="Z3838" s="48"/>
      <c r="AA3838" s="48"/>
      <c r="AB3838" s="48"/>
      <c r="AC3838" s="48"/>
      <c r="AD3838" s="48"/>
      <c r="AE3838" s="48">
        <v>8.85</v>
      </c>
      <c r="AF3838" s="48"/>
      <c r="AG3838" s="48"/>
      <c r="AH3838" s="48"/>
      <c r="AI3838" s="48"/>
      <c r="AJ3838" s="48"/>
      <c r="AK3838" s="48">
        <v>8.85</v>
      </c>
      <c r="AL3838" s="48">
        <v>8.85</v>
      </c>
      <c r="AM3838" s="48"/>
      <c r="AN3838" s="48"/>
      <c r="AO3838" s="48"/>
      <c r="AP3838" s="48"/>
      <c r="AQ3838" s="48"/>
      <c r="AR3838" s="48"/>
      <c r="AT3838" s="48"/>
      <c r="AU3838" s="48"/>
      <c r="AV3838" s="48"/>
      <c r="AZ3838" s="48"/>
      <c r="BA3838" s="48"/>
      <c r="BB3838" s="48"/>
      <c r="BC3838" s="48"/>
      <c r="BD3838" s="48"/>
      <c r="BE3838" s="48"/>
      <c r="BF3838" s="48"/>
      <c r="BG3838" s="48"/>
      <c r="BH3838" s="48"/>
      <c r="BI3838" s="48"/>
      <c r="BJ3838" s="48"/>
      <c r="BK3838" s="48"/>
      <c r="BL3838" s="48">
        <v>8.85</v>
      </c>
    </row>
    <row r="3839" spans="1:64" x14ac:dyDescent="0.25">
      <c r="A3839" s="56" t="s">
        <v>533</v>
      </c>
      <c r="B3839" s="56" t="s">
        <v>533</v>
      </c>
      <c r="C3839" s="47">
        <v>42397</v>
      </c>
      <c r="D3839" s="47"/>
      <c r="E3839" s="47"/>
      <c r="F3839" s="48" t="s">
        <v>534</v>
      </c>
      <c r="G3839" s="48"/>
      <c r="H3839" s="48">
        <v>388.85015625</v>
      </c>
      <c r="I3839" s="48">
        <v>5.9865624999999999E-2</v>
      </c>
      <c r="J3839" s="48">
        <v>0.11034375</v>
      </c>
      <c r="K3839" s="48">
        <v>0.1847625</v>
      </c>
      <c r="L3839" s="48">
        <v>0.19575624999999999</v>
      </c>
      <c r="M3839" s="48">
        <v>0.24060624999999999</v>
      </c>
      <c r="N3839" s="48">
        <v>0.33066250000000003</v>
      </c>
      <c r="O3839" s="48">
        <v>0.25927499999999998</v>
      </c>
      <c r="P3839" s="48"/>
      <c r="Q3839" s="48"/>
      <c r="R3839" s="48"/>
      <c r="S3839" s="48"/>
      <c r="T3839" s="48"/>
      <c r="U3839" s="48"/>
      <c r="V3839" s="48"/>
      <c r="W3839" s="48"/>
      <c r="X3839" s="48"/>
      <c r="Y3839" s="48"/>
      <c r="Z3839" s="48"/>
      <c r="AA3839" s="48"/>
      <c r="AB3839" s="48"/>
      <c r="AC3839" s="48"/>
      <c r="AD3839" s="48"/>
      <c r="AE3839" s="48"/>
      <c r="AF3839" s="48"/>
      <c r="AG3839" s="48"/>
      <c r="AH3839" s="48"/>
      <c r="AI3839" s="48"/>
      <c r="AJ3839" s="48"/>
      <c r="AK3839" s="48"/>
      <c r="AL3839" s="48"/>
      <c r="AM3839" s="48"/>
      <c r="AN3839" s="48"/>
      <c r="AO3839" s="48"/>
      <c r="AP3839" s="48"/>
      <c r="AQ3839" s="48"/>
      <c r="AR3839" s="48"/>
      <c r="AT3839" s="48"/>
      <c r="AU3839" s="48"/>
      <c r="AV3839" s="48"/>
      <c r="AZ3839" s="48"/>
      <c r="BA3839" s="48"/>
      <c r="BB3839" s="48"/>
      <c r="BC3839" s="48"/>
      <c r="BD3839" s="48"/>
      <c r="BE3839" s="48"/>
      <c r="BF3839" s="48"/>
      <c r="BG3839" s="48"/>
      <c r="BH3839" s="48"/>
      <c r="BI3839" s="48"/>
      <c r="BJ3839" s="48"/>
      <c r="BK3839" s="48"/>
      <c r="BL3839" s="48"/>
    </row>
    <row r="3840" spans="1:64" x14ac:dyDescent="0.25">
      <c r="A3840" s="56" t="s">
        <v>533</v>
      </c>
      <c r="B3840" s="56" t="s">
        <v>533</v>
      </c>
      <c r="C3840" s="47">
        <v>42398</v>
      </c>
      <c r="D3840" s="47"/>
      <c r="E3840" s="47"/>
      <c r="F3840" s="48" t="s">
        <v>534</v>
      </c>
      <c r="G3840" s="48"/>
      <c r="H3840" s="48">
        <v>389.05546874999999</v>
      </c>
      <c r="I3840" s="48">
        <v>6.0553124999999999E-2</v>
      </c>
      <c r="J3840" s="48">
        <v>0.1109125</v>
      </c>
      <c r="K3840" s="48">
        <v>0.18481249999999999</v>
      </c>
      <c r="L3840" s="48">
        <v>0.19589375000000001</v>
      </c>
      <c r="M3840" s="48">
        <v>0.24056875</v>
      </c>
      <c r="N3840" s="48">
        <v>0.33073124999999998</v>
      </c>
      <c r="O3840" s="48">
        <v>0.25911250000000002</v>
      </c>
      <c r="P3840" s="48"/>
      <c r="Q3840" s="48"/>
      <c r="R3840" s="48"/>
      <c r="S3840" s="48"/>
      <c r="T3840" s="48"/>
      <c r="U3840" s="48"/>
      <c r="V3840" s="48"/>
      <c r="W3840" s="48"/>
      <c r="X3840" s="48"/>
      <c r="Y3840" s="48"/>
      <c r="Z3840" s="48"/>
      <c r="AA3840" s="48"/>
      <c r="AB3840" s="48"/>
      <c r="AC3840" s="48"/>
      <c r="AD3840" s="48"/>
      <c r="AE3840" s="48"/>
      <c r="AF3840" s="48"/>
      <c r="AG3840" s="48">
        <v>0</v>
      </c>
      <c r="AH3840" s="48"/>
      <c r="AI3840" s="48"/>
      <c r="AJ3840" s="48"/>
      <c r="AK3840" s="48"/>
      <c r="AL3840" s="48"/>
      <c r="AM3840" s="48"/>
      <c r="AN3840" s="48"/>
      <c r="AO3840" s="48"/>
      <c r="AP3840" s="48"/>
      <c r="AQ3840" s="48"/>
      <c r="AR3840" s="48"/>
      <c r="AT3840" s="48"/>
      <c r="AU3840" s="48"/>
      <c r="AV3840" s="48"/>
      <c r="AZ3840" s="48"/>
      <c r="BA3840" s="48"/>
      <c r="BB3840" s="48"/>
      <c r="BC3840" s="48"/>
      <c r="BD3840" s="48"/>
      <c r="BE3840" s="48"/>
      <c r="BF3840" s="48"/>
      <c r="BG3840" s="48"/>
      <c r="BH3840" s="48"/>
      <c r="BI3840" s="48"/>
      <c r="BJ3840" s="48"/>
      <c r="BK3840" s="48"/>
      <c r="BL3840" s="48"/>
    </row>
    <row r="3841" spans="1:64" x14ac:dyDescent="0.25">
      <c r="A3841" s="56" t="s">
        <v>533</v>
      </c>
      <c r="B3841" s="56" t="s">
        <v>533</v>
      </c>
      <c r="C3841" s="47">
        <v>42399</v>
      </c>
      <c r="D3841" s="47"/>
      <c r="E3841" s="47"/>
      <c r="F3841" s="48" t="s">
        <v>534</v>
      </c>
      <c r="G3841" s="48"/>
      <c r="H3841" s="48">
        <v>389.18296874999999</v>
      </c>
      <c r="I3841" s="48">
        <v>6.0040625E-2</v>
      </c>
      <c r="J3841" s="48">
        <v>0.1109875</v>
      </c>
      <c r="K3841" s="48">
        <v>0.18513750000000001</v>
      </c>
      <c r="L3841" s="48">
        <v>0.19634375000000001</v>
      </c>
      <c r="M3841" s="48">
        <v>0.24074375000000001</v>
      </c>
      <c r="N3841" s="48">
        <v>0.33056249999999998</v>
      </c>
      <c r="O3841" s="48">
        <v>0.25897500000000001</v>
      </c>
      <c r="P3841" s="48"/>
      <c r="Q3841" s="48"/>
      <c r="R3841" s="48"/>
      <c r="S3841" s="48"/>
      <c r="T3841" s="48"/>
      <c r="U3841" s="48"/>
      <c r="V3841" s="48"/>
      <c r="W3841" s="48"/>
      <c r="X3841" s="48"/>
      <c r="Y3841" s="48"/>
      <c r="Z3841" s="48"/>
      <c r="AA3841" s="48"/>
      <c r="AB3841" s="48"/>
      <c r="AC3841" s="48"/>
      <c r="AD3841" s="48"/>
      <c r="AE3841" s="48"/>
      <c r="AF3841" s="48"/>
      <c r="AG3841" s="48"/>
      <c r="AH3841" s="48"/>
      <c r="AI3841" s="48"/>
      <c r="AJ3841" s="48"/>
      <c r="AK3841" s="48"/>
      <c r="AL3841" s="48"/>
      <c r="AM3841" s="48"/>
      <c r="AN3841" s="48"/>
      <c r="AO3841" s="48"/>
      <c r="AP3841" s="48"/>
      <c r="AQ3841" s="48"/>
      <c r="AR3841" s="48"/>
      <c r="AT3841" s="48"/>
      <c r="AU3841" s="48"/>
      <c r="AV3841" s="48"/>
      <c r="AZ3841" s="48"/>
      <c r="BA3841" s="48"/>
      <c r="BB3841" s="48"/>
      <c r="BC3841" s="48"/>
      <c r="BD3841" s="48"/>
      <c r="BE3841" s="48"/>
      <c r="BF3841" s="48"/>
      <c r="BG3841" s="48"/>
      <c r="BH3841" s="48"/>
      <c r="BI3841" s="48"/>
      <c r="BJ3841" s="48"/>
      <c r="BK3841" s="48"/>
      <c r="BL3841" s="48"/>
    </row>
    <row r="3842" spans="1:64" x14ac:dyDescent="0.25">
      <c r="A3842" s="56" t="s">
        <v>533</v>
      </c>
      <c r="B3842" s="56" t="s">
        <v>533</v>
      </c>
      <c r="C3842" s="47">
        <v>42400</v>
      </c>
      <c r="D3842" s="47"/>
      <c r="E3842" s="47"/>
      <c r="F3842" s="48" t="s">
        <v>534</v>
      </c>
      <c r="G3842" s="48"/>
      <c r="H3842" s="48">
        <v>389.48812500000003</v>
      </c>
      <c r="I3842" s="48">
        <v>6.0299999999999999E-2</v>
      </c>
      <c r="J3842" s="48">
        <v>0.11146250000000001</v>
      </c>
      <c r="K3842" s="48">
        <v>0.18540000000000001</v>
      </c>
      <c r="L3842" s="48">
        <v>0.19676874999999999</v>
      </c>
      <c r="M3842" s="48">
        <v>0.24074999999999999</v>
      </c>
      <c r="N3842" s="48">
        <v>0.33058749999999998</v>
      </c>
      <c r="O3842" s="48">
        <v>0.25890625</v>
      </c>
      <c r="P3842" s="48"/>
      <c r="Q3842" s="48"/>
      <c r="R3842" s="48"/>
      <c r="S3842" s="48"/>
      <c r="T3842" s="48"/>
      <c r="U3842" s="48"/>
      <c r="V3842" s="48"/>
      <c r="W3842" s="48"/>
      <c r="X3842" s="48"/>
      <c r="Y3842" s="48"/>
      <c r="Z3842" s="48"/>
      <c r="AA3842" s="48"/>
      <c r="AB3842" s="48"/>
      <c r="AC3842" s="48"/>
      <c r="AD3842" s="48"/>
      <c r="AE3842" s="48"/>
      <c r="AF3842" s="48"/>
      <c r="AG3842" s="48"/>
      <c r="AH3842" s="48"/>
      <c r="AI3842" s="48"/>
      <c r="AJ3842" s="48"/>
      <c r="AK3842" s="48"/>
      <c r="AL3842" s="48"/>
      <c r="AM3842" s="48"/>
      <c r="AN3842" s="48"/>
      <c r="AO3842" s="48"/>
      <c r="AP3842" s="48"/>
      <c r="AQ3842" s="48"/>
      <c r="AR3842" s="48"/>
      <c r="AT3842" s="48"/>
      <c r="AU3842" s="48"/>
      <c r="AV3842" s="48"/>
      <c r="AZ3842" s="48"/>
      <c r="BA3842" s="48"/>
      <c r="BB3842" s="48"/>
      <c r="BC3842" s="48"/>
      <c r="BD3842" s="48"/>
      <c r="BE3842" s="48"/>
      <c r="BF3842" s="48"/>
      <c r="BG3842" s="48"/>
      <c r="BH3842" s="48"/>
      <c r="BI3842" s="48"/>
      <c r="BJ3842" s="48"/>
      <c r="BK3842" s="48"/>
      <c r="BL3842" s="48"/>
    </row>
    <row r="3843" spans="1:64" x14ac:dyDescent="0.25">
      <c r="A3843" s="56" t="s">
        <v>533</v>
      </c>
      <c r="B3843" s="56" t="s">
        <v>533</v>
      </c>
      <c r="C3843" s="47">
        <v>42401</v>
      </c>
      <c r="D3843" s="47"/>
      <c r="E3843" s="47"/>
      <c r="F3843" s="48" t="s">
        <v>534</v>
      </c>
      <c r="G3843" s="48"/>
      <c r="H3843" s="48">
        <v>390.10124999999999</v>
      </c>
      <c r="I3843" s="48">
        <v>6.0887499999999997E-2</v>
      </c>
      <c r="J3843" s="48">
        <v>0.112425</v>
      </c>
      <c r="K3843" s="48">
        <v>0.18625</v>
      </c>
      <c r="L3843" s="48">
        <v>0.19723125</v>
      </c>
      <c r="M3843" s="48">
        <v>0.24082500000000001</v>
      </c>
      <c r="N3843" s="48">
        <v>0.33061249999999998</v>
      </c>
      <c r="O3843" s="48">
        <v>0.25876250000000001</v>
      </c>
      <c r="P3843" s="48"/>
      <c r="Q3843" s="48"/>
      <c r="R3843" s="48"/>
      <c r="S3843" s="48"/>
      <c r="T3843" s="48">
        <v>15.379995474999999</v>
      </c>
      <c r="U3843" s="48">
        <v>949.42774999999995</v>
      </c>
      <c r="V3843" s="48">
        <v>673.98749999999995</v>
      </c>
      <c r="W3843" s="48"/>
      <c r="X3843" s="48"/>
      <c r="Y3843" s="48">
        <v>2.42997082288859E-2</v>
      </c>
      <c r="Z3843" s="48">
        <v>4.598E-2</v>
      </c>
      <c r="AA3843" s="48">
        <v>12.919346900000001</v>
      </c>
      <c r="AB3843" s="48">
        <v>11190.370585004801</v>
      </c>
      <c r="AC3843" s="48"/>
      <c r="AD3843" s="48">
        <v>531.66674999999998</v>
      </c>
      <c r="AE3843" s="48"/>
      <c r="AF3843" s="48">
        <v>0.58205972436157405</v>
      </c>
      <c r="AG3843" s="48">
        <v>0</v>
      </c>
      <c r="AH3843" s="48"/>
      <c r="AI3843" s="48"/>
      <c r="AJ3843" s="48">
        <v>56.192</v>
      </c>
      <c r="AK3843" s="48"/>
      <c r="AL3843" s="48"/>
      <c r="AM3843" s="48"/>
      <c r="AN3843" s="48"/>
      <c r="AO3843" s="48"/>
      <c r="AP3843" s="48"/>
      <c r="AQ3843" s="48"/>
      <c r="AR3843" s="48"/>
      <c r="AT3843" s="48" t="s">
        <v>45</v>
      </c>
      <c r="AU3843" s="48"/>
      <c r="AV3843" s="48"/>
      <c r="AZ3843" s="48"/>
      <c r="BA3843" s="48"/>
      <c r="BB3843" s="48"/>
      <c r="BC3843" s="48"/>
      <c r="BD3843" s="48"/>
      <c r="BE3843" s="48">
        <v>142.32075</v>
      </c>
      <c r="BF3843" s="48"/>
      <c r="BG3843" s="48"/>
      <c r="BH3843" s="48"/>
      <c r="BI3843" s="48"/>
      <c r="BJ3843" s="48">
        <v>219.24825000000001</v>
      </c>
      <c r="BK3843" s="48">
        <v>459.49310500769298</v>
      </c>
      <c r="BL3843" s="48"/>
    </row>
    <row r="3844" spans="1:64" x14ac:dyDescent="0.25">
      <c r="A3844" s="56" t="s">
        <v>533</v>
      </c>
      <c r="B3844" s="56" t="s">
        <v>533</v>
      </c>
      <c r="C3844" s="47">
        <v>42402</v>
      </c>
      <c r="D3844" s="47"/>
      <c r="E3844" s="47"/>
      <c r="F3844" s="48" t="s">
        <v>534</v>
      </c>
      <c r="G3844" s="48"/>
      <c r="H3844" s="48">
        <v>390.96562499999999</v>
      </c>
      <c r="I3844" s="48">
        <v>6.1468750000000003E-2</v>
      </c>
      <c r="J3844" s="48">
        <v>0.11344375</v>
      </c>
      <c r="K3844" s="48">
        <v>0.18756875000000001</v>
      </c>
      <c r="L3844" s="48">
        <v>0.19813749999999999</v>
      </c>
      <c r="M3844" s="48">
        <v>0.2409</v>
      </c>
      <c r="N3844" s="48">
        <v>0.33047500000000002</v>
      </c>
      <c r="O3844" s="48">
        <v>0.25868124999999997</v>
      </c>
      <c r="P3844" s="48"/>
      <c r="Q3844" s="48"/>
      <c r="R3844" s="48"/>
      <c r="S3844" s="48"/>
      <c r="T3844" s="48"/>
      <c r="U3844" s="48"/>
      <c r="V3844" s="48"/>
      <c r="W3844" s="48"/>
      <c r="X3844" s="48"/>
      <c r="Y3844" s="48"/>
      <c r="Z3844" s="48"/>
      <c r="AA3844" s="48"/>
      <c r="AB3844" s="48"/>
      <c r="AC3844" s="48"/>
      <c r="AD3844" s="48"/>
      <c r="AE3844" s="48"/>
      <c r="AF3844" s="48"/>
      <c r="AG3844" s="48"/>
      <c r="AH3844" s="48"/>
      <c r="AI3844" s="48"/>
      <c r="AJ3844" s="48"/>
      <c r="AK3844" s="48"/>
      <c r="AL3844" s="48"/>
      <c r="AM3844" s="48"/>
      <c r="AN3844" s="48"/>
      <c r="AO3844" s="48"/>
      <c r="AP3844" s="48"/>
      <c r="AQ3844" s="48"/>
      <c r="AR3844" s="48"/>
      <c r="AT3844" s="48"/>
      <c r="AU3844" s="48"/>
      <c r="AV3844" s="48"/>
      <c r="AZ3844" s="48"/>
      <c r="BA3844" s="48"/>
      <c r="BB3844" s="48"/>
      <c r="BC3844" s="48"/>
      <c r="BD3844" s="48"/>
      <c r="BE3844" s="48"/>
      <c r="BF3844" s="48"/>
      <c r="BG3844" s="48"/>
      <c r="BH3844" s="48"/>
      <c r="BI3844" s="48"/>
      <c r="BJ3844" s="48"/>
      <c r="BK3844" s="48"/>
      <c r="BL3844" s="48"/>
    </row>
    <row r="3845" spans="1:64" x14ac:dyDescent="0.25">
      <c r="A3845" s="56" t="s">
        <v>533</v>
      </c>
      <c r="B3845" s="56" t="s">
        <v>533</v>
      </c>
      <c r="C3845" s="47">
        <v>42403</v>
      </c>
      <c r="D3845" s="47"/>
      <c r="E3845" s="47"/>
      <c r="F3845" s="48" t="s">
        <v>534</v>
      </c>
      <c r="G3845" s="48"/>
      <c r="H3845" s="48">
        <v>405.65156250000001</v>
      </c>
      <c r="I3845" s="48">
        <v>0.14630625</v>
      </c>
      <c r="J3845" s="48">
        <v>0.1222125</v>
      </c>
      <c r="K3845" s="48">
        <v>0.18874374999999999</v>
      </c>
      <c r="L3845" s="48">
        <v>0.199075</v>
      </c>
      <c r="M3845" s="48">
        <v>0.2412125</v>
      </c>
      <c r="N3845" s="48">
        <v>0.33046874999999998</v>
      </c>
      <c r="O3845" s="48">
        <v>0.25841249999999999</v>
      </c>
      <c r="P3845" s="48"/>
      <c r="Q3845" s="48"/>
      <c r="R3845" s="48"/>
      <c r="S3845" s="48"/>
      <c r="T3845" s="48"/>
      <c r="U3845" s="48"/>
      <c r="V3845" s="48"/>
      <c r="W3845" s="48"/>
      <c r="X3845" s="48"/>
      <c r="Y3845" s="48"/>
      <c r="Z3845" s="48"/>
      <c r="AA3845" s="48"/>
      <c r="AB3845" s="48"/>
      <c r="AC3845" s="48"/>
      <c r="AD3845" s="48"/>
      <c r="AE3845" s="48">
        <v>8.85</v>
      </c>
      <c r="AF3845" s="48"/>
      <c r="AG3845" s="48"/>
      <c r="AH3845" s="48"/>
      <c r="AI3845" s="48"/>
      <c r="AJ3845" s="48"/>
      <c r="AK3845" s="48">
        <v>8.85</v>
      </c>
      <c r="AL3845" s="48">
        <v>8.85</v>
      </c>
      <c r="AM3845" s="48"/>
      <c r="AN3845" s="48"/>
      <c r="AO3845" s="48"/>
      <c r="AP3845" s="48"/>
      <c r="AQ3845" s="48"/>
      <c r="AR3845" s="48"/>
      <c r="AT3845" s="48"/>
      <c r="AU3845" s="48"/>
      <c r="AV3845" s="48"/>
      <c r="AZ3845" s="48"/>
      <c r="BA3845" s="48"/>
      <c r="BB3845" s="48"/>
      <c r="BC3845" s="48"/>
      <c r="BD3845" s="48"/>
      <c r="BE3845" s="48"/>
      <c r="BF3845" s="48"/>
      <c r="BG3845" s="48"/>
      <c r="BH3845" s="48"/>
      <c r="BI3845" s="48"/>
      <c r="BJ3845" s="48"/>
      <c r="BK3845" s="48"/>
      <c r="BL3845" s="48">
        <v>8.85</v>
      </c>
    </row>
    <row r="3846" spans="1:64" x14ac:dyDescent="0.25">
      <c r="A3846" s="56" t="s">
        <v>533</v>
      </c>
      <c r="B3846" s="56" t="s">
        <v>533</v>
      </c>
      <c r="C3846" s="47">
        <v>42404</v>
      </c>
      <c r="D3846" s="47"/>
      <c r="E3846" s="47"/>
      <c r="F3846" s="48" t="s">
        <v>534</v>
      </c>
      <c r="G3846" s="48"/>
      <c r="H3846" s="48">
        <v>461.45437500000003</v>
      </c>
      <c r="I3846" s="48">
        <v>0.27800000000000002</v>
      </c>
      <c r="J3846" s="48">
        <v>0.25287500000000002</v>
      </c>
      <c r="K3846" s="48">
        <v>0.24226875</v>
      </c>
      <c r="L3846" s="48">
        <v>0.20016249999999999</v>
      </c>
      <c r="M3846" s="48">
        <v>0.24137500000000001</v>
      </c>
      <c r="N3846" s="48">
        <v>0.33045625000000001</v>
      </c>
      <c r="O3846" s="48">
        <v>0.25848125</v>
      </c>
      <c r="P3846" s="48"/>
      <c r="Q3846" s="48"/>
      <c r="R3846" s="48"/>
      <c r="S3846" s="48"/>
      <c r="T3846" s="48"/>
      <c r="U3846" s="48"/>
      <c r="V3846" s="48"/>
      <c r="W3846" s="48"/>
      <c r="X3846" s="48"/>
      <c r="Y3846" s="48"/>
      <c r="Z3846" s="48"/>
      <c r="AA3846" s="48"/>
      <c r="AB3846" s="48"/>
      <c r="AC3846" s="48"/>
      <c r="AD3846" s="48"/>
      <c r="AE3846" s="48"/>
      <c r="AF3846" s="48"/>
      <c r="AG3846" s="48"/>
      <c r="AH3846" s="48"/>
      <c r="AI3846" s="48"/>
      <c r="AJ3846" s="48"/>
      <c r="AK3846" s="48"/>
      <c r="AL3846" s="48"/>
      <c r="AM3846" s="48"/>
      <c r="AN3846" s="48"/>
      <c r="AO3846" s="48"/>
      <c r="AP3846" s="48"/>
      <c r="AQ3846" s="48"/>
      <c r="AR3846" s="48"/>
      <c r="AT3846" s="48"/>
      <c r="AU3846" s="48"/>
      <c r="AV3846" s="48"/>
      <c r="AZ3846" s="48"/>
      <c r="BA3846" s="48"/>
      <c r="BB3846" s="48"/>
      <c r="BC3846" s="48"/>
      <c r="BD3846" s="48"/>
      <c r="BE3846" s="48"/>
      <c r="BF3846" s="48"/>
      <c r="BG3846" s="48"/>
      <c r="BH3846" s="48"/>
      <c r="BI3846" s="48"/>
      <c r="BJ3846" s="48"/>
      <c r="BK3846" s="48"/>
      <c r="BL3846" s="48"/>
    </row>
    <row r="3847" spans="1:64" x14ac:dyDescent="0.25">
      <c r="A3847" s="56" t="s">
        <v>533</v>
      </c>
      <c r="B3847" s="56" t="s">
        <v>533</v>
      </c>
      <c r="C3847" s="47">
        <v>42405</v>
      </c>
      <c r="D3847" s="47"/>
      <c r="E3847" s="47"/>
      <c r="F3847" s="48" t="s">
        <v>534</v>
      </c>
      <c r="G3847" s="48"/>
      <c r="H3847" s="48">
        <v>461.52375000000001</v>
      </c>
      <c r="I3847" s="48">
        <v>0.2606</v>
      </c>
      <c r="J3847" s="48">
        <v>0.25824999999999998</v>
      </c>
      <c r="K3847" s="48">
        <v>0.24753749999999999</v>
      </c>
      <c r="L3847" s="48">
        <v>0.201125</v>
      </c>
      <c r="M3847" s="48">
        <v>0.24158750000000001</v>
      </c>
      <c r="N3847" s="48">
        <v>0.33049374999999998</v>
      </c>
      <c r="O3847" s="48">
        <v>0.25824374999999999</v>
      </c>
      <c r="P3847" s="48"/>
      <c r="Q3847" s="48"/>
      <c r="R3847" s="48"/>
      <c r="S3847" s="48"/>
      <c r="T3847" s="48"/>
      <c r="U3847" s="48"/>
      <c r="V3847" s="48"/>
      <c r="W3847" s="48"/>
      <c r="X3847" s="48"/>
      <c r="Y3847" s="48"/>
      <c r="Z3847" s="48"/>
      <c r="AA3847" s="48"/>
      <c r="AB3847" s="48"/>
      <c r="AC3847" s="48"/>
      <c r="AD3847" s="48"/>
      <c r="AE3847" s="48"/>
      <c r="AF3847" s="48"/>
      <c r="AG3847" s="48"/>
      <c r="AH3847" s="48"/>
      <c r="AI3847" s="48"/>
      <c r="AJ3847" s="48"/>
      <c r="AK3847" s="48"/>
      <c r="AL3847" s="48"/>
      <c r="AM3847" s="48"/>
      <c r="AN3847" s="48"/>
      <c r="AO3847" s="48"/>
      <c r="AP3847" s="48"/>
      <c r="AQ3847" s="48"/>
      <c r="AR3847" s="48"/>
      <c r="AT3847" s="48"/>
      <c r="AU3847" s="48"/>
      <c r="AV3847" s="48"/>
      <c r="AZ3847" s="48"/>
      <c r="BA3847" s="48"/>
      <c r="BB3847" s="48"/>
      <c r="BC3847" s="48"/>
      <c r="BD3847" s="48"/>
      <c r="BE3847" s="48"/>
      <c r="BF3847" s="48"/>
      <c r="BG3847" s="48"/>
      <c r="BH3847" s="48"/>
      <c r="BI3847" s="48"/>
      <c r="BJ3847" s="48"/>
      <c r="BK3847" s="48"/>
      <c r="BL3847" s="48"/>
    </row>
    <row r="3848" spans="1:64" x14ac:dyDescent="0.25">
      <c r="A3848" s="56" t="s">
        <v>533</v>
      </c>
      <c r="B3848" s="56" t="s">
        <v>533</v>
      </c>
      <c r="C3848" s="47">
        <v>42406</v>
      </c>
      <c r="D3848" s="47"/>
      <c r="E3848" s="47"/>
      <c r="F3848" s="48" t="s">
        <v>534</v>
      </c>
      <c r="G3848" s="48"/>
      <c r="H3848" s="48">
        <v>460.49671875000001</v>
      </c>
      <c r="I3848" s="48">
        <v>0.248678125</v>
      </c>
      <c r="J3848" s="48">
        <v>0.257025</v>
      </c>
      <c r="K3848" s="48">
        <v>0.24992500000000001</v>
      </c>
      <c r="L3848" s="48">
        <v>0.20179374999999999</v>
      </c>
      <c r="M3848" s="48">
        <v>0.24173125000000001</v>
      </c>
      <c r="N3848" s="48">
        <v>0.33051874999999997</v>
      </c>
      <c r="O3848" s="48">
        <v>0.25816875</v>
      </c>
      <c r="P3848" s="48"/>
      <c r="Q3848" s="48"/>
      <c r="R3848" s="48"/>
      <c r="S3848" s="48"/>
      <c r="T3848" s="48"/>
      <c r="U3848" s="48"/>
      <c r="V3848" s="48"/>
      <c r="W3848" s="48"/>
      <c r="X3848" s="48"/>
      <c r="Y3848" s="48"/>
      <c r="Z3848" s="48"/>
      <c r="AA3848" s="48"/>
      <c r="AB3848" s="48"/>
      <c r="AC3848" s="48"/>
      <c r="AD3848" s="48"/>
      <c r="AE3848" s="48"/>
      <c r="AF3848" s="48"/>
      <c r="AG3848" s="48"/>
      <c r="AH3848" s="48"/>
      <c r="AI3848" s="48"/>
      <c r="AJ3848" s="48"/>
      <c r="AK3848" s="48"/>
      <c r="AL3848" s="48"/>
      <c r="AM3848" s="48"/>
      <c r="AN3848" s="48"/>
      <c r="AO3848" s="48"/>
      <c r="AP3848" s="48"/>
      <c r="AQ3848" s="48"/>
      <c r="AR3848" s="48"/>
      <c r="AT3848" s="48"/>
      <c r="AU3848" s="48"/>
      <c r="AV3848" s="48"/>
      <c r="AZ3848" s="48"/>
      <c r="BA3848" s="48"/>
      <c r="BB3848" s="48"/>
      <c r="BC3848" s="48"/>
      <c r="BD3848" s="48"/>
      <c r="BE3848" s="48"/>
      <c r="BF3848" s="48"/>
      <c r="BG3848" s="48"/>
      <c r="BH3848" s="48"/>
      <c r="BI3848" s="48"/>
      <c r="BJ3848" s="48"/>
      <c r="BK3848" s="48"/>
      <c r="BL3848" s="48"/>
    </row>
    <row r="3849" spans="1:64" x14ac:dyDescent="0.25">
      <c r="A3849" s="56" t="s">
        <v>533</v>
      </c>
      <c r="B3849" s="56" t="s">
        <v>533</v>
      </c>
      <c r="C3849" s="47">
        <v>42407</v>
      </c>
      <c r="D3849" s="47"/>
      <c r="E3849" s="47"/>
      <c r="F3849" s="48" t="s">
        <v>534</v>
      </c>
      <c r="G3849" s="48"/>
      <c r="H3849" s="48">
        <v>459.46359374999997</v>
      </c>
      <c r="I3849" s="48">
        <v>0.23903437499999999</v>
      </c>
      <c r="J3849" s="48">
        <v>0.25500624999999999</v>
      </c>
      <c r="K3849" s="48">
        <v>0.25171874999999999</v>
      </c>
      <c r="L3849" s="48">
        <v>0.20222499999999999</v>
      </c>
      <c r="M3849" s="48">
        <v>0.2419125</v>
      </c>
      <c r="N3849" s="48">
        <v>0.33055000000000001</v>
      </c>
      <c r="O3849" s="48">
        <v>0.25811875000000001</v>
      </c>
      <c r="P3849" s="48"/>
      <c r="Q3849" s="48"/>
      <c r="R3849" s="48"/>
      <c r="S3849" s="48"/>
      <c r="T3849" s="48"/>
      <c r="U3849" s="48"/>
      <c r="V3849" s="48"/>
      <c r="W3849" s="48"/>
      <c r="X3849" s="48"/>
      <c r="Y3849" s="48"/>
      <c r="Z3849" s="48"/>
      <c r="AA3849" s="48"/>
      <c r="AB3849" s="48"/>
      <c r="AC3849" s="48"/>
      <c r="AD3849" s="48"/>
      <c r="AE3849" s="48"/>
      <c r="AF3849" s="48"/>
      <c r="AG3849" s="48"/>
      <c r="AH3849" s="48"/>
      <c r="AI3849" s="48"/>
      <c r="AJ3849" s="48"/>
      <c r="AK3849" s="48"/>
      <c r="AL3849" s="48"/>
      <c r="AM3849" s="48"/>
      <c r="AN3849" s="48"/>
      <c r="AO3849" s="48"/>
      <c r="AP3849" s="48"/>
      <c r="AQ3849" s="48"/>
      <c r="AR3849" s="48"/>
      <c r="AT3849" s="48"/>
      <c r="AU3849" s="48"/>
      <c r="AV3849" s="48"/>
      <c r="AZ3849" s="48"/>
      <c r="BA3849" s="48"/>
      <c r="BB3849" s="48"/>
      <c r="BC3849" s="48"/>
      <c r="BD3849" s="48"/>
      <c r="BE3849" s="48"/>
      <c r="BF3849" s="48"/>
      <c r="BG3849" s="48"/>
      <c r="BH3849" s="48"/>
      <c r="BI3849" s="48"/>
      <c r="BJ3849" s="48"/>
      <c r="BK3849" s="48"/>
      <c r="BL3849" s="48"/>
    </row>
    <row r="3850" spans="1:64" x14ac:dyDescent="0.25">
      <c r="A3850" s="56" t="s">
        <v>533</v>
      </c>
      <c r="B3850" s="56" t="s">
        <v>533</v>
      </c>
      <c r="C3850" s="47">
        <v>42408</v>
      </c>
      <c r="D3850" s="47"/>
      <c r="E3850" s="47"/>
      <c r="F3850" s="48" t="s">
        <v>534</v>
      </c>
      <c r="G3850" s="48"/>
      <c r="H3850" s="48">
        <v>458.52046875000002</v>
      </c>
      <c r="I3850" s="48">
        <v>0.23045312500000001</v>
      </c>
      <c r="J3850" s="48">
        <v>0.25301249999999997</v>
      </c>
      <c r="K3850" s="48">
        <v>0.25344375000000002</v>
      </c>
      <c r="L3850" s="48">
        <v>0.20279374999999999</v>
      </c>
      <c r="M3850" s="48">
        <v>0.241925</v>
      </c>
      <c r="N3850" s="48">
        <v>0.33058124999999999</v>
      </c>
      <c r="O3850" s="48">
        <v>0.25792500000000002</v>
      </c>
      <c r="P3850" s="48"/>
      <c r="Q3850" s="48"/>
      <c r="R3850" s="48"/>
      <c r="S3850" s="48"/>
      <c r="T3850" s="48"/>
      <c r="U3850" s="48"/>
      <c r="V3850" s="48"/>
      <c r="W3850" s="48"/>
      <c r="X3850" s="48"/>
      <c r="Y3850" s="48"/>
      <c r="Z3850" s="48"/>
      <c r="AA3850" s="48"/>
      <c r="AB3850" s="48"/>
      <c r="AC3850" s="48"/>
      <c r="AD3850" s="48"/>
      <c r="AE3850" s="48"/>
      <c r="AF3850" s="48"/>
      <c r="AG3850" s="48"/>
      <c r="AH3850" s="48"/>
      <c r="AI3850" s="48"/>
      <c r="AJ3850" s="48"/>
      <c r="AK3850" s="48"/>
      <c r="AL3850" s="48"/>
      <c r="AM3850" s="48"/>
      <c r="AN3850" s="48"/>
      <c r="AO3850" s="48"/>
      <c r="AP3850" s="48"/>
      <c r="AQ3850" s="48"/>
      <c r="AR3850" s="48"/>
      <c r="AT3850" s="48"/>
      <c r="AU3850" s="48"/>
      <c r="AV3850" s="48"/>
      <c r="AZ3850" s="48"/>
      <c r="BA3850" s="48"/>
      <c r="BB3850" s="48"/>
      <c r="BC3850" s="48"/>
      <c r="BD3850" s="48"/>
      <c r="BE3850" s="48"/>
      <c r="BF3850" s="48"/>
      <c r="BG3850" s="48"/>
      <c r="BH3850" s="48"/>
      <c r="BI3850" s="48"/>
      <c r="BJ3850" s="48"/>
      <c r="BK3850" s="48"/>
      <c r="BL3850" s="48"/>
    </row>
    <row r="3851" spans="1:64" x14ac:dyDescent="0.25">
      <c r="A3851" s="56" t="s">
        <v>533</v>
      </c>
      <c r="B3851" s="56" t="s">
        <v>533</v>
      </c>
      <c r="C3851" s="47">
        <v>42409</v>
      </c>
      <c r="D3851" s="47"/>
      <c r="E3851" s="47"/>
      <c r="F3851" s="48" t="s">
        <v>534</v>
      </c>
      <c r="G3851" s="48"/>
      <c r="H3851" s="48">
        <v>457.51734375000001</v>
      </c>
      <c r="I3851" s="48">
        <v>0.221859375</v>
      </c>
      <c r="J3851" s="48">
        <v>0.25063125000000003</v>
      </c>
      <c r="K3851" s="48">
        <v>0.25481874999999998</v>
      </c>
      <c r="L3851" s="48">
        <v>0.203625</v>
      </c>
      <c r="M3851" s="48">
        <v>0.24183750000000001</v>
      </c>
      <c r="N3851" s="48">
        <v>0.33063124999999999</v>
      </c>
      <c r="O3851" s="48">
        <v>0.25790000000000002</v>
      </c>
      <c r="P3851" s="48"/>
      <c r="Q3851" s="48"/>
      <c r="R3851" s="48"/>
      <c r="S3851" s="48"/>
      <c r="T3851" s="48"/>
      <c r="U3851" s="48"/>
      <c r="V3851" s="48"/>
      <c r="W3851" s="48"/>
      <c r="X3851" s="48"/>
      <c r="Y3851" s="48"/>
      <c r="Z3851" s="48"/>
      <c r="AA3851" s="48"/>
      <c r="AB3851" s="48"/>
      <c r="AC3851" s="48"/>
      <c r="AD3851" s="48"/>
      <c r="AE3851" s="48"/>
      <c r="AF3851" s="48"/>
      <c r="AG3851" s="48"/>
      <c r="AH3851" s="48"/>
      <c r="AI3851" s="48"/>
      <c r="AJ3851" s="48"/>
      <c r="AK3851" s="48"/>
      <c r="AL3851" s="48"/>
      <c r="AM3851" s="48"/>
      <c r="AN3851" s="48"/>
      <c r="AO3851" s="48"/>
      <c r="AP3851" s="48"/>
      <c r="AQ3851" s="48"/>
      <c r="AR3851" s="48"/>
      <c r="AT3851" s="48"/>
      <c r="AU3851" s="48"/>
      <c r="AV3851" s="48"/>
      <c r="AZ3851" s="48"/>
      <c r="BA3851" s="48"/>
      <c r="BB3851" s="48"/>
      <c r="BC3851" s="48"/>
      <c r="BD3851" s="48"/>
      <c r="BE3851" s="48"/>
      <c r="BF3851" s="48"/>
      <c r="BG3851" s="48"/>
      <c r="BH3851" s="48"/>
      <c r="BI3851" s="48"/>
      <c r="BJ3851" s="48"/>
      <c r="BK3851" s="48"/>
      <c r="BL3851" s="48"/>
    </row>
    <row r="3852" spans="1:64" x14ac:dyDescent="0.25">
      <c r="A3852" s="56" t="s">
        <v>533</v>
      </c>
      <c r="B3852" s="56" t="s">
        <v>533</v>
      </c>
      <c r="C3852" s="47">
        <v>42410</v>
      </c>
      <c r="D3852" s="47"/>
      <c r="E3852" s="47"/>
      <c r="F3852" s="48" t="s">
        <v>534</v>
      </c>
      <c r="G3852" s="48"/>
      <c r="H3852" s="48">
        <v>456.33</v>
      </c>
      <c r="I3852" s="48">
        <v>0.21345624999999999</v>
      </c>
      <c r="J3852" s="48">
        <v>0.24831875</v>
      </c>
      <c r="K3852" s="48">
        <v>0.25559375000000001</v>
      </c>
      <c r="L3852" s="48">
        <v>0.20436874999999999</v>
      </c>
      <c r="M3852" s="48">
        <v>0.24185624999999999</v>
      </c>
      <c r="N3852" s="48">
        <v>0.33055625</v>
      </c>
      <c r="O3852" s="48">
        <v>0.2578375</v>
      </c>
      <c r="P3852" s="48"/>
      <c r="Q3852" s="48"/>
      <c r="R3852" s="48"/>
      <c r="S3852" s="48"/>
      <c r="T3852" s="48"/>
      <c r="U3852" s="48"/>
      <c r="V3852" s="48"/>
      <c r="W3852" s="48"/>
      <c r="X3852" s="48"/>
      <c r="Y3852" s="48"/>
      <c r="Z3852" s="48"/>
      <c r="AA3852" s="48"/>
      <c r="AB3852" s="48"/>
      <c r="AC3852" s="48"/>
      <c r="AD3852" s="48"/>
      <c r="AE3852" s="48"/>
      <c r="AF3852" s="48"/>
      <c r="AG3852" s="48"/>
      <c r="AH3852" s="48"/>
      <c r="AI3852" s="48"/>
      <c r="AJ3852" s="48"/>
      <c r="AK3852" s="48"/>
      <c r="AL3852" s="48"/>
      <c r="AM3852" s="48"/>
      <c r="AN3852" s="48"/>
      <c r="AO3852" s="48"/>
      <c r="AP3852" s="48"/>
      <c r="AQ3852" s="48"/>
      <c r="AR3852" s="48"/>
      <c r="AT3852" s="48"/>
      <c r="AU3852" s="48"/>
      <c r="AV3852" s="48"/>
      <c r="AZ3852" s="48"/>
      <c r="BA3852" s="48"/>
      <c r="BB3852" s="48"/>
      <c r="BC3852" s="48"/>
      <c r="BD3852" s="48"/>
      <c r="BE3852" s="48"/>
      <c r="BF3852" s="48"/>
      <c r="BG3852" s="48"/>
      <c r="BH3852" s="48"/>
      <c r="BI3852" s="48"/>
      <c r="BJ3852" s="48"/>
      <c r="BK3852" s="48"/>
      <c r="BL3852" s="48"/>
    </row>
    <row r="3853" spans="1:64" x14ac:dyDescent="0.25">
      <c r="A3853" s="56" t="s">
        <v>533</v>
      </c>
      <c r="B3853" s="56" t="s">
        <v>533</v>
      </c>
      <c r="C3853" s="47">
        <v>42411</v>
      </c>
      <c r="D3853" s="47"/>
      <c r="E3853" s="47"/>
      <c r="F3853" s="48" t="s">
        <v>534</v>
      </c>
      <c r="G3853" s="48"/>
      <c r="H3853" s="48">
        <v>455.5078125</v>
      </c>
      <c r="I3853" s="48">
        <v>0.20688124999999999</v>
      </c>
      <c r="J3853" s="48">
        <v>0.24632499999999999</v>
      </c>
      <c r="K3853" s="48">
        <v>0.25639374999999998</v>
      </c>
      <c r="L3853" s="48">
        <v>0.20532500000000001</v>
      </c>
      <c r="M3853" s="48">
        <v>0.24195</v>
      </c>
      <c r="N3853" s="48">
        <v>0.33046249999999999</v>
      </c>
      <c r="O3853" s="48">
        <v>0.25762499999999999</v>
      </c>
      <c r="P3853" s="48"/>
      <c r="Q3853" s="48"/>
      <c r="R3853" s="48"/>
      <c r="S3853" s="48"/>
      <c r="T3853" s="48"/>
      <c r="U3853" s="48"/>
      <c r="V3853" s="48"/>
      <c r="W3853" s="48"/>
      <c r="X3853" s="48"/>
      <c r="Y3853" s="48"/>
      <c r="Z3853" s="48"/>
      <c r="AA3853" s="48"/>
      <c r="AB3853" s="48"/>
      <c r="AC3853" s="48"/>
      <c r="AD3853" s="48"/>
      <c r="AE3853" s="48"/>
      <c r="AF3853" s="48"/>
      <c r="AG3853" s="48"/>
      <c r="AH3853" s="48"/>
      <c r="AI3853" s="48"/>
      <c r="AJ3853" s="48"/>
      <c r="AK3853" s="48"/>
      <c r="AL3853" s="48"/>
      <c r="AM3853" s="48"/>
      <c r="AN3853" s="48"/>
      <c r="AO3853" s="48"/>
      <c r="AP3853" s="48"/>
      <c r="AQ3853" s="48"/>
      <c r="AR3853" s="48"/>
      <c r="AT3853" s="48"/>
      <c r="AU3853" s="48"/>
      <c r="AV3853" s="48"/>
      <c r="AZ3853" s="48"/>
      <c r="BA3853" s="48"/>
      <c r="BB3853" s="48"/>
      <c r="BC3853" s="48"/>
      <c r="BD3853" s="48"/>
      <c r="BE3853" s="48"/>
      <c r="BF3853" s="48"/>
      <c r="BG3853" s="48"/>
      <c r="BH3853" s="48"/>
      <c r="BI3853" s="48"/>
      <c r="BJ3853" s="48"/>
      <c r="BK3853" s="48"/>
      <c r="BL3853" s="48"/>
    </row>
    <row r="3854" spans="1:64" x14ac:dyDescent="0.25">
      <c r="A3854" s="56" t="s">
        <v>533</v>
      </c>
      <c r="B3854" s="56" t="s">
        <v>533</v>
      </c>
      <c r="C3854" s="47">
        <v>42412</v>
      </c>
      <c r="D3854" s="47"/>
      <c r="E3854" s="47"/>
      <c r="F3854" s="48" t="s">
        <v>534</v>
      </c>
      <c r="G3854" s="48"/>
      <c r="H3854" s="48">
        <v>454.98984374999998</v>
      </c>
      <c r="I3854" s="48">
        <v>0.200671875</v>
      </c>
      <c r="J3854" s="48">
        <v>0.24465624999999999</v>
      </c>
      <c r="K3854" s="48">
        <v>0.25761875000000001</v>
      </c>
      <c r="L3854" s="48">
        <v>0.20632500000000001</v>
      </c>
      <c r="M3854" s="48">
        <v>0.24195</v>
      </c>
      <c r="N3854" s="48">
        <v>0.33045625000000001</v>
      </c>
      <c r="O3854" s="48">
        <v>0.25761875000000001</v>
      </c>
      <c r="P3854" s="48"/>
      <c r="Q3854" s="48"/>
      <c r="R3854" s="48"/>
      <c r="S3854" s="48"/>
      <c r="T3854" s="48"/>
      <c r="U3854" s="48"/>
      <c r="V3854" s="48"/>
      <c r="W3854" s="48"/>
      <c r="X3854" s="48"/>
      <c r="Y3854" s="48"/>
      <c r="Z3854" s="48"/>
      <c r="AA3854" s="48"/>
      <c r="AB3854" s="48"/>
      <c r="AC3854" s="48"/>
      <c r="AD3854" s="48"/>
      <c r="AE3854" s="48">
        <v>8.85</v>
      </c>
      <c r="AF3854" s="48"/>
      <c r="AG3854" s="48"/>
      <c r="AH3854" s="48"/>
      <c r="AI3854" s="48"/>
      <c r="AJ3854" s="48"/>
      <c r="AK3854" s="48">
        <v>8.85</v>
      </c>
      <c r="AL3854" s="48">
        <v>8.85</v>
      </c>
      <c r="AM3854" s="48"/>
      <c r="AN3854" s="48"/>
      <c r="AO3854" s="48"/>
      <c r="AP3854" s="48"/>
      <c r="AQ3854" s="48"/>
      <c r="AR3854" s="48"/>
      <c r="AT3854" s="48"/>
      <c r="AU3854" s="48"/>
      <c r="AV3854" s="48"/>
      <c r="AZ3854" s="48"/>
      <c r="BA3854" s="48"/>
      <c r="BB3854" s="48"/>
      <c r="BC3854" s="48"/>
      <c r="BD3854" s="48"/>
      <c r="BE3854" s="48"/>
      <c r="BF3854" s="48"/>
      <c r="BG3854" s="48"/>
      <c r="BH3854" s="48"/>
      <c r="BI3854" s="48"/>
      <c r="BJ3854" s="48"/>
      <c r="BK3854" s="48"/>
      <c r="BL3854" s="48">
        <v>8.85</v>
      </c>
    </row>
    <row r="3855" spans="1:64" x14ac:dyDescent="0.25">
      <c r="A3855" s="56" t="s">
        <v>533</v>
      </c>
      <c r="B3855" s="56" t="s">
        <v>533</v>
      </c>
      <c r="C3855" s="47">
        <v>42413</v>
      </c>
      <c r="D3855" s="47"/>
      <c r="E3855" s="47"/>
      <c r="F3855" s="48" t="s">
        <v>534</v>
      </c>
      <c r="G3855" s="48"/>
      <c r="H3855" s="48">
        <v>454.28062499999999</v>
      </c>
      <c r="I3855" s="48">
        <v>0.19455</v>
      </c>
      <c r="J3855" s="48">
        <v>0.24210000000000001</v>
      </c>
      <c r="K3855" s="48">
        <v>0.25838749999999999</v>
      </c>
      <c r="L3855" s="48">
        <v>0.20783125</v>
      </c>
      <c r="M3855" s="48">
        <v>0.24195</v>
      </c>
      <c r="N3855" s="48">
        <v>0.33038125000000002</v>
      </c>
      <c r="O3855" s="48">
        <v>0.25739374999999998</v>
      </c>
      <c r="P3855" s="48"/>
      <c r="Q3855" s="48"/>
      <c r="R3855" s="48"/>
      <c r="S3855" s="48"/>
      <c r="T3855" s="48"/>
      <c r="U3855" s="48"/>
      <c r="V3855" s="48"/>
      <c r="W3855" s="48"/>
      <c r="X3855" s="48"/>
      <c r="Y3855" s="48"/>
      <c r="Z3855" s="48"/>
      <c r="AA3855" s="48"/>
      <c r="AB3855" s="48"/>
      <c r="AC3855" s="48"/>
      <c r="AD3855" s="48"/>
      <c r="AE3855" s="48"/>
      <c r="AF3855" s="48"/>
      <c r="AG3855" s="48"/>
      <c r="AH3855" s="48"/>
      <c r="AI3855" s="48"/>
      <c r="AJ3855" s="48"/>
      <c r="AK3855" s="48"/>
      <c r="AL3855" s="48"/>
      <c r="AM3855" s="48"/>
      <c r="AN3855" s="48"/>
      <c r="AO3855" s="48"/>
      <c r="AP3855" s="48"/>
      <c r="AQ3855" s="48"/>
      <c r="AR3855" s="48"/>
      <c r="AT3855" s="48"/>
      <c r="AU3855" s="48"/>
      <c r="AV3855" s="48"/>
      <c r="AZ3855" s="48"/>
      <c r="BA3855" s="48"/>
      <c r="BB3855" s="48"/>
      <c r="BC3855" s="48"/>
      <c r="BD3855" s="48"/>
      <c r="BE3855" s="48"/>
      <c r="BF3855" s="48"/>
      <c r="BG3855" s="48"/>
      <c r="BH3855" s="48"/>
      <c r="BI3855" s="48"/>
      <c r="BJ3855" s="48"/>
      <c r="BK3855" s="48"/>
      <c r="BL3855" s="48"/>
    </row>
    <row r="3856" spans="1:64" x14ac:dyDescent="0.25">
      <c r="A3856" s="56" t="s">
        <v>533</v>
      </c>
      <c r="B3856" s="56" t="s">
        <v>533</v>
      </c>
      <c r="C3856" s="47">
        <v>42414</v>
      </c>
      <c r="D3856" s="47"/>
      <c r="E3856" s="47"/>
      <c r="F3856" s="48" t="s">
        <v>534</v>
      </c>
      <c r="G3856" s="48"/>
      <c r="H3856" s="48">
        <v>453.85921875000003</v>
      </c>
      <c r="I3856" s="48">
        <v>0.190490625</v>
      </c>
      <c r="J3856" s="48">
        <v>0.2404625</v>
      </c>
      <c r="K3856" s="48">
        <v>0.25866250000000002</v>
      </c>
      <c r="L3856" s="48">
        <v>0.20896875000000001</v>
      </c>
      <c r="M3856" s="48">
        <v>0.24200625000000001</v>
      </c>
      <c r="N3856" s="48">
        <v>0.33043125000000001</v>
      </c>
      <c r="O3856" s="48">
        <v>0.25731874999999998</v>
      </c>
      <c r="P3856" s="48"/>
      <c r="Q3856" s="48"/>
      <c r="R3856" s="48"/>
      <c r="S3856" s="48"/>
      <c r="T3856" s="48"/>
      <c r="U3856" s="48"/>
      <c r="V3856" s="48"/>
      <c r="W3856" s="48"/>
      <c r="X3856" s="48"/>
      <c r="Y3856" s="48"/>
      <c r="Z3856" s="48"/>
      <c r="AA3856" s="48"/>
      <c r="AB3856" s="48"/>
      <c r="AC3856" s="48"/>
      <c r="AD3856" s="48"/>
      <c r="AE3856" s="48"/>
      <c r="AF3856" s="48"/>
      <c r="AG3856" s="48"/>
      <c r="AH3856" s="48"/>
      <c r="AI3856" s="48"/>
      <c r="AJ3856" s="48"/>
      <c r="AK3856" s="48"/>
      <c r="AL3856" s="48"/>
      <c r="AM3856" s="48"/>
      <c r="AN3856" s="48"/>
      <c r="AO3856" s="48"/>
      <c r="AP3856" s="48"/>
      <c r="AQ3856" s="48"/>
      <c r="AR3856" s="48"/>
      <c r="AT3856" s="48"/>
      <c r="AU3856" s="48"/>
      <c r="AV3856" s="48"/>
      <c r="AZ3856" s="48"/>
      <c r="BA3856" s="48"/>
      <c r="BB3856" s="48"/>
      <c r="BC3856" s="48"/>
      <c r="BD3856" s="48"/>
      <c r="BE3856" s="48"/>
      <c r="BF3856" s="48"/>
      <c r="BG3856" s="48"/>
      <c r="BH3856" s="48"/>
      <c r="BI3856" s="48"/>
      <c r="BJ3856" s="48"/>
      <c r="BK3856" s="48"/>
      <c r="BL3856" s="48"/>
    </row>
    <row r="3857" spans="1:64" x14ac:dyDescent="0.25">
      <c r="A3857" s="56" t="s">
        <v>533</v>
      </c>
      <c r="B3857" s="56" t="s">
        <v>533</v>
      </c>
      <c r="C3857" s="47">
        <v>42415</v>
      </c>
      <c r="D3857" s="47"/>
      <c r="E3857" s="47"/>
      <c r="F3857" s="48" t="s">
        <v>534</v>
      </c>
      <c r="G3857" s="48"/>
      <c r="H3857" s="48">
        <v>453.63937499999997</v>
      </c>
      <c r="I3857" s="48">
        <v>0.18605625000000001</v>
      </c>
      <c r="J3857" s="48">
        <v>0.23891875000000001</v>
      </c>
      <c r="K3857" s="48">
        <v>0.25952500000000001</v>
      </c>
      <c r="L3857" s="48">
        <v>0.21034375</v>
      </c>
      <c r="M3857" s="48">
        <v>0.24210625</v>
      </c>
      <c r="N3857" s="48">
        <v>0.33039374999999999</v>
      </c>
      <c r="O3857" s="48">
        <v>0.25727499999999998</v>
      </c>
      <c r="P3857" s="48"/>
      <c r="Q3857" s="48"/>
      <c r="R3857" s="48"/>
      <c r="S3857" s="48"/>
      <c r="T3857" s="48"/>
      <c r="U3857" s="48"/>
      <c r="V3857" s="48"/>
      <c r="W3857" s="48"/>
      <c r="X3857" s="48"/>
      <c r="Y3857" s="48"/>
      <c r="Z3857" s="48"/>
      <c r="AA3857" s="48"/>
      <c r="AB3857" s="48"/>
      <c r="AC3857" s="48"/>
      <c r="AD3857" s="48"/>
      <c r="AE3857" s="48"/>
      <c r="AF3857" s="48"/>
      <c r="AG3857" s="48"/>
      <c r="AH3857" s="48"/>
      <c r="AI3857" s="48"/>
      <c r="AJ3857" s="48"/>
      <c r="AK3857" s="48"/>
      <c r="AL3857" s="48"/>
      <c r="AM3857" s="48"/>
      <c r="AN3857" s="48"/>
      <c r="AO3857" s="48"/>
      <c r="AP3857" s="48"/>
      <c r="AQ3857" s="48"/>
      <c r="AR3857" s="48"/>
      <c r="AT3857" s="48"/>
      <c r="AU3857" s="48"/>
      <c r="AV3857" s="48"/>
      <c r="AZ3857" s="48"/>
      <c r="BA3857" s="48"/>
      <c r="BB3857" s="48"/>
      <c r="BC3857" s="48"/>
      <c r="BD3857" s="48"/>
      <c r="BE3857" s="48"/>
      <c r="BF3857" s="48"/>
      <c r="BG3857" s="48"/>
      <c r="BH3857" s="48"/>
      <c r="BI3857" s="48"/>
      <c r="BJ3857" s="48"/>
      <c r="BK3857" s="48"/>
      <c r="BL3857" s="48"/>
    </row>
    <row r="3858" spans="1:64" x14ac:dyDescent="0.25">
      <c r="A3858" s="56" t="s">
        <v>533</v>
      </c>
      <c r="B3858" s="56" t="s">
        <v>533</v>
      </c>
      <c r="C3858" s="47">
        <v>42416</v>
      </c>
      <c r="D3858" s="47"/>
      <c r="E3858" s="47"/>
      <c r="F3858" s="48" t="s">
        <v>534</v>
      </c>
      <c r="G3858" s="48"/>
      <c r="H3858" s="48"/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48"/>
      <c r="U3858" s="48"/>
      <c r="V3858" s="48"/>
      <c r="W3858" s="48"/>
      <c r="X3858" s="48"/>
      <c r="Y3858" s="48"/>
      <c r="Z3858" s="48"/>
      <c r="AA3858" s="48"/>
      <c r="AB3858" s="48"/>
      <c r="AC3858" s="48"/>
      <c r="AD3858" s="48"/>
      <c r="AE3858" s="48">
        <v>8.85</v>
      </c>
      <c r="AF3858" s="48"/>
      <c r="AG3858" s="48"/>
      <c r="AH3858" s="48"/>
      <c r="AI3858" s="48"/>
      <c r="AJ3858" s="48"/>
      <c r="AK3858" s="48">
        <v>8.85</v>
      </c>
      <c r="AL3858" s="48">
        <v>8.85</v>
      </c>
      <c r="AM3858" s="48"/>
      <c r="AN3858" s="48"/>
      <c r="AO3858" s="48"/>
      <c r="AP3858" s="48"/>
      <c r="AQ3858" s="48"/>
      <c r="AR3858" s="48"/>
      <c r="AT3858" s="48"/>
      <c r="AU3858" s="48"/>
      <c r="AV3858" s="48"/>
      <c r="AZ3858" s="48"/>
      <c r="BA3858" s="48"/>
      <c r="BB3858" s="48"/>
      <c r="BC3858" s="48"/>
      <c r="BD3858" s="48"/>
      <c r="BE3858" s="48"/>
      <c r="BF3858" s="48"/>
      <c r="BG3858" s="48"/>
      <c r="BH3858" s="48"/>
      <c r="BI3858" s="48"/>
      <c r="BJ3858" s="48"/>
      <c r="BK3858" s="48"/>
      <c r="BL3858" s="48">
        <v>8.85</v>
      </c>
    </row>
    <row r="3859" spans="1:64" x14ac:dyDescent="0.25">
      <c r="A3859" s="56" t="s">
        <v>537</v>
      </c>
      <c r="B3859" s="56" t="s">
        <v>537</v>
      </c>
      <c r="C3859" s="47">
        <v>42284</v>
      </c>
      <c r="D3859" s="47"/>
      <c r="E3859" s="47"/>
      <c r="F3859" s="48" t="s">
        <v>534</v>
      </c>
      <c r="G3859" s="48"/>
      <c r="H3859" s="48"/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48"/>
      <c r="U3859" s="48"/>
      <c r="V3859" s="48"/>
      <c r="W3859" s="48"/>
      <c r="X3859" s="48"/>
      <c r="Y3859" s="48"/>
      <c r="Z3859" s="48"/>
      <c r="AA3859" s="48"/>
      <c r="AB3859" s="48"/>
      <c r="AC3859" s="48"/>
      <c r="AD3859" s="48"/>
      <c r="AE3859" s="48">
        <v>2</v>
      </c>
      <c r="AF3859" s="48"/>
      <c r="AG3859" s="48"/>
      <c r="AH3859" s="48"/>
      <c r="AI3859" s="48"/>
      <c r="AJ3859" s="48"/>
      <c r="AK3859" s="48">
        <v>0</v>
      </c>
      <c r="AL3859" s="48">
        <v>1</v>
      </c>
      <c r="AM3859" s="48"/>
      <c r="AN3859" s="48"/>
      <c r="AO3859" s="48"/>
      <c r="AP3859" s="48"/>
      <c r="AQ3859" s="48"/>
      <c r="AR3859" s="48"/>
      <c r="AT3859" s="48"/>
      <c r="AU3859" s="48"/>
      <c r="AV3859" s="48"/>
      <c r="AZ3859" s="48"/>
      <c r="BA3859" s="48"/>
      <c r="BB3859" s="48"/>
      <c r="BC3859" s="48"/>
      <c r="BD3859" s="48"/>
      <c r="BE3859" s="48"/>
      <c r="BF3859" s="48"/>
      <c r="BG3859" s="48"/>
      <c r="BH3859" s="48"/>
      <c r="BI3859" s="48"/>
      <c r="BJ3859" s="48"/>
      <c r="BK3859" s="48"/>
      <c r="BL3859" s="48">
        <v>2</v>
      </c>
    </row>
    <row r="3860" spans="1:64" x14ac:dyDescent="0.25">
      <c r="A3860" s="56" t="s">
        <v>537</v>
      </c>
      <c r="B3860" s="56" t="s">
        <v>537</v>
      </c>
      <c r="C3860" s="47">
        <v>42286</v>
      </c>
      <c r="D3860" s="47"/>
      <c r="E3860" s="47"/>
      <c r="F3860" s="48" t="s">
        <v>534</v>
      </c>
      <c r="G3860" s="48"/>
      <c r="H3860" s="48"/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48"/>
      <c r="U3860" s="48"/>
      <c r="V3860" s="48"/>
      <c r="W3860" s="48"/>
      <c r="X3860" s="48"/>
      <c r="Y3860" s="48"/>
      <c r="Z3860" s="48"/>
      <c r="AA3860" s="48"/>
      <c r="AB3860" s="48"/>
      <c r="AC3860" s="48"/>
      <c r="AD3860" s="48"/>
      <c r="AE3860" s="48"/>
      <c r="AF3860" s="48"/>
      <c r="AG3860" s="48">
        <v>0</v>
      </c>
      <c r="AH3860" s="48"/>
      <c r="AI3860" s="48"/>
      <c r="AJ3860" s="48"/>
      <c r="AK3860" s="48"/>
      <c r="AL3860" s="48"/>
      <c r="AM3860" s="48"/>
      <c r="AN3860" s="48"/>
      <c r="AO3860" s="48"/>
      <c r="AP3860" s="48"/>
      <c r="AQ3860" s="48"/>
      <c r="AR3860" s="48"/>
      <c r="AT3860" s="48"/>
      <c r="AU3860" s="48"/>
      <c r="AV3860" s="48"/>
      <c r="AZ3860" s="48"/>
      <c r="BA3860" s="48"/>
      <c r="BB3860" s="48"/>
      <c r="BC3860" s="48"/>
      <c r="BD3860" s="48"/>
      <c r="BE3860" s="48"/>
      <c r="BF3860" s="48"/>
      <c r="BG3860" s="48"/>
      <c r="BH3860" s="48"/>
      <c r="BI3860" s="48"/>
      <c r="BJ3860" s="48"/>
      <c r="BK3860" s="48"/>
      <c r="BL3860" s="48"/>
    </row>
    <row r="3861" spans="1:64" x14ac:dyDescent="0.25">
      <c r="A3861" s="56" t="s">
        <v>537</v>
      </c>
      <c r="B3861" s="56" t="s">
        <v>537</v>
      </c>
      <c r="C3861" s="47">
        <v>42289</v>
      </c>
      <c r="D3861" s="47"/>
      <c r="E3861" s="47"/>
      <c r="F3861" s="48" t="s">
        <v>534</v>
      </c>
      <c r="G3861" s="48"/>
      <c r="H3861" s="48"/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48"/>
      <c r="U3861" s="48"/>
      <c r="V3861" s="48"/>
      <c r="W3861" s="48"/>
      <c r="X3861" s="48"/>
      <c r="Y3861" s="48"/>
      <c r="Z3861" s="48"/>
      <c r="AA3861" s="48"/>
      <c r="AB3861" s="48"/>
      <c r="AC3861" s="48"/>
      <c r="AD3861" s="48"/>
      <c r="AE3861" s="48">
        <v>3.3</v>
      </c>
      <c r="AF3861" s="48"/>
      <c r="AG3861" s="48">
        <v>1.96301914961858E-3</v>
      </c>
      <c r="AH3861" s="48"/>
      <c r="AI3861" s="48"/>
      <c r="AJ3861" s="48"/>
      <c r="AK3861" s="48">
        <v>0</v>
      </c>
      <c r="AL3861" s="48">
        <v>2.1</v>
      </c>
      <c r="AM3861" s="48"/>
      <c r="AN3861" s="48"/>
      <c r="AO3861" s="48"/>
      <c r="AP3861" s="48"/>
      <c r="AQ3861" s="48"/>
      <c r="AR3861" s="48"/>
      <c r="AT3861" s="48"/>
      <c r="AU3861" s="48"/>
      <c r="AV3861" s="48"/>
      <c r="AZ3861" s="48"/>
      <c r="BA3861" s="48"/>
      <c r="BB3861" s="48"/>
      <c r="BC3861" s="48"/>
      <c r="BD3861" s="48"/>
      <c r="BE3861" s="48"/>
      <c r="BF3861" s="48"/>
      <c r="BG3861" s="48"/>
      <c r="BH3861" s="48"/>
      <c r="BI3861" s="48"/>
      <c r="BJ3861" s="48"/>
      <c r="BK3861" s="48"/>
      <c r="BL3861" s="48">
        <v>3.3</v>
      </c>
    </row>
    <row r="3862" spans="1:64" x14ac:dyDescent="0.25">
      <c r="A3862" s="56" t="s">
        <v>537</v>
      </c>
      <c r="B3862" s="56" t="s">
        <v>537</v>
      </c>
      <c r="C3862" s="47">
        <v>42291</v>
      </c>
      <c r="D3862" s="47"/>
      <c r="E3862" s="47"/>
      <c r="F3862" s="48" t="s">
        <v>534</v>
      </c>
      <c r="G3862" s="48"/>
      <c r="H3862" s="48">
        <v>492.67781250000002</v>
      </c>
      <c r="I3862" s="48">
        <v>0.15665625</v>
      </c>
      <c r="J3862" s="48">
        <v>0.23277500000000001</v>
      </c>
      <c r="K3862" s="48">
        <v>0.27826875000000001</v>
      </c>
      <c r="L3862" s="48">
        <v>0.26840000000000003</v>
      </c>
      <c r="M3862" s="48">
        <v>0.27574375000000001</v>
      </c>
      <c r="N3862" s="48">
        <v>0.32759375000000002</v>
      </c>
      <c r="O3862" s="48">
        <v>0.29753750000000001</v>
      </c>
      <c r="P3862" s="48"/>
      <c r="Q3862" s="48"/>
      <c r="R3862" s="48"/>
      <c r="S3862" s="48"/>
      <c r="T3862" s="48"/>
      <c r="U3862" s="48"/>
      <c r="V3862" s="48"/>
      <c r="W3862" s="48"/>
      <c r="X3862" s="48"/>
      <c r="Y3862" s="48"/>
      <c r="Z3862" s="48"/>
      <c r="AA3862" s="48"/>
      <c r="AB3862" s="48"/>
      <c r="AC3862" s="48"/>
      <c r="AD3862" s="48"/>
      <c r="AE3862" s="48"/>
      <c r="AF3862" s="48"/>
      <c r="AG3862" s="48"/>
      <c r="AH3862" s="48"/>
      <c r="AI3862" s="48"/>
      <c r="AJ3862" s="48"/>
      <c r="AK3862" s="48"/>
      <c r="AL3862" s="48"/>
      <c r="AM3862" s="48"/>
      <c r="AN3862" s="48"/>
      <c r="AO3862" s="48"/>
      <c r="AP3862" s="48"/>
      <c r="AQ3862" s="48"/>
      <c r="AR3862" s="48"/>
      <c r="AT3862" s="48"/>
      <c r="AU3862" s="48"/>
      <c r="AV3862" s="48"/>
      <c r="AZ3862" s="48"/>
      <c r="BA3862" s="48"/>
      <c r="BB3862" s="48"/>
      <c r="BC3862" s="48"/>
      <c r="BD3862" s="48"/>
      <c r="BE3862" s="48"/>
      <c r="BF3862" s="48"/>
      <c r="BG3862" s="48"/>
      <c r="BH3862" s="48"/>
      <c r="BI3862" s="48"/>
      <c r="BJ3862" s="48"/>
      <c r="BK3862" s="48"/>
      <c r="BL3862" s="48"/>
    </row>
    <row r="3863" spans="1:64" x14ac:dyDescent="0.25">
      <c r="A3863" s="56" t="s">
        <v>537</v>
      </c>
      <c r="B3863" s="56" t="s">
        <v>537</v>
      </c>
      <c r="C3863" s="47">
        <v>42292</v>
      </c>
      <c r="D3863" s="47"/>
      <c r="E3863" s="47"/>
      <c r="F3863" s="48" t="s">
        <v>534</v>
      </c>
      <c r="G3863" s="48"/>
      <c r="H3863" s="48">
        <v>492.06937499999998</v>
      </c>
      <c r="I3863" s="48">
        <v>0.15316874999999999</v>
      </c>
      <c r="J3863" s="48">
        <v>0.23101874999999999</v>
      </c>
      <c r="K3863" s="48">
        <v>0.27810000000000001</v>
      </c>
      <c r="L3863" s="48">
        <v>0.26875624999999997</v>
      </c>
      <c r="M3863" s="48">
        <v>0.2759125</v>
      </c>
      <c r="N3863" s="48">
        <v>0.32763124999999998</v>
      </c>
      <c r="O3863" s="48">
        <v>0.29773749999999999</v>
      </c>
      <c r="P3863" s="48"/>
      <c r="Q3863" s="48"/>
      <c r="R3863" s="48"/>
      <c r="S3863" s="48"/>
      <c r="T3863" s="48"/>
      <c r="U3863" s="48"/>
      <c r="V3863" s="48"/>
      <c r="W3863" s="48"/>
      <c r="X3863" s="48"/>
      <c r="Y3863" s="48"/>
      <c r="Z3863" s="48"/>
      <c r="AA3863" s="48"/>
      <c r="AB3863" s="48"/>
      <c r="AC3863" s="48"/>
      <c r="AD3863" s="48"/>
      <c r="AE3863" s="48"/>
      <c r="AF3863" s="48">
        <v>0.12525629722055701</v>
      </c>
      <c r="AG3863" s="48">
        <v>3.2829512815991203E-2</v>
      </c>
      <c r="AH3863" s="48"/>
      <c r="AI3863" s="48"/>
      <c r="AJ3863" s="48"/>
      <c r="AK3863" s="48"/>
      <c r="AL3863" s="48"/>
      <c r="AM3863" s="48"/>
      <c r="AN3863" s="48"/>
      <c r="AO3863" s="48"/>
      <c r="AP3863" s="48"/>
      <c r="AQ3863" s="48"/>
      <c r="AR3863" s="48"/>
      <c r="AT3863" s="48"/>
      <c r="AU3863" s="48"/>
      <c r="AV3863" s="48"/>
      <c r="AZ3863" s="48"/>
      <c r="BA3863" s="48"/>
      <c r="BB3863" s="48"/>
      <c r="BC3863" s="48"/>
      <c r="BD3863" s="48"/>
      <c r="BE3863" s="48"/>
      <c r="BF3863" s="48"/>
      <c r="BG3863" s="48"/>
      <c r="BH3863" s="48"/>
      <c r="BI3863" s="48"/>
      <c r="BJ3863" s="48"/>
      <c r="BK3863" s="48"/>
      <c r="BL3863" s="48"/>
    </row>
    <row r="3864" spans="1:64" x14ac:dyDescent="0.25">
      <c r="A3864" s="56" t="s">
        <v>537</v>
      </c>
      <c r="B3864" s="56" t="s">
        <v>537</v>
      </c>
      <c r="C3864" s="47">
        <v>42293</v>
      </c>
      <c r="D3864" s="47"/>
      <c r="E3864" s="47"/>
      <c r="F3864" s="48" t="s">
        <v>534</v>
      </c>
      <c r="G3864" s="48"/>
      <c r="H3864" s="48">
        <v>500.11031250000002</v>
      </c>
      <c r="I3864" s="48">
        <v>0.19639999999999999</v>
      </c>
      <c r="J3864" s="48">
        <v>0.23969375000000001</v>
      </c>
      <c r="K3864" s="48">
        <v>0.27837499999999998</v>
      </c>
      <c r="L3864" s="48">
        <v>0.26906249999999998</v>
      </c>
      <c r="M3864" s="48">
        <v>0.27602500000000002</v>
      </c>
      <c r="N3864" s="48">
        <v>0.32772499999999999</v>
      </c>
      <c r="O3864" s="48">
        <v>0.29780000000000001</v>
      </c>
      <c r="P3864" s="48"/>
      <c r="Q3864" s="48"/>
      <c r="R3864" s="48"/>
      <c r="S3864" s="48"/>
      <c r="T3864" s="48"/>
      <c r="U3864" s="48"/>
      <c r="V3864" s="48"/>
      <c r="W3864" s="48"/>
      <c r="X3864" s="48"/>
      <c r="Y3864" s="48"/>
      <c r="Z3864" s="48"/>
      <c r="AA3864" s="48"/>
      <c r="AB3864" s="48"/>
      <c r="AC3864" s="48"/>
      <c r="AD3864" s="48"/>
      <c r="AE3864" s="48"/>
      <c r="AF3864" s="48"/>
      <c r="AG3864" s="48"/>
      <c r="AH3864" s="48"/>
      <c r="AI3864" s="48"/>
      <c r="AJ3864" s="48"/>
      <c r="AK3864" s="48"/>
      <c r="AL3864" s="48"/>
      <c r="AM3864" s="48"/>
      <c r="AN3864" s="48"/>
      <c r="AO3864" s="48"/>
      <c r="AP3864" s="48"/>
      <c r="AQ3864" s="48"/>
      <c r="AR3864" s="48"/>
      <c r="AT3864" s="48"/>
      <c r="AU3864" s="48"/>
      <c r="AV3864" s="48"/>
      <c r="AZ3864" s="48"/>
      <c r="BA3864" s="48"/>
      <c r="BB3864" s="48"/>
      <c r="BC3864" s="48"/>
      <c r="BD3864" s="48"/>
      <c r="BE3864" s="48"/>
      <c r="BF3864" s="48"/>
      <c r="BG3864" s="48"/>
      <c r="BH3864" s="48"/>
      <c r="BI3864" s="48"/>
      <c r="BJ3864" s="48"/>
      <c r="BK3864" s="48"/>
      <c r="BL3864" s="48"/>
    </row>
    <row r="3865" spans="1:64" x14ac:dyDescent="0.25">
      <c r="A3865" s="56" t="s">
        <v>537</v>
      </c>
      <c r="B3865" s="56" t="s">
        <v>537</v>
      </c>
      <c r="C3865" s="47">
        <v>42294</v>
      </c>
      <c r="D3865" s="47"/>
      <c r="E3865" s="47"/>
      <c r="F3865" s="48" t="s">
        <v>534</v>
      </c>
      <c r="G3865" s="48"/>
      <c r="H3865" s="48">
        <v>500.02546875000002</v>
      </c>
      <c r="I3865" s="48">
        <v>0.19114062500000001</v>
      </c>
      <c r="J3865" s="48">
        <v>0.2422125</v>
      </c>
      <c r="K3865" s="48">
        <v>0.27855625000000001</v>
      </c>
      <c r="L3865" s="48">
        <v>0.26940625000000001</v>
      </c>
      <c r="M3865" s="48">
        <v>0.27634375</v>
      </c>
      <c r="N3865" s="48">
        <v>0.3278625</v>
      </c>
      <c r="O3865" s="48">
        <v>0.29790624999999998</v>
      </c>
      <c r="P3865" s="48"/>
      <c r="Q3865" s="48"/>
      <c r="R3865" s="48"/>
      <c r="S3865" s="48"/>
      <c r="T3865" s="48"/>
      <c r="U3865" s="48"/>
      <c r="V3865" s="48"/>
      <c r="W3865" s="48"/>
      <c r="X3865" s="48"/>
      <c r="Y3865" s="48"/>
      <c r="Z3865" s="48"/>
      <c r="AA3865" s="48"/>
      <c r="AB3865" s="48"/>
      <c r="AC3865" s="48"/>
      <c r="AD3865" s="48"/>
      <c r="AE3865" s="48"/>
      <c r="AF3865" s="48"/>
      <c r="AG3865" s="48"/>
      <c r="AH3865" s="48"/>
      <c r="AI3865" s="48"/>
      <c r="AJ3865" s="48"/>
      <c r="AK3865" s="48"/>
      <c r="AL3865" s="48"/>
      <c r="AM3865" s="48"/>
      <c r="AN3865" s="48"/>
      <c r="AO3865" s="48"/>
      <c r="AP3865" s="48"/>
      <c r="AQ3865" s="48"/>
      <c r="AR3865" s="48"/>
      <c r="AT3865" s="48"/>
      <c r="AU3865" s="48"/>
      <c r="AV3865" s="48"/>
      <c r="AZ3865" s="48"/>
      <c r="BA3865" s="48"/>
      <c r="BB3865" s="48"/>
      <c r="BC3865" s="48"/>
      <c r="BD3865" s="48"/>
      <c r="BE3865" s="48"/>
      <c r="BF3865" s="48"/>
      <c r="BG3865" s="48"/>
      <c r="BH3865" s="48"/>
      <c r="BI3865" s="48"/>
      <c r="BJ3865" s="48"/>
      <c r="BK3865" s="48"/>
      <c r="BL3865" s="48"/>
    </row>
    <row r="3866" spans="1:64" x14ac:dyDescent="0.25">
      <c r="A3866" s="56" t="s">
        <v>537</v>
      </c>
      <c r="B3866" s="56" t="s">
        <v>537</v>
      </c>
      <c r="C3866" s="47">
        <v>42295</v>
      </c>
      <c r="D3866" s="47"/>
      <c r="E3866" s="47"/>
      <c r="F3866" s="48" t="s">
        <v>534</v>
      </c>
      <c r="G3866" s="48"/>
      <c r="H3866" s="48">
        <v>498.53484374999999</v>
      </c>
      <c r="I3866" s="48">
        <v>0.18119062499999999</v>
      </c>
      <c r="J3866" s="48">
        <v>0.241425</v>
      </c>
      <c r="K3866" s="48">
        <v>0.27850000000000003</v>
      </c>
      <c r="L3866" s="48">
        <v>0.26955000000000001</v>
      </c>
      <c r="M3866" s="48">
        <v>0.27645625000000001</v>
      </c>
      <c r="N3866" s="48">
        <v>0.32796249999999999</v>
      </c>
      <c r="O3866" s="48">
        <v>0.29800624999999997</v>
      </c>
      <c r="P3866" s="48"/>
      <c r="Q3866" s="48"/>
      <c r="R3866" s="48"/>
      <c r="S3866" s="48"/>
      <c r="T3866" s="48"/>
      <c r="U3866" s="48"/>
      <c r="V3866" s="48"/>
      <c r="W3866" s="48"/>
      <c r="X3866" s="48"/>
      <c r="Y3866" s="48"/>
      <c r="Z3866" s="48"/>
      <c r="AA3866" s="48"/>
      <c r="AB3866" s="48"/>
      <c r="AC3866" s="48"/>
      <c r="AD3866" s="48"/>
      <c r="AE3866" s="48"/>
      <c r="AF3866" s="48"/>
      <c r="AG3866" s="48"/>
      <c r="AH3866" s="48"/>
      <c r="AI3866" s="48"/>
      <c r="AJ3866" s="48"/>
      <c r="AK3866" s="48"/>
      <c r="AL3866" s="48"/>
      <c r="AM3866" s="48"/>
      <c r="AN3866" s="48"/>
      <c r="AO3866" s="48"/>
      <c r="AP3866" s="48"/>
      <c r="AQ3866" s="48"/>
      <c r="AR3866" s="48"/>
      <c r="AT3866" s="48"/>
      <c r="AU3866" s="48"/>
      <c r="AV3866" s="48"/>
      <c r="AZ3866" s="48"/>
      <c r="BA3866" s="48"/>
      <c r="BB3866" s="48"/>
      <c r="BC3866" s="48"/>
      <c r="BD3866" s="48"/>
      <c r="BE3866" s="48"/>
      <c r="BF3866" s="48"/>
      <c r="BG3866" s="48"/>
      <c r="BH3866" s="48"/>
      <c r="BI3866" s="48"/>
      <c r="BJ3866" s="48"/>
      <c r="BK3866" s="48"/>
      <c r="BL3866" s="48"/>
    </row>
    <row r="3867" spans="1:64" x14ac:dyDescent="0.25">
      <c r="A3867" s="56" t="s">
        <v>537</v>
      </c>
      <c r="B3867" s="56" t="s">
        <v>537</v>
      </c>
      <c r="C3867" s="47">
        <v>42296</v>
      </c>
      <c r="D3867" s="47"/>
      <c r="E3867" s="47"/>
      <c r="F3867" s="48" t="s">
        <v>534</v>
      </c>
      <c r="G3867" s="48"/>
      <c r="H3867" s="48">
        <v>497.34796875000001</v>
      </c>
      <c r="I3867" s="48">
        <v>0.17362187500000001</v>
      </c>
      <c r="J3867" s="48">
        <v>0.23973125000000001</v>
      </c>
      <c r="K3867" s="48">
        <v>0.27871249999999997</v>
      </c>
      <c r="L3867" s="48">
        <v>0.26975624999999998</v>
      </c>
      <c r="M3867" s="48">
        <v>0.27656249999999999</v>
      </c>
      <c r="N3867" s="48">
        <v>0.32806875000000002</v>
      </c>
      <c r="O3867" s="48">
        <v>0.29804999999999998</v>
      </c>
      <c r="P3867" s="48"/>
      <c r="Q3867" s="48"/>
      <c r="R3867" s="48"/>
      <c r="S3867" s="48"/>
      <c r="T3867" s="48"/>
      <c r="U3867" s="48"/>
      <c r="V3867" s="48"/>
      <c r="W3867" s="48"/>
      <c r="X3867" s="48"/>
      <c r="Y3867" s="48"/>
      <c r="Z3867" s="48"/>
      <c r="AA3867" s="48"/>
      <c r="AB3867" s="48"/>
      <c r="AC3867" s="48"/>
      <c r="AD3867" s="48"/>
      <c r="AE3867" s="48"/>
      <c r="AF3867" s="48"/>
      <c r="AG3867" s="48"/>
      <c r="AH3867" s="48"/>
      <c r="AI3867" s="48"/>
      <c r="AJ3867" s="48"/>
      <c r="AK3867" s="48"/>
      <c r="AL3867" s="48"/>
      <c r="AM3867" s="48"/>
      <c r="AN3867" s="48"/>
      <c r="AO3867" s="48"/>
      <c r="AP3867" s="48"/>
      <c r="AQ3867" s="48"/>
      <c r="AR3867" s="48"/>
      <c r="AT3867" s="48"/>
      <c r="AU3867" s="48"/>
      <c r="AV3867" s="48"/>
      <c r="AZ3867" s="48"/>
      <c r="BA3867" s="48"/>
      <c r="BB3867" s="48"/>
      <c r="BC3867" s="48"/>
      <c r="BD3867" s="48"/>
      <c r="BE3867" s="48"/>
      <c r="BF3867" s="48"/>
      <c r="BG3867" s="48"/>
      <c r="BH3867" s="48"/>
      <c r="BI3867" s="48"/>
      <c r="BJ3867" s="48"/>
      <c r="BK3867" s="48"/>
      <c r="BL3867" s="48"/>
    </row>
    <row r="3868" spans="1:64" x14ac:dyDescent="0.25">
      <c r="A3868" s="56" t="s">
        <v>537</v>
      </c>
      <c r="B3868" s="56" t="s">
        <v>537</v>
      </c>
      <c r="C3868" s="47">
        <v>42297</v>
      </c>
      <c r="D3868" s="47"/>
      <c r="E3868" s="47"/>
      <c r="F3868" s="48" t="s">
        <v>534</v>
      </c>
      <c r="G3868" s="48"/>
      <c r="H3868" s="48">
        <v>495.96515625000001</v>
      </c>
      <c r="I3868" s="48">
        <v>0.166409375</v>
      </c>
      <c r="J3868" s="48">
        <v>0.2374</v>
      </c>
      <c r="K3868" s="48">
        <v>0.27858125</v>
      </c>
      <c r="L3868" s="48">
        <v>0.26982499999999998</v>
      </c>
      <c r="M3868" s="48">
        <v>0.27668749999999998</v>
      </c>
      <c r="N3868" s="48">
        <v>0.32803749999999998</v>
      </c>
      <c r="O3868" s="48">
        <v>0.29818125000000001</v>
      </c>
      <c r="P3868" s="48"/>
      <c r="Q3868" s="48"/>
      <c r="R3868" s="48"/>
      <c r="S3868" s="48"/>
      <c r="T3868" s="48"/>
      <c r="U3868" s="48"/>
      <c r="V3868" s="48"/>
      <c r="W3868" s="48"/>
      <c r="X3868" s="48"/>
      <c r="Y3868" s="48"/>
      <c r="Z3868" s="48"/>
      <c r="AA3868" s="48"/>
      <c r="AB3868" s="48"/>
      <c r="AC3868" s="48"/>
      <c r="AD3868" s="48"/>
      <c r="AE3868" s="48">
        <v>4.3499999999999996</v>
      </c>
      <c r="AF3868" s="48">
        <v>0.13898565329047499</v>
      </c>
      <c r="AG3868" s="48">
        <v>6.0126674257269697E-2</v>
      </c>
      <c r="AH3868" s="48"/>
      <c r="AI3868" s="48"/>
      <c r="AJ3868" s="48"/>
      <c r="AK3868" s="48">
        <v>0</v>
      </c>
      <c r="AL3868" s="48">
        <v>3.05</v>
      </c>
      <c r="AM3868" s="48"/>
      <c r="AN3868" s="48"/>
      <c r="AO3868" s="48"/>
      <c r="AP3868" s="48"/>
      <c r="AQ3868" s="48"/>
      <c r="AR3868" s="48"/>
      <c r="AT3868" s="48"/>
      <c r="AU3868" s="48"/>
      <c r="AV3868" s="48"/>
      <c r="AZ3868" s="48"/>
      <c r="BA3868" s="48"/>
      <c r="BB3868" s="48"/>
      <c r="BC3868" s="48"/>
      <c r="BD3868" s="48"/>
      <c r="BE3868" s="48"/>
      <c r="BF3868" s="48"/>
      <c r="BG3868" s="48"/>
      <c r="BH3868" s="48"/>
      <c r="BI3868" s="48"/>
      <c r="BJ3868" s="48"/>
      <c r="BK3868" s="48"/>
      <c r="BL3868" s="48">
        <v>4.3499999999999996</v>
      </c>
    </row>
    <row r="3869" spans="1:64" x14ac:dyDescent="0.25">
      <c r="A3869" s="56" t="s">
        <v>537</v>
      </c>
      <c r="B3869" s="56" t="s">
        <v>537</v>
      </c>
      <c r="C3869" s="47">
        <v>42298</v>
      </c>
      <c r="D3869" s="47"/>
      <c r="E3869" s="47"/>
      <c r="F3869" s="48" t="s">
        <v>534</v>
      </c>
      <c r="G3869" s="48"/>
      <c r="H3869" s="48">
        <v>494.51906250000002</v>
      </c>
      <c r="I3869" s="48">
        <v>0.15868750000000001</v>
      </c>
      <c r="J3869" s="48">
        <v>0.23445625</v>
      </c>
      <c r="K3869" s="48">
        <v>0.27870624999999999</v>
      </c>
      <c r="L3869" s="48">
        <v>0.27001249999999999</v>
      </c>
      <c r="M3869" s="48">
        <v>0.276675</v>
      </c>
      <c r="N3869" s="48">
        <v>0.32823124999999997</v>
      </c>
      <c r="O3869" s="48">
        <v>0.29820000000000002</v>
      </c>
      <c r="P3869" s="48"/>
      <c r="Q3869" s="48"/>
      <c r="R3869" s="48"/>
      <c r="S3869" s="48"/>
      <c r="T3869" s="48"/>
      <c r="U3869" s="48"/>
      <c r="V3869" s="48"/>
      <c r="W3869" s="48"/>
      <c r="X3869" s="48"/>
      <c r="Y3869" s="48"/>
      <c r="Z3869" s="48"/>
      <c r="AA3869" s="48"/>
      <c r="AB3869" s="48"/>
      <c r="AC3869" s="48"/>
      <c r="AD3869" s="48"/>
      <c r="AE3869" s="48"/>
      <c r="AF3869" s="48"/>
      <c r="AG3869" s="48"/>
      <c r="AH3869" s="48"/>
      <c r="AI3869" s="48"/>
      <c r="AJ3869" s="48"/>
      <c r="AK3869" s="48"/>
      <c r="AL3869" s="48"/>
      <c r="AM3869" s="48"/>
      <c r="AN3869" s="48"/>
      <c r="AO3869" s="48"/>
      <c r="AP3869" s="48"/>
      <c r="AQ3869" s="48"/>
      <c r="AR3869" s="48"/>
      <c r="AT3869" s="48"/>
      <c r="AU3869" s="48"/>
      <c r="AV3869" s="48"/>
      <c r="AZ3869" s="48"/>
      <c r="BA3869" s="48"/>
      <c r="BB3869" s="48"/>
      <c r="BC3869" s="48"/>
      <c r="BD3869" s="48"/>
      <c r="BE3869" s="48"/>
      <c r="BF3869" s="48"/>
      <c r="BG3869" s="48"/>
      <c r="BH3869" s="48"/>
      <c r="BI3869" s="48"/>
      <c r="BJ3869" s="48"/>
      <c r="BK3869" s="48"/>
      <c r="BL3869" s="48"/>
    </row>
    <row r="3870" spans="1:64" x14ac:dyDescent="0.25">
      <c r="A3870" s="56" t="s">
        <v>537</v>
      </c>
      <c r="B3870" s="56" t="s">
        <v>537</v>
      </c>
      <c r="C3870" s="47">
        <v>42299</v>
      </c>
      <c r="D3870" s="47"/>
      <c r="E3870" s="47"/>
      <c r="F3870" s="48" t="s">
        <v>534</v>
      </c>
      <c r="G3870" s="48"/>
      <c r="H3870" s="48">
        <v>500.63906250000002</v>
      </c>
      <c r="I3870" s="48">
        <v>0.19331875000000001</v>
      </c>
      <c r="J3870" s="48">
        <v>0.23849999999999999</v>
      </c>
      <c r="K3870" s="48">
        <v>0.27917500000000001</v>
      </c>
      <c r="L3870" s="48">
        <v>0.27035625000000002</v>
      </c>
      <c r="M3870" s="48">
        <v>0.27679375000000001</v>
      </c>
      <c r="N3870" s="48">
        <v>0.32829375</v>
      </c>
      <c r="O3870" s="48">
        <v>0.29826875000000003</v>
      </c>
      <c r="P3870" s="48"/>
      <c r="Q3870" s="48"/>
      <c r="R3870" s="48"/>
      <c r="S3870" s="48"/>
      <c r="T3870" s="48"/>
      <c r="U3870" s="48"/>
      <c r="V3870" s="48"/>
      <c r="W3870" s="48"/>
      <c r="X3870" s="48"/>
      <c r="Y3870" s="48"/>
      <c r="Z3870" s="48"/>
      <c r="AA3870" s="48"/>
      <c r="AB3870" s="48"/>
      <c r="AC3870" s="48"/>
      <c r="AD3870" s="48"/>
      <c r="AE3870" s="48"/>
      <c r="AF3870" s="48"/>
      <c r="AG3870" s="48">
        <v>0.23732665767314001</v>
      </c>
      <c r="AH3870" s="48"/>
      <c r="AI3870" s="48"/>
      <c r="AJ3870" s="48"/>
      <c r="AK3870" s="48"/>
      <c r="AL3870" s="48"/>
      <c r="AM3870" s="48"/>
      <c r="AN3870" s="48"/>
      <c r="AO3870" s="48"/>
      <c r="AP3870" s="48"/>
      <c r="AQ3870" s="48"/>
      <c r="AR3870" s="48"/>
      <c r="AT3870" s="48"/>
      <c r="AU3870" s="48"/>
      <c r="AV3870" s="48"/>
      <c r="AZ3870" s="48"/>
      <c r="BA3870" s="48"/>
      <c r="BB3870" s="48"/>
      <c r="BC3870" s="48"/>
      <c r="BD3870" s="48"/>
      <c r="BE3870" s="48"/>
      <c r="BF3870" s="48"/>
      <c r="BG3870" s="48"/>
      <c r="BH3870" s="48"/>
      <c r="BI3870" s="48"/>
      <c r="BJ3870" s="48"/>
      <c r="BK3870" s="48"/>
      <c r="BL3870" s="48"/>
    </row>
    <row r="3871" spans="1:64" x14ac:dyDescent="0.25">
      <c r="A3871" s="56" t="s">
        <v>537</v>
      </c>
      <c r="B3871" s="56" t="s">
        <v>537</v>
      </c>
      <c r="C3871" s="47">
        <v>42300</v>
      </c>
      <c r="D3871" s="47"/>
      <c r="E3871" s="47"/>
      <c r="F3871" s="48" t="s">
        <v>534</v>
      </c>
      <c r="G3871" s="48"/>
      <c r="H3871" s="48">
        <v>500.57015625000003</v>
      </c>
      <c r="I3871" s="48">
        <v>0.18955312499999999</v>
      </c>
      <c r="J3871" s="48">
        <v>0.24061874999999999</v>
      </c>
      <c r="K3871" s="48">
        <v>0.27910000000000001</v>
      </c>
      <c r="L3871" s="48">
        <v>0.27064375000000002</v>
      </c>
      <c r="M3871" s="48">
        <v>0.27699374999999998</v>
      </c>
      <c r="N3871" s="48">
        <v>0.32834374999999999</v>
      </c>
      <c r="O3871" s="48">
        <v>0.2984</v>
      </c>
      <c r="P3871" s="48"/>
      <c r="Q3871" s="48"/>
      <c r="R3871" s="48"/>
      <c r="S3871" s="48"/>
      <c r="T3871" s="48"/>
      <c r="U3871" s="48"/>
      <c r="V3871" s="48"/>
      <c r="W3871" s="48"/>
      <c r="X3871" s="48"/>
      <c r="Y3871" s="48"/>
      <c r="Z3871" s="48"/>
      <c r="AA3871" s="48"/>
      <c r="AB3871" s="48"/>
      <c r="AC3871" s="48"/>
      <c r="AD3871" s="48"/>
      <c r="AE3871" s="48"/>
      <c r="AF3871" s="48"/>
      <c r="AG3871" s="48"/>
      <c r="AH3871" s="48"/>
      <c r="AI3871" s="48"/>
      <c r="AJ3871" s="48"/>
      <c r="AK3871" s="48"/>
      <c r="AL3871" s="48"/>
      <c r="AM3871" s="48"/>
      <c r="AN3871" s="48"/>
      <c r="AO3871" s="48"/>
      <c r="AP3871" s="48"/>
      <c r="AQ3871" s="48"/>
      <c r="AR3871" s="48"/>
      <c r="AT3871" s="48"/>
      <c r="AU3871" s="48"/>
      <c r="AV3871" s="48"/>
      <c r="AZ3871" s="48"/>
      <c r="BA3871" s="48"/>
      <c r="BB3871" s="48"/>
      <c r="BC3871" s="48"/>
      <c r="BD3871" s="48"/>
      <c r="BE3871" s="48"/>
      <c r="BF3871" s="48"/>
      <c r="BG3871" s="48"/>
      <c r="BH3871" s="48"/>
      <c r="BI3871" s="48"/>
      <c r="BJ3871" s="48"/>
      <c r="BK3871" s="48"/>
      <c r="BL3871" s="48"/>
    </row>
    <row r="3872" spans="1:64" x14ac:dyDescent="0.25">
      <c r="A3872" s="56" t="s">
        <v>537</v>
      </c>
      <c r="B3872" s="56" t="s">
        <v>537</v>
      </c>
      <c r="C3872" s="47">
        <v>42301</v>
      </c>
      <c r="D3872" s="47"/>
      <c r="E3872" s="47"/>
      <c r="F3872" s="48" t="s">
        <v>534</v>
      </c>
      <c r="G3872" s="48"/>
      <c r="H3872" s="48">
        <v>499.31015624999998</v>
      </c>
      <c r="I3872" s="48">
        <v>0.18169062499999999</v>
      </c>
      <c r="J3872" s="48">
        <v>0.23958125</v>
      </c>
      <c r="K3872" s="48">
        <v>0.27908125</v>
      </c>
      <c r="L3872" s="48">
        <v>0.2707</v>
      </c>
      <c r="M3872" s="48">
        <v>0.27705000000000002</v>
      </c>
      <c r="N3872" s="48">
        <v>0.32845625000000001</v>
      </c>
      <c r="O3872" s="48">
        <v>0.29844375000000001</v>
      </c>
      <c r="P3872" s="48"/>
      <c r="Q3872" s="48"/>
      <c r="R3872" s="48"/>
      <c r="S3872" s="48"/>
      <c r="T3872" s="48"/>
      <c r="U3872" s="48"/>
      <c r="V3872" s="48"/>
      <c r="W3872" s="48"/>
      <c r="X3872" s="48"/>
      <c r="Y3872" s="48"/>
      <c r="Z3872" s="48"/>
      <c r="AA3872" s="48"/>
      <c r="AB3872" s="48"/>
      <c r="AC3872" s="48"/>
      <c r="AD3872" s="48"/>
      <c r="AE3872" s="48"/>
      <c r="AF3872" s="48"/>
      <c r="AG3872" s="48"/>
      <c r="AH3872" s="48"/>
      <c r="AI3872" s="48"/>
      <c r="AJ3872" s="48"/>
      <c r="AK3872" s="48"/>
      <c r="AL3872" s="48"/>
      <c r="AM3872" s="48"/>
      <c r="AN3872" s="48"/>
      <c r="AO3872" s="48"/>
      <c r="AP3872" s="48"/>
      <c r="AQ3872" s="48"/>
      <c r="AR3872" s="48"/>
      <c r="AT3872" s="48"/>
      <c r="AU3872" s="48"/>
      <c r="AV3872" s="48"/>
      <c r="AZ3872" s="48"/>
      <c r="BA3872" s="48"/>
      <c r="BB3872" s="48"/>
      <c r="BC3872" s="48"/>
      <c r="BD3872" s="48"/>
      <c r="BE3872" s="48"/>
      <c r="BF3872" s="48"/>
      <c r="BG3872" s="48"/>
      <c r="BH3872" s="48"/>
      <c r="BI3872" s="48"/>
      <c r="BJ3872" s="48"/>
      <c r="BK3872" s="48"/>
      <c r="BL3872" s="48"/>
    </row>
    <row r="3873" spans="1:64" x14ac:dyDescent="0.25">
      <c r="A3873" s="56" t="s">
        <v>537</v>
      </c>
      <c r="B3873" s="56" t="s">
        <v>537</v>
      </c>
      <c r="C3873" s="47">
        <v>42302</v>
      </c>
      <c r="D3873" s="47"/>
      <c r="E3873" s="47"/>
      <c r="F3873" s="48" t="s">
        <v>534</v>
      </c>
      <c r="G3873" s="48"/>
      <c r="H3873" s="48">
        <v>497.96906250000001</v>
      </c>
      <c r="I3873" s="48">
        <v>0.17446875000000001</v>
      </c>
      <c r="J3873" s="48">
        <v>0.23778750000000001</v>
      </c>
      <c r="K3873" s="48">
        <v>0.27894374999999999</v>
      </c>
      <c r="L3873" s="48">
        <v>0.27064375000000002</v>
      </c>
      <c r="M3873" s="48">
        <v>0.27704374999999998</v>
      </c>
      <c r="N3873" s="48">
        <v>0.32850625</v>
      </c>
      <c r="O3873" s="48">
        <v>0.29863125000000001</v>
      </c>
      <c r="P3873" s="48"/>
      <c r="Q3873" s="48"/>
      <c r="R3873" s="48"/>
      <c r="S3873" s="48"/>
      <c r="T3873" s="48"/>
      <c r="U3873" s="48"/>
      <c r="V3873" s="48"/>
      <c r="W3873" s="48"/>
      <c r="X3873" s="48"/>
      <c r="Y3873" s="48"/>
      <c r="Z3873" s="48"/>
      <c r="AA3873" s="48"/>
      <c r="AB3873" s="48"/>
      <c r="AC3873" s="48"/>
      <c r="AD3873" s="48"/>
      <c r="AE3873" s="48"/>
      <c r="AF3873" s="48"/>
      <c r="AG3873" s="48"/>
      <c r="AH3873" s="48"/>
      <c r="AI3873" s="48"/>
      <c r="AJ3873" s="48"/>
      <c r="AK3873" s="48"/>
      <c r="AL3873" s="48"/>
      <c r="AM3873" s="48"/>
      <c r="AN3873" s="48"/>
      <c r="AO3873" s="48"/>
      <c r="AP3873" s="48"/>
      <c r="AQ3873" s="48"/>
      <c r="AR3873" s="48"/>
      <c r="AT3873" s="48"/>
      <c r="AU3873" s="48"/>
      <c r="AV3873" s="48"/>
      <c r="AZ3873" s="48"/>
      <c r="BA3873" s="48"/>
      <c r="BB3873" s="48"/>
      <c r="BC3873" s="48"/>
      <c r="BD3873" s="48"/>
      <c r="BE3873" s="48"/>
      <c r="BF3873" s="48"/>
      <c r="BG3873" s="48"/>
      <c r="BH3873" s="48"/>
      <c r="BI3873" s="48"/>
      <c r="BJ3873" s="48"/>
      <c r="BK3873" s="48"/>
      <c r="BL3873" s="48"/>
    </row>
    <row r="3874" spans="1:64" x14ac:dyDescent="0.25">
      <c r="A3874" s="56" t="s">
        <v>537</v>
      </c>
      <c r="B3874" s="56" t="s">
        <v>537</v>
      </c>
      <c r="C3874" s="47">
        <v>42303</v>
      </c>
      <c r="D3874" s="47"/>
      <c r="E3874" s="47"/>
      <c r="F3874" s="48" t="s">
        <v>534</v>
      </c>
      <c r="G3874" s="48"/>
      <c r="H3874" s="48">
        <v>496.299375</v>
      </c>
      <c r="I3874" s="48">
        <v>0.16614375000000001</v>
      </c>
      <c r="J3874" s="48">
        <v>0.23494375000000001</v>
      </c>
      <c r="K3874" s="48">
        <v>0.278775</v>
      </c>
      <c r="L3874" s="48">
        <v>0.27077499999999999</v>
      </c>
      <c r="M3874" s="48">
        <v>0.27708749999999999</v>
      </c>
      <c r="N3874" s="48">
        <v>0.32850000000000001</v>
      </c>
      <c r="O3874" s="48">
        <v>0.29865000000000003</v>
      </c>
      <c r="P3874" s="48"/>
      <c r="Q3874" s="48"/>
      <c r="R3874" s="48"/>
      <c r="S3874" s="48"/>
      <c r="T3874" s="48"/>
      <c r="U3874" s="48"/>
      <c r="V3874" s="48"/>
      <c r="W3874" s="48"/>
      <c r="X3874" s="48"/>
      <c r="Y3874" s="48"/>
      <c r="Z3874" s="48"/>
      <c r="AA3874" s="48"/>
      <c r="AB3874" s="48"/>
      <c r="AC3874" s="48"/>
      <c r="AD3874" s="48"/>
      <c r="AE3874" s="48"/>
      <c r="AF3874" s="48"/>
      <c r="AG3874" s="48"/>
      <c r="AH3874" s="48"/>
      <c r="AI3874" s="48"/>
      <c r="AJ3874" s="48"/>
      <c r="AK3874" s="48"/>
      <c r="AL3874" s="48"/>
      <c r="AM3874" s="48"/>
      <c r="AN3874" s="48"/>
      <c r="AO3874" s="48"/>
      <c r="AP3874" s="48"/>
      <c r="AQ3874" s="48"/>
      <c r="AR3874" s="48"/>
      <c r="AT3874" s="48"/>
      <c r="AU3874" s="48"/>
      <c r="AV3874" s="48"/>
      <c r="AZ3874" s="48"/>
      <c r="BA3874" s="48"/>
      <c r="BB3874" s="48"/>
      <c r="BC3874" s="48"/>
      <c r="BD3874" s="48"/>
      <c r="BE3874" s="48"/>
      <c r="BF3874" s="48"/>
      <c r="BG3874" s="48"/>
      <c r="BH3874" s="48"/>
      <c r="BI3874" s="48"/>
      <c r="BJ3874" s="48"/>
      <c r="BK3874" s="48"/>
      <c r="BL3874" s="48"/>
    </row>
    <row r="3875" spans="1:64" x14ac:dyDescent="0.25">
      <c r="A3875" s="56" t="s">
        <v>537</v>
      </c>
      <c r="B3875" s="56" t="s">
        <v>537</v>
      </c>
      <c r="C3875" s="47">
        <v>42304</v>
      </c>
      <c r="D3875" s="47"/>
      <c r="E3875" s="47"/>
      <c r="F3875" s="48" t="s">
        <v>534</v>
      </c>
      <c r="G3875" s="48"/>
      <c r="H3875" s="48">
        <v>495.24890625</v>
      </c>
      <c r="I3875" s="48">
        <v>0.16123437500000001</v>
      </c>
      <c r="J3875" s="48">
        <v>0.23250000000000001</v>
      </c>
      <c r="K3875" s="48">
        <v>0.27855625000000001</v>
      </c>
      <c r="L3875" s="48">
        <v>0.27101874999999997</v>
      </c>
      <c r="M3875" s="48">
        <v>0.27703749999999999</v>
      </c>
      <c r="N3875" s="48">
        <v>0.328625</v>
      </c>
      <c r="O3875" s="48">
        <v>0.29872500000000002</v>
      </c>
      <c r="P3875" s="48"/>
      <c r="Q3875" s="48"/>
      <c r="R3875" s="48"/>
      <c r="S3875" s="48"/>
      <c r="T3875" s="48"/>
      <c r="U3875" s="48"/>
      <c r="V3875" s="48"/>
      <c r="W3875" s="48"/>
      <c r="X3875" s="48"/>
      <c r="Y3875" s="48"/>
      <c r="Z3875" s="48"/>
      <c r="AA3875" s="48"/>
      <c r="AB3875" s="48"/>
      <c r="AC3875" s="48"/>
      <c r="AD3875" s="48"/>
      <c r="AE3875" s="48"/>
      <c r="AF3875" s="48"/>
      <c r="AG3875" s="48">
        <v>0.16293587960005501</v>
      </c>
      <c r="AH3875" s="48"/>
      <c r="AI3875" s="48"/>
      <c r="AJ3875" s="48"/>
      <c r="AK3875" s="48"/>
      <c r="AL3875" s="48"/>
      <c r="AM3875" s="48"/>
      <c r="AN3875" s="48"/>
      <c r="AO3875" s="48"/>
      <c r="AP3875" s="48"/>
      <c r="AQ3875" s="48"/>
      <c r="AR3875" s="48"/>
      <c r="AT3875" s="48"/>
      <c r="AU3875" s="48"/>
      <c r="AV3875" s="48"/>
      <c r="AZ3875" s="48"/>
      <c r="BA3875" s="48"/>
      <c r="BB3875" s="48"/>
      <c r="BC3875" s="48"/>
      <c r="BD3875" s="48"/>
      <c r="BE3875" s="48"/>
      <c r="BF3875" s="48"/>
      <c r="BG3875" s="48"/>
      <c r="BH3875" s="48"/>
      <c r="BI3875" s="48"/>
      <c r="BJ3875" s="48"/>
      <c r="BK3875" s="48"/>
      <c r="BL3875" s="48"/>
    </row>
    <row r="3876" spans="1:64" x14ac:dyDescent="0.25">
      <c r="A3876" s="56" t="s">
        <v>537</v>
      </c>
      <c r="B3876" s="56" t="s">
        <v>537</v>
      </c>
      <c r="C3876" s="47">
        <v>42305</v>
      </c>
      <c r="D3876" s="47"/>
      <c r="E3876" s="47"/>
      <c r="F3876" s="48" t="s">
        <v>534</v>
      </c>
      <c r="G3876" s="48"/>
      <c r="H3876" s="48">
        <v>494.52796875000001</v>
      </c>
      <c r="I3876" s="48">
        <v>0.15906562499999999</v>
      </c>
      <c r="J3876" s="48">
        <v>0.2308125</v>
      </c>
      <c r="K3876" s="48">
        <v>0.27779375000000001</v>
      </c>
      <c r="L3876" s="48">
        <v>0.27111875000000002</v>
      </c>
      <c r="M3876" s="48">
        <v>0.27715624999999999</v>
      </c>
      <c r="N3876" s="48">
        <v>0.32861875000000002</v>
      </c>
      <c r="O3876" s="48">
        <v>0.29880000000000001</v>
      </c>
      <c r="P3876" s="48"/>
      <c r="Q3876" s="48"/>
      <c r="R3876" s="48"/>
      <c r="S3876" s="48"/>
      <c r="T3876" s="48"/>
      <c r="U3876" s="48"/>
      <c r="V3876" s="48"/>
      <c r="W3876" s="48"/>
      <c r="X3876" s="48"/>
      <c r="Y3876" s="48"/>
      <c r="Z3876" s="48"/>
      <c r="AA3876" s="48"/>
      <c r="AB3876" s="48"/>
      <c r="AC3876" s="48"/>
      <c r="AD3876" s="48"/>
      <c r="AE3876" s="48"/>
      <c r="AF3876" s="48"/>
      <c r="AG3876" s="48"/>
      <c r="AH3876" s="48"/>
      <c r="AI3876" s="48"/>
      <c r="AJ3876" s="48"/>
      <c r="AK3876" s="48"/>
      <c r="AL3876" s="48"/>
      <c r="AM3876" s="48"/>
      <c r="AN3876" s="48"/>
      <c r="AO3876" s="48"/>
      <c r="AP3876" s="48"/>
      <c r="AQ3876" s="48"/>
      <c r="AR3876" s="48"/>
      <c r="AT3876" s="48"/>
      <c r="AU3876" s="48"/>
      <c r="AV3876" s="48"/>
      <c r="AZ3876" s="48"/>
      <c r="BA3876" s="48"/>
      <c r="BB3876" s="48"/>
      <c r="BC3876" s="48"/>
      <c r="BD3876" s="48"/>
      <c r="BE3876" s="48"/>
      <c r="BF3876" s="48"/>
      <c r="BG3876" s="48"/>
      <c r="BH3876" s="48"/>
      <c r="BI3876" s="48"/>
      <c r="BJ3876" s="48"/>
      <c r="BK3876" s="48"/>
      <c r="BL3876" s="48"/>
    </row>
    <row r="3877" spans="1:64" x14ac:dyDescent="0.25">
      <c r="A3877" s="56" t="s">
        <v>537</v>
      </c>
      <c r="B3877" s="56" t="s">
        <v>537</v>
      </c>
      <c r="C3877" s="47">
        <v>42306</v>
      </c>
      <c r="D3877" s="47"/>
      <c r="E3877" s="47"/>
      <c r="F3877" s="48" t="s">
        <v>534</v>
      </c>
      <c r="G3877" s="48"/>
      <c r="H3877" s="48">
        <v>528.46124999999995</v>
      </c>
      <c r="I3877" s="48">
        <v>0.28601874999999999</v>
      </c>
      <c r="J3877" s="48">
        <v>0.28918125</v>
      </c>
      <c r="K3877" s="48">
        <v>0.29028124999999999</v>
      </c>
      <c r="L3877" s="48">
        <v>0.27904374999999998</v>
      </c>
      <c r="M3877" s="48">
        <v>0.27714375000000002</v>
      </c>
      <c r="N3877" s="48">
        <v>0.32868124999999998</v>
      </c>
      <c r="O3877" s="48">
        <v>0.29878749999999998</v>
      </c>
      <c r="P3877" s="48"/>
      <c r="Q3877" s="48"/>
      <c r="R3877" s="48"/>
      <c r="S3877" s="48"/>
      <c r="T3877" s="48">
        <v>1.6606305750000001</v>
      </c>
      <c r="U3877" s="48">
        <v>40.173749999999998</v>
      </c>
      <c r="V3877" s="48">
        <v>0</v>
      </c>
      <c r="W3877" s="48"/>
      <c r="X3877" s="48"/>
      <c r="Y3877" s="48"/>
      <c r="Z3877" s="48"/>
      <c r="AA3877" s="48"/>
      <c r="AB3877" s="48"/>
      <c r="AC3877" s="48"/>
      <c r="AD3877" s="48"/>
      <c r="AE3877" s="48">
        <v>5.8</v>
      </c>
      <c r="AF3877" s="48"/>
      <c r="AG3877" s="48"/>
      <c r="AH3877" s="48"/>
      <c r="AI3877" s="48"/>
      <c r="AJ3877" s="48">
        <v>0</v>
      </c>
      <c r="AK3877" s="48">
        <v>0</v>
      </c>
      <c r="AL3877" s="48">
        <v>4.5999999999999996</v>
      </c>
      <c r="AM3877" s="48">
        <v>0.58250000000000002</v>
      </c>
      <c r="AN3877" s="48">
        <v>4.5737985061031203E-2</v>
      </c>
      <c r="AO3877" s="48">
        <v>1.44357085</v>
      </c>
      <c r="AP3877" s="48">
        <v>31.56175</v>
      </c>
      <c r="AQ3877" s="48"/>
      <c r="AR3877" s="48"/>
      <c r="AS3877">
        <v>1.8455883999999999E-2</v>
      </c>
      <c r="AT3877" s="48"/>
      <c r="AU3877" s="48"/>
      <c r="AV3877" s="48"/>
      <c r="AZ3877" s="48"/>
      <c r="BA3877" s="48"/>
      <c r="BB3877" s="48"/>
      <c r="BC3877" s="48"/>
      <c r="BD3877" s="48"/>
      <c r="BE3877" s="48">
        <v>0</v>
      </c>
      <c r="BF3877" s="48"/>
      <c r="BG3877" s="48">
        <v>2.5204334068741299E-2</v>
      </c>
      <c r="BH3877" s="48">
        <v>0.21705972500000001</v>
      </c>
      <c r="BI3877" s="48"/>
      <c r="BJ3877" s="48">
        <v>8.6120000000000001</v>
      </c>
      <c r="BK3877" s="48"/>
      <c r="BL3877" s="48">
        <v>5.8</v>
      </c>
    </row>
    <row r="3878" spans="1:64" x14ac:dyDescent="0.25">
      <c r="A3878" s="56" t="s">
        <v>537</v>
      </c>
      <c r="B3878" s="56" t="s">
        <v>537</v>
      </c>
      <c r="C3878" s="47">
        <v>42307</v>
      </c>
      <c r="D3878" s="47"/>
      <c r="E3878" s="47"/>
      <c r="F3878" s="48" t="s">
        <v>534</v>
      </c>
      <c r="G3878" s="48"/>
      <c r="H3878" s="48">
        <v>531.72843750000004</v>
      </c>
      <c r="I3878" s="48">
        <v>0.28973749999999998</v>
      </c>
      <c r="J3878" s="48">
        <v>0.29919374999999998</v>
      </c>
      <c r="K3878" s="48">
        <v>0.29534375000000002</v>
      </c>
      <c r="L3878" s="48">
        <v>0.27798125000000001</v>
      </c>
      <c r="M3878" s="48">
        <v>0.27716875000000002</v>
      </c>
      <c r="N3878" s="48">
        <v>0.32866875000000001</v>
      </c>
      <c r="O3878" s="48">
        <v>0.29880000000000001</v>
      </c>
      <c r="P3878" s="48"/>
      <c r="Q3878" s="48"/>
      <c r="R3878" s="48"/>
      <c r="S3878" s="48"/>
      <c r="T3878" s="48"/>
      <c r="U3878" s="48"/>
      <c r="V3878" s="48"/>
      <c r="W3878" s="48"/>
      <c r="X3878" s="48"/>
      <c r="Y3878" s="48"/>
      <c r="Z3878" s="48"/>
      <c r="AA3878" s="48"/>
      <c r="AB3878" s="48"/>
      <c r="AC3878" s="48"/>
      <c r="AD3878" s="48"/>
      <c r="AE3878" s="48"/>
      <c r="AF3878" s="48">
        <v>0.22303697606873399</v>
      </c>
      <c r="AG3878" s="48">
        <v>0.40546669623575399</v>
      </c>
      <c r="AH3878" s="48"/>
      <c r="AI3878" s="48"/>
      <c r="AJ3878" s="48"/>
      <c r="AK3878" s="48"/>
      <c r="AL3878" s="48"/>
      <c r="AM3878" s="48"/>
      <c r="AN3878" s="48"/>
      <c r="AO3878" s="48"/>
      <c r="AP3878" s="48"/>
      <c r="AQ3878" s="48"/>
      <c r="AR3878" s="48"/>
      <c r="AT3878" s="48"/>
      <c r="AU3878" s="48"/>
      <c r="AV3878" s="48"/>
      <c r="AZ3878" s="48"/>
      <c r="BA3878" s="48"/>
      <c r="BB3878" s="48"/>
      <c r="BC3878" s="48"/>
      <c r="BD3878" s="48"/>
      <c r="BE3878" s="48"/>
      <c r="BF3878" s="48"/>
      <c r="BG3878" s="48"/>
      <c r="BH3878" s="48"/>
      <c r="BI3878" s="48"/>
      <c r="BJ3878" s="48"/>
      <c r="BK3878" s="48"/>
      <c r="BL3878" s="48"/>
    </row>
    <row r="3879" spans="1:64" x14ac:dyDescent="0.25">
      <c r="A3879" s="56" t="s">
        <v>537</v>
      </c>
      <c r="B3879" s="56" t="s">
        <v>537</v>
      </c>
      <c r="C3879" s="47">
        <v>42308</v>
      </c>
      <c r="D3879" s="47"/>
      <c r="E3879" s="47"/>
      <c r="F3879" s="48" t="s">
        <v>534</v>
      </c>
      <c r="G3879" s="48"/>
      <c r="H3879" s="48">
        <v>530.06015624999998</v>
      </c>
      <c r="I3879" s="48">
        <v>0.27325312499999999</v>
      </c>
      <c r="J3879" s="48">
        <v>0.29846875</v>
      </c>
      <c r="K3879" s="48">
        <v>0.29835</v>
      </c>
      <c r="L3879" s="48">
        <v>0.27785625000000003</v>
      </c>
      <c r="M3879" s="48">
        <v>0.27710625</v>
      </c>
      <c r="N3879" s="48">
        <v>0.32868124999999998</v>
      </c>
      <c r="O3879" s="48">
        <v>0.29901250000000001</v>
      </c>
      <c r="P3879" s="48"/>
      <c r="Q3879" s="48"/>
      <c r="R3879" s="48"/>
      <c r="S3879" s="48"/>
      <c r="T3879" s="48"/>
      <c r="U3879" s="48"/>
      <c r="V3879" s="48"/>
      <c r="W3879" s="48"/>
      <c r="X3879" s="48"/>
      <c r="Y3879" s="48"/>
      <c r="Z3879" s="48"/>
      <c r="AA3879" s="48"/>
      <c r="AB3879" s="48"/>
      <c r="AC3879" s="48"/>
      <c r="AD3879" s="48"/>
      <c r="AE3879" s="48"/>
      <c r="AF3879" s="48"/>
      <c r="AG3879" s="48"/>
      <c r="AH3879" s="48"/>
      <c r="AI3879" s="48"/>
      <c r="AJ3879" s="48"/>
      <c r="AK3879" s="48"/>
      <c r="AL3879" s="48"/>
      <c r="AM3879" s="48"/>
      <c r="AN3879" s="48"/>
      <c r="AO3879" s="48"/>
      <c r="AP3879" s="48"/>
      <c r="AQ3879" s="48"/>
      <c r="AR3879" s="48"/>
      <c r="AT3879" s="48"/>
      <c r="AU3879" s="48"/>
      <c r="AV3879" s="48"/>
      <c r="AZ3879" s="48"/>
      <c r="BA3879" s="48"/>
      <c r="BB3879" s="48"/>
      <c r="BC3879" s="48"/>
      <c r="BD3879" s="48"/>
      <c r="BE3879" s="48"/>
      <c r="BF3879" s="48"/>
      <c r="BG3879" s="48"/>
      <c r="BH3879" s="48"/>
      <c r="BI3879" s="48"/>
      <c r="BJ3879" s="48"/>
      <c r="BK3879" s="48"/>
      <c r="BL3879" s="48"/>
    </row>
    <row r="3880" spans="1:64" x14ac:dyDescent="0.25">
      <c r="A3880" s="56" t="s">
        <v>537</v>
      </c>
      <c r="B3880" s="56" t="s">
        <v>537</v>
      </c>
      <c r="C3880" s="47">
        <v>42309</v>
      </c>
      <c r="D3880" s="47"/>
      <c r="E3880" s="47"/>
      <c r="F3880" s="48" t="s">
        <v>534</v>
      </c>
      <c r="G3880" s="48"/>
      <c r="H3880" s="48">
        <v>527.20640624999999</v>
      </c>
      <c r="I3880" s="48">
        <v>0.25555312499999999</v>
      </c>
      <c r="J3880" s="48">
        <v>0.29381875000000002</v>
      </c>
      <c r="K3880" s="48">
        <v>0.29960625000000002</v>
      </c>
      <c r="L3880" s="48">
        <v>0.27824375000000001</v>
      </c>
      <c r="M3880" s="48">
        <v>0.27712500000000001</v>
      </c>
      <c r="N3880" s="48">
        <v>0.32869999999999999</v>
      </c>
      <c r="O3880" s="48">
        <v>0.29899375</v>
      </c>
      <c r="P3880" s="48"/>
      <c r="Q3880" s="48"/>
      <c r="R3880" s="48"/>
      <c r="S3880" s="48"/>
      <c r="T3880" s="48"/>
      <c r="U3880" s="48"/>
      <c r="V3880" s="48"/>
      <c r="W3880" s="48"/>
      <c r="X3880" s="48"/>
      <c r="Y3880" s="48"/>
      <c r="Z3880" s="48"/>
      <c r="AA3880" s="48"/>
      <c r="AB3880" s="48"/>
      <c r="AC3880" s="48"/>
      <c r="AD3880" s="48"/>
      <c r="AE3880" s="48"/>
      <c r="AF3880" s="48"/>
      <c r="AG3880" s="48"/>
      <c r="AH3880" s="48"/>
      <c r="AI3880" s="48"/>
      <c r="AJ3880" s="48"/>
      <c r="AK3880" s="48"/>
      <c r="AL3880" s="48"/>
      <c r="AM3880" s="48"/>
      <c r="AN3880" s="48"/>
      <c r="AO3880" s="48"/>
      <c r="AP3880" s="48"/>
      <c r="AQ3880" s="48"/>
      <c r="AR3880" s="48"/>
      <c r="AT3880" s="48"/>
      <c r="AU3880" s="48"/>
      <c r="AV3880" s="48"/>
      <c r="AZ3880" s="48"/>
      <c r="BA3880" s="48"/>
      <c r="BB3880" s="48"/>
      <c r="BC3880" s="48"/>
      <c r="BD3880" s="48"/>
      <c r="BE3880" s="48"/>
      <c r="BF3880" s="48"/>
      <c r="BG3880" s="48"/>
      <c r="BH3880" s="48"/>
      <c r="BI3880" s="48"/>
      <c r="BJ3880" s="48"/>
      <c r="BK3880" s="48"/>
      <c r="BL3880" s="48"/>
    </row>
    <row r="3881" spans="1:64" x14ac:dyDescent="0.25">
      <c r="A3881" s="56" t="s">
        <v>537</v>
      </c>
      <c r="B3881" s="56" t="s">
        <v>537</v>
      </c>
      <c r="C3881" s="47">
        <v>42310</v>
      </c>
      <c r="D3881" s="47"/>
      <c r="E3881" s="47"/>
      <c r="F3881" s="48" t="s">
        <v>534</v>
      </c>
      <c r="G3881" s="48"/>
      <c r="H3881" s="48">
        <v>526.62937499999998</v>
      </c>
      <c r="I3881" s="48">
        <v>0.25330000000000003</v>
      </c>
      <c r="J3881" s="48">
        <v>0.29010000000000002</v>
      </c>
      <c r="K3881" s="48">
        <v>0.30004999999999998</v>
      </c>
      <c r="L3881" s="48">
        <v>0.27878124999999998</v>
      </c>
      <c r="M3881" s="48">
        <v>0.27715624999999999</v>
      </c>
      <c r="N3881" s="48">
        <v>0.32869375000000001</v>
      </c>
      <c r="O3881" s="48">
        <v>0.29904999999999998</v>
      </c>
      <c r="P3881" s="48"/>
      <c r="Q3881" s="48"/>
      <c r="R3881" s="48"/>
      <c r="S3881" s="48"/>
      <c r="T3881" s="48"/>
      <c r="U3881" s="48"/>
      <c r="V3881" s="48"/>
      <c r="W3881" s="48"/>
      <c r="X3881" s="48"/>
      <c r="Y3881" s="48"/>
      <c r="Z3881" s="48"/>
      <c r="AA3881" s="48"/>
      <c r="AB3881" s="48"/>
      <c r="AC3881" s="48"/>
      <c r="AD3881" s="48"/>
      <c r="AE3881" s="48"/>
      <c r="AF3881" s="48">
        <v>0.26584936765057698</v>
      </c>
      <c r="AG3881" s="48">
        <v>0.35480940905139602</v>
      </c>
      <c r="AH3881" s="48"/>
      <c r="AI3881" s="48"/>
      <c r="AJ3881" s="48"/>
      <c r="AK3881" s="48"/>
      <c r="AL3881" s="48"/>
      <c r="AM3881" s="48"/>
      <c r="AN3881" s="48"/>
      <c r="AO3881" s="48"/>
      <c r="AP3881" s="48"/>
      <c r="AQ3881" s="48"/>
      <c r="AR3881" s="48"/>
      <c r="AT3881" s="48"/>
      <c r="AU3881" s="48"/>
      <c r="AV3881" s="48"/>
      <c r="AZ3881" s="48"/>
      <c r="BA3881" s="48"/>
      <c r="BB3881" s="48"/>
      <c r="BC3881" s="48"/>
      <c r="BD3881" s="48"/>
      <c r="BE3881" s="48"/>
      <c r="BF3881" s="48"/>
      <c r="BG3881" s="48"/>
      <c r="BH3881" s="48"/>
      <c r="BI3881" s="48"/>
      <c r="BJ3881" s="48"/>
      <c r="BK3881" s="48"/>
      <c r="BL3881" s="48"/>
    </row>
    <row r="3882" spans="1:64" x14ac:dyDescent="0.25">
      <c r="A3882" s="56" t="s">
        <v>537</v>
      </c>
      <c r="B3882" s="56" t="s">
        <v>537</v>
      </c>
      <c r="C3882" s="47">
        <v>42311</v>
      </c>
      <c r="D3882" s="47"/>
      <c r="E3882" s="47"/>
      <c r="F3882" s="48" t="s">
        <v>534</v>
      </c>
      <c r="G3882" s="48"/>
      <c r="H3882" s="48">
        <v>524.91796875</v>
      </c>
      <c r="I3882" s="48">
        <v>0.243640625</v>
      </c>
      <c r="J3882" s="48">
        <v>0.28667500000000001</v>
      </c>
      <c r="K3882" s="48">
        <v>0.29998750000000002</v>
      </c>
      <c r="L3882" s="48">
        <v>0.27953749999999999</v>
      </c>
      <c r="M3882" s="48">
        <v>0.27732499999999999</v>
      </c>
      <c r="N3882" s="48">
        <v>0.32866875000000001</v>
      </c>
      <c r="O3882" s="48">
        <v>0.29904999999999998</v>
      </c>
      <c r="P3882" s="48"/>
      <c r="Q3882" s="48"/>
      <c r="R3882" s="48"/>
      <c r="S3882" s="48"/>
      <c r="T3882" s="48"/>
      <c r="U3882" s="48"/>
      <c r="V3882" s="48"/>
      <c r="W3882" s="48"/>
      <c r="X3882" s="48"/>
      <c r="Y3882" s="48"/>
      <c r="Z3882" s="48"/>
      <c r="AA3882" s="48"/>
      <c r="AB3882" s="48"/>
      <c r="AC3882" s="48"/>
      <c r="AD3882" s="48"/>
      <c r="AE3882" s="48"/>
      <c r="AF3882" s="48"/>
      <c r="AG3882" s="48"/>
      <c r="AH3882" s="48"/>
      <c r="AI3882" s="48"/>
      <c r="AJ3882" s="48"/>
      <c r="AK3882" s="48"/>
      <c r="AL3882" s="48"/>
      <c r="AM3882" s="48"/>
      <c r="AN3882" s="48"/>
      <c r="AO3882" s="48"/>
      <c r="AP3882" s="48"/>
      <c r="AQ3882" s="48"/>
      <c r="AR3882" s="48"/>
      <c r="AT3882" s="48"/>
      <c r="AU3882" s="48"/>
      <c r="AV3882" s="48"/>
      <c r="AZ3882" s="48"/>
      <c r="BA3882" s="48"/>
      <c r="BB3882" s="48"/>
      <c r="BC3882" s="48"/>
      <c r="BD3882" s="48"/>
      <c r="BE3882" s="48"/>
      <c r="BF3882" s="48"/>
      <c r="BG3882" s="48"/>
      <c r="BH3882" s="48"/>
      <c r="BI3882" s="48"/>
      <c r="BJ3882" s="48"/>
      <c r="BK3882" s="48"/>
      <c r="BL3882" s="48"/>
    </row>
    <row r="3883" spans="1:64" x14ac:dyDescent="0.25">
      <c r="A3883" s="56" t="s">
        <v>537</v>
      </c>
      <c r="B3883" s="56" t="s">
        <v>537</v>
      </c>
      <c r="C3883" s="47">
        <v>42312</v>
      </c>
      <c r="D3883" s="47"/>
      <c r="E3883" s="47"/>
      <c r="F3883" s="48" t="s">
        <v>534</v>
      </c>
      <c r="G3883" s="48"/>
      <c r="H3883" s="48">
        <v>522.97265625</v>
      </c>
      <c r="I3883" s="48">
        <v>0.234434375</v>
      </c>
      <c r="J3883" s="48">
        <v>0.28308749999999999</v>
      </c>
      <c r="K3883" s="48">
        <v>0.29923125</v>
      </c>
      <c r="L3883" s="48">
        <v>0.28016249999999998</v>
      </c>
      <c r="M3883" s="48">
        <v>0.27733750000000001</v>
      </c>
      <c r="N3883" s="48">
        <v>0.32871875</v>
      </c>
      <c r="O3883" s="48">
        <v>0.29903125000000003</v>
      </c>
      <c r="P3883" s="48"/>
      <c r="Q3883" s="48"/>
      <c r="R3883" s="48"/>
      <c r="S3883" s="48"/>
      <c r="T3883" s="48"/>
      <c r="U3883" s="48"/>
      <c r="V3883" s="48"/>
      <c r="W3883" s="48"/>
      <c r="X3883" s="48"/>
      <c r="Y3883" s="48"/>
      <c r="Z3883" s="48"/>
      <c r="AA3883" s="48"/>
      <c r="AB3883" s="48"/>
      <c r="AC3883" s="48"/>
      <c r="AD3883" s="48"/>
      <c r="AE3883" s="48"/>
      <c r="AF3883" s="48"/>
      <c r="AG3883" s="48"/>
      <c r="AH3883" s="48"/>
      <c r="AI3883" s="48"/>
      <c r="AJ3883" s="48"/>
      <c r="AK3883" s="48"/>
      <c r="AL3883" s="48"/>
      <c r="AM3883" s="48"/>
      <c r="AN3883" s="48"/>
      <c r="AO3883" s="48"/>
      <c r="AP3883" s="48"/>
      <c r="AQ3883" s="48"/>
      <c r="AR3883" s="48"/>
      <c r="AT3883" s="48"/>
      <c r="AU3883" s="48"/>
      <c r="AV3883" s="48"/>
      <c r="AZ3883" s="48"/>
      <c r="BA3883" s="48"/>
      <c r="BB3883" s="48"/>
      <c r="BC3883" s="48"/>
      <c r="BD3883" s="48"/>
      <c r="BE3883" s="48"/>
      <c r="BF3883" s="48"/>
      <c r="BG3883" s="48"/>
      <c r="BH3883" s="48"/>
      <c r="BI3883" s="48"/>
      <c r="BJ3883" s="48"/>
      <c r="BK3883" s="48"/>
      <c r="BL3883" s="48"/>
    </row>
    <row r="3884" spans="1:64" x14ac:dyDescent="0.25">
      <c r="A3884" s="56" t="s">
        <v>537</v>
      </c>
      <c r="B3884" s="56" t="s">
        <v>537</v>
      </c>
      <c r="C3884" s="47">
        <v>42313</v>
      </c>
      <c r="D3884" s="47"/>
      <c r="E3884" s="47"/>
      <c r="F3884" s="48" t="s">
        <v>534</v>
      </c>
      <c r="G3884" s="48"/>
      <c r="H3884" s="48">
        <v>520.06500000000005</v>
      </c>
      <c r="I3884" s="48">
        <v>0.22267500000000001</v>
      </c>
      <c r="J3884" s="48">
        <v>0.27738750000000001</v>
      </c>
      <c r="K3884" s="48">
        <v>0.29778749999999998</v>
      </c>
      <c r="L3884" s="48">
        <v>0.28035624999999997</v>
      </c>
      <c r="M3884" s="48">
        <v>0.27742499999999998</v>
      </c>
      <c r="N3884" s="48">
        <v>0.32877499999999998</v>
      </c>
      <c r="O3884" s="48">
        <v>0.29917500000000002</v>
      </c>
      <c r="P3884" s="48"/>
      <c r="Q3884" s="48"/>
      <c r="R3884" s="48"/>
      <c r="S3884" s="48"/>
      <c r="T3884" s="48"/>
      <c r="U3884" s="48"/>
      <c r="V3884" s="48"/>
      <c r="W3884" s="48"/>
      <c r="X3884" s="48"/>
      <c r="Y3884" s="48"/>
      <c r="Z3884" s="48"/>
      <c r="AA3884" s="48"/>
      <c r="AB3884" s="48"/>
      <c r="AC3884" s="48"/>
      <c r="AD3884" s="48"/>
      <c r="AE3884" s="48"/>
      <c r="AF3884" s="48"/>
      <c r="AG3884" s="48">
        <v>0.25879944459038101</v>
      </c>
      <c r="AH3884" s="48"/>
      <c r="AI3884" s="48"/>
      <c r="AJ3884" s="48"/>
      <c r="AK3884" s="48"/>
      <c r="AL3884" s="48"/>
      <c r="AM3884" s="48"/>
      <c r="AN3884" s="48"/>
      <c r="AO3884" s="48"/>
      <c r="AP3884" s="48"/>
      <c r="AQ3884" s="48"/>
      <c r="AR3884" s="48"/>
      <c r="AT3884" s="48"/>
      <c r="AU3884" s="48"/>
      <c r="AV3884" s="48"/>
      <c r="AZ3884" s="48"/>
      <c r="BA3884" s="48"/>
      <c r="BB3884" s="48"/>
      <c r="BC3884" s="48"/>
      <c r="BD3884" s="48"/>
      <c r="BE3884" s="48"/>
      <c r="BF3884" s="48"/>
      <c r="BG3884" s="48"/>
      <c r="BH3884" s="48"/>
      <c r="BI3884" s="48"/>
      <c r="BJ3884" s="48"/>
      <c r="BK3884" s="48"/>
      <c r="BL3884" s="48"/>
    </row>
    <row r="3885" spans="1:64" x14ac:dyDescent="0.25">
      <c r="A3885" s="56" t="s">
        <v>537</v>
      </c>
      <c r="B3885" s="56" t="s">
        <v>537</v>
      </c>
      <c r="C3885" s="47">
        <v>42314</v>
      </c>
      <c r="D3885" s="47"/>
      <c r="E3885" s="47"/>
      <c r="F3885" s="48" t="s">
        <v>534</v>
      </c>
      <c r="G3885" s="48"/>
      <c r="H3885" s="48">
        <v>524.50593749999996</v>
      </c>
      <c r="I3885" s="48">
        <v>0.24757499999999999</v>
      </c>
      <c r="J3885" s="48">
        <v>0.28164375000000003</v>
      </c>
      <c r="K3885" s="48">
        <v>0.29729375000000002</v>
      </c>
      <c r="L3885" s="48">
        <v>0.28113749999999998</v>
      </c>
      <c r="M3885" s="48">
        <v>0.27738125000000002</v>
      </c>
      <c r="N3885" s="48">
        <v>0.32877499999999998</v>
      </c>
      <c r="O3885" s="48">
        <v>0.29915625000000001</v>
      </c>
      <c r="P3885" s="48"/>
      <c r="Q3885" s="48"/>
      <c r="R3885" s="48"/>
      <c r="S3885" s="48"/>
      <c r="T3885" s="48"/>
      <c r="U3885" s="48"/>
      <c r="V3885" s="48"/>
      <c r="W3885" s="48"/>
      <c r="X3885" s="48"/>
      <c r="Y3885" s="48"/>
      <c r="Z3885" s="48"/>
      <c r="AA3885" s="48"/>
      <c r="AB3885" s="48"/>
      <c r="AC3885" s="48"/>
      <c r="AD3885" s="48"/>
      <c r="AE3885" s="48"/>
      <c r="AF3885" s="48"/>
      <c r="AG3885" s="48"/>
      <c r="AH3885" s="48"/>
      <c r="AI3885" s="48"/>
      <c r="AJ3885" s="48"/>
      <c r="AK3885" s="48"/>
      <c r="AL3885" s="48"/>
      <c r="AM3885" s="48"/>
      <c r="AN3885" s="48"/>
      <c r="AO3885" s="48"/>
      <c r="AP3885" s="48"/>
      <c r="AQ3885" s="48"/>
      <c r="AR3885" s="48"/>
      <c r="AT3885" s="48"/>
      <c r="AU3885" s="48"/>
      <c r="AV3885" s="48"/>
      <c r="AZ3885" s="48"/>
      <c r="BA3885" s="48"/>
      <c r="BB3885" s="48"/>
      <c r="BC3885" s="48"/>
      <c r="BD3885" s="48"/>
      <c r="BE3885" s="48"/>
      <c r="BF3885" s="48"/>
      <c r="BG3885" s="48"/>
      <c r="BH3885" s="48"/>
      <c r="BI3885" s="48"/>
      <c r="BJ3885" s="48"/>
      <c r="BK3885" s="48"/>
      <c r="BL3885" s="48"/>
    </row>
    <row r="3886" spans="1:64" x14ac:dyDescent="0.25">
      <c r="A3886" s="56" t="s">
        <v>537</v>
      </c>
      <c r="B3886" s="56" t="s">
        <v>537</v>
      </c>
      <c r="C3886" s="47">
        <v>42315</v>
      </c>
      <c r="D3886" s="47"/>
      <c r="E3886" s="47"/>
      <c r="F3886" s="48" t="s">
        <v>534</v>
      </c>
      <c r="G3886" s="48"/>
      <c r="H3886" s="48">
        <v>522.41578125000001</v>
      </c>
      <c r="I3886" s="48">
        <v>0.236565625</v>
      </c>
      <c r="J3886" s="48">
        <v>0.27838125000000002</v>
      </c>
      <c r="K3886" s="48">
        <v>0.29702499999999998</v>
      </c>
      <c r="L3886" s="48">
        <v>0.2815125</v>
      </c>
      <c r="M3886" s="48">
        <v>0.27745625000000002</v>
      </c>
      <c r="N3886" s="48">
        <v>0.32877499999999998</v>
      </c>
      <c r="O3886" s="48">
        <v>0.29914374999999999</v>
      </c>
      <c r="P3886" s="48"/>
      <c r="Q3886" s="48"/>
      <c r="R3886" s="48"/>
      <c r="S3886" s="48"/>
      <c r="T3886" s="48"/>
      <c r="U3886" s="48"/>
      <c r="V3886" s="48"/>
      <c r="W3886" s="48"/>
      <c r="X3886" s="48"/>
      <c r="Y3886" s="48"/>
      <c r="Z3886" s="48"/>
      <c r="AA3886" s="48"/>
      <c r="AB3886" s="48"/>
      <c r="AC3886" s="48"/>
      <c r="AD3886" s="48"/>
      <c r="AE3886" s="48"/>
      <c r="AF3886" s="48"/>
      <c r="AG3886" s="48"/>
      <c r="AH3886" s="48"/>
      <c r="AI3886" s="48"/>
      <c r="AJ3886" s="48"/>
      <c r="AK3886" s="48"/>
      <c r="AL3886" s="48"/>
      <c r="AM3886" s="48"/>
      <c r="AN3886" s="48"/>
      <c r="AO3886" s="48"/>
      <c r="AP3886" s="48"/>
      <c r="AQ3886" s="48"/>
      <c r="AR3886" s="48"/>
      <c r="AT3886" s="48"/>
      <c r="AU3886" s="48"/>
      <c r="AV3886" s="48"/>
      <c r="AZ3886" s="48"/>
      <c r="BA3886" s="48"/>
      <c r="BB3886" s="48"/>
      <c r="BC3886" s="48"/>
      <c r="BD3886" s="48"/>
      <c r="BE3886" s="48"/>
      <c r="BF3886" s="48"/>
      <c r="BG3886" s="48"/>
      <c r="BH3886" s="48"/>
      <c r="BI3886" s="48"/>
      <c r="BJ3886" s="48"/>
      <c r="BK3886" s="48"/>
      <c r="BL3886" s="48"/>
    </row>
    <row r="3887" spans="1:64" x14ac:dyDescent="0.25">
      <c r="A3887" s="56" t="s">
        <v>537</v>
      </c>
      <c r="B3887" s="56" t="s">
        <v>537</v>
      </c>
      <c r="C3887" s="47">
        <v>42316</v>
      </c>
      <c r="D3887" s="47"/>
      <c r="E3887" s="47"/>
      <c r="F3887" s="48" t="s">
        <v>534</v>
      </c>
      <c r="G3887" s="48"/>
      <c r="H3887" s="48">
        <v>520.88296875000003</v>
      </c>
      <c r="I3887" s="48">
        <v>0.22808437500000001</v>
      </c>
      <c r="J3887" s="48">
        <v>0.27508125</v>
      </c>
      <c r="K3887" s="48">
        <v>0.29699999999999999</v>
      </c>
      <c r="L3887" s="48">
        <v>0.28221875000000002</v>
      </c>
      <c r="M3887" s="48">
        <v>0.27756249999999999</v>
      </c>
      <c r="N3887" s="48">
        <v>0.32877499999999998</v>
      </c>
      <c r="O3887" s="48">
        <v>0.2991375</v>
      </c>
      <c r="P3887" s="48"/>
      <c r="Q3887" s="48"/>
      <c r="R3887" s="48"/>
      <c r="S3887" s="48"/>
      <c r="T3887" s="48"/>
      <c r="U3887" s="48"/>
      <c r="V3887" s="48"/>
      <c r="W3887" s="48"/>
      <c r="X3887" s="48"/>
      <c r="Y3887" s="48"/>
      <c r="Z3887" s="48"/>
      <c r="AA3887" s="48"/>
      <c r="AB3887" s="48"/>
      <c r="AC3887" s="48"/>
      <c r="AD3887" s="48"/>
      <c r="AE3887" s="48"/>
      <c r="AF3887" s="48"/>
      <c r="AG3887" s="48"/>
      <c r="AH3887" s="48"/>
      <c r="AI3887" s="48"/>
      <c r="AJ3887" s="48"/>
      <c r="AK3887" s="48"/>
      <c r="AL3887" s="48"/>
      <c r="AM3887" s="48"/>
      <c r="AN3887" s="48"/>
      <c r="AO3887" s="48"/>
      <c r="AP3887" s="48"/>
      <c r="AQ3887" s="48"/>
      <c r="AR3887" s="48"/>
      <c r="AT3887" s="48"/>
      <c r="AU3887" s="48"/>
      <c r="AV3887" s="48"/>
      <c r="AZ3887" s="48"/>
      <c r="BA3887" s="48"/>
      <c r="BB3887" s="48"/>
      <c r="BC3887" s="48"/>
      <c r="BD3887" s="48"/>
      <c r="BE3887" s="48"/>
      <c r="BF3887" s="48"/>
      <c r="BG3887" s="48"/>
      <c r="BH3887" s="48"/>
      <c r="BI3887" s="48"/>
      <c r="BJ3887" s="48"/>
      <c r="BK3887" s="48"/>
      <c r="BL3887" s="48"/>
    </row>
    <row r="3888" spans="1:64" x14ac:dyDescent="0.25">
      <c r="A3888" s="56" t="s">
        <v>537</v>
      </c>
      <c r="B3888" s="56" t="s">
        <v>537</v>
      </c>
      <c r="C3888" s="47">
        <v>42317</v>
      </c>
      <c r="D3888" s="47"/>
      <c r="E3888" s="47"/>
      <c r="F3888" s="48" t="s">
        <v>534</v>
      </c>
      <c r="G3888" s="48"/>
      <c r="H3888" s="48">
        <v>518.17593750000003</v>
      </c>
      <c r="I3888" s="48">
        <v>0.21594374999999999</v>
      </c>
      <c r="J3888" s="48">
        <v>0.26953749999999999</v>
      </c>
      <c r="K3888" s="48">
        <v>0.29605625000000002</v>
      </c>
      <c r="L3888" s="48">
        <v>0.28275</v>
      </c>
      <c r="M3888" s="48">
        <v>0.277725</v>
      </c>
      <c r="N3888" s="48">
        <v>0.32876250000000001</v>
      </c>
      <c r="O3888" s="48">
        <v>0.29921874999999998</v>
      </c>
      <c r="P3888" s="48"/>
      <c r="Q3888" s="48"/>
      <c r="R3888" s="48"/>
      <c r="S3888" s="48"/>
      <c r="T3888" s="48"/>
      <c r="U3888" s="48"/>
      <c r="V3888" s="48"/>
      <c r="W3888" s="48"/>
      <c r="X3888" s="48"/>
      <c r="Y3888" s="48"/>
      <c r="Z3888" s="48"/>
      <c r="AA3888" s="48"/>
      <c r="AB3888" s="48"/>
      <c r="AC3888" s="48"/>
      <c r="AD3888" s="48"/>
      <c r="AE3888" s="48"/>
      <c r="AF3888" s="48"/>
      <c r="AG3888" s="48"/>
      <c r="AH3888" s="48"/>
      <c r="AI3888" s="48"/>
      <c r="AJ3888" s="48"/>
      <c r="AK3888" s="48"/>
      <c r="AL3888" s="48"/>
      <c r="AM3888" s="48"/>
      <c r="AN3888" s="48"/>
      <c r="AO3888" s="48"/>
      <c r="AP3888" s="48"/>
      <c r="AQ3888" s="48"/>
      <c r="AR3888" s="48"/>
      <c r="AT3888" s="48"/>
      <c r="AU3888" s="48"/>
      <c r="AV3888" s="48"/>
      <c r="AZ3888" s="48"/>
      <c r="BA3888" s="48"/>
      <c r="BB3888" s="48"/>
      <c r="BC3888" s="48"/>
      <c r="BD3888" s="48"/>
      <c r="BE3888" s="48"/>
      <c r="BF3888" s="48"/>
      <c r="BG3888" s="48"/>
      <c r="BH3888" s="48"/>
      <c r="BI3888" s="48"/>
      <c r="BJ3888" s="48"/>
      <c r="BK3888" s="48"/>
      <c r="BL3888" s="48"/>
    </row>
    <row r="3889" spans="1:64" x14ac:dyDescent="0.25">
      <c r="A3889" s="56" t="s">
        <v>537</v>
      </c>
      <c r="B3889" s="56" t="s">
        <v>537</v>
      </c>
      <c r="C3889" s="47">
        <v>42318</v>
      </c>
      <c r="D3889" s="47"/>
      <c r="E3889" s="47"/>
      <c r="F3889" s="48" t="s">
        <v>534</v>
      </c>
      <c r="G3889" s="48"/>
      <c r="H3889" s="48">
        <v>515.12343750000002</v>
      </c>
      <c r="I3889" s="48">
        <v>0.20269375000000001</v>
      </c>
      <c r="J3889" s="48">
        <v>0.26235000000000003</v>
      </c>
      <c r="K3889" s="48">
        <v>0.29488750000000002</v>
      </c>
      <c r="L3889" s="48">
        <v>0.28346874999999999</v>
      </c>
      <c r="M3889" s="48">
        <v>0.27796874999999999</v>
      </c>
      <c r="N3889" s="48">
        <v>0.3288875</v>
      </c>
      <c r="O3889" s="48">
        <v>0.29934375000000002</v>
      </c>
      <c r="P3889" s="48"/>
      <c r="Q3889" s="48"/>
      <c r="R3889" s="48"/>
      <c r="S3889" s="48"/>
      <c r="T3889" s="48"/>
      <c r="U3889" s="48"/>
      <c r="V3889" s="48"/>
      <c r="W3889" s="48"/>
      <c r="X3889" s="48"/>
      <c r="Y3889" s="48"/>
      <c r="Z3889" s="48"/>
      <c r="AA3889" s="48"/>
      <c r="AB3889" s="48"/>
      <c r="AC3889" s="48"/>
      <c r="AD3889" s="48"/>
      <c r="AE3889" s="48">
        <v>7.55</v>
      </c>
      <c r="AF3889" s="48">
        <v>0.37769270787318399</v>
      </c>
      <c r="AG3889" s="48">
        <v>0.39467137396587698</v>
      </c>
      <c r="AH3889" s="48"/>
      <c r="AI3889" s="48"/>
      <c r="AJ3889" s="48"/>
      <c r="AK3889" s="48">
        <v>0.15</v>
      </c>
      <c r="AL3889" s="48">
        <v>6.5</v>
      </c>
      <c r="AM3889" s="48"/>
      <c r="AN3889" s="48"/>
      <c r="AO3889" s="48"/>
      <c r="AP3889" s="48"/>
      <c r="AQ3889" s="48"/>
      <c r="AR3889" s="48"/>
      <c r="AT3889" s="48"/>
      <c r="AU3889" s="48"/>
      <c r="AV3889" s="48"/>
      <c r="AZ3889" s="48"/>
      <c r="BA3889" s="48"/>
      <c r="BB3889" s="48"/>
      <c r="BC3889" s="48"/>
      <c r="BD3889" s="48"/>
      <c r="BE3889" s="48"/>
      <c r="BF3889" s="48"/>
      <c r="BG3889" s="48"/>
      <c r="BH3889" s="48"/>
      <c r="BI3889" s="48"/>
      <c r="BJ3889" s="48"/>
      <c r="BK3889" s="48"/>
      <c r="BL3889" s="48">
        <v>7.55</v>
      </c>
    </row>
    <row r="3890" spans="1:64" x14ac:dyDescent="0.25">
      <c r="A3890" s="56" t="s">
        <v>537</v>
      </c>
      <c r="B3890" s="56" t="s">
        <v>537</v>
      </c>
      <c r="C3890" s="47">
        <v>42319</v>
      </c>
      <c r="D3890" s="47"/>
      <c r="E3890" s="47"/>
      <c r="F3890" s="48" t="s">
        <v>534</v>
      </c>
      <c r="G3890" s="48"/>
      <c r="H3890" s="48">
        <v>513.23109375000001</v>
      </c>
      <c r="I3890" s="48">
        <v>0.194846875</v>
      </c>
      <c r="J3890" s="48">
        <v>0.25779374999999999</v>
      </c>
      <c r="K3890" s="48">
        <v>0.29398750000000001</v>
      </c>
      <c r="L3890" s="48">
        <v>0.28397499999999998</v>
      </c>
      <c r="M3890" s="48">
        <v>0.27817500000000001</v>
      </c>
      <c r="N3890" s="48">
        <v>0.32897500000000002</v>
      </c>
      <c r="O3890" s="48">
        <v>0.29933749999999998</v>
      </c>
      <c r="P3890" s="48"/>
      <c r="Q3890" s="48"/>
      <c r="R3890" s="48"/>
      <c r="S3890" s="48"/>
      <c r="T3890" s="48"/>
      <c r="U3890" s="48"/>
      <c r="V3890" s="48"/>
      <c r="W3890" s="48"/>
      <c r="X3890" s="48"/>
      <c r="Y3890" s="48"/>
      <c r="Z3890" s="48"/>
      <c r="AA3890" s="48"/>
      <c r="AB3890" s="48"/>
      <c r="AC3890" s="48"/>
      <c r="AD3890" s="48"/>
      <c r="AE3890" s="48"/>
      <c r="AF3890" s="48"/>
      <c r="AG3890" s="48"/>
      <c r="AH3890" s="48"/>
      <c r="AI3890" s="48"/>
      <c r="AJ3890" s="48"/>
      <c r="AK3890" s="48"/>
      <c r="AL3890" s="48"/>
      <c r="AM3890" s="48"/>
      <c r="AN3890" s="48"/>
      <c r="AO3890" s="48"/>
      <c r="AP3890" s="48"/>
      <c r="AQ3890" s="48"/>
      <c r="AR3890" s="48"/>
      <c r="AT3890" s="48"/>
      <c r="AU3890" s="48"/>
      <c r="AV3890" s="48"/>
      <c r="AZ3890" s="48"/>
      <c r="BA3890" s="48"/>
      <c r="BB3890" s="48"/>
      <c r="BC3890" s="48"/>
      <c r="BD3890" s="48"/>
      <c r="BE3890" s="48"/>
      <c r="BF3890" s="48"/>
      <c r="BG3890" s="48"/>
      <c r="BH3890" s="48"/>
      <c r="BI3890" s="48"/>
      <c r="BJ3890" s="48"/>
      <c r="BK3890" s="48"/>
      <c r="BL3890" s="48"/>
    </row>
    <row r="3891" spans="1:64" x14ac:dyDescent="0.25">
      <c r="A3891" s="56" t="s">
        <v>537</v>
      </c>
      <c r="B3891" s="56" t="s">
        <v>537</v>
      </c>
      <c r="C3891" s="47">
        <v>42320</v>
      </c>
      <c r="D3891" s="47"/>
      <c r="E3891" s="47"/>
      <c r="F3891" s="48" t="s">
        <v>534</v>
      </c>
      <c r="G3891" s="48"/>
      <c r="H3891" s="48">
        <v>519.33328125000003</v>
      </c>
      <c r="I3891" s="48">
        <v>0.23147812500000001</v>
      </c>
      <c r="J3891" s="48">
        <v>0.26373124999999997</v>
      </c>
      <c r="K3891" s="48">
        <v>0.29263125000000001</v>
      </c>
      <c r="L3891" s="48">
        <v>0.28423749999999998</v>
      </c>
      <c r="M3891" s="48">
        <v>0.27826875000000001</v>
      </c>
      <c r="N3891" s="48">
        <v>0.32906875000000002</v>
      </c>
      <c r="O3891" s="48">
        <v>0.29930000000000001</v>
      </c>
      <c r="P3891" s="48"/>
      <c r="Q3891" s="48"/>
      <c r="R3891" s="48"/>
      <c r="S3891" s="48"/>
      <c r="T3891" s="48"/>
      <c r="U3891" s="48"/>
      <c r="V3891" s="48"/>
      <c r="W3891" s="48"/>
      <c r="X3891" s="48"/>
      <c r="Y3891" s="48"/>
      <c r="Z3891" s="48"/>
      <c r="AA3891" s="48"/>
      <c r="AB3891" s="48"/>
      <c r="AC3891" s="48"/>
      <c r="AD3891" s="48"/>
      <c r="AE3891" s="48"/>
      <c r="AF3891" s="48">
        <v>0.365888606472628</v>
      </c>
      <c r="AG3891" s="48">
        <v>0.58304753955440203</v>
      </c>
      <c r="AH3891" s="48"/>
      <c r="AI3891" s="48"/>
      <c r="AJ3891" s="48"/>
      <c r="AK3891" s="48"/>
      <c r="AL3891" s="48"/>
      <c r="AM3891" s="48"/>
      <c r="AN3891" s="48"/>
      <c r="AO3891" s="48"/>
      <c r="AP3891" s="48"/>
      <c r="AQ3891" s="48"/>
      <c r="AR3891" s="48"/>
      <c r="AT3891" s="48"/>
      <c r="AU3891" s="48"/>
      <c r="AV3891" s="48"/>
      <c r="AZ3891" s="48"/>
      <c r="BA3891" s="48"/>
      <c r="BB3891" s="48"/>
      <c r="BC3891" s="48"/>
      <c r="BD3891" s="48"/>
      <c r="BE3891" s="48"/>
      <c r="BF3891" s="48"/>
      <c r="BG3891" s="48"/>
      <c r="BH3891" s="48"/>
      <c r="BI3891" s="48"/>
      <c r="BJ3891" s="48"/>
      <c r="BK3891" s="48"/>
      <c r="BL3891" s="48"/>
    </row>
    <row r="3892" spans="1:64" x14ac:dyDescent="0.25">
      <c r="A3892" s="56" t="s">
        <v>537</v>
      </c>
      <c r="B3892" s="56" t="s">
        <v>537</v>
      </c>
      <c r="C3892" s="47">
        <v>42321</v>
      </c>
      <c r="D3892" s="47"/>
      <c r="E3892" s="47"/>
      <c r="F3892" s="48" t="s">
        <v>534</v>
      </c>
      <c r="G3892" s="48"/>
      <c r="H3892" s="48">
        <v>516.68296874999999</v>
      </c>
      <c r="I3892" s="48">
        <v>0.219678125</v>
      </c>
      <c r="J3892" s="48">
        <v>0.26018750000000002</v>
      </c>
      <c r="K3892" s="48">
        <v>0.29115625000000001</v>
      </c>
      <c r="L3892" s="48">
        <v>0.28418125</v>
      </c>
      <c r="M3892" s="48">
        <v>0.27838750000000001</v>
      </c>
      <c r="N3892" s="48">
        <v>0.32913124999999999</v>
      </c>
      <c r="O3892" s="48">
        <v>0.29948750000000002</v>
      </c>
      <c r="P3892" s="48"/>
      <c r="Q3892" s="48"/>
      <c r="R3892" s="48"/>
      <c r="S3892" s="48"/>
      <c r="T3892" s="48"/>
      <c r="U3892" s="48"/>
      <c r="V3892" s="48"/>
      <c r="W3892" s="48"/>
      <c r="X3892" s="48"/>
      <c r="Y3892" s="48"/>
      <c r="Z3892" s="48"/>
      <c r="AA3892" s="48"/>
      <c r="AB3892" s="48"/>
      <c r="AC3892" s="48"/>
      <c r="AD3892" s="48"/>
      <c r="AE3892" s="48"/>
      <c r="AF3892" s="48"/>
      <c r="AG3892" s="48"/>
      <c r="AH3892" s="48"/>
      <c r="AI3892" s="48"/>
      <c r="AJ3892" s="48"/>
      <c r="AK3892" s="48"/>
      <c r="AL3892" s="48"/>
      <c r="AM3892" s="48"/>
      <c r="AN3892" s="48"/>
      <c r="AO3892" s="48"/>
      <c r="AP3892" s="48"/>
      <c r="AQ3892" s="48"/>
      <c r="AR3892" s="48"/>
      <c r="AT3892" s="48"/>
      <c r="AU3892" s="48"/>
      <c r="AV3892" s="48"/>
      <c r="AZ3892" s="48"/>
      <c r="BA3892" s="48"/>
      <c r="BB3892" s="48"/>
      <c r="BC3892" s="48"/>
      <c r="BD3892" s="48"/>
      <c r="BE3892" s="48"/>
      <c r="BF3892" s="48"/>
      <c r="BG3892" s="48"/>
      <c r="BH3892" s="48"/>
      <c r="BI3892" s="48"/>
      <c r="BJ3892" s="48"/>
      <c r="BK3892" s="48"/>
      <c r="BL3892" s="48"/>
    </row>
    <row r="3893" spans="1:64" x14ac:dyDescent="0.25">
      <c r="A3893" s="56" t="s">
        <v>537</v>
      </c>
      <c r="B3893" s="56" t="s">
        <v>537</v>
      </c>
      <c r="C3893" s="47">
        <v>42322</v>
      </c>
      <c r="D3893" s="47"/>
      <c r="E3893" s="47"/>
      <c r="F3893" s="48" t="s">
        <v>534</v>
      </c>
      <c r="G3893" s="48"/>
      <c r="H3893" s="48">
        <v>514.03875000000005</v>
      </c>
      <c r="I3893" s="48">
        <v>0.20874375000000001</v>
      </c>
      <c r="J3893" s="48">
        <v>0.25586874999999998</v>
      </c>
      <c r="K3893" s="48">
        <v>0.28991875</v>
      </c>
      <c r="L3893" s="48">
        <v>0.28415000000000001</v>
      </c>
      <c r="M3893" s="48">
        <v>0.27838125000000002</v>
      </c>
      <c r="N3893" s="48">
        <v>0.32916250000000002</v>
      </c>
      <c r="O3893" s="48">
        <v>0.29954375</v>
      </c>
      <c r="P3893" s="48"/>
      <c r="Q3893" s="48"/>
      <c r="R3893" s="48"/>
      <c r="S3893" s="48"/>
      <c r="T3893" s="48"/>
      <c r="U3893" s="48"/>
      <c r="V3893" s="48"/>
      <c r="W3893" s="48"/>
      <c r="X3893" s="48"/>
      <c r="Y3893" s="48"/>
      <c r="Z3893" s="48"/>
      <c r="AA3893" s="48"/>
      <c r="AB3893" s="48"/>
      <c r="AC3893" s="48"/>
      <c r="AD3893" s="48"/>
      <c r="AE3893" s="48"/>
      <c r="AF3893" s="48"/>
      <c r="AG3893" s="48"/>
      <c r="AH3893" s="48"/>
      <c r="AI3893" s="48"/>
      <c r="AJ3893" s="48"/>
      <c r="AK3893" s="48"/>
      <c r="AL3893" s="48"/>
      <c r="AM3893" s="48"/>
      <c r="AN3893" s="48"/>
      <c r="AO3893" s="48"/>
      <c r="AP3893" s="48"/>
      <c r="AQ3893" s="48"/>
      <c r="AR3893" s="48"/>
      <c r="AT3893" s="48"/>
      <c r="AU3893" s="48"/>
      <c r="AV3893" s="48"/>
      <c r="AZ3893" s="48"/>
      <c r="BA3893" s="48"/>
      <c r="BB3893" s="48"/>
      <c r="BC3893" s="48"/>
      <c r="BD3893" s="48"/>
      <c r="BE3893" s="48"/>
      <c r="BF3893" s="48"/>
      <c r="BG3893" s="48"/>
      <c r="BH3893" s="48"/>
      <c r="BI3893" s="48"/>
      <c r="BJ3893" s="48"/>
      <c r="BK3893" s="48"/>
      <c r="BL3893" s="48"/>
    </row>
    <row r="3894" spans="1:64" x14ac:dyDescent="0.25">
      <c r="A3894" s="56" t="s">
        <v>537</v>
      </c>
      <c r="B3894" s="56" t="s">
        <v>537</v>
      </c>
      <c r="C3894" s="47">
        <v>42323</v>
      </c>
      <c r="D3894" s="47"/>
      <c r="E3894" s="47"/>
      <c r="F3894" s="48" t="s">
        <v>534</v>
      </c>
      <c r="G3894" s="48"/>
      <c r="H3894" s="48">
        <v>511.90125</v>
      </c>
      <c r="I3894" s="48">
        <v>0.200075</v>
      </c>
      <c r="J3894" s="48">
        <v>0.25180000000000002</v>
      </c>
      <c r="K3894" s="48">
        <v>0.28898750000000001</v>
      </c>
      <c r="L3894" s="48">
        <v>0.28405000000000002</v>
      </c>
      <c r="M3894" s="48">
        <v>0.27853125000000001</v>
      </c>
      <c r="N3894" s="48">
        <v>0.32928750000000001</v>
      </c>
      <c r="O3894" s="48">
        <v>0.29954375</v>
      </c>
      <c r="P3894" s="48"/>
      <c r="Q3894" s="48"/>
      <c r="R3894" s="48"/>
      <c r="S3894" s="48"/>
      <c r="T3894" s="48"/>
      <c r="U3894" s="48"/>
      <c r="V3894" s="48"/>
      <c r="W3894" s="48"/>
      <c r="X3894" s="48"/>
      <c r="Y3894" s="48"/>
      <c r="Z3894" s="48"/>
      <c r="AA3894" s="48"/>
      <c r="AB3894" s="48"/>
      <c r="AC3894" s="48"/>
      <c r="AD3894" s="48"/>
      <c r="AE3894" s="48"/>
      <c r="AF3894" s="48"/>
      <c r="AG3894" s="48"/>
      <c r="AH3894" s="48"/>
      <c r="AI3894" s="48"/>
      <c r="AJ3894" s="48"/>
      <c r="AK3894" s="48"/>
      <c r="AL3894" s="48"/>
      <c r="AM3894" s="48"/>
      <c r="AN3894" s="48"/>
      <c r="AO3894" s="48"/>
      <c r="AP3894" s="48"/>
      <c r="AQ3894" s="48"/>
      <c r="AR3894" s="48"/>
      <c r="AT3894" s="48"/>
      <c r="AU3894" s="48"/>
      <c r="AV3894" s="48"/>
      <c r="AZ3894" s="48"/>
      <c r="BA3894" s="48"/>
      <c r="BB3894" s="48"/>
      <c r="BC3894" s="48"/>
      <c r="BD3894" s="48"/>
      <c r="BE3894" s="48"/>
      <c r="BF3894" s="48"/>
      <c r="BG3894" s="48"/>
      <c r="BH3894" s="48"/>
      <c r="BI3894" s="48"/>
      <c r="BJ3894" s="48"/>
      <c r="BK3894" s="48"/>
      <c r="BL3894" s="48"/>
    </row>
    <row r="3895" spans="1:64" x14ac:dyDescent="0.25">
      <c r="A3895" s="56" t="s">
        <v>537</v>
      </c>
      <c r="B3895" s="56" t="s">
        <v>537</v>
      </c>
      <c r="C3895" s="47">
        <v>42324</v>
      </c>
      <c r="D3895" s="47"/>
      <c r="E3895" s="47"/>
      <c r="F3895" s="48" t="s">
        <v>534</v>
      </c>
      <c r="G3895" s="48"/>
      <c r="H3895" s="48">
        <v>508.75359374999999</v>
      </c>
      <c r="I3895" s="48">
        <v>0.18982812499999999</v>
      </c>
      <c r="J3895" s="48">
        <v>0.2457375</v>
      </c>
      <c r="K3895" s="48">
        <v>0.28708125000000001</v>
      </c>
      <c r="L3895" s="48">
        <v>0.28375</v>
      </c>
      <c r="M3895" s="48">
        <v>0.27840625000000002</v>
      </c>
      <c r="N3895" s="48">
        <v>0.32929999999999998</v>
      </c>
      <c r="O3895" s="48">
        <v>0.29952499999999999</v>
      </c>
      <c r="P3895" s="48"/>
      <c r="Q3895" s="48"/>
      <c r="R3895" s="48"/>
      <c r="S3895" s="48"/>
      <c r="T3895" s="48"/>
      <c r="U3895" s="48"/>
      <c r="V3895" s="48"/>
      <c r="W3895" s="48"/>
      <c r="X3895" s="48"/>
      <c r="Y3895" s="48"/>
      <c r="Z3895" s="48"/>
      <c r="AA3895" s="48"/>
      <c r="AB3895" s="48"/>
      <c r="AC3895" s="48"/>
      <c r="AD3895" s="48"/>
      <c r="AE3895" s="48"/>
      <c r="AF3895" s="48"/>
      <c r="AG3895" s="48"/>
      <c r="AH3895" s="48"/>
      <c r="AI3895" s="48"/>
      <c r="AJ3895" s="48"/>
      <c r="AK3895" s="48"/>
      <c r="AL3895" s="48"/>
      <c r="AM3895" s="48"/>
      <c r="AN3895" s="48"/>
      <c r="AO3895" s="48"/>
      <c r="AP3895" s="48"/>
      <c r="AQ3895" s="48"/>
      <c r="AR3895" s="48"/>
      <c r="AT3895" s="48"/>
      <c r="AU3895" s="48"/>
      <c r="AV3895" s="48"/>
      <c r="AZ3895" s="48"/>
      <c r="BA3895" s="48"/>
      <c r="BB3895" s="48"/>
      <c r="BC3895" s="48"/>
      <c r="BD3895" s="48"/>
      <c r="BE3895" s="48"/>
      <c r="BF3895" s="48"/>
      <c r="BG3895" s="48"/>
      <c r="BH3895" s="48"/>
      <c r="BI3895" s="48"/>
      <c r="BJ3895" s="48"/>
      <c r="BK3895" s="48"/>
      <c r="BL3895" s="48"/>
    </row>
    <row r="3896" spans="1:64" x14ac:dyDescent="0.25">
      <c r="A3896" s="56" t="s">
        <v>537</v>
      </c>
      <c r="B3896" s="56" t="s">
        <v>537</v>
      </c>
      <c r="C3896" s="47">
        <v>42325</v>
      </c>
      <c r="D3896" s="47"/>
      <c r="E3896" s="47"/>
      <c r="F3896" s="48" t="s">
        <v>534</v>
      </c>
      <c r="G3896" s="48"/>
      <c r="H3896" s="48">
        <v>506.27625</v>
      </c>
      <c r="I3896" s="48">
        <v>0.18111250000000001</v>
      </c>
      <c r="J3896" s="48">
        <v>0.240675</v>
      </c>
      <c r="K3896" s="48">
        <v>0.28560000000000002</v>
      </c>
      <c r="L3896" s="48">
        <v>0.28373749999999998</v>
      </c>
      <c r="M3896" s="48">
        <v>0.27850625000000001</v>
      </c>
      <c r="N3896" s="48">
        <v>0.32928125000000003</v>
      </c>
      <c r="O3896" s="48">
        <v>0.29956874999999999</v>
      </c>
      <c r="P3896" s="48"/>
      <c r="Q3896" s="48"/>
      <c r="R3896" s="48"/>
      <c r="S3896" s="48"/>
      <c r="T3896" s="48"/>
      <c r="U3896" s="48"/>
      <c r="V3896" s="48"/>
      <c r="W3896" s="48"/>
      <c r="X3896" s="48"/>
      <c r="Y3896" s="48"/>
      <c r="Z3896" s="48"/>
      <c r="AA3896" s="48"/>
      <c r="AB3896" s="48"/>
      <c r="AC3896" s="48"/>
      <c r="AD3896" s="48"/>
      <c r="AE3896" s="48"/>
      <c r="AF3896" s="48">
        <v>0.558191645779475</v>
      </c>
      <c r="AG3896" s="48">
        <v>0.44832406643102501</v>
      </c>
      <c r="AH3896" s="48"/>
      <c r="AI3896" s="48"/>
      <c r="AJ3896" s="48"/>
      <c r="AK3896" s="48"/>
      <c r="AL3896" s="48"/>
      <c r="AM3896" s="48"/>
      <c r="AN3896" s="48"/>
      <c r="AO3896" s="48"/>
      <c r="AP3896" s="48"/>
      <c r="AQ3896" s="48"/>
      <c r="AR3896" s="48"/>
      <c r="AT3896" s="48"/>
      <c r="AU3896" s="48"/>
      <c r="AV3896" s="48"/>
      <c r="AZ3896" s="48"/>
      <c r="BA3896" s="48"/>
      <c r="BB3896" s="48"/>
      <c r="BC3896" s="48"/>
      <c r="BD3896" s="48"/>
      <c r="BE3896" s="48"/>
      <c r="BF3896" s="48"/>
      <c r="BG3896" s="48"/>
      <c r="BH3896" s="48"/>
      <c r="BI3896" s="48"/>
      <c r="BJ3896" s="48"/>
      <c r="BK3896" s="48"/>
      <c r="BL3896" s="48"/>
    </row>
    <row r="3897" spans="1:64" x14ac:dyDescent="0.25">
      <c r="A3897" s="56" t="s">
        <v>537</v>
      </c>
      <c r="B3897" s="56" t="s">
        <v>537</v>
      </c>
      <c r="C3897" s="47">
        <v>42326</v>
      </c>
      <c r="D3897" s="47"/>
      <c r="E3897" s="47"/>
      <c r="F3897" s="48" t="s">
        <v>534</v>
      </c>
      <c r="G3897" s="48"/>
      <c r="H3897" s="48">
        <v>503.49515624999998</v>
      </c>
      <c r="I3897" s="48">
        <v>0.172815625</v>
      </c>
      <c r="J3897" s="48">
        <v>0.23479375</v>
      </c>
      <c r="K3897" s="48">
        <v>0.28350625000000002</v>
      </c>
      <c r="L3897" s="48">
        <v>0.28358125000000001</v>
      </c>
      <c r="M3897" s="48">
        <v>0.27851874999999998</v>
      </c>
      <c r="N3897" s="48">
        <v>0.32934999999999998</v>
      </c>
      <c r="O3897" s="48">
        <v>0.29955625000000002</v>
      </c>
      <c r="P3897" s="48"/>
      <c r="Q3897" s="48"/>
      <c r="R3897" s="48"/>
      <c r="S3897" s="48"/>
      <c r="T3897" s="48"/>
      <c r="U3897" s="48"/>
      <c r="V3897" s="48"/>
      <c r="W3897" s="48"/>
      <c r="X3897" s="48"/>
      <c r="Y3897" s="48"/>
      <c r="Z3897" s="48"/>
      <c r="AA3897" s="48"/>
      <c r="AB3897" s="48"/>
      <c r="AC3897" s="48"/>
      <c r="AD3897" s="48"/>
      <c r="AE3897" s="48"/>
      <c r="AF3897" s="48"/>
      <c r="AG3897" s="48"/>
      <c r="AH3897" s="48"/>
      <c r="AI3897" s="48"/>
      <c r="AJ3897" s="48"/>
      <c r="AK3897" s="48"/>
      <c r="AL3897" s="48"/>
      <c r="AM3897" s="48"/>
      <c r="AN3897" s="48"/>
      <c r="AO3897" s="48"/>
      <c r="AP3897" s="48"/>
      <c r="AQ3897" s="48"/>
      <c r="AR3897" s="48"/>
      <c r="AT3897" s="48"/>
      <c r="AU3897" s="48"/>
      <c r="AV3897" s="48"/>
      <c r="AZ3897" s="48"/>
      <c r="BA3897" s="48"/>
      <c r="BB3897" s="48"/>
      <c r="BC3897" s="48"/>
      <c r="BD3897" s="48"/>
      <c r="BE3897" s="48"/>
      <c r="BF3897" s="48"/>
      <c r="BG3897" s="48"/>
      <c r="BH3897" s="48"/>
      <c r="BI3897" s="48"/>
      <c r="BJ3897" s="48"/>
      <c r="BK3897" s="48"/>
      <c r="BL3897" s="48"/>
    </row>
    <row r="3898" spans="1:64" x14ac:dyDescent="0.25">
      <c r="A3898" s="56" t="s">
        <v>537</v>
      </c>
      <c r="B3898" s="56" t="s">
        <v>537</v>
      </c>
      <c r="C3898" s="47">
        <v>42327</v>
      </c>
      <c r="D3898" s="47"/>
      <c r="E3898" s="47"/>
      <c r="F3898" s="48" t="s">
        <v>534</v>
      </c>
      <c r="G3898" s="48"/>
      <c r="H3898" s="48">
        <v>513.27984375000005</v>
      </c>
      <c r="I3898" s="48">
        <v>0.23340312499999999</v>
      </c>
      <c r="J3898" s="48">
        <v>0.24404999999999999</v>
      </c>
      <c r="K3898" s="48">
        <v>0.28178124999999998</v>
      </c>
      <c r="L3898" s="48">
        <v>0.28313749999999999</v>
      </c>
      <c r="M3898" s="48">
        <v>0.27851874999999998</v>
      </c>
      <c r="N3898" s="48">
        <v>0.32922499999999999</v>
      </c>
      <c r="O3898" s="48">
        <v>0.29954375</v>
      </c>
      <c r="P3898" s="48"/>
      <c r="Q3898" s="48"/>
      <c r="R3898" s="48"/>
      <c r="S3898" s="48"/>
      <c r="T3898" s="48">
        <v>4.4272093000000003</v>
      </c>
      <c r="U3898" s="48">
        <v>205.96924999999999</v>
      </c>
      <c r="V3898" s="48">
        <v>0</v>
      </c>
      <c r="W3898" s="48"/>
      <c r="X3898" s="48"/>
      <c r="Y3898" s="48"/>
      <c r="Z3898" s="48"/>
      <c r="AA3898" s="48"/>
      <c r="AB3898" s="48"/>
      <c r="AC3898" s="48"/>
      <c r="AD3898" s="48"/>
      <c r="AE3898" s="48"/>
      <c r="AF3898" s="48"/>
      <c r="AG3898" s="48"/>
      <c r="AH3898" s="48"/>
      <c r="AI3898" s="48"/>
      <c r="AJ3898" s="48">
        <v>0</v>
      </c>
      <c r="AK3898" s="48"/>
      <c r="AL3898" s="48"/>
      <c r="AM3898" s="48">
        <v>1.5375000000000001</v>
      </c>
      <c r="AN3898" s="48">
        <v>3.4832140430214903E-2</v>
      </c>
      <c r="AO3898" s="48">
        <v>2.8961009</v>
      </c>
      <c r="AP3898" s="48">
        <v>83.144499999999994</v>
      </c>
      <c r="AQ3898" s="48"/>
      <c r="AR3898" s="48"/>
      <c r="AS3898">
        <v>1.8491903000000001E-2</v>
      </c>
      <c r="AT3898" s="48"/>
      <c r="AU3898" s="48"/>
      <c r="AV3898" s="48"/>
      <c r="AZ3898" s="48"/>
      <c r="BA3898" s="48"/>
      <c r="BB3898" s="48"/>
      <c r="BC3898" s="48"/>
      <c r="BD3898" s="48"/>
      <c r="BE3898" s="48">
        <v>0</v>
      </c>
      <c r="BF3898" s="48"/>
      <c r="BG3898" s="48">
        <v>1.24657969993833E-2</v>
      </c>
      <c r="BH3898" s="48">
        <v>1.5311083999999999</v>
      </c>
      <c r="BI3898" s="48"/>
      <c r="BJ3898" s="48">
        <v>122.82474999999999</v>
      </c>
      <c r="BK3898" s="48"/>
      <c r="BL3898" s="48"/>
    </row>
    <row r="3899" spans="1:64" x14ac:dyDescent="0.25">
      <c r="A3899" s="56" t="s">
        <v>537</v>
      </c>
      <c r="B3899" s="56" t="s">
        <v>537</v>
      </c>
      <c r="C3899" s="47">
        <v>42328</v>
      </c>
      <c r="D3899" s="47"/>
      <c r="E3899" s="47"/>
      <c r="F3899" s="48" t="s">
        <v>534</v>
      </c>
      <c r="G3899" s="48"/>
      <c r="H3899" s="48">
        <v>511.54312499999997</v>
      </c>
      <c r="I3899" s="48">
        <v>0.22244375</v>
      </c>
      <c r="J3899" s="48">
        <v>0.24595624999999999</v>
      </c>
      <c r="K3899" s="48">
        <v>0.28083124999999998</v>
      </c>
      <c r="L3899" s="48">
        <v>0.28281875000000001</v>
      </c>
      <c r="M3899" s="48">
        <v>0.27841874999999999</v>
      </c>
      <c r="N3899" s="48">
        <v>0.32925624999999997</v>
      </c>
      <c r="O3899" s="48">
        <v>0.29961874999999999</v>
      </c>
      <c r="P3899" s="48"/>
      <c r="Q3899" s="48"/>
      <c r="R3899" s="48"/>
      <c r="S3899" s="48">
        <v>3.1</v>
      </c>
      <c r="T3899" s="48"/>
      <c r="U3899" s="48"/>
      <c r="V3899" s="48"/>
      <c r="W3899" s="48"/>
      <c r="X3899" s="48"/>
      <c r="Y3899" s="48"/>
      <c r="Z3899" s="48"/>
      <c r="AA3899" s="48"/>
      <c r="AB3899" s="48"/>
      <c r="AC3899" s="48"/>
      <c r="AD3899" s="48"/>
      <c r="AE3899" s="48">
        <v>8.4</v>
      </c>
      <c r="AF3899" s="48"/>
      <c r="AG3899" s="48">
        <v>0.58622338396192897</v>
      </c>
      <c r="AH3899" s="48"/>
      <c r="AI3899" s="48"/>
      <c r="AJ3899" s="48"/>
      <c r="AK3899" s="48">
        <v>0.7</v>
      </c>
      <c r="AL3899" s="48">
        <v>7.45</v>
      </c>
      <c r="AM3899" s="48"/>
      <c r="AN3899" s="48"/>
      <c r="AO3899" s="48"/>
      <c r="AP3899" s="48"/>
      <c r="AQ3899" s="48"/>
      <c r="AR3899" s="48"/>
      <c r="AT3899" s="48"/>
      <c r="AU3899" s="48"/>
      <c r="AV3899" s="48"/>
      <c r="AZ3899" s="48"/>
      <c r="BA3899" s="48"/>
      <c r="BB3899" s="48"/>
      <c r="BC3899" s="48"/>
      <c r="BD3899" s="48"/>
      <c r="BE3899" s="48"/>
      <c r="BF3899" s="48"/>
      <c r="BG3899" s="48"/>
      <c r="BH3899" s="48"/>
      <c r="BI3899" s="48"/>
      <c r="BJ3899" s="48"/>
      <c r="BK3899" s="48"/>
      <c r="BL3899" s="48">
        <v>8.4</v>
      </c>
    </row>
    <row r="3900" spans="1:64" x14ac:dyDescent="0.25">
      <c r="A3900" s="56" t="s">
        <v>537</v>
      </c>
      <c r="B3900" s="56" t="s">
        <v>537</v>
      </c>
      <c r="C3900" s="47">
        <v>42329</v>
      </c>
      <c r="D3900" s="47"/>
      <c r="E3900" s="47"/>
      <c r="F3900" s="48" t="s">
        <v>534</v>
      </c>
      <c r="G3900" s="48"/>
      <c r="H3900" s="48">
        <v>509.18671875000001</v>
      </c>
      <c r="I3900" s="48">
        <v>0.210234375</v>
      </c>
      <c r="J3900" s="48">
        <v>0.24374375000000001</v>
      </c>
      <c r="K3900" s="48">
        <v>0.28039999999999998</v>
      </c>
      <c r="L3900" s="48">
        <v>0.28258125000000001</v>
      </c>
      <c r="M3900" s="48">
        <v>0.27842499999999998</v>
      </c>
      <c r="N3900" s="48">
        <v>0.32928125000000003</v>
      </c>
      <c r="O3900" s="48">
        <v>0.2996125</v>
      </c>
      <c r="P3900" s="48"/>
      <c r="Q3900" s="48"/>
      <c r="R3900" s="48"/>
      <c r="S3900" s="48"/>
      <c r="T3900" s="48"/>
      <c r="U3900" s="48"/>
      <c r="V3900" s="48"/>
      <c r="W3900" s="48"/>
      <c r="X3900" s="48"/>
      <c r="Y3900" s="48"/>
      <c r="Z3900" s="48"/>
      <c r="AA3900" s="48"/>
      <c r="AB3900" s="48"/>
      <c r="AC3900" s="48"/>
      <c r="AD3900" s="48"/>
      <c r="AE3900" s="48"/>
      <c r="AF3900" s="48"/>
      <c r="AG3900" s="48"/>
      <c r="AH3900" s="48"/>
      <c r="AI3900" s="48"/>
      <c r="AJ3900" s="48"/>
      <c r="AK3900" s="48"/>
      <c r="AL3900" s="48"/>
      <c r="AM3900" s="48"/>
      <c r="AN3900" s="48"/>
      <c r="AO3900" s="48"/>
      <c r="AP3900" s="48"/>
      <c r="AQ3900" s="48"/>
      <c r="AR3900" s="48"/>
      <c r="AT3900" s="48"/>
      <c r="AU3900" s="48"/>
      <c r="AV3900" s="48"/>
      <c r="AZ3900" s="48"/>
      <c r="BA3900" s="48"/>
      <c r="BB3900" s="48"/>
      <c r="BC3900" s="48"/>
      <c r="BD3900" s="48"/>
      <c r="BE3900" s="48"/>
      <c r="BF3900" s="48"/>
      <c r="BG3900" s="48"/>
      <c r="BH3900" s="48"/>
      <c r="BI3900" s="48"/>
      <c r="BJ3900" s="48"/>
      <c r="BK3900" s="48"/>
      <c r="BL3900" s="48"/>
    </row>
    <row r="3901" spans="1:64" x14ac:dyDescent="0.25">
      <c r="A3901" s="56" t="s">
        <v>537</v>
      </c>
      <c r="B3901" s="56" t="s">
        <v>537</v>
      </c>
      <c r="C3901" s="47">
        <v>42330</v>
      </c>
      <c r="D3901" s="47"/>
      <c r="E3901" s="47"/>
      <c r="F3901" s="48" t="s">
        <v>534</v>
      </c>
      <c r="G3901" s="48"/>
      <c r="H3901" s="48">
        <v>506.01656250000002</v>
      </c>
      <c r="I3901" s="48">
        <v>0.19675624999999999</v>
      </c>
      <c r="J3901" s="48">
        <v>0.23927499999999999</v>
      </c>
      <c r="K3901" s="48">
        <v>0.27926875000000001</v>
      </c>
      <c r="L3901" s="48">
        <v>0.28225</v>
      </c>
      <c r="M3901" s="48">
        <v>0.27832499999999999</v>
      </c>
      <c r="N3901" s="48">
        <v>0.32926250000000001</v>
      </c>
      <c r="O3901" s="48">
        <v>0.29959999999999998</v>
      </c>
      <c r="P3901" s="48"/>
      <c r="Q3901" s="48"/>
      <c r="R3901" s="48"/>
      <c r="S3901" s="48"/>
      <c r="T3901" s="48"/>
      <c r="U3901" s="48"/>
      <c r="V3901" s="48"/>
      <c r="W3901" s="48"/>
      <c r="X3901" s="48"/>
      <c r="Y3901" s="48"/>
      <c r="Z3901" s="48"/>
      <c r="AA3901" s="48"/>
      <c r="AB3901" s="48"/>
      <c r="AC3901" s="48"/>
      <c r="AD3901" s="48"/>
      <c r="AE3901" s="48"/>
      <c r="AF3901" s="48"/>
      <c r="AG3901" s="48"/>
      <c r="AH3901" s="48"/>
      <c r="AI3901" s="48"/>
      <c r="AJ3901" s="48"/>
      <c r="AK3901" s="48"/>
      <c r="AL3901" s="48"/>
      <c r="AM3901" s="48"/>
      <c r="AN3901" s="48"/>
      <c r="AO3901" s="48"/>
      <c r="AP3901" s="48"/>
      <c r="AQ3901" s="48"/>
      <c r="AR3901" s="48"/>
      <c r="AT3901" s="48"/>
      <c r="AU3901" s="48"/>
      <c r="AV3901" s="48"/>
      <c r="AZ3901" s="48"/>
      <c r="BA3901" s="48"/>
      <c r="BB3901" s="48"/>
      <c r="BC3901" s="48"/>
      <c r="BD3901" s="48"/>
      <c r="BE3901" s="48"/>
      <c r="BF3901" s="48"/>
      <c r="BG3901" s="48"/>
      <c r="BH3901" s="48"/>
      <c r="BI3901" s="48"/>
      <c r="BJ3901" s="48"/>
      <c r="BK3901" s="48"/>
      <c r="BL3901" s="48"/>
    </row>
    <row r="3902" spans="1:64" x14ac:dyDescent="0.25">
      <c r="A3902" s="56" t="s">
        <v>537</v>
      </c>
      <c r="B3902" s="56" t="s">
        <v>537</v>
      </c>
      <c r="C3902" s="47">
        <v>42331</v>
      </c>
      <c r="D3902" s="47"/>
      <c r="E3902" s="47"/>
      <c r="F3902" s="48" t="s">
        <v>534</v>
      </c>
      <c r="G3902" s="48"/>
      <c r="H3902" s="48">
        <v>501.35953124999997</v>
      </c>
      <c r="I3902" s="48">
        <v>0.18020312499999999</v>
      </c>
      <c r="J3902" s="48">
        <v>0.23144375</v>
      </c>
      <c r="K3902" s="48">
        <v>0.27673750000000003</v>
      </c>
      <c r="L3902" s="48">
        <v>0.28131875000000001</v>
      </c>
      <c r="M3902" s="48">
        <v>0.27841250000000001</v>
      </c>
      <c r="N3902" s="48">
        <v>0.32932499999999998</v>
      </c>
      <c r="O3902" s="48">
        <v>0.29958125000000002</v>
      </c>
      <c r="P3902" s="48"/>
      <c r="Q3902" s="48"/>
      <c r="R3902" s="48"/>
      <c r="S3902" s="48"/>
      <c r="T3902" s="48"/>
      <c r="U3902" s="48"/>
      <c r="V3902" s="48"/>
      <c r="W3902" s="48"/>
      <c r="X3902" s="48"/>
      <c r="Y3902" s="48"/>
      <c r="Z3902" s="48"/>
      <c r="AA3902" s="48"/>
      <c r="AB3902" s="48"/>
      <c r="AC3902" s="48"/>
      <c r="AD3902" s="48"/>
      <c r="AE3902" s="48"/>
      <c r="AF3902" s="48">
        <v>0.53437325581157802</v>
      </c>
      <c r="AG3902" s="48">
        <v>0.49666099441982398</v>
      </c>
      <c r="AH3902" s="48"/>
      <c r="AI3902" s="48"/>
      <c r="AJ3902" s="48"/>
      <c r="AK3902" s="48"/>
      <c r="AL3902" s="48"/>
      <c r="AM3902" s="48"/>
      <c r="AN3902" s="48"/>
      <c r="AO3902" s="48"/>
      <c r="AP3902" s="48"/>
      <c r="AQ3902" s="48"/>
      <c r="AR3902" s="48"/>
      <c r="AT3902" s="48"/>
      <c r="AU3902" s="48"/>
      <c r="AV3902" s="48"/>
      <c r="AZ3902" s="48"/>
      <c r="BA3902" s="48"/>
      <c r="BB3902" s="48"/>
      <c r="BC3902" s="48"/>
      <c r="BD3902" s="48"/>
      <c r="BE3902" s="48"/>
      <c r="BF3902" s="48"/>
      <c r="BG3902" s="48"/>
      <c r="BH3902" s="48"/>
      <c r="BI3902" s="48"/>
      <c r="BJ3902" s="48"/>
      <c r="BK3902" s="48"/>
      <c r="BL3902" s="48"/>
    </row>
    <row r="3903" spans="1:64" x14ac:dyDescent="0.25">
      <c r="A3903" s="56" t="s">
        <v>537</v>
      </c>
      <c r="B3903" s="56" t="s">
        <v>537</v>
      </c>
      <c r="C3903" s="47">
        <v>42332</v>
      </c>
      <c r="D3903" s="47"/>
      <c r="E3903" s="47"/>
      <c r="F3903" s="48" t="s">
        <v>534</v>
      </c>
      <c r="G3903" s="48"/>
      <c r="H3903" s="48">
        <v>495.95203125</v>
      </c>
      <c r="I3903" s="48">
        <v>0.16340312500000001</v>
      </c>
      <c r="J3903" s="48">
        <v>0.22130625000000001</v>
      </c>
      <c r="K3903" s="48">
        <v>0.27323750000000002</v>
      </c>
      <c r="L3903" s="48">
        <v>0.28020624999999999</v>
      </c>
      <c r="M3903" s="48">
        <v>0.27834999999999999</v>
      </c>
      <c r="N3903" s="48">
        <v>0.32929999999999998</v>
      </c>
      <c r="O3903" s="48">
        <v>0.29972500000000002</v>
      </c>
      <c r="P3903" s="48"/>
      <c r="Q3903" s="48"/>
      <c r="R3903" s="48"/>
      <c r="S3903" s="48"/>
      <c r="T3903" s="48"/>
      <c r="U3903" s="48"/>
      <c r="V3903" s="48"/>
      <c r="W3903" s="48"/>
      <c r="X3903" s="48"/>
      <c r="Y3903" s="48"/>
      <c r="Z3903" s="48"/>
      <c r="AA3903" s="48"/>
      <c r="AB3903" s="48"/>
      <c r="AC3903" s="48"/>
      <c r="AD3903" s="48"/>
      <c r="AE3903" s="48"/>
      <c r="AF3903" s="48"/>
      <c r="AG3903" s="48"/>
      <c r="AH3903" s="48"/>
      <c r="AI3903" s="48"/>
      <c r="AJ3903" s="48"/>
      <c r="AK3903" s="48"/>
      <c r="AL3903" s="48"/>
      <c r="AM3903" s="48"/>
      <c r="AN3903" s="48"/>
      <c r="AO3903" s="48"/>
      <c r="AP3903" s="48"/>
      <c r="AQ3903" s="48"/>
      <c r="AR3903" s="48"/>
      <c r="AT3903" s="48"/>
      <c r="AU3903" s="48"/>
      <c r="AV3903" s="48"/>
      <c r="AZ3903" s="48"/>
      <c r="BA3903" s="48"/>
      <c r="BB3903" s="48"/>
      <c r="BC3903" s="48"/>
      <c r="BD3903" s="48"/>
      <c r="BE3903" s="48"/>
      <c r="BF3903" s="48"/>
      <c r="BG3903" s="48"/>
      <c r="BH3903" s="48"/>
      <c r="BI3903" s="48"/>
      <c r="BJ3903" s="48"/>
      <c r="BK3903" s="48"/>
      <c r="BL3903" s="48"/>
    </row>
    <row r="3904" spans="1:64" x14ac:dyDescent="0.25">
      <c r="A3904" s="56" t="s">
        <v>537</v>
      </c>
      <c r="B3904" s="56" t="s">
        <v>537</v>
      </c>
      <c r="C3904" s="47">
        <v>42333</v>
      </c>
      <c r="D3904" s="47"/>
      <c r="E3904" s="47"/>
      <c r="F3904" s="48" t="s">
        <v>534</v>
      </c>
      <c r="G3904" s="48"/>
      <c r="H3904" s="48">
        <v>490.51593750000001</v>
      </c>
      <c r="I3904" s="48">
        <v>0.14862500000000001</v>
      </c>
      <c r="J3904" s="48">
        <v>0.21039374999999999</v>
      </c>
      <c r="K3904" s="48">
        <v>0.269175</v>
      </c>
      <c r="L3904" s="48">
        <v>0.2790125</v>
      </c>
      <c r="M3904" s="48">
        <v>0.27826250000000002</v>
      </c>
      <c r="N3904" s="48">
        <v>0.32937499999999997</v>
      </c>
      <c r="O3904" s="48">
        <v>0.29971874999999998</v>
      </c>
      <c r="P3904" s="48"/>
      <c r="Q3904" s="48"/>
      <c r="R3904" s="48"/>
      <c r="S3904" s="48"/>
      <c r="T3904" s="48"/>
      <c r="U3904" s="48"/>
      <c r="V3904" s="48"/>
      <c r="W3904" s="48"/>
      <c r="X3904" s="48"/>
      <c r="Y3904" s="48"/>
      <c r="Z3904" s="48"/>
      <c r="AA3904" s="48"/>
      <c r="AB3904" s="48"/>
      <c r="AC3904" s="48"/>
      <c r="AD3904" s="48"/>
      <c r="AE3904" s="48">
        <v>8.4</v>
      </c>
      <c r="AF3904" s="48"/>
      <c r="AG3904" s="48"/>
      <c r="AH3904" s="48"/>
      <c r="AI3904" s="48"/>
      <c r="AJ3904" s="48"/>
      <c r="AK3904" s="48">
        <v>0.8</v>
      </c>
      <c r="AL3904" s="48">
        <v>8.35</v>
      </c>
      <c r="AM3904" s="48"/>
      <c r="AN3904" s="48"/>
      <c r="AO3904" s="48"/>
      <c r="AP3904" s="48"/>
      <c r="AQ3904" s="48"/>
      <c r="AR3904" s="48"/>
      <c r="AT3904" s="48"/>
      <c r="AU3904" s="48"/>
      <c r="AV3904" s="48"/>
      <c r="AZ3904" s="48"/>
      <c r="BA3904" s="48"/>
      <c r="BB3904" s="48"/>
      <c r="BC3904" s="48"/>
      <c r="BD3904" s="48"/>
      <c r="BE3904" s="48"/>
      <c r="BF3904" s="48"/>
      <c r="BG3904" s="48"/>
      <c r="BH3904" s="48"/>
      <c r="BI3904" s="48"/>
      <c r="BJ3904" s="48"/>
      <c r="BK3904" s="48"/>
      <c r="BL3904" s="48">
        <v>8.4</v>
      </c>
    </row>
    <row r="3905" spans="1:64" x14ac:dyDescent="0.25">
      <c r="A3905" s="56" t="s">
        <v>537</v>
      </c>
      <c r="B3905" s="56" t="s">
        <v>537</v>
      </c>
      <c r="C3905" s="47">
        <v>42334</v>
      </c>
      <c r="D3905" s="47"/>
      <c r="E3905" s="47"/>
      <c r="F3905" s="48" t="s">
        <v>534</v>
      </c>
      <c r="G3905" s="48"/>
      <c r="H3905" s="48">
        <v>515.66671874999997</v>
      </c>
      <c r="I3905" s="48">
        <v>0.25420312499999997</v>
      </c>
      <c r="J3905" s="48">
        <v>0.25835000000000002</v>
      </c>
      <c r="K3905" s="48">
        <v>0.27591874999999999</v>
      </c>
      <c r="L3905" s="48">
        <v>0.27936875</v>
      </c>
      <c r="M3905" s="48">
        <v>0.27826875000000001</v>
      </c>
      <c r="N3905" s="48">
        <v>0.32934374999999999</v>
      </c>
      <c r="O3905" s="48">
        <v>0.29971249999999999</v>
      </c>
      <c r="P3905" s="48"/>
      <c r="Q3905" s="48"/>
      <c r="R3905" s="48"/>
      <c r="S3905" s="48"/>
      <c r="T3905" s="48"/>
      <c r="U3905" s="48"/>
      <c r="V3905" s="48"/>
      <c r="W3905" s="48"/>
      <c r="X3905" s="48"/>
      <c r="Y3905" s="48"/>
      <c r="Z3905" s="48"/>
      <c r="AA3905" s="48"/>
      <c r="AB3905" s="48"/>
      <c r="AC3905" s="48"/>
      <c r="AD3905" s="48"/>
      <c r="AE3905" s="48"/>
      <c r="AF3905" s="48"/>
      <c r="AG3905" s="48"/>
      <c r="AH3905" s="48"/>
      <c r="AI3905" s="48"/>
      <c r="AJ3905" s="48"/>
      <c r="AK3905" s="48"/>
      <c r="AL3905" s="48"/>
      <c r="AM3905" s="48"/>
      <c r="AN3905" s="48"/>
      <c r="AO3905" s="48"/>
      <c r="AP3905" s="48"/>
      <c r="AQ3905" s="48"/>
      <c r="AR3905" s="48"/>
      <c r="AT3905" s="48"/>
      <c r="AU3905" s="48"/>
      <c r="AV3905" s="48"/>
      <c r="AZ3905" s="48"/>
      <c r="BA3905" s="48"/>
      <c r="BB3905" s="48"/>
      <c r="BC3905" s="48"/>
      <c r="BD3905" s="48"/>
      <c r="BE3905" s="48"/>
      <c r="BF3905" s="48"/>
      <c r="BG3905" s="48"/>
      <c r="BH3905" s="48"/>
      <c r="BI3905" s="48"/>
      <c r="BJ3905" s="48"/>
      <c r="BK3905" s="48"/>
      <c r="BL3905" s="48"/>
    </row>
    <row r="3906" spans="1:64" x14ac:dyDescent="0.25">
      <c r="A3906" s="56" t="s">
        <v>537</v>
      </c>
      <c r="B3906" s="56" t="s">
        <v>537</v>
      </c>
      <c r="C3906" s="47">
        <v>42335</v>
      </c>
      <c r="D3906" s="47"/>
      <c r="E3906" s="47"/>
      <c r="F3906" s="48" t="s">
        <v>534</v>
      </c>
      <c r="G3906" s="48"/>
      <c r="H3906" s="48">
        <v>512.296875</v>
      </c>
      <c r="I3906" s="48">
        <v>0.23546875</v>
      </c>
      <c r="J3906" s="48">
        <v>0.25388125</v>
      </c>
      <c r="K3906" s="48">
        <v>0.27620624999999999</v>
      </c>
      <c r="L3906" s="48">
        <v>0.27928750000000002</v>
      </c>
      <c r="M3906" s="48">
        <v>0.27834375</v>
      </c>
      <c r="N3906" s="48">
        <v>0.32945000000000002</v>
      </c>
      <c r="O3906" s="48">
        <v>0.29969374999999998</v>
      </c>
      <c r="P3906" s="48"/>
      <c r="Q3906" s="48"/>
      <c r="R3906" s="48"/>
      <c r="S3906" s="48"/>
      <c r="T3906" s="48"/>
      <c r="U3906" s="48"/>
      <c r="V3906" s="48"/>
      <c r="W3906" s="48"/>
      <c r="X3906" s="48"/>
      <c r="Y3906" s="48"/>
      <c r="Z3906" s="48"/>
      <c r="AA3906" s="48"/>
      <c r="AB3906" s="48"/>
      <c r="AC3906" s="48"/>
      <c r="AD3906" s="48"/>
      <c r="AE3906" s="48"/>
      <c r="AF3906" s="48"/>
      <c r="AG3906" s="48"/>
      <c r="AH3906" s="48"/>
      <c r="AI3906" s="48"/>
      <c r="AJ3906" s="48"/>
      <c r="AK3906" s="48"/>
      <c r="AL3906" s="48"/>
      <c r="AM3906" s="48"/>
      <c r="AN3906" s="48"/>
      <c r="AO3906" s="48"/>
      <c r="AP3906" s="48"/>
      <c r="AQ3906" s="48"/>
      <c r="AR3906" s="48"/>
      <c r="AT3906" s="48"/>
      <c r="AU3906" s="48"/>
      <c r="AV3906" s="48"/>
      <c r="AZ3906" s="48"/>
      <c r="BA3906" s="48"/>
      <c r="BB3906" s="48"/>
      <c r="BC3906" s="48"/>
      <c r="BD3906" s="48"/>
      <c r="BE3906" s="48"/>
      <c r="BF3906" s="48"/>
      <c r="BG3906" s="48"/>
      <c r="BH3906" s="48"/>
      <c r="BI3906" s="48"/>
      <c r="BJ3906" s="48"/>
      <c r="BK3906" s="48"/>
      <c r="BL3906" s="48"/>
    </row>
    <row r="3907" spans="1:64" x14ac:dyDescent="0.25">
      <c r="A3907" s="56" t="s">
        <v>537</v>
      </c>
      <c r="B3907" s="56" t="s">
        <v>537</v>
      </c>
      <c r="C3907" s="47">
        <v>42336</v>
      </c>
      <c r="D3907" s="47"/>
      <c r="E3907" s="47"/>
      <c r="F3907" s="48" t="s">
        <v>534</v>
      </c>
      <c r="G3907" s="48"/>
      <c r="H3907" s="48">
        <v>506.67656249999999</v>
      </c>
      <c r="I3907" s="48">
        <v>0.2117125</v>
      </c>
      <c r="J3907" s="48">
        <v>0.24456875</v>
      </c>
      <c r="K3907" s="48">
        <v>0.27438125000000002</v>
      </c>
      <c r="L3907" s="48">
        <v>0.27863749999999998</v>
      </c>
      <c r="M3907" s="48">
        <v>0.27844374999999999</v>
      </c>
      <c r="N3907" s="48">
        <v>0.32953125</v>
      </c>
      <c r="O3907" s="48">
        <v>0.29978749999999998</v>
      </c>
      <c r="P3907" s="48"/>
      <c r="Q3907" s="48"/>
      <c r="R3907" s="48"/>
      <c r="S3907" s="48"/>
      <c r="T3907" s="48"/>
      <c r="U3907" s="48"/>
      <c r="V3907" s="48"/>
      <c r="W3907" s="48"/>
      <c r="X3907" s="48"/>
      <c r="Y3907" s="48"/>
      <c r="Z3907" s="48"/>
      <c r="AA3907" s="48"/>
      <c r="AB3907" s="48"/>
      <c r="AC3907" s="48"/>
      <c r="AD3907" s="48"/>
      <c r="AE3907" s="48"/>
      <c r="AF3907" s="48"/>
      <c r="AG3907" s="48"/>
      <c r="AH3907" s="48"/>
      <c r="AI3907" s="48"/>
      <c r="AJ3907" s="48"/>
      <c r="AK3907" s="48"/>
      <c r="AL3907" s="48"/>
      <c r="AM3907" s="48"/>
      <c r="AN3907" s="48"/>
      <c r="AO3907" s="48"/>
      <c r="AP3907" s="48"/>
      <c r="AQ3907" s="48"/>
      <c r="AR3907" s="48"/>
      <c r="AT3907" s="48"/>
      <c r="AU3907" s="48"/>
      <c r="AV3907" s="48"/>
      <c r="AZ3907" s="48"/>
      <c r="BA3907" s="48"/>
      <c r="BB3907" s="48"/>
      <c r="BC3907" s="48"/>
      <c r="BD3907" s="48"/>
      <c r="BE3907" s="48"/>
      <c r="BF3907" s="48"/>
      <c r="BG3907" s="48"/>
      <c r="BH3907" s="48"/>
      <c r="BI3907" s="48"/>
      <c r="BJ3907" s="48"/>
      <c r="BK3907" s="48"/>
      <c r="BL3907" s="48"/>
    </row>
    <row r="3908" spans="1:64" x14ac:dyDescent="0.25">
      <c r="A3908" s="56" t="s">
        <v>537</v>
      </c>
      <c r="B3908" s="56" t="s">
        <v>537</v>
      </c>
      <c r="C3908" s="47">
        <v>42337</v>
      </c>
      <c r="D3908" s="47"/>
      <c r="E3908" s="47"/>
      <c r="F3908" s="48" t="s">
        <v>534</v>
      </c>
      <c r="G3908" s="48"/>
      <c r="H3908" s="48">
        <v>503.33671874999999</v>
      </c>
      <c r="I3908" s="48">
        <v>0.19798437499999999</v>
      </c>
      <c r="J3908" s="48">
        <v>0.23881875</v>
      </c>
      <c r="K3908" s="48">
        <v>0.27352500000000002</v>
      </c>
      <c r="L3908" s="48">
        <v>0.27815000000000001</v>
      </c>
      <c r="M3908" s="48">
        <v>0.27829999999999999</v>
      </c>
      <c r="N3908" s="48">
        <v>0.32963124999999999</v>
      </c>
      <c r="O3908" s="48">
        <v>0.29978125</v>
      </c>
      <c r="P3908" s="48"/>
      <c r="Q3908" s="48"/>
      <c r="R3908" s="48"/>
      <c r="S3908" s="48"/>
      <c r="T3908" s="48"/>
      <c r="U3908" s="48"/>
      <c r="V3908" s="48"/>
      <c r="W3908" s="48"/>
      <c r="X3908" s="48"/>
      <c r="Y3908" s="48"/>
      <c r="Z3908" s="48"/>
      <c r="AA3908" s="48"/>
      <c r="AB3908" s="48"/>
      <c r="AC3908" s="48"/>
      <c r="AD3908" s="48"/>
      <c r="AE3908" s="48"/>
      <c r="AF3908" s="48"/>
      <c r="AG3908" s="48"/>
      <c r="AH3908" s="48"/>
      <c r="AI3908" s="48"/>
      <c r="AJ3908" s="48"/>
      <c r="AK3908" s="48"/>
      <c r="AL3908" s="48"/>
      <c r="AM3908" s="48"/>
      <c r="AN3908" s="48"/>
      <c r="AO3908" s="48"/>
      <c r="AP3908" s="48"/>
      <c r="AQ3908" s="48"/>
      <c r="AR3908" s="48"/>
      <c r="AT3908" s="48"/>
      <c r="AU3908" s="48"/>
      <c r="AV3908" s="48"/>
      <c r="AZ3908" s="48"/>
      <c r="BA3908" s="48"/>
      <c r="BB3908" s="48"/>
      <c r="BC3908" s="48"/>
      <c r="BD3908" s="48"/>
      <c r="BE3908" s="48"/>
      <c r="BF3908" s="48"/>
      <c r="BG3908" s="48"/>
      <c r="BH3908" s="48"/>
      <c r="BI3908" s="48"/>
      <c r="BJ3908" s="48"/>
      <c r="BK3908" s="48"/>
      <c r="BL3908" s="48"/>
    </row>
    <row r="3909" spans="1:64" x14ac:dyDescent="0.25">
      <c r="A3909" s="56" t="s">
        <v>537</v>
      </c>
      <c r="B3909" s="56" t="s">
        <v>537</v>
      </c>
      <c r="C3909" s="47">
        <v>42338</v>
      </c>
      <c r="D3909" s="47"/>
      <c r="E3909" s="47"/>
      <c r="F3909" s="48" t="s">
        <v>534</v>
      </c>
      <c r="G3909" s="48"/>
      <c r="H3909" s="48">
        <v>500.35265625</v>
      </c>
      <c r="I3909" s="48">
        <v>0.18710937499999999</v>
      </c>
      <c r="J3909" s="48">
        <v>0.23323749999999999</v>
      </c>
      <c r="K3909" s="48">
        <v>0.27228750000000002</v>
      </c>
      <c r="L3909" s="48">
        <v>0.27766249999999998</v>
      </c>
      <c r="M3909" s="48">
        <v>0.27818124999999999</v>
      </c>
      <c r="N3909" s="48">
        <v>0.329675</v>
      </c>
      <c r="O3909" s="48">
        <v>0.29986249999999998</v>
      </c>
      <c r="P3909" s="48"/>
      <c r="Q3909" s="48"/>
      <c r="R3909" s="48"/>
      <c r="S3909" s="48"/>
      <c r="T3909" s="48"/>
      <c r="U3909" s="48"/>
      <c r="V3909" s="48"/>
      <c r="W3909" s="48"/>
      <c r="X3909" s="48"/>
      <c r="Y3909" s="48"/>
      <c r="Z3909" s="48"/>
      <c r="AA3909" s="48"/>
      <c r="AB3909" s="48"/>
      <c r="AC3909" s="48"/>
      <c r="AD3909" s="48"/>
      <c r="AE3909" s="48"/>
      <c r="AF3909" s="48">
        <v>0.564367418685227</v>
      </c>
      <c r="AG3909" s="48">
        <v>0.542988769850973</v>
      </c>
      <c r="AH3909" s="48"/>
      <c r="AI3909" s="48"/>
      <c r="AJ3909" s="48"/>
      <c r="AK3909" s="48"/>
      <c r="AL3909" s="48"/>
      <c r="AM3909" s="48"/>
      <c r="AN3909" s="48"/>
      <c r="AO3909" s="48"/>
      <c r="AP3909" s="48"/>
      <c r="AQ3909" s="48"/>
      <c r="AR3909" s="48"/>
      <c r="AT3909" s="48"/>
      <c r="AU3909" s="48"/>
      <c r="AV3909" s="48"/>
      <c r="AZ3909" s="48"/>
      <c r="BA3909" s="48"/>
      <c r="BB3909" s="48"/>
      <c r="BC3909" s="48"/>
      <c r="BD3909" s="48"/>
      <c r="BE3909" s="48"/>
      <c r="BF3909" s="48"/>
      <c r="BG3909" s="48"/>
      <c r="BH3909" s="48"/>
      <c r="BI3909" s="48"/>
      <c r="BJ3909" s="48"/>
      <c r="BK3909" s="48"/>
      <c r="BL3909" s="48"/>
    </row>
    <row r="3910" spans="1:64" x14ac:dyDescent="0.25">
      <c r="A3910" s="56" t="s">
        <v>537</v>
      </c>
      <c r="B3910" s="56" t="s">
        <v>537</v>
      </c>
      <c r="C3910" s="47">
        <v>42339</v>
      </c>
      <c r="D3910" s="47"/>
      <c r="E3910" s="47"/>
      <c r="F3910" s="48" t="s">
        <v>534</v>
      </c>
      <c r="G3910" s="48"/>
      <c r="H3910" s="48">
        <v>497.22843749999998</v>
      </c>
      <c r="I3910" s="48">
        <v>0.17665624999999999</v>
      </c>
      <c r="J3910" s="48">
        <v>0.22718749999999999</v>
      </c>
      <c r="K3910" s="48">
        <v>0.27120624999999998</v>
      </c>
      <c r="L3910" s="48">
        <v>0.27676250000000002</v>
      </c>
      <c r="M3910" s="48">
        <v>0.27803125000000001</v>
      </c>
      <c r="N3910" s="48">
        <v>0.32965624999999998</v>
      </c>
      <c r="O3910" s="48">
        <v>0.29985000000000001</v>
      </c>
      <c r="P3910" s="48"/>
      <c r="Q3910" s="48"/>
      <c r="R3910" s="48"/>
      <c r="S3910" s="48"/>
      <c r="T3910" s="48"/>
      <c r="U3910" s="48"/>
      <c r="V3910" s="48"/>
      <c r="W3910" s="48"/>
      <c r="X3910" s="48"/>
      <c r="Y3910" s="48"/>
      <c r="Z3910" s="48"/>
      <c r="AA3910" s="48"/>
      <c r="AB3910" s="48"/>
      <c r="AC3910" s="48"/>
      <c r="AD3910" s="48"/>
      <c r="AE3910" s="48"/>
      <c r="AF3910" s="48"/>
      <c r="AG3910" s="48"/>
      <c r="AH3910" s="48"/>
      <c r="AI3910" s="48"/>
      <c r="AJ3910" s="48"/>
      <c r="AK3910" s="48"/>
      <c r="AL3910" s="48"/>
      <c r="AM3910" s="48"/>
      <c r="AN3910" s="48"/>
      <c r="AO3910" s="48"/>
      <c r="AP3910" s="48"/>
      <c r="AQ3910" s="48"/>
      <c r="AR3910" s="48"/>
      <c r="AT3910" s="48"/>
      <c r="AU3910" s="48"/>
      <c r="AV3910" s="48"/>
      <c r="AZ3910" s="48"/>
      <c r="BA3910" s="48"/>
      <c r="BB3910" s="48"/>
      <c r="BC3910" s="48"/>
      <c r="BD3910" s="48"/>
      <c r="BE3910" s="48"/>
      <c r="BF3910" s="48"/>
      <c r="BG3910" s="48"/>
      <c r="BH3910" s="48"/>
      <c r="BI3910" s="48"/>
      <c r="BJ3910" s="48"/>
      <c r="BK3910" s="48"/>
      <c r="BL3910" s="48"/>
    </row>
    <row r="3911" spans="1:64" x14ac:dyDescent="0.25">
      <c r="A3911" s="56" t="s">
        <v>537</v>
      </c>
      <c r="B3911" s="56" t="s">
        <v>537</v>
      </c>
      <c r="C3911" s="47">
        <v>42340</v>
      </c>
      <c r="D3911" s="47"/>
      <c r="E3911" s="47"/>
      <c r="F3911" s="48" t="s">
        <v>534</v>
      </c>
      <c r="G3911" s="48"/>
      <c r="H3911" s="48">
        <v>491.45109374999998</v>
      </c>
      <c r="I3911" s="48">
        <v>0.159178125</v>
      </c>
      <c r="J3911" s="48">
        <v>0.2161875</v>
      </c>
      <c r="K3911" s="48">
        <v>0.26792500000000002</v>
      </c>
      <c r="L3911" s="48">
        <v>0.27523750000000002</v>
      </c>
      <c r="M3911" s="48">
        <v>0.27782499999999999</v>
      </c>
      <c r="N3911" s="48">
        <v>0.32963750000000003</v>
      </c>
      <c r="O3911" s="48">
        <v>0.29986249999999998</v>
      </c>
      <c r="P3911" s="48"/>
      <c r="Q3911" s="48"/>
      <c r="R3911" s="48"/>
      <c r="S3911" s="48"/>
      <c r="T3911" s="48"/>
      <c r="U3911" s="48"/>
      <c r="V3911" s="48"/>
      <c r="W3911" s="48"/>
      <c r="X3911" s="48"/>
      <c r="Y3911" s="48"/>
      <c r="Z3911" s="48"/>
      <c r="AA3911" s="48"/>
      <c r="AB3911" s="48"/>
      <c r="AC3911" s="48"/>
      <c r="AD3911" s="48"/>
      <c r="AE3911" s="48">
        <v>8.4</v>
      </c>
      <c r="AF3911" s="48"/>
      <c r="AG3911" s="48"/>
      <c r="AH3911" s="48"/>
      <c r="AI3911" s="48"/>
      <c r="AJ3911" s="48"/>
      <c r="AK3911" s="48">
        <v>1.55</v>
      </c>
      <c r="AL3911" s="48">
        <v>8.4</v>
      </c>
      <c r="AM3911" s="48"/>
      <c r="AN3911" s="48"/>
      <c r="AO3911" s="48"/>
      <c r="AP3911" s="48"/>
      <c r="AQ3911" s="48"/>
      <c r="AR3911" s="48"/>
      <c r="AT3911" s="48"/>
      <c r="AU3911" s="48"/>
      <c r="AV3911" s="48"/>
      <c r="AZ3911" s="48"/>
      <c r="BA3911" s="48"/>
      <c r="BB3911" s="48"/>
      <c r="BC3911" s="48"/>
      <c r="BD3911" s="48"/>
      <c r="BE3911" s="48"/>
      <c r="BF3911" s="48"/>
      <c r="BG3911" s="48"/>
      <c r="BH3911" s="48"/>
      <c r="BI3911" s="48"/>
      <c r="BJ3911" s="48"/>
      <c r="BK3911" s="48"/>
      <c r="BL3911" s="48">
        <v>8.4</v>
      </c>
    </row>
    <row r="3912" spans="1:64" x14ac:dyDescent="0.25">
      <c r="A3912" s="56" t="s">
        <v>537</v>
      </c>
      <c r="B3912" s="56" t="s">
        <v>537</v>
      </c>
      <c r="C3912" s="47">
        <v>42341</v>
      </c>
      <c r="D3912" s="47"/>
      <c r="E3912" s="47"/>
      <c r="F3912" s="48" t="s">
        <v>534</v>
      </c>
      <c r="G3912" s="48"/>
      <c r="H3912" s="48">
        <v>519.77390624999998</v>
      </c>
      <c r="I3912" s="48">
        <v>0.28098437500000001</v>
      </c>
      <c r="J3912" s="48">
        <v>0.26423750000000001</v>
      </c>
      <c r="K3912" s="48">
        <v>0.27315624999999999</v>
      </c>
      <c r="L3912" s="48">
        <v>0.27971249999999998</v>
      </c>
      <c r="M3912" s="48">
        <v>0.27769375000000002</v>
      </c>
      <c r="N3912" s="48">
        <v>0.32963124999999999</v>
      </c>
      <c r="O3912" s="48">
        <v>0.29977500000000001</v>
      </c>
      <c r="P3912" s="48"/>
      <c r="Q3912" s="48"/>
      <c r="R3912" s="48"/>
      <c r="S3912" s="48"/>
      <c r="T3912" s="48">
        <v>7.5966690249999997</v>
      </c>
      <c r="U3912" s="48">
        <v>437.79349999999999</v>
      </c>
      <c r="V3912" s="48">
        <v>90.66</v>
      </c>
      <c r="W3912" s="48"/>
      <c r="X3912" s="48"/>
      <c r="Y3912" s="48"/>
      <c r="Z3912" s="48"/>
      <c r="AA3912" s="48"/>
      <c r="AB3912" s="48"/>
      <c r="AC3912" s="48"/>
      <c r="AD3912" s="48"/>
      <c r="AE3912" s="48"/>
      <c r="AF3912" s="48"/>
      <c r="AG3912" s="48"/>
      <c r="AH3912" s="48"/>
      <c r="AI3912" s="48"/>
      <c r="AJ3912" s="48">
        <v>0.82699999999999996</v>
      </c>
      <c r="AK3912" s="48"/>
      <c r="AL3912" s="48"/>
      <c r="AM3912" s="48">
        <v>1.69</v>
      </c>
      <c r="AN3912" s="48">
        <v>3.5983354667336501E-2</v>
      </c>
      <c r="AO3912" s="48">
        <v>3.3663058000000001</v>
      </c>
      <c r="AP3912" s="48">
        <v>93.551749999999998</v>
      </c>
      <c r="AQ3912" s="48"/>
      <c r="AR3912" s="48"/>
      <c r="AS3912">
        <v>1.8064868000000001E-2</v>
      </c>
      <c r="AT3912" s="48"/>
      <c r="AU3912" s="48"/>
      <c r="AV3912" s="48"/>
      <c r="AZ3912" s="48"/>
      <c r="BA3912" s="48"/>
      <c r="BB3912" s="48"/>
      <c r="BC3912" s="48">
        <v>1.750866525</v>
      </c>
      <c r="BD3912" s="48"/>
      <c r="BE3912" s="48">
        <v>90.66</v>
      </c>
      <c r="BF3912" s="48">
        <v>1.9312447882197201E-2</v>
      </c>
      <c r="BG3912" s="48">
        <v>9.8098916044109998E-3</v>
      </c>
      <c r="BH3912" s="48">
        <v>2.4794966999999999</v>
      </c>
      <c r="BI3912" s="48"/>
      <c r="BJ3912" s="48">
        <v>252.75475</v>
      </c>
      <c r="BK3912" s="48"/>
      <c r="BL3912" s="48"/>
    </row>
    <row r="3913" spans="1:64" x14ac:dyDescent="0.25">
      <c r="A3913" s="56" t="s">
        <v>537</v>
      </c>
      <c r="B3913" s="56" t="s">
        <v>537</v>
      </c>
      <c r="C3913" s="47">
        <v>42342</v>
      </c>
      <c r="D3913" s="47"/>
      <c r="E3913" s="47"/>
      <c r="F3913" s="48" t="s">
        <v>534</v>
      </c>
      <c r="G3913" s="48"/>
      <c r="H3913" s="48">
        <v>516.01593749999995</v>
      </c>
      <c r="I3913" s="48">
        <v>0.25945000000000001</v>
      </c>
      <c r="J3913" s="48">
        <v>0.26261875000000001</v>
      </c>
      <c r="K3913" s="48">
        <v>0.27395000000000003</v>
      </c>
      <c r="L3913" s="48">
        <v>0.2779875</v>
      </c>
      <c r="M3913" s="48">
        <v>0.27750625000000001</v>
      </c>
      <c r="N3913" s="48">
        <v>0.32969999999999999</v>
      </c>
      <c r="O3913" s="48">
        <v>0.299875</v>
      </c>
      <c r="P3913" s="48"/>
      <c r="Q3913" s="48"/>
      <c r="R3913" s="48"/>
      <c r="S3913" s="48"/>
      <c r="T3913" s="48"/>
      <c r="U3913" s="48"/>
      <c r="V3913" s="48"/>
      <c r="W3913" s="48"/>
      <c r="X3913" s="48"/>
      <c r="Y3913" s="48"/>
      <c r="Z3913" s="48"/>
      <c r="AA3913" s="48"/>
      <c r="AB3913" s="48"/>
      <c r="AC3913" s="48"/>
      <c r="AD3913" s="48"/>
      <c r="AE3913" s="48"/>
      <c r="AF3913" s="48">
        <v>0.59949309877063395</v>
      </c>
      <c r="AG3913" s="48">
        <v>0.57682082195668305</v>
      </c>
      <c r="AH3913" s="48"/>
      <c r="AI3913" s="48"/>
      <c r="AJ3913" s="48"/>
      <c r="AK3913" s="48"/>
      <c r="AL3913" s="48"/>
      <c r="AM3913" s="48"/>
      <c r="AN3913" s="48"/>
      <c r="AO3913" s="48"/>
      <c r="AP3913" s="48"/>
      <c r="AQ3913" s="48"/>
      <c r="AR3913" s="48"/>
      <c r="AT3913" s="48"/>
      <c r="AU3913" s="48"/>
      <c r="AV3913" s="48"/>
      <c r="AZ3913" s="48"/>
      <c r="BA3913" s="48"/>
      <c r="BB3913" s="48"/>
      <c r="BC3913" s="48"/>
      <c r="BD3913" s="48"/>
      <c r="BE3913" s="48"/>
      <c r="BF3913" s="48"/>
      <c r="BG3913" s="48"/>
      <c r="BH3913" s="48"/>
      <c r="BI3913" s="48"/>
      <c r="BJ3913" s="48"/>
      <c r="BK3913" s="48"/>
      <c r="BL3913" s="48"/>
    </row>
    <row r="3914" spans="1:64" x14ac:dyDescent="0.25">
      <c r="A3914" s="56" t="s">
        <v>537</v>
      </c>
      <c r="B3914" s="56" t="s">
        <v>537</v>
      </c>
      <c r="C3914" s="47">
        <v>42343</v>
      </c>
      <c r="D3914" s="47"/>
      <c r="E3914" s="47"/>
      <c r="F3914" s="48" t="s">
        <v>534</v>
      </c>
      <c r="G3914" s="48"/>
      <c r="H3914" s="48">
        <v>512.37843750000002</v>
      </c>
      <c r="I3914" s="48">
        <v>0.24086874999999999</v>
      </c>
      <c r="J3914" s="48">
        <v>0.25748749999999998</v>
      </c>
      <c r="K3914" s="48">
        <v>0.27431875</v>
      </c>
      <c r="L3914" s="48">
        <v>0.2774375</v>
      </c>
      <c r="M3914" s="48">
        <v>0.27742499999999998</v>
      </c>
      <c r="N3914" s="48">
        <v>0.32971875</v>
      </c>
      <c r="O3914" s="48">
        <v>0.29985000000000001</v>
      </c>
      <c r="P3914" s="48"/>
      <c r="Q3914" s="48"/>
      <c r="R3914" s="48"/>
      <c r="S3914" s="48"/>
      <c r="T3914" s="48"/>
      <c r="U3914" s="48"/>
      <c r="V3914" s="48"/>
      <c r="W3914" s="48"/>
      <c r="X3914" s="48"/>
      <c r="Y3914" s="48"/>
      <c r="Z3914" s="48"/>
      <c r="AA3914" s="48"/>
      <c r="AB3914" s="48"/>
      <c r="AC3914" s="48"/>
      <c r="AD3914" s="48"/>
      <c r="AE3914" s="48"/>
      <c r="AF3914" s="48"/>
      <c r="AG3914" s="48"/>
      <c r="AH3914" s="48"/>
      <c r="AI3914" s="48"/>
      <c r="AJ3914" s="48"/>
      <c r="AK3914" s="48"/>
      <c r="AL3914" s="48"/>
      <c r="AM3914" s="48"/>
      <c r="AN3914" s="48"/>
      <c r="AO3914" s="48"/>
      <c r="AP3914" s="48"/>
      <c r="AQ3914" s="48"/>
      <c r="AR3914" s="48"/>
      <c r="AT3914" s="48"/>
      <c r="AU3914" s="48"/>
      <c r="AV3914" s="48"/>
      <c r="AZ3914" s="48"/>
      <c r="BA3914" s="48"/>
      <c r="BB3914" s="48"/>
      <c r="BC3914" s="48"/>
      <c r="BD3914" s="48"/>
      <c r="BE3914" s="48"/>
      <c r="BF3914" s="48"/>
      <c r="BG3914" s="48"/>
      <c r="BH3914" s="48"/>
      <c r="BI3914" s="48"/>
      <c r="BJ3914" s="48"/>
      <c r="BK3914" s="48"/>
      <c r="BL3914" s="48"/>
    </row>
    <row r="3915" spans="1:64" x14ac:dyDescent="0.25">
      <c r="A3915" s="56" t="s">
        <v>537</v>
      </c>
      <c r="B3915" s="56" t="s">
        <v>537</v>
      </c>
      <c r="C3915" s="47">
        <v>42344</v>
      </c>
      <c r="D3915" s="47"/>
      <c r="E3915" s="47"/>
      <c r="F3915" s="48" t="s">
        <v>534</v>
      </c>
      <c r="G3915" s="48"/>
      <c r="H3915" s="48">
        <v>509.35734374999998</v>
      </c>
      <c r="I3915" s="48">
        <v>0.22634062499999999</v>
      </c>
      <c r="J3915" s="48">
        <v>0.25264999999999999</v>
      </c>
      <c r="K3915" s="48">
        <v>0.27436874999999999</v>
      </c>
      <c r="L3915" s="48">
        <v>0.27712500000000001</v>
      </c>
      <c r="M3915" s="48">
        <v>0.27727499999999999</v>
      </c>
      <c r="N3915" s="48">
        <v>0.32976250000000001</v>
      </c>
      <c r="O3915" s="48">
        <v>0.29983124999999999</v>
      </c>
      <c r="P3915" s="48"/>
      <c r="Q3915" s="48"/>
      <c r="R3915" s="48"/>
      <c r="S3915" s="48"/>
      <c r="T3915" s="48"/>
      <c r="U3915" s="48"/>
      <c r="V3915" s="48"/>
      <c r="W3915" s="48"/>
      <c r="X3915" s="48"/>
      <c r="Y3915" s="48"/>
      <c r="Z3915" s="48"/>
      <c r="AA3915" s="48"/>
      <c r="AB3915" s="48"/>
      <c r="AC3915" s="48"/>
      <c r="AD3915" s="48"/>
      <c r="AE3915" s="48"/>
      <c r="AF3915" s="48"/>
      <c r="AG3915" s="48"/>
      <c r="AH3915" s="48"/>
      <c r="AI3915" s="48"/>
      <c r="AJ3915" s="48"/>
      <c r="AK3915" s="48"/>
      <c r="AL3915" s="48"/>
      <c r="AM3915" s="48"/>
      <c r="AN3915" s="48"/>
      <c r="AO3915" s="48"/>
      <c r="AP3915" s="48"/>
      <c r="AQ3915" s="48"/>
      <c r="AR3915" s="48"/>
      <c r="AT3915" s="48"/>
      <c r="AU3915" s="48"/>
      <c r="AV3915" s="48"/>
      <c r="AZ3915" s="48"/>
      <c r="BA3915" s="48"/>
      <c r="BB3915" s="48"/>
      <c r="BC3915" s="48"/>
      <c r="BD3915" s="48"/>
      <c r="BE3915" s="48"/>
      <c r="BF3915" s="48"/>
      <c r="BG3915" s="48"/>
      <c r="BH3915" s="48"/>
      <c r="BI3915" s="48"/>
      <c r="BJ3915" s="48"/>
      <c r="BK3915" s="48"/>
      <c r="BL3915" s="48"/>
    </row>
    <row r="3916" spans="1:64" x14ac:dyDescent="0.25">
      <c r="A3916" s="56" t="s">
        <v>537</v>
      </c>
      <c r="B3916" s="56" t="s">
        <v>537</v>
      </c>
      <c r="C3916" s="47">
        <v>42345</v>
      </c>
      <c r="D3916" s="47"/>
      <c r="E3916" s="47"/>
      <c r="F3916" s="48" t="s">
        <v>534</v>
      </c>
      <c r="G3916" s="48"/>
      <c r="H3916" s="48">
        <v>505.54359375000001</v>
      </c>
      <c r="I3916" s="48">
        <v>0.21167812499999999</v>
      </c>
      <c r="J3916" s="48">
        <v>0.24633749999999999</v>
      </c>
      <c r="K3916" s="48">
        <v>0.27306875000000003</v>
      </c>
      <c r="L3916" s="48">
        <v>0.27634375</v>
      </c>
      <c r="M3916" s="48">
        <v>0.27713125</v>
      </c>
      <c r="N3916" s="48">
        <v>0.32972499999999999</v>
      </c>
      <c r="O3916" s="48">
        <v>0.29986875000000002</v>
      </c>
      <c r="P3916" s="48"/>
      <c r="Q3916" s="48"/>
      <c r="R3916" s="48"/>
      <c r="S3916" s="48"/>
      <c r="T3916" s="48"/>
      <c r="U3916" s="48"/>
      <c r="V3916" s="48"/>
      <c r="W3916" s="48"/>
      <c r="X3916" s="48"/>
      <c r="Y3916" s="48"/>
      <c r="Z3916" s="48"/>
      <c r="AA3916" s="48"/>
      <c r="AB3916" s="48"/>
      <c r="AC3916" s="48"/>
      <c r="AD3916" s="48"/>
      <c r="AE3916" s="48"/>
      <c r="AF3916" s="48">
        <v>0.52634936992136905</v>
      </c>
      <c r="AG3916" s="48">
        <v>0.53475430017048897</v>
      </c>
      <c r="AH3916" s="48"/>
      <c r="AI3916" s="48"/>
      <c r="AJ3916" s="48"/>
      <c r="AK3916" s="48"/>
      <c r="AL3916" s="48"/>
      <c r="AM3916" s="48"/>
      <c r="AN3916" s="48"/>
      <c r="AO3916" s="48"/>
      <c r="AP3916" s="48"/>
      <c r="AQ3916" s="48"/>
      <c r="AR3916" s="48"/>
      <c r="AT3916" s="48"/>
      <c r="AU3916" s="48"/>
      <c r="AV3916" s="48"/>
      <c r="AZ3916" s="48"/>
      <c r="BA3916" s="48"/>
      <c r="BB3916" s="48"/>
      <c r="BC3916" s="48"/>
      <c r="BD3916" s="48"/>
      <c r="BE3916" s="48"/>
      <c r="BF3916" s="48"/>
      <c r="BG3916" s="48"/>
      <c r="BH3916" s="48"/>
      <c r="BI3916" s="48"/>
      <c r="BJ3916" s="48"/>
      <c r="BK3916" s="48"/>
      <c r="BL3916" s="48"/>
    </row>
    <row r="3917" spans="1:64" x14ac:dyDescent="0.25">
      <c r="A3917" s="56" t="s">
        <v>537</v>
      </c>
      <c r="B3917" s="56" t="s">
        <v>537</v>
      </c>
      <c r="C3917" s="47">
        <v>42346</v>
      </c>
      <c r="D3917" s="47"/>
      <c r="E3917" s="47"/>
      <c r="F3917" s="48" t="s">
        <v>534</v>
      </c>
      <c r="G3917" s="48"/>
      <c r="H3917" s="48">
        <v>500.95265625000002</v>
      </c>
      <c r="I3917" s="48">
        <v>0.19490312500000001</v>
      </c>
      <c r="J3917" s="48">
        <v>0.23831875</v>
      </c>
      <c r="K3917" s="48">
        <v>0.27138125000000002</v>
      </c>
      <c r="L3917" s="48">
        <v>0.27536875</v>
      </c>
      <c r="M3917" s="48">
        <v>0.27687499999999998</v>
      </c>
      <c r="N3917" s="48">
        <v>0.32981250000000001</v>
      </c>
      <c r="O3917" s="48">
        <v>0.29979375000000003</v>
      </c>
      <c r="P3917" s="48"/>
      <c r="Q3917" s="48"/>
      <c r="R3917" s="48"/>
      <c r="S3917" s="48"/>
      <c r="T3917" s="48"/>
      <c r="U3917" s="48"/>
      <c r="V3917" s="48"/>
      <c r="W3917" s="48"/>
      <c r="X3917" s="48"/>
      <c r="Y3917" s="48"/>
      <c r="Z3917" s="48"/>
      <c r="AA3917" s="48"/>
      <c r="AB3917" s="48"/>
      <c r="AC3917" s="48"/>
      <c r="AD3917" s="48"/>
      <c r="AE3917" s="48">
        <v>8.4</v>
      </c>
      <c r="AF3917" s="48"/>
      <c r="AG3917" s="48"/>
      <c r="AH3917" s="48"/>
      <c r="AI3917" s="48"/>
      <c r="AJ3917" s="48"/>
      <c r="AK3917" s="48">
        <v>2.95</v>
      </c>
      <c r="AL3917" s="48">
        <v>8.4</v>
      </c>
      <c r="AM3917" s="48"/>
      <c r="AN3917" s="48"/>
      <c r="AO3917" s="48"/>
      <c r="AP3917" s="48"/>
      <c r="AQ3917" s="48"/>
      <c r="AR3917" s="48"/>
      <c r="AT3917" s="48"/>
      <c r="AU3917" s="48"/>
      <c r="AV3917" s="48"/>
      <c r="AZ3917" s="48"/>
      <c r="BA3917" s="48"/>
      <c r="BB3917" s="48"/>
      <c r="BC3917" s="48"/>
      <c r="BD3917" s="48"/>
      <c r="BE3917" s="48"/>
      <c r="BF3917" s="48"/>
      <c r="BG3917" s="48"/>
      <c r="BH3917" s="48"/>
      <c r="BI3917" s="48"/>
      <c r="BJ3917" s="48"/>
      <c r="BK3917" s="48"/>
      <c r="BL3917" s="48">
        <v>8.4</v>
      </c>
    </row>
    <row r="3918" spans="1:64" x14ac:dyDescent="0.25">
      <c r="A3918" s="56" t="s">
        <v>537</v>
      </c>
      <c r="B3918" s="56" t="s">
        <v>537</v>
      </c>
      <c r="C3918" s="47">
        <v>42347</v>
      </c>
      <c r="D3918" s="47"/>
      <c r="E3918" s="47"/>
      <c r="F3918" s="48" t="s">
        <v>534</v>
      </c>
      <c r="G3918" s="48"/>
      <c r="H3918" s="48">
        <v>497.26499999999999</v>
      </c>
      <c r="I3918" s="48">
        <v>0.1822125</v>
      </c>
      <c r="J3918" s="48">
        <v>0.23171249999999999</v>
      </c>
      <c r="K3918" s="48">
        <v>0.27015624999999999</v>
      </c>
      <c r="L3918" s="48">
        <v>0.27427499999999999</v>
      </c>
      <c r="M3918" s="48">
        <v>0.27661875000000002</v>
      </c>
      <c r="N3918" s="48">
        <v>0.32974999999999999</v>
      </c>
      <c r="O3918" s="48">
        <v>0.29978749999999998</v>
      </c>
      <c r="P3918" s="48"/>
      <c r="Q3918" s="48"/>
      <c r="R3918" s="48"/>
      <c r="S3918" s="48"/>
      <c r="T3918" s="48"/>
      <c r="U3918" s="48"/>
      <c r="V3918" s="48"/>
      <c r="W3918" s="48"/>
      <c r="X3918" s="48"/>
      <c r="Y3918" s="48"/>
      <c r="Z3918" s="48"/>
      <c r="AA3918" s="48"/>
      <c r="AB3918" s="48"/>
      <c r="AC3918" s="48"/>
      <c r="AD3918" s="48"/>
      <c r="AE3918" s="48"/>
      <c r="AF3918" s="48"/>
      <c r="AG3918" s="48"/>
      <c r="AH3918" s="48"/>
      <c r="AI3918" s="48"/>
      <c r="AJ3918" s="48"/>
      <c r="AK3918" s="48"/>
      <c r="AL3918" s="48"/>
      <c r="AM3918" s="48"/>
      <c r="AN3918" s="48"/>
      <c r="AO3918" s="48"/>
      <c r="AP3918" s="48"/>
      <c r="AQ3918" s="48"/>
      <c r="AR3918" s="48"/>
      <c r="AT3918" s="48"/>
      <c r="AU3918" s="48"/>
      <c r="AV3918" s="48"/>
      <c r="AZ3918" s="48"/>
      <c r="BA3918" s="48"/>
      <c r="BB3918" s="48"/>
      <c r="BC3918" s="48"/>
      <c r="BD3918" s="48"/>
      <c r="BE3918" s="48"/>
      <c r="BF3918" s="48"/>
      <c r="BG3918" s="48"/>
      <c r="BH3918" s="48"/>
      <c r="BI3918" s="48"/>
      <c r="BJ3918" s="48"/>
      <c r="BK3918" s="48"/>
      <c r="BL3918" s="48"/>
    </row>
    <row r="3919" spans="1:64" x14ac:dyDescent="0.25">
      <c r="A3919" s="56" t="s">
        <v>537</v>
      </c>
      <c r="B3919" s="56" t="s">
        <v>537</v>
      </c>
      <c r="C3919" s="47">
        <v>42348</v>
      </c>
      <c r="D3919" s="47"/>
      <c r="E3919" s="47"/>
      <c r="F3919" s="48" t="s">
        <v>534</v>
      </c>
      <c r="G3919" s="48"/>
      <c r="H3919" s="48">
        <v>523.49437499999999</v>
      </c>
      <c r="I3919" s="48">
        <v>0.28930624999999999</v>
      </c>
      <c r="J3919" s="48">
        <v>0.27116875000000001</v>
      </c>
      <c r="K3919" s="48">
        <v>0.28026875000000001</v>
      </c>
      <c r="L3919" s="48">
        <v>0.27863125</v>
      </c>
      <c r="M3919" s="48">
        <v>0.27637499999999998</v>
      </c>
      <c r="N3919" s="48">
        <v>0.32969375000000001</v>
      </c>
      <c r="O3919" s="48">
        <v>0.29977500000000001</v>
      </c>
      <c r="P3919" s="48"/>
      <c r="Q3919" s="48"/>
      <c r="R3919" s="48"/>
      <c r="S3919" s="48"/>
      <c r="T3919" s="48"/>
      <c r="U3919" s="48"/>
      <c r="V3919" s="48"/>
      <c r="W3919" s="48"/>
      <c r="X3919" s="48"/>
      <c r="Y3919" s="48"/>
      <c r="Z3919" s="48"/>
      <c r="AA3919" s="48"/>
      <c r="AB3919" s="48"/>
      <c r="AC3919" s="48"/>
      <c r="AD3919" s="48"/>
      <c r="AE3919" s="48"/>
      <c r="AF3919" s="48"/>
      <c r="AG3919" s="48"/>
      <c r="AH3919" s="48"/>
      <c r="AI3919" s="48"/>
      <c r="AJ3919" s="48"/>
      <c r="AK3919" s="48"/>
      <c r="AL3919" s="48"/>
      <c r="AM3919" s="48"/>
      <c r="AN3919" s="48"/>
      <c r="AO3919" s="48"/>
      <c r="AP3919" s="48"/>
      <c r="AQ3919" s="48"/>
      <c r="AR3919" s="48"/>
      <c r="AT3919" s="48"/>
      <c r="AU3919" s="48"/>
      <c r="AV3919" s="48"/>
      <c r="AZ3919" s="48"/>
      <c r="BA3919" s="48"/>
      <c r="BB3919" s="48"/>
      <c r="BC3919" s="48"/>
      <c r="BD3919" s="48"/>
      <c r="BE3919" s="48"/>
      <c r="BF3919" s="48"/>
      <c r="BG3919" s="48"/>
      <c r="BH3919" s="48"/>
      <c r="BI3919" s="48"/>
      <c r="BJ3919" s="48"/>
      <c r="BK3919" s="48"/>
      <c r="BL3919" s="48"/>
    </row>
    <row r="3920" spans="1:64" x14ac:dyDescent="0.25">
      <c r="A3920" s="56" t="s">
        <v>537</v>
      </c>
      <c r="B3920" s="56" t="s">
        <v>537</v>
      </c>
      <c r="C3920" s="47">
        <v>42349</v>
      </c>
      <c r="D3920" s="47"/>
      <c r="E3920" s="47"/>
      <c r="F3920" s="48" t="s">
        <v>534</v>
      </c>
      <c r="G3920" s="48"/>
      <c r="H3920" s="48">
        <v>524.73609375000001</v>
      </c>
      <c r="I3920" s="48">
        <v>0.28500312500000002</v>
      </c>
      <c r="J3920" s="48">
        <v>0.2777</v>
      </c>
      <c r="K3920" s="48">
        <v>0.28239375</v>
      </c>
      <c r="L3920" s="48">
        <v>0.27960000000000002</v>
      </c>
      <c r="M3920" s="48">
        <v>0.27632499999999999</v>
      </c>
      <c r="N3920" s="48">
        <v>0.32975624999999997</v>
      </c>
      <c r="O3920" s="48">
        <v>0.29969374999999998</v>
      </c>
      <c r="P3920" s="48"/>
      <c r="Q3920" s="48"/>
      <c r="R3920" s="48"/>
      <c r="S3920" s="48"/>
      <c r="T3920" s="48"/>
      <c r="U3920" s="48"/>
      <c r="V3920" s="48"/>
      <c r="W3920" s="48"/>
      <c r="X3920" s="48"/>
      <c r="Y3920" s="48"/>
      <c r="Z3920" s="48"/>
      <c r="AA3920" s="48"/>
      <c r="AB3920" s="48"/>
      <c r="AC3920" s="48"/>
      <c r="AD3920" s="48"/>
      <c r="AE3920" s="48"/>
      <c r="AF3920" s="48">
        <v>0.73889992436366503</v>
      </c>
      <c r="AG3920" s="48">
        <v>0.55871469854072098</v>
      </c>
      <c r="AH3920" s="48"/>
      <c r="AI3920" s="48"/>
      <c r="AJ3920" s="48"/>
      <c r="AK3920" s="48"/>
      <c r="AL3920" s="48"/>
      <c r="AM3920" s="48"/>
      <c r="AN3920" s="48"/>
      <c r="AO3920" s="48"/>
      <c r="AP3920" s="48"/>
      <c r="AQ3920" s="48"/>
      <c r="AR3920" s="48"/>
      <c r="AT3920" s="48"/>
      <c r="AU3920" s="48"/>
      <c r="AV3920" s="48"/>
      <c r="AZ3920" s="48"/>
      <c r="BA3920" s="48"/>
      <c r="BB3920" s="48"/>
      <c r="BC3920" s="48"/>
      <c r="BD3920" s="48"/>
      <c r="BE3920" s="48"/>
      <c r="BF3920" s="48"/>
      <c r="BG3920" s="48"/>
      <c r="BH3920" s="48"/>
      <c r="BI3920" s="48"/>
      <c r="BJ3920" s="48"/>
      <c r="BK3920" s="48"/>
      <c r="BL3920" s="48"/>
    </row>
    <row r="3921" spans="1:64" x14ac:dyDescent="0.25">
      <c r="A3921" s="56" t="s">
        <v>537</v>
      </c>
      <c r="B3921" s="56" t="s">
        <v>537</v>
      </c>
      <c r="C3921" s="47">
        <v>42350</v>
      </c>
      <c r="D3921" s="47"/>
      <c r="E3921" s="47"/>
      <c r="F3921" s="48" t="s">
        <v>534</v>
      </c>
      <c r="G3921" s="48"/>
      <c r="H3921" s="48">
        <v>521.94093750000002</v>
      </c>
      <c r="I3921" s="48">
        <v>0.27057500000000001</v>
      </c>
      <c r="J3921" s="48">
        <v>0.27603125000000001</v>
      </c>
      <c r="K3921" s="48">
        <v>0.28240625000000003</v>
      </c>
      <c r="L3921" s="48">
        <v>0.27869375000000002</v>
      </c>
      <c r="M3921" s="48">
        <v>0.27608125</v>
      </c>
      <c r="N3921" s="48">
        <v>0.32963124999999999</v>
      </c>
      <c r="O3921" s="48">
        <v>0.2996875</v>
      </c>
      <c r="P3921" s="48"/>
      <c r="Q3921" s="48"/>
      <c r="R3921" s="48"/>
      <c r="S3921" s="48"/>
      <c r="T3921" s="48"/>
      <c r="U3921" s="48"/>
      <c r="V3921" s="48"/>
      <c r="W3921" s="48"/>
      <c r="X3921" s="48"/>
      <c r="Y3921" s="48"/>
      <c r="Z3921" s="48"/>
      <c r="AA3921" s="48"/>
      <c r="AB3921" s="48"/>
      <c r="AC3921" s="48"/>
      <c r="AD3921" s="48"/>
      <c r="AE3921" s="48"/>
      <c r="AF3921" s="48"/>
      <c r="AG3921" s="48"/>
      <c r="AH3921" s="48"/>
      <c r="AI3921" s="48"/>
      <c r="AJ3921" s="48"/>
      <c r="AK3921" s="48"/>
      <c r="AL3921" s="48"/>
      <c r="AM3921" s="48"/>
      <c r="AN3921" s="48"/>
      <c r="AO3921" s="48"/>
      <c r="AP3921" s="48"/>
      <c r="AQ3921" s="48"/>
      <c r="AR3921" s="48"/>
      <c r="AT3921" s="48"/>
      <c r="AU3921" s="48"/>
      <c r="AV3921" s="48"/>
      <c r="AZ3921" s="48"/>
      <c r="BA3921" s="48"/>
      <c r="BB3921" s="48"/>
      <c r="BC3921" s="48"/>
      <c r="BD3921" s="48"/>
      <c r="BE3921" s="48"/>
      <c r="BF3921" s="48"/>
      <c r="BG3921" s="48"/>
      <c r="BH3921" s="48"/>
      <c r="BI3921" s="48"/>
      <c r="BJ3921" s="48"/>
      <c r="BK3921" s="48"/>
      <c r="BL3921" s="48"/>
    </row>
    <row r="3922" spans="1:64" x14ac:dyDescent="0.25">
      <c r="A3922" s="56" t="s">
        <v>537</v>
      </c>
      <c r="B3922" s="56" t="s">
        <v>537</v>
      </c>
      <c r="C3922" s="47">
        <v>42351</v>
      </c>
      <c r="D3922" s="47"/>
      <c r="E3922" s="47"/>
      <c r="F3922" s="48" t="s">
        <v>534</v>
      </c>
      <c r="G3922" s="48"/>
      <c r="H3922" s="48">
        <v>519.6534375</v>
      </c>
      <c r="I3922" s="48">
        <v>0.25879999999999997</v>
      </c>
      <c r="J3922" s="48">
        <v>0.27295625000000001</v>
      </c>
      <c r="K3922" s="48">
        <v>0.28259374999999998</v>
      </c>
      <c r="L3922" s="48">
        <v>0.27850000000000003</v>
      </c>
      <c r="M3922" s="48">
        <v>0.27586250000000001</v>
      </c>
      <c r="N3922" s="48">
        <v>0.329625</v>
      </c>
      <c r="O3922" s="48">
        <v>0.29971874999999998</v>
      </c>
      <c r="P3922" s="48"/>
      <c r="Q3922" s="48"/>
      <c r="R3922" s="48"/>
      <c r="S3922" s="48"/>
      <c r="T3922" s="48"/>
      <c r="U3922" s="48"/>
      <c r="V3922" s="48"/>
      <c r="W3922" s="48"/>
      <c r="X3922" s="48"/>
      <c r="Y3922" s="48"/>
      <c r="Z3922" s="48"/>
      <c r="AA3922" s="48"/>
      <c r="AB3922" s="48"/>
      <c r="AC3922" s="48"/>
      <c r="AD3922" s="48"/>
      <c r="AE3922" s="48"/>
      <c r="AF3922" s="48"/>
      <c r="AG3922" s="48"/>
      <c r="AH3922" s="48"/>
      <c r="AI3922" s="48"/>
      <c r="AJ3922" s="48"/>
      <c r="AK3922" s="48"/>
      <c r="AL3922" s="48"/>
      <c r="AM3922" s="48"/>
      <c r="AN3922" s="48"/>
      <c r="AO3922" s="48"/>
      <c r="AP3922" s="48"/>
      <c r="AQ3922" s="48"/>
      <c r="AR3922" s="48"/>
      <c r="AT3922" s="48"/>
      <c r="AU3922" s="48"/>
      <c r="AV3922" s="48"/>
      <c r="AZ3922" s="48"/>
      <c r="BA3922" s="48"/>
      <c r="BB3922" s="48"/>
      <c r="BC3922" s="48"/>
      <c r="BD3922" s="48"/>
      <c r="BE3922" s="48"/>
      <c r="BF3922" s="48"/>
      <c r="BG3922" s="48"/>
      <c r="BH3922" s="48"/>
      <c r="BI3922" s="48"/>
      <c r="BJ3922" s="48"/>
      <c r="BK3922" s="48"/>
      <c r="BL3922" s="48"/>
    </row>
    <row r="3923" spans="1:64" x14ac:dyDescent="0.25">
      <c r="A3923" s="56" t="s">
        <v>537</v>
      </c>
      <c r="B3923" s="56" t="s">
        <v>537</v>
      </c>
      <c r="C3923" s="47">
        <v>42352</v>
      </c>
      <c r="D3923" s="47"/>
      <c r="E3923" s="47"/>
      <c r="F3923" s="48" t="s">
        <v>534</v>
      </c>
      <c r="G3923" s="48"/>
      <c r="H3923" s="48">
        <v>515.31468749999999</v>
      </c>
      <c r="I3923" s="48">
        <v>0.24132500000000001</v>
      </c>
      <c r="J3923" s="48">
        <v>0.26656875000000002</v>
      </c>
      <c r="K3923" s="48">
        <v>0.28123749999999997</v>
      </c>
      <c r="L3923" s="48">
        <v>0.27770624999999999</v>
      </c>
      <c r="M3923" s="48">
        <v>0.27559375000000003</v>
      </c>
      <c r="N3923" s="48">
        <v>0.32963124999999999</v>
      </c>
      <c r="O3923" s="48">
        <v>0.29959999999999998</v>
      </c>
      <c r="P3923" s="48"/>
      <c r="Q3923" s="48"/>
      <c r="R3923" s="48"/>
      <c r="S3923" s="48"/>
      <c r="T3923" s="48"/>
      <c r="U3923" s="48"/>
      <c r="V3923" s="48"/>
      <c r="W3923" s="48"/>
      <c r="X3923" s="48"/>
      <c r="Y3923" s="48"/>
      <c r="Z3923" s="48"/>
      <c r="AA3923" s="48"/>
      <c r="AB3923" s="48"/>
      <c r="AC3923" s="48"/>
      <c r="AD3923" s="48"/>
      <c r="AE3923" s="48"/>
      <c r="AF3923" s="48">
        <v>0.59011758143235604</v>
      </c>
      <c r="AG3923" s="48">
        <v>0.52167479240326697</v>
      </c>
      <c r="AH3923" s="48"/>
      <c r="AI3923" s="48"/>
      <c r="AJ3923" s="48"/>
      <c r="AK3923" s="48"/>
      <c r="AL3923" s="48"/>
      <c r="AM3923" s="48"/>
      <c r="AN3923" s="48"/>
      <c r="AO3923" s="48"/>
      <c r="AP3923" s="48"/>
      <c r="AQ3923" s="48"/>
      <c r="AR3923" s="48"/>
      <c r="AT3923" s="48"/>
      <c r="AU3923" s="48"/>
      <c r="AV3923" s="48"/>
      <c r="AZ3923" s="48"/>
      <c r="BA3923" s="48"/>
      <c r="BB3923" s="48"/>
      <c r="BC3923" s="48"/>
      <c r="BD3923" s="48"/>
      <c r="BE3923" s="48"/>
      <c r="BF3923" s="48"/>
      <c r="BG3923" s="48"/>
      <c r="BH3923" s="48"/>
      <c r="BI3923" s="48"/>
      <c r="BJ3923" s="48"/>
      <c r="BK3923" s="48"/>
      <c r="BL3923" s="48"/>
    </row>
    <row r="3924" spans="1:64" x14ac:dyDescent="0.25">
      <c r="A3924" s="56" t="s">
        <v>537</v>
      </c>
      <c r="B3924" s="56" t="s">
        <v>537</v>
      </c>
      <c r="C3924" s="47">
        <v>42353</v>
      </c>
      <c r="D3924" s="47"/>
      <c r="E3924" s="47"/>
      <c r="F3924" s="48" t="s">
        <v>534</v>
      </c>
      <c r="G3924" s="48"/>
      <c r="H3924" s="48">
        <v>511.47609375000002</v>
      </c>
      <c r="I3924" s="48">
        <v>0.225478125</v>
      </c>
      <c r="J3924" s="48">
        <v>0.26018750000000002</v>
      </c>
      <c r="K3924" s="48">
        <v>0.28033750000000002</v>
      </c>
      <c r="L3924" s="48">
        <v>0.27723124999999998</v>
      </c>
      <c r="M3924" s="48">
        <v>0.27539374999999999</v>
      </c>
      <c r="N3924" s="48">
        <v>0.32958124999999999</v>
      </c>
      <c r="O3924" s="48">
        <v>0.29954375</v>
      </c>
      <c r="P3924" s="48"/>
      <c r="Q3924" s="48"/>
      <c r="R3924" s="48"/>
      <c r="S3924" s="48"/>
      <c r="T3924" s="48">
        <v>9.9536179750000002</v>
      </c>
      <c r="U3924" s="48">
        <v>629.57849999999996</v>
      </c>
      <c r="V3924" s="48">
        <v>185.3235</v>
      </c>
      <c r="W3924" s="48"/>
      <c r="X3924" s="48"/>
      <c r="Y3924" s="48"/>
      <c r="Z3924" s="48"/>
      <c r="AA3924" s="48"/>
      <c r="AB3924" s="48"/>
      <c r="AC3924" s="48"/>
      <c r="AD3924" s="48"/>
      <c r="AE3924" s="48"/>
      <c r="AF3924" s="48"/>
      <c r="AG3924" s="48"/>
      <c r="AH3924" s="48"/>
      <c r="AI3924" s="48"/>
      <c r="AJ3924" s="48">
        <v>3.3522500000000002</v>
      </c>
      <c r="AK3924" s="48"/>
      <c r="AL3924" s="48"/>
      <c r="AM3924" s="48">
        <v>1.615</v>
      </c>
      <c r="AN3924" s="48">
        <v>2.23426879015865E-2</v>
      </c>
      <c r="AO3924" s="48">
        <v>2.0141988999999998</v>
      </c>
      <c r="AP3924" s="48">
        <v>90.15025</v>
      </c>
      <c r="AQ3924" s="48"/>
      <c r="AR3924" s="48"/>
      <c r="AS3924">
        <v>1.7914537000000001E-2</v>
      </c>
      <c r="AT3924" s="48"/>
      <c r="AU3924" s="48"/>
      <c r="AV3924" s="48"/>
      <c r="AZ3924" s="48"/>
      <c r="BA3924" s="48"/>
      <c r="BB3924" s="48"/>
      <c r="BC3924" s="48">
        <v>3.8156563000000001</v>
      </c>
      <c r="BD3924" s="48"/>
      <c r="BE3924" s="48">
        <v>185.3235</v>
      </c>
      <c r="BF3924" s="48">
        <v>2.0589165971935601E-2</v>
      </c>
      <c r="BG3924" s="48">
        <v>1.1756902017804599E-2</v>
      </c>
      <c r="BH3924" s="48">
        <v>4.1237627750000003</v>
      </c>
      <c r="BI3924" s="48"/>
      <c r="BJ3924" s="48">
        <v>350.7525</v>
      </c>
      <c r="BK3924" s="48"/>
      <c r="BL3924" s="48"/>
    </row>
    <row r="3925" spans="1:64" x14ac:dyDescent="0.25">
      <c r="A3925" s="56" t="s">
        <v>537</v>
      </c>
      <c r="B3925" s="56" t="s">
        <v>537</v>
      </c>
      <c r="C3925" s="47">
        <v>42354</v>
      </c>
      <c r="D3925" s="47"/>
      <c r="E3925" s="47"/>
      <c r="F3925" s="48" t="s">
        <v>534</v>
      </c>
      <c r="G3925" s="48"/>
      <c r="H3925" s="48">
        <v>509.41734374999999</v>
      </c>
      <c r="I3925" s="48">
        <v>0.21665937499999999</v>
      </c>
      <c r="J3925" s="48">
        <v>0.25645625</v>
      </c>
      <c r="K3925" s="48">
        <v>0.2799625</v>
      </c>
      <c r="L3925" s="48">
        <v>0.27718124999999999</v>
      </c>
      <c r="M3925" s="48">
        <v>0.27526250000000002</v>
      </c>
      <c r="N3925" s="48">
        <v>0.32953749999999998</v>
      </c>
      <c r="O3925" s="48">
        <v>0.29955625000000002</v>
      </c>
      <c r="P3925" s="48"/>
      <c r="Q3925" s="48"/>
      <c r="R3925" s="48"/>
      <c r="S3925" s="48"/>
      <c r="T3925" s="48"/>
      <c r="U3925" s="48"/>
      <c r="V3925" s="48"/>
      <c r="W3925" s="48"/>
      <c r="X3925" s="48"/>
      <c r="Y3925" s="48"/>
      <c r="Z3925" s="48"/>
      <c r="AA3925" s="48"/>
      <c r="AB3925" s="48"/>
      <c r="AC3925" s="48"/>
      <c r="AD3925" s="48"/>
      <c r="AE3925" s="48">
        <v>8.4</v>
      </c>
      <c r="AF3925" s="48"/>
      <c r="AG3925" s="48"/>
      <c r="AH3925" s="48"/>
      <c r="AI3925" s="48"/>
      <c r="AJ3925" s="48"/>
      <c r="AK3925" s="48">
        <v>3.55</v>
      </c>
      <c r="AL3925" s="48">
        <v>8.4</v>
      </c>
      <c r="AM3925" s="48"/>
      <c r="AN3925" s="48"/>
      <c r="AO3925" s="48"/>
      <c r="AP3925" s="48"/>
      <c r="AQ3925" s="48"/>
      <c r="AR3925" s="48"/>
      <c r="AT3925" s="48"/>
      <c r="AU3925" s="48"/>
      <c r="AV3925" s="48"/>
      <c r="AZ3925" s="48"/>
      <c r="BA3925" s="48"/>
      <c r="BB3925" s="48"/>
      <c r="BC3925" s="48"/>
      <c r="BD3925" s="48"/>
      <c r="BE3925" s="48"/>
      <c r="BF3925" s="48"/>
      <c r="BG3925" s="48"/>
      <c r="BH3925" s="48"/>
      <c r="BI3925" s="48"/>
      <c r="BJ3925" s="48"/>
      <c r="BK3925" s="48"/>
      <c r="BL3925" s="48">
        <v>8.4</v>
      </c>
    </row>
    <row r="3926" spans="1:64" x14ac:dyDescent="0.25">
      <c r="A3926" s="56" t="s">
        <v>537</v>
      </c>
      <c r="B3926" s="56" t="s">
        <v>537</v>
      </c>
      <c r="C3926" s="47">
        <v>42355</v>
      </c>
      <c r="D3926" s="47"/>
      <c r="E3926" s="47"/>
      <c r="F3926" s="48" t="s">
        <v>534</v>
      </c>
      <c r="G3926" s="48"/>
      <c r="H3926" s="48">
        <v>506.96859375000003</v>
      </c>
      <c r="I3926" s="48">
        <v>0.20792812499999999</v>
      </c>
      <c r="J3926" s="48">
        <v>0.2522875</v>
      </c>
      <c r="K3926" s="48">
        <v>0.27880624999999998</v>
      </c>
      <c r="L3926" s="48">
        <v>0.27684375</v>
      </c>
      <c r="M3926" s="48">
        <v>0.27513749999999998</v>
      </c>
      <c r="N3926" s="48">
        <v>0.32949374999999997</v>
      </c>
      <c r="O3926" s="48">
        <v>0.29950624999999997</v>
      </c>
      <c r="P3926" s="48"/>
      <c r="Q3926" s="48"/>
      <c r="R3926" s="48"/>
      <c r="S3926" s="48"/>
      <c r="T3926" s="48"/>
      <c r="U3926" s="48"/>
      <c r="V3926" s="48"/>
      <c r="W3926" s="48"/>
      <c r="X3926" s="48"/>
      <c r="Y3926" s="48"/>
      <c r="Z3926" s="48"/>
      <c r="AA3926" s="48"/>
      <c r="AB3926" s="48"/>
      <c r="AC3926" s="48"/>
      <c r="AD3926" s="48"/>
      <c r="AE3926" s="48"/>
      <c r="AF3926" s="48"/>
      <c r="AG3926" s="48"/>
      <c r="AH3926" s="48"/>
      <c r="AI3926" s="48"/>
      <c r="AJ3926" s="48"/>
      <c r="AK3926" s="48"/>
      <c r="AL3926" s="48"/>
      <c r="AM3926" s="48"/>
      <c r="AN3926" s="48"/>
      <c r="AO3926" s="48"/>
      <c r="AP3926" s="48"/>
      <c r="AQ3926" s="48"/>
      <c r="AR3926" s="48"/>
      <c r="AT3926" s="48"/>
      <c r="AU3926" s="48"/>
      <c r="AV3926" s="48"/>
      <c r="AZ3926" s="48"/>
      <c r="BA3926" s="48"/>
      <c r="BB3926" s="48"/>
      <c r="BC3926" s="48"/>
      <c r="BD3926" s="48"/>
      <c r="BE3926" s="48"/>
      <c r="BF3926" s="48"/>
      <c r="BG3926" s="48"/>
      <c r="BH3926" s="48"/>
      <c r="BI3926" s="48"/>
      <c r="BJ3926" s="48"/>
      <c r="BK3926" s="48"/>
      <c r="BL3926" s="48"/>
    </row>
    <row r="3927" spans="1:64" x14ac:dyDescent="0.25">
      <c r="A3927" s="56" t="s">
        <v>537</v>
      </c>
      <c r="B3927" s="56" t="s">
        <v>537</v>
      </c>
      <c r="C3927" s="47">
        <v>42356</v>
      </c>
      <c r="D3927" s="47"/>
      <c r="E3927" s="47"/>
      <c r="F3927" s="48" t="s">
        <v>534</v>
      </c>
      <c r="G3927" s="48"/>
      <c r="H3927" s="48">
        <v>503.76375000000002</v>
      </c>
      <c r="I3927" s="48">
        <v>0.19743125</v>
      </c>
      <c r="J3927" s="48">
        <v>0.24673125000000001</v>
      </c>
      <c r="K3927" s="48">
        <v>0.27724375000000001</v>
      </c>
      <c r="L3927" s="48">
        <v>0.27616875000000002</v>
      </c>
      <c r="M3927" s="48">
        <v>0.2749125</v>
      </c>
      <c r="N3927" s="48">
        <v>0.32944374999999998</v>
      </c>
      <c r="O3927" s="48">
        <v>0.29936249999999998</v>
      </c>
      <c r="P3927" s="48"/>
      <c r="Q3927" s="48"/>
      <c r="R3927" s="48"/>
      <c r="S3927" s="48"/>
      <c r="T3927" s="48"/>
      <c r="U3927" s="48"/>
      <c r="V3927" s="48"/>
      <c r="W3927" s="48"/>
      <c r="X3927" s="48"/>
      <c r="Y3927" s="48"/>
      <c r="Z3927" s="48"/>
      <c r="AA3927" s="48"/>
      <c r="AB3927" s="48"/>
      <c r="AC3927" s="48"/>
      <c r="AD3927" s="48"/>
      <c r="AE3927" s="48"/>
      <c r="AF3927" s="48"/>
      <c r="AG3927" s="48"/>
      <c r="AH3927" s="48"/>
      <c r="AI3927" s="48"/>
      <c r="AJ3927" s="48"/>
      <c r="AK3927" s="48"/>
      <c r="AL3927" s="48"/>
      <c r="AM3927" s="48"/>
      <c r="AN3927" s="48"/>
      <c r="AO3927" s="48"/>
      <c r="AP3927" s="48"/>
      <c r="AQ3927" s="48"/>
      <c r="AR3927" s="48"/>
      <c r="AT3927" s="48"/>
      <c r="AU3927" s="48"/>
      <c r="AV3927" s="48"/>
      <c r="AZ3927" s="48"/>
      <c r="BA3927" s="48"/>
      <c r="BB3927" s="48"/>
      <c r="BC3927" s="48"/>
      <c r="BD3927" s="48"/>
      <c r="BE3927" s="48"/>
      <c r="BF3927" s="48"/>
      <c r="BG3927" s="48"/>
      <c r="BH3927" s="48"/>
      <c r="BI3927" s="48"/>
      <c r="BJ3927" s="48"/>
      <c r="BK3927" s="48"/>
      <c r="BL3927" s="48"/>
    </row>
    <row r="3928" spans="1:64" x14ac:dyDescent="0.25">
      <c r="A3928" s="56" t="s">
        <v>537</v>
      </c>
      <c r="B3928" s="56" t="s">
        <v>537</v>
      </c>
      <c r="C3928" s="47">
        <v>42357</v>
      </c>
      <c r="D3928" s="47"/>
      <c r="E3928" s="47"/>
      <c r="F3928" s="48" t="s">
        <v>534</v>
      </c>
      <c r="G3928" s="48"/>
      <c r="H3928" s="48">
        <v>501.49406249999998</v>
      </c>
      <c r="I3928" s="48">
        <v>0.18981875000000001</v>
      </c>
      <c r="J3928" s="48">
        <v>0.2424375</v>
      </c>
      <c r="K3928" s="48">
        <v>0.27637499999999998</v>
      </c>
      <c r="L3928" s="48">
        <v>0.27575624999999998</v>
      </c>
      <c r="M3928" s="48">
        <v>0.27473750000000002</v>
      </c>
      <c r="N3928" s="48">
        <v>0.32935625000000002</v>
      </c>
      <c r="O3928" s="48">
        <v>0.29929375000000003</v>
      </c>
      <c r="P3928" s="48"/>
      <c r="Q3928" s="48"/>
      <c r="R3928" s="48"/>
      <c r="S3928" s="48"/>
      <c r="T3928" s="48"/>
      <c r="U3928" s="48"/>
      <c r="V3928" s="48"/>
      <c r="W3928" s="48"/>
      <c r="X3928" s="48"/>
      <c r="Y3928" s="48"/>
      <c r="Z3928" s="48"/>
      <c r="AA3928" s="48"/>
      <c r="AB3928" s="48"/>
      <c r="AC3928" s="48"/>
      <c r="AD3928" s="48"/>
      <c r="AE3928" s="48"/>
      <c r="AF3928" s="48"/>
      <c r="AG3928" s="48"/>
      <c r="AH3928" s="48"/>
      <c r="AI3928" s="48"/>
      <c r="AJ3928" s="48"/>
      <c r="AK3928" s="48"/>
      <c r="AL3928" s="48"/>
      <c r="AM3928" s="48"/>
      <c r="AN3928" s="48"/>
      <c r="AO3928" s="48"/>
      <c r="AP3928" s="48"/>
      <c r="AQ3928" s="48"/>
      <c r="AR3928" s="48"/>
      <c r="AT3928" s="48"/>
      <c r="AU3928" s="48"/>
      <c r="AV3928" s="48"/>
      <c r="AZ3928" s="48"/>
      <c r="BA3928" s="48"/>
      <c r="BB3928" s="48"/>
      <c r="BC3928" s="48"/>
      <c r="BD3928" s="48"/>
      <c r="BE3928" s="48"/>
      <c r="BF3928" s="48"/>
      <c r="BG3928" s="48"/>
      <c r="BH3928" s="48"/>
      <c r="BI3928" s="48"/>
      <c r="BJ3928" s="48"/>
      <c r="BK3928" s="48"/>
      <c r="BL3928" s="48"/>
    </row>
    <row r="3929" spans="1:64" x14ac:dyDescent="0.25">
      <c r="A3929" s="56" t="s">
        <v>537</v>
      </c>
      <c r="B3929" s="56" t="s">
        <v>537</v>
      </c>
      <c r="C3929" s="47">
        <v>42358</v>
      </c>
      <c r="D3929" s="47"/>
      <c r="E3929" s="47"/>
      <c r="F3929" s="48" t="s">
        <v>534</v>
      </c>
      <c r="G3929" s="48"/>
      <c r="H3929" s="48">
        <v>499.14984375</v>
      </c>
      <c r="I3929" s="48">
        <v>0.18326562499999999</v>
      </c>
      <c r="J3929" s="48">
        <v>0.23801249999999999</v>
      </c>
      <c r="K3929" s="48">
        <v>0.275175</v>
      </c>
      <c r="L3929" s="48">
        <v>0.27508749999999998</v>
      </c>
      <c r="M3929" s="48">
        <v>0.27441874999999999</v>
      </c>
      <c r="N3929" s="48">
        <v>0.32931874999999999</v>
      </c>
      <c r="O3929" s="48">
        <v>0.29919374999999998</v>
      </c>
      <c r="P3929" s="48"/>
      <c r="Q3929" s="48"/>
      <c r="R3929" s="48"/>
      <c r="S3929" s="48"/>
      <c r="T3929" s="48"/>
      <c r="U3929" s="48"/>
      <c r="V3929" s="48"/>
      <c r="W3929" s="48"/>
      <c r="X3929" s="48"/>
      <c r="Y3929" s="48"/>
      <c r="Z3929" s="48"/>
      <c r="AA3929" s="48"/>
      <c r="AB3929" s="48"/>
      <c r="AC3929" s="48"/>
      <c r="AD3929" s="48"/>
      <c r="AE3929" s="48"/>
      <c r="AF3929" s="48"/>
      <c r="AG3929" s="48"/>
      <c r="AH3929" s="48"/>
      <c r="AI3929" s="48"/>
      <c r="AJ3929" s="48"/>
      <c r="AK3929" s="48"/>
      <c r="AL3929" s="48"/>
      <c r="AM3929" s="48"/>
      <c r="AN3929" s="48"/>
      <c r="AO3929" s="48"/>
      <c r="AP3929" s="48"/>
      <c r="AQ3929" s="48"/>
      <c r="AR3929" s="48"/>
      <c r="AT3929" s="48"/>
      <c r="AU3929" s="48"/>
      <c r="AV3929" s="48"/>
      <c r="AZ3929" s="48"/>
      <c r="BA3929" s="48"/>
      <c r="BB3929" s="48"/>
      <c r="BC3929" s="48"/>
      <c r="BD3929" s="48"/>
      <c r="BE3929" s="48"/>
      <c r="BF3929" s="48"/>
      <c r="BG3929" s="48"/>
      <c r="BH3929" s="48"/>
      <c r="BI3929" s="48"/>
      <c r="BJ3929" s="48"/>
      <c r="BK3929" s="48"/>
      <c r="BL3929" s="48"/>
    </row>
    <row r="3930" spans="1:64" x14ac:dyDescent="0.25">
      <c r="A3930" s="56" t="s">
        <v>537</v>
      </c>
      <c r="B3930" s="56" t="s">
        <v>537</v>
      </c>
      <c r="C3930" s="47">
        <v>42359</v>
      </c>
      <c r="D3930" s="47"/>
      <c r="E3930" s="47"/>
      <c r="F3930" s="48" t="s">
        <v>534</v>
      </c>
      <c r="G3930" s="48"/>
      <c r="H3930" s="48">
        <v>493.49953125000002</v>
      </c>
      <c r="I3930" s="48">
        <v>0.167540625</v>
      </c>
      <c r="J3930" s="48">
        <v>0.22793125</v>
      </c>
      <c r="K3930" s="48">
        <v>0.27163749999999998</v>
      </c>
      <c r="L3930" s="48">
        <v>0.27308125</v>
      </c>
      <c r="M3930" s="48">
        <v>0.27411875000000002</v>
      </c>
      <c r="N3930" s="48">
        <v>0.32922499999999999</v>
      </c>
      <c r="O3930" s="48">
        <v>0.29920000000000002</v>
      </c>
      <c r="P3930" s="48"/>
      <c r="Q3930" s="48"/>
      <c r="R3930" s="48"/>
      <c r="S3930" s="48"/>
      <c r="T3930" s="48"/>
      <c r="U3930" s="48"/>
      <c r="V3930" s="48"/>
      <c r="W3930" s="48"/>
      <c r="X3930" s="48"/>
      <c r="Y3930" s="48"/>
      <c r="Z3930" s="48"/>
      <c r="AA3930" s="48"/>
      <c r="AB3930" s="48"/>
      <c r="AC3930" s="48"/>
      <c r="AD3930" s="48"/>
      <c r="AE3930" s="48"/>
      <c r="AF3930" s="48">
        <v>0.52195781480723302</v>
      </c>
      <c r="AG3930" s="48">
        <v>0.45092035100314798</v>
      </c>
      <c r="AH3930" s="48"/>
      <c r="AI3930" s="48"/>
      <c r="AJ3930" s="48"/>
      <c r="AK3930" s="48"/>
      <c r="AL3930" s="48"/>
      <c r="AM3930" s="48"/>
      <c r="AN3930" s="48"/>
      <c r="AO3930" s="48"/>
      <c r="AP3930" s="48"/>
      <c r="AQ3930" s="48"/>
      <c r="AR3930" s="48"/>
      <c r="AT3930" s="48"/>
      <c r="AU3930" s="48"/>
      <c r="AV3930" s="48"/>
      <c r="AZ3930" s="48"/>
      <c r="BA3930" s="48"/>
      <c r="BB3930" s="48"/>
      <c r="BC3930" s="48"/>
      <c r="BD3930" s="48"/>
      <c r="BE3930" s="48"/>
      <c r="BF3930" s="48"/>
      <c r="BG3930" s="48"/>
      <c r="BH3930" s="48"/>
      <c r="BI3930" s="48"/>
      <c r="BJ3930" s="48"/>
      <c r="BK3930" s="48"/>
      <c r="BL3930" s="48"/>
    </row>
    <row r="3931" spans="1:64" x14ac:dyDescent="0.25">
      <c r="A3931" s="56" t="s">
        <v>537</v>
      </c>
      <c r="B3931" s="56" t="s">
        <v>537</v>
      </c>
      <c r="C3931" s="47">
        <v>42360</v>
      </c>
      <c r="D3931" s="47"/>
      <c r="E3931" s="47"/>
      <c r="F3931" s="48" t="s">
        <v>534</v>
      </c>
      <c r="G3931" s="48"/>
      <c r="H3931" s="48">
        <v>491.95968749999997</v>
      </c>
      <c r="I3931" s="48">
        <v>0.16236875000000001</v>
      </c>
      <c r="J3931" s="48">
        <v>0.22395000000000001</v>
      </c>
      <c r="K3931" s="48">
        <v>0.2714625</v>
      </c>
      <c r="L3931" s="48">
        <v>0.27296874999999998</v>
      </c>
      <c r="M3931" s="48">
        <v>0.27395000000000003</v>
      </c>
      <c r="N3931" s="48">
        <v>0.32928125000000003</v>
      </c>
      <c r="O3931" s="48">
        <v>0.29904375</v>
      </c>
      <c r="P3931" s="48"/>
      <c r="Q3931" s="48"/>
      <c r="R3931" s="48"/>
      <c r="S3931" s="48"/>
      <c r="T3931" s="48"/>
      <c r="U3931" s="48"/>
      <c r="V3931" s="48"/>
      <c r="W3931" s="48"/>
      <c r="X3931" s="48"/>
      <c r="Y3931" s="48"/>
      <c r="Z3931" s="48"/>
      <c r="AA3931" s="48"/>
      <c r="AB3931" s="48"/>
      <c r="AC3931" s="48"/>
      <c r="AD3931" s="48"/>
      <c r="AE3931" s="48">
        <v>8.4</v>
      </c>
      <c r="AF3931" s="48"/>
      <c r="AG3931" s="48"/>
      <c r="AH3931" s="48"/>
      <c r="AI3931" s="48"/>
      <c r="AJ3931" s="48"/>
      <c r="AK3931" s="48">
        <v>4</v>
      </c>
      <c r="AL3931" s="48">
        <v>8.4</v>
      </c>
      <c r="AM3931" s="48"/>
      <c r="AN3931" s="48"/>
      <c r="AO3931" s="48"/>
      <c r="AP3931" s="48"/>
      <c r="AQ3931" s="48"/>
      <c r="AR3931" s="48"/>
      <c r="AT3931" s="48"/>
      <c r="AU3931" s="48"/>
      <c r="AV3931" s="48"/>
      <c r="AZ3931" s="48"/>
      <c r="BA3931" s="48"/>
      <c r="BB3931" s="48"/>
      <c r="BC3931" s="48"/>
      <c r="BD3931" s="48"/>
      <c r="BE3931" s="48"/>
      <c r="BF3931" s="48"/>
      <c r="BG3931" s="48"/>
      <c r="BH3931" s="48"/>
      <c r="BI3931" s="48"/>
      <c r="BJ3931" s="48"/>
      <c r="BK3931" s="48"/>
      <c r="BL3931" s="48">
        <v>8.4</v>
      </c>
    </row>
    <row r="3932" spans="1:64" x14ac:dyDescent="0.25">
      <c r="A3932" s="56" t="s">
        <v>537</v>
      </c>
      <c r="B3932" s="56" t="s">
        <v>537</v>
      </c>
      <c r="C3932" s="47">
        <v>42361</v>
      </c>
      <c r="D3932" s="47"/>
      <c r="E3932" s="47"/>
      <c r="F3932" s="48" t="s">
        <v>534</v>
      </c>
      <c r="G3932" s="48"/>
      <c r="H3932" s="48">
        <v>488.81203125000002</v>
      </c>
      <c r="I3932" s="48">
        <v>0.155834375</v>
      </c>
      <c r="J3932" s="48">
        <v>0.21778749999999999</v>
      </c>
      <c r="K3932" s="48">
        <v>0.26875624999999997</v>
      </c>
      <c r="L3932" s="48">
        <v>0.27185625000000002</v>
      </c>
      <c r="M3932" s="48">
        <v>0.27378124999999998</v>
      </c>
      <c r="N3932" s="48">
        <v>0.32915624999999998</v>
      </c>
      <c r="O3932" s="48">
        <v>0.29901250000000001</v>
      </c>
      <c r="P3932" s="48"/>
      <c r="Q3932" s="48"/>
      <c r="R3932" s="48"/>
      <c r="S3932" s="48"/>
      <c r="T3932" s="48"/>
      <c r="U3932" s="48"/>
      <c r="V3932" s="48"/>
      <c r="W3932" s="48"/>
      <c r="X3932" s="48"/>
      <c r="Y3932" s="48"/>
      <c r="Z3932" s="48"/>
      <c r="AA3932" s="48"/>
      <c r="AB3932" s="48"/>
      <c r="AC3932" s="48"/>
      <c r="AD3932" s="48"/>
      <c r="AE3932" s="48"/>
      <c r="AF3932" s="48"/>
      <c r="AG3932" s="48"/>
      <c r="AH3932" s="48"/>
      <c r="AI3932" s="48"/>
      <c r="AJ3932" s="48"/>
      <c r="AK3932" s="48"/>
      <c r="AL3932" s="48"/>
      <c r="AM3932" s="48"/>
      <c r="AN3932" s="48"/>
      <c r="AO3932" s="48"/>
      <c r="AP3932" s="48"/>
      <c r="AQ3932" s="48"/>
      <c r="AR3932" s="48"/>
      <c r="AT3932" s="48"/>
      <c r="AU3932" s="48"/>
      <c r="AV3932" s="48"/>
      <c r="AZ3932" s="48"/>
      <c r="BA3932" s="48"/>
      <c r="BB3932" s="48"/>
      <c r="BC3932" s="48"/>
      <c r="BD3932" s="48"/>
      <c r="BE3932" s="48"/>
      <c r="BF3932" s="48"/>
      <c r="BG3932" s="48"/>
      <c r="BH3932" s="48"/>
      <c r="BI3932" s="48"/>
      <c r="BJ3932" s="48"/>
      <c r="BK3932" s="48"/>
      <c r="BL3932" s="48"/>
    </row>
    <row r="3933" spans="1:64" x14ac:dyDescent="0.25">
      <c r="A3933" s="56" t="s">
        <v>537</v>
      </c>
      <c r="B3933" s="56" t="s">
        <v>537</v>
      </c>
      <c r="C3933" s="47">
        <v>42362</v>
      </c>
      <c r="D3933" s="47"/>
      <c r="E3933" s="47"/>
      <c r="F3933" s="48" t="s">
        <v>534</v>
      </c>
      <c r="G3933" s="48"/>
      <c r="H3933" s="48">
        <v>514.11703124999997</v>
      </c>
      <c r="I3933" s="48">
        <v>0.26137812500000002</v>
      </c>
      <c r="J3933" s="48">
        <v>0.26255624999999999</v>
      </c>
      <c r="K3933" s="48">
        <v>0.27784375</v>
      </c>
      <c r="L3933" s="48">
        <v>0.27243125000000001</v>
      </c>
      <c r="M3933" s="48">
        <v>0.2734625</v>
      </c>
      <c r="N3933" s="48">
        <v>0.32908749999999998</v>
      </c>
      <c r="O3933" s="48">
        <v>0.29893124999999998</v>
      </c>
      <c r="P3933" s="48"/>
      <c r="Q3933" s="48"/>
      <c r="R3933" s="48"/>
      <c r="S3933" s="48"/>
      <c r="T3933" s="48"/>
      <c r="U3933" s="48"/>
      <c r="V3933" s="48"/>
      <c r="W3933" s="48"/>
      <c r="X3933" s="48"/>
      <c r="Y3933" s="48"/>
      <c r="Z3933" s="48"/>
      <c r="AA3933" s="48"/>
      <c r="AB3933" s="48"/>
      <c r="AC3933" s="48"/>
      <c r="AD3933" s="48"/>
      <c r="AE3933" s="48"/>
      <c r="AF3933" s="48"/>
      <c r="AG3933" s="48"/>
      <c r="AH3933" s="48"/>
      <c r="AI3933" s="48"/>
      <c r="AJ3933" s="48"/>
      <c r="AK3933" s="48"/>
      <c r="AL3933" s="48"/>
      <c r="AM3933" s="48"/>
      <c r="AN3933" s="48"/>
      <c r="AO3933" s="48"/>
      <c r="AP3933" s="48"/>
      <c r="AQ3933" s="48"/>
      <c r="AR3933" s="48"/>
      <c r="AT3933" s="48"/>
      <c r="AU3933" s="48"/>
      <c r="AV3933" s="48"/>
      <c r="AZ3933" s="48"/>
      <c r="BA3933" s="48"/>
      <c r="BB3933" s="48"/>
      <c r="BC3933" s="48"/>
      <c r="BD3933" s="48"/>
      <c r="BE3933" s="48"/>
      <c r="BF3933" s="48"/>
      <c r="BG3933" s="48"/>
      <c r="BH3933" s="48"/>
      <c r="BI3933" s="48"/>
      <c r="BJ3933" s="48"/>
      <c r="BK3933" s="48"/>
      <c r="BL3933" s="48"/>
    </row>
    <row r="3934" spans="1:64" x14ac:dyDescent="0.25">
      <c r="A3934" s="56" t="s">
        <v>537</v>
      </c>
      <c r="B3934" s="56" t="s">
        <v>537</v>
      </c>
      <c r="C3934" s="47">
        <v>42363</v>
      </c>
      <c r="D3934" s="47"/>
      <c r="E3934" s="47"/>
      <c r="F3934" s="48" t="s">
        <v>534</v>
      </c>
      <c r="G3934" s="48"/>
      <c r="H3934" s="48">
        <v>510.97265625</v>
      </c>
      <c r="I3934" s="48">
        <v>0.244771875</v>
      </c>
      <c r="J3934" s="48">
        <v>0.26006249999999997</v>
      </c>
      <c r="K3934" s="48">
        <v>0.27784375</v>
      </c>
      <c r="L3934" s="48">
        <v>0.27158125</v>
      </c>
      <c r="M3934" s="48">
        <v>0.273225</v>
      </c>
      <c r="N3934" s="48">
        <v>0.32911875000000002</v>
      </c>
      <c r="O3934" s="48">
        <v>0.29905625000000002</v>
      </c>
      <c r="P3934" s="48"/>
      <c r="Q3934" s="48"/>
      <c r="R3934" s="48"/>
      <c r="S3934" s="48"/>
      <c r="T3934" s="48"/>
      <c r="U3934" s="48"/>
      <c r="V3934" s="48"/>
      <c r="W3934" s="48"/>
      <c r="X3934" s="48"/>
      <c r="Y3934" s="48"/>
      <c r="Z3934" s="48"/>
      <c r="AA3934" s="48"/>
      <c r="AB3934" s="48"/>
      <c r="AC3934" s="48"/>
      <c r="AD3934" s="48"/>
      <c r="AE3934" s="48"/>
      <c r="AF3934" s="48"/>
      <c r="AG3934" s="48"/>
      <c r="AH3934" s="48"/>
      <c r="AI3934" s="48"/>
      <c r="AJ3934" s="48"/>
      <c r="AK3934" s="48"/>
      <c r="AL3934" s="48"/>
      <c r="AM3934" s="48"/>
      <c r="AN3934" s="48"/>
      <c r="AO3934" s="48"/>
      <c r="AP3934" s="48"/>
      <c r="AQ3934" s="48"/>
      <c r="AR3934" s="48"/>
      <c r="AT3934" s="48"/>
      <c r="AU3934" s="48"/>
      <c r="AV3934" s="48"/>
      <c r="AZ3934" s="48"/>
      <c r="BA3934" s="48"/>
      <c r="BB3934" s="48"/>
      <c r="BC3934" s="48"/>
      <c r="BD3934" s="48"/>
      <c r="BE3934" s="48"/>
      <c r="BF3934" s="48"/>
      <c r="BG3934" s="48"/>
      <c r="BH3934" s="48"/>
      <c r="BI3934" s="48"/>
      <c r="BJ3934" s="48"/>
      <c r="BK3934" s="48"/>
      <c r="BL3934" s="48"/>
    </row>
    <row r="3935" spans="1:64" x14ac:dyDescent="0.25">
      <c r="A3935" s="56" t="s">
        <v>537</v>
      </c>
      <c r="B3935" s="56" t="s">
        <v>537</v>
      </c>
      <c r="C3935" s="47">
        <v>42364</v>
      </c>
      <c r="D3935" s="47"/>
      <c r="E3935" s="47"/>
      <c r="F3935" s="48" t="s">
        <v>534</v>
      </c>
      <c r="G3935" s="48"/>
      <c r="H3935" s="48">
        <v>507.38156249999997</v>
      </c>
      <c r="I3935" s="48">
        <v>0.22821250000000001</v>
      </c>
      <c r="J3935" s="48">
        <v>0.25506875000000001</v>
      </c>
      <c r="K3935" s="48">
        <v>0.27721249999999997</v>
      </c>
      <c r="L3935" s="48">
        <v>0.27136250000000001</v>
      </c>
      <c r="M3935" s="48">
        <v>0.27303749999999999</v>
      </c>
      <c r="N3935" s="48">
        <v>0.32900625</v>
      </c>
      <c r="O3935" s="48">
        <v>0.29901250000000001</v>
      </c>
      <c r="P3935" s="48"/>
      <c r="Q3935" s="48"/>
      <c r="R3935" s="48"/>
      <c r="S3935" s="48"/>
      <c r="T3935" s="48"/>
      <c r="U3935" s="48"/>
      <c r="V3935" s="48"/>
      <c r="W3935" s="48"/>
      <c r="X3935" s="48"/>
      <c r="Y3935" s="48"/>
      <c r="Z3935" s="48"/>
      <c r="AA3935" s="48"/>
      <c r="AB3935" s="48"/>
      <c r="AC3935" s="48"/>
      <c r="AD3935" s="48"/>
      <c r="AE3935" s="48"/>
      <c r="AF3935" s="48"/>
      <c r="AG3935" s="48"/>
      <c r="AH3935" s="48"/>
      <c r="AI3935" s="48"/>
      <c r="AJ3935" s="48"/>
      <c r="AK3935" s="48"/>
      <c r="AL3935" s="48"/>
      <c r="AM3935" s="48"/>
      <c r="AN3935" s="48"/>
      <c r="AO3935" s="48"/>
      <c r="AP3935" s="48"/>
      <c r="AQ3935" s="48"/>
      <c r="AR3935" s="48"/>
      <c r="AT3935" s="48"/>
      <c r="AU3935" s="48"/>
      <c r="AV3935" s="48"/>
      <c r="AZ3935" s="48"/>
      <c r="BA3935" s="48"/>
      <c r="BB3935" s="48"/>
      <c r="BC3935" s="48"/>
      <c r="BD3935" s="48"/>
      <c r="BE3935" s="48"/>
      <c r="BF3935" s="48"/>
      <c r="BG3935" s="48"/>
      <c r="BH3935" s="48"/>
      <c r="BI3935" s="48"/>
      <c r="BJ3935" s="48"/>
      <c r="BK3935" s="48"/>
      <c r="BL3935" s="48"/>
    </row>
    <row r="3936" spans="1:64" x14ac:dyDescent="0.25">
      <c r="A3936" s="56" t="s">
        <v>537</v>
      </c>
      <c r="B3936" s="56" t="s">
        <v>537</v>
      </c>
      <c r="C3936" s="47">
        <v>42365</v>
      </c>
      <c r="D3936" s="47"/>
      <c r="E3936" s="47"/>
      <c r="F3936" s="48" t="s">
        <v>534</v>
      </c>
      <c r="G3936" s="48"/>
      <c r="H3936" s="48">
        <v>503.44171875000001</v>
      </c>
      <c r="I3936" s="48">
        <v>0.21157812500000001</v>
      </c>
      <c r="J3936" s="48">
        <v>0.2489875</v>
      </c>
      <c r="K3936" s="48">
        <v>0.27601874999999998</v>
      </c>
      <c r="L3936" s="48">
        <v>0.27091874999999999</v>
      </c>
      <c r="M3936" s="48">
        <v>0.27288750000000001</v>
      </c>
      <c r="N3936" s="48">
        <v>0.32900000000000001</v>
      </c>
      <c r="O3936" s="48">
        <v>0.29903125000000003</v>
      </c>
      <c r="P3936" s="48"/>
      <c r="Q3936" s="48"/>
      <c r="R3936" s="48"/>
      <c r="S3936" s="48"/>
      <c r="T3936" s="48"/>
      <c r="U3936" s="48"/>
      <c r="V3936" s="48"/>
      <c r="W3936" s="48"/>
      <c r="X3936" s="48"/>
      <c r="Y3936" s="48"/>
      <c r="Z3936" s="48"/>
      <c r="AA3936" s="48"/>
      <c r="AB3936" s="48"/>
      <c r="AC3936" s="48"/>
      <c r="AD3936" s="48"/>
      <c r="AE3936" s="48"/>
      <c r="AF3936" s="48"/>
      <c r="AG3936" s="48"/>
      <c r="AH3936" s="48"/>
      <c r="AI3936" s="48"/>
      <c r="AJ3936" s="48"/>
      <c r="AK3936" s="48"/>
      <c r="AL3936" s="48"/>
      <c r="AM3936" s="48"/>
      <c r="AN3936" s="48"/>
      <c r="AO3936" s="48"/>
      <c r="AP3936" s="48"/>
      <c r="AQ3936" s="48"/>
      <c r="AR3936" s="48"/>
      <c r="AT3936" s="48"/>
      <c r="AU3936" s="48"/>
      <c r="AV3936" s="48"/>
      <c r="AZ3936" s="48"/>
      <c r="BA3936" s="48"/>
      <c r="BB3936" s="48"/>
      <c r="BC3936" s="48"/>
      <c r="BD3936" s="48"/>
      <c r="BE3936" s="48"/>
      <c r="BF3936" s="48"/>
      <c r="BG3936" s="48"/>
      <c r="BH3936" s="48"/>
      <c r="BI3936" s="48"/>
      <c r="BJ3936" s="48"/>
      <c r="BK3936" s="48"/>
      <c r="BL3936" s="48"/>
    </row>
    <row r="3937" spans="1:64" x14ac:dyDescent="0.25">
      <c r="A3937" s="56" t="s">
        <v>537</v>
      </c>
      <c r="B3937" s="56" t="s">
        <v>537</v>
      </c>
      <c r="C3937" s="47">
        <v>42366</v>
      </c>
      <c r="D3937" s="47"/>
      <c r="E3937" s="47"/>
      <c r="F3937" s="48" t="s">
        <v>534</v>
      </c>
      <c r="G3937" s="48"/>
      <c r="H3937" s="48">
        <v>499.1615625</v>
      </c>
      <c r="I3937" s="48">
        <v>0.1955625</v>
      </c>
      <c r="J3937" s="48">
        <v>0.24186874999999999</v>
      </c>
      <c r="K3937" s="48">
        <v>0.27421250000000003</v>
      </c>
      <c r="L3937" s="48">
        <v>0.27025624999999998</v>
      </c>
      <c r="M3937" s="48">
        <v>0.27268124999999999</v>
      </c>
      <c r="N3937" s="48">
        <v>0.32900625</v>
      </c>
      <c r="O3937" s="48">
        <v>0.29899999999999999</v>
      </c>
      <c r="P3937" s="48"/>
      <c r="Q3937" s="48"/>
      <c r="R3937" s="48"/>
      <c r="S3937" s="48"/>
      <c r="T3937" s="48"/>
      <c r="U3937" s="48"/>
      <c r="V3937" s="48"/>
      <c r="W3937" s="48"/>
      <c r="X3937" s="48"/>
      <c r="Y3937" s="48"/>
      <c r="Z3937" s="48"/>
      <c r="AA3937" s="48"/>
      <c r="AB3937" s="48"/>
      <c r="AC3937" s="48"/>
      <c r="AD3937" s="48"/>
      <c r="AE3937" s="48"/>
      <c r="AF3937" s="48"/>
      <c r="AG3937" s="48"/>
      <c r="AH3937" s="48"/>
      <c r="AI3937" s="48"/>
      <c r="AJ3937" s="48"/>
      <c r="AK3937" s="48"/>
      <c r="AL3937" s="48"/>
      <c r="AM3937" s="48"/>
      <c r="AN3937" s="48"/>
      <c r="AO3937" s="48"/>
      <c r="AP3937" s="48"/>
      <c r="AQ3937" s="48"/>
      <c r="AR3937" s="48"/>
      <c r="AT3937" s="48"/>
      <c r="AU3937" s="48"/>
      <c r="AV3937" s="48"/>
      <c r="AZ3937" s="48"/>
      <c r="BA3937" s="48"/>
      <c r="BB3937" s="48"/>
      <c r="BC3937" s="48"/>
      <c r="BD3937" s="48"/>
      <c r="BE3937" s="48"/>
      <c r="BF3937" s="48"/>
      <c r="BG3937" s="48"/>
      <c r="BH3937" s="48"/>
      <c r="BI3937" s="48"/>
      <c r="BJ3937" s="48"/>
      <c r="BK3937" s="48"/>
      <c r="BL3937" s="48"/>
    </row>
    <row r="3938" spans="1:64" x14ac:dyDescent="0.25">
      <c r="A3938" s="56" t="s">
        <v>537</v>
      </c>
      <c r="B3938" s="56" t="s">
        <v>537</v>
      </c>
      <c r="C3938" s="47">
        <v>42367</v>
      </c>
      <c r="D3938" s="47"/>
      <c r="E3938" s="47"/>
      <c r="F3938" s="48" t="s">
        <v>534</v>
      </c>
      <c r="G3938" s="48"/>
      <c r="H3938" s="48">
        <v>494.69296874999998</v>
      </c>
      <c r="I3938" s="48">
        <v>0.18031562500000001</v>
      </c>
      <c r="J3938" s="48">
        <v>0.2339125</v>
      </c>
      <c r="K3938" s="48">
        <v>0.272175</v>
      </c>
      <c r="L3938" s="48">
        <v>0.26922499999999999</v>
      </c>
      <c r="M3938" s="48">
        <v>0.2723875</v>
      </c>
      <c r="N3938" s="48">
        <v>0.32897500000000002</v>
      </c>
      <c r="O3938" s="48">
        <v>0.29909999999999998</v>
      </c>
      <c r="P3938" s="48"/>
      <c r="Q3938" s="48"/>
      <c r="R3938" s="48"/>
      <c r="S3938" s="48"/>
      <c r="T3938" s="48"/>
      <c r="U3938" s="48"/>
      <c r="V3938" s="48"/>
      <c r="W3938" s="48"/>
      <c r="X3938" s="48"/>
      <c r="Y3938" s="48"/>
      <c r="Z3938" s="48"/>
      <c r="AA3938" s="48"/>
      <c r="AB3938" s="48"/>
      <c r="AC3938" s="48"/>
      <c r="AD3938" s="48"/>
      <c r="AE3938" s="48"/>
      <c r="AF3938" s="48"/>
      <c r="AG3938" s="48"/>
      <c r="AH3938" s="48"/>
      <c r="AI3938" s="48"/>
      <c r="AJ3938" s="48"/>
      <c r="AK3938" s="48"/>
      <c r="AL3938" s="48"/>
      <c r="AM3938" s="48"/>
      <c r="AN3938" s="48"/>
      <c r="AO3938" s="48"/>
      <c r="AP3938" s="48"/>
      <c r="AQ3938" s="48"/>
      <c r="AR3938" s="48"/>
      <c r="AT3938" s="48"/>
      <c r="AU3938" s="48"/>
      <c r="AV3938" s="48"/>
      <c r="AZ3938" s="48"/>
      <c r="BA3938" s="48"/>
      <c r="BB3938" s="48"/>
      <c r="BC3938" s="48"/>
      <c r="BD3938" s="48"/>
      <c r="BE3938" s="48"/>
      <c r="BF3938" s="48"/>
      <c r="BG3938" s="48"/>
      <c r="BH3938" s="48"/>
      <c r="BI3938" s="48"/>
      <c r="BJ3938" s="48"/>
      <c r="BK3938" s="48"/>
      <c r="BL3938" s="48"/>
    </row>
    <row r="3939" spans="1:64" x14ac:dyDescent="0.25">
      <c r="A3939" s="56" t="s">
        <v>537</v>
      </c>
      <c r="B3939" s="56" t="s">
        <v>537</v>
      </c>
      <c r="C3939" s="47">
        <v>42368</v>
      </c>
      <c r="D3939" s="47"/>
      <c r="E3939" s="47"/>
      <c r="F3939" s="48" t="s">
        <v>534</v>
      </c>
      <c r="G3939" s="48"/>
      <c r="H3939" s="48">
        <v>492.01265625000002</v>
      </c>
      <c r="I3939" s="48">
        <v>0.172053125</v>
      </c>
      <c r="J3939" s="48">
        <v>0.22825624999999999</v>
      </c>
      <c r="K3939" s="48">
        <v>0.27079375</v>
      </c>
      <c r="L3939" s="48">
        <v>0.2688625</v>
      </c>
      <c r="M3939" s="48">
        <v>0.27218750000000003</v>
      </c>
      <c r="N3939" s="48">
        <v>0.32893749999999999</v>
      </c>
      <c r="O3939" s="48">
        <v>0.29910625000000002</v>
      </c>
      <c r="P3939" s="48"/>
      <c r="Q3939" s="48"/>
      <c r="R3939" s="48"/>
      <c r="S3939" s="48"/>
      <c r="T3939" s="48"/>
      <c r="U3939" s="48"/>
      <c r="V3939" s="48"/>
      <c r="W3939" s="48"/>
      <c r="X3939" s="48"/>
      <c r="Y3939" s="48"/>
      <c r="Z3939" s="48"/>
      <c r="AA3939" s="48"/>
      <c r="AB3939" s="48"/>
      <c r="AC3939" s="48"/>
      <c r="AD3939" s="48"/>
      <c r="AE3939" s="48">
        <v>8.4</v>
      </c>
      <c r="AF3939" s="48">
        <v>0.66497198932850698</v>
      </c>
      <c r="AG3939" s="48">
        <v>0.40935193516278101</v>
      </c>
      <c r="AH3939" s="48"/>
      <c r="AI3939" s="48"/>
      <c r="AJ3939" s="48"/>
      <c r="AK3939" s="48">
        <v>4.5</v>
      </c>
      <c r="AL3939" s="48">
        <v>8.4</v>
      </c>
      <c r="AM3939" s="48"/>
      <c r="AN3939" s="48"/>
      <c r="AO3939" s="48"/>
      <c r="AP3939" s="48"/>
      <c r="AQ3939" s="48"/>
      <c r="AR3939" s="48"/>
      <c r="AT3939" s="48"/>
      <c r="AU3939" s="48"/>
      <c r="AV3939" s="48"/>
      <c r="AZ3939" s="48"/>
      <c r="BA3939" s="48"/>
      <c r="BB3939" s="48"/>
      <c r="BC3939" s="48"/>
      <c r="BD3939" s="48"/>
      <c r="BE3939" s="48"/>
      <c r="BF3939" s="48"/>
      <c r="BG3939" s="48"/>
      <c r="BH3939" s="48"/>
      <c r="BI3939" s="48"/>
      <c r="BJ3939" s="48"/>
      <c r="BK3939" s="48"/>
      <c r="BL3939" s="48">
        <v>8.4</v>
      </c>
    </row>
    <row r="3940" spans="1:64" x14ac:dyDescent="0.25">
      <c r="A3940" s="56" t="s">
        <v>537</v>
      </c>
      <c r="B3940" s="56" t="s">
        <v>537</v>
      </c>
      <c r="C3940" s="47">
        <v>42369</v>
      </c>
      <c r="D3940" s="47"/>
      <c r="E3940" s="47"/>
      <c r="F3940" s="48" t="s">
        <v>534</v>
      </c>
      <c r="G3940" s="48"/>
      <c r="H3940" s="48">
        <v>512.36484374999998</v>
      </c>
      <c r="I3940" s="48">
        <v>0.26037812500000002</v>
      </c>
      <c r="J3940" s="48">
        <v>0.26465</v>
      </c>
      <c r="K3940" s="48">
        <v>0.27547500000000003</v>
      </c>
      <c r="L3940" s="48">
        <v>0.2702</v>
      </c>
      <c r="M3940" s="48">
        <v>0.27187499999999998</v>
      </c>
      <c r="N3940" s="48">
        <v>0.32874375</v>
      </c>
      <c r="O3940" s="48">
        <v>0.29907499999999998</v>
      </c>
      <c r="P3940" s="48"/>
      <c r="Q3940" s="48"/>
      <c r="R3940" s="48"/>
      <c r="S3940" s="48"/>
      <c r="T3940" s="48"/>
      <c r="U3940" s="48"/>
      <c r="V3940" s="48"/>
      <c r="W3940" s="48"/>
      <c r="X3940" s="48"/>
      <c r="Y3940" s="48"/>
      <c r="Z3940" s="48"/>
      <c r="AA3940" s="48"/>
      <c r="AB3940" s="48"/>
      <c r="AC3940" s="48"/>
      <c r="AD3940" s="48"/>
      <c r="AE3940" s="48"/>
      <c r="AF3940" s="48"/>
      <c r="AG3940" s="48"/>
      <c r="AH3940" s="48"/>
      <c r="AI3940" s="48"/>
      <c r="AJ3940" s="48"/>
      <c r="AK3940" s="48"/>
      <c r="AL3940" s="48"/>
      <c r="AM3940" s="48"/>
      <c r="AN3940" s="48"/>
      <c r="AO3940" s="48"/>
      <c r="AP3940" s="48"/>
      <c r="AQ3940" s="48"/>
      <c r="AR3940" s="48"/>
      <c r="AT3940" s="48"/>
      <c r="AU3940" s="48"/>
      <c r="AV3940" s="48"/>
      <c r="AZ3940" s="48"/>
      <c r="BA3940" s="48"/>
      <c r="BB3940" s="48"/>
      <c r="BC3940" s="48"/>
      <c r="BD3940" s="48"/>
      <c r="BE3940" s="48"/>
      <c r="BF3940" s="48"/>
      <c r="BG3940" s="48"/>
      <c r="BH3940" s="48"/>
      <c r="BI3940" s="48"/>
      <c r="BJ3940" s="48"/>
      <c r="BK3940" s="48"/>
      <c r="BL3940" s="48"/>
    </row>
    <row r="3941" spans="1:64" x14ac:dyDescent="0.25">
      <c r="A3941" s="56" t="s">
        <v>537</v>
      </c>
      <c r="B3941" s="56" t="s">
        <v>537</v>
      </c>
      <c r="C3941" s="47">
        <v>42370</v>
      </c>
      <c r="D3941" s="47"/>
      <c r="E3941" s="47"/>
      <c r="F3941" s="48" t="s">
        <v>534</v>
      </c>
      <c r="G3941" s="48"/>
      <c r="H3941" s="48">
        <v>509.14031249999999</v>
      </c>
      <c r="I3941" s="48">
        <v>0.24395625000000001</v>
      </c>
      <c r="J3941" s="48">
        <v>0.2613375</v>
      </c>
      <c r="K3941" s="48">
        <v>0.27588750000000001</v>
      </c>
      <c r="L3941" s="48">
        <v>0.26924375</v>
      </c>
      <c r="M3941" s="48">
        <v>0.27154374999999997</v>
      </c>
      <c r="N3941" s="48">
        <v>0.32871875</v>
      </c>
      <c r="O3941" s="48">
        <v>0.29909374999999999</v>
      </c>
      <c r="P3941" s="48"/>
      <c r="Q3941" s="48"/>
      <c r="R3941" s="48"/>
      <c r="S3941" s="48"/>
      <c r="T3941" s="48"/>
      <c r="U3941" s="48"/>
      <c r="V3941" s="48"/>
      <c r="W3941" s="48"/>
      <c r="X3941" s="48"/>
      <c r="Y3941" s="48"/>
      <c r="Z3941" s="48"/>
      <c r="AA3941" s="48"/>
      <c r="AB3941" s="48"/>
      <c r="AC3941" s="48"/>
      <c r="AD3941" s="48"/>
      <c r="AE3941" s="48"/>
      <c r="AF3941" s="48"/>
      <c r="AG3941" s="48"/>
      <c r="AH3941" s="48"/>
      <c r="AI3941" s="48"/>
      <c r="AJ3941" s="48"/>
      <c r="AK3941" s="48"/>
      <c r="AL3941" s="48"/>
      <c r="AM3941" s="48"/>
      <c r="AN3941" s="48"/>
      <c r="AO3941" s="48"/>
      <c r="AP3941" s="48"/>
      <c r="AQ3941" s="48"/>
      <c r="AR3941" s="48"/>
      <c r="AT3941" s="48"/>
      <c r="AU3941" s="48"/>
      <c r="AV3941" s="48"/>
      <c r="AZ3941" s="48"/>
      <c r="BA3941" s="48"/>
      <c r="BB3941" s="48"/>
      <c r="BC3941" s="48"/>
      <c r="BD3941" s="48"/>
      <c r="BE3941" s="48"/>
      <c r="BF3941" s="48"/>
      <c r="BG3941" s="48"/>
      <c r="BH3941" s="48"/>
      <c r="BI3941" s="48"/>
      <c r="BJ3941" s="48"/>
      <c r="BK3941" s="48"/>
      <c r="BL3941" s="48"/>
    </row>
    <row r="3942" spans="1:64" x14ac:dyDescent="0.25">
      <c r="A3942" s="56" t="s">
        <v>537</v>
      </c>
      <c r="B3942" s="56" t="s">
        <v>537</v>
      </c>
      <c r="C3942" s="47">
        <v>42371</v>
      </c>
      <c r="D3942" s="47"/>
      <c r="E3942" s="47"/>
      <c r="F3942" s="48" t="s">
        <v>534</v>
      </c>
      <c r="G3942" s="48"/>
      <c r="H3942" s="48">
        <v>508.48078125000001</v>
      </c>
      <c r="I3942" s="48">
        <v>0.237578125</v>
      </c>
      <c r="J3942" s="48">
        <v>0.26005624999999999</v>
      </c>
      <c r="K3942" s="48">
        <v>0.27727499999999999</v>
      </c>
      <c r="L3942" s="48">
        <v>0.26972499999999999</v>
      </c>
      <c r="M3942" s="48">
        <v>0.2714125</v>
      </c>
      <c r="N3942" s="48">
        <v>0.32866250000000002</v>
      </c>
      <c r="O3942" s="48">
        <v>0.29904375</v>
      </c>
      <c r="P3942" s="48"/>
      <c r="Q3942" s="48"/>
      <c r="R3942" s="48"/>
      <c r="S3942" s="48"/>
      <c r="T3942" s="48"/>
      <c r="U3942" s="48"/>
      <c r="V3942" s="48"/>
      <c r="W3942" s="48"/>
      <c r="X3942" s="48"/>
      <c r="Y3942" s="48"/>
      <c r="Z3942" s="48"/>
      <c r="AA3942" s="48"/>
      <c r="AB3942" s="48"/>
      <c r="AC3942" s="48"/>
      <c r="AD3942" s="48"/>
      <c r="AE3942" s="48"/>
      <c r="AF3942" s="48"/>
      <c r="AG3942" s="48"/>
      <c r="AH3942" s="48"/>
      <c r="AI3942" s="48"/>
      <c r="AJ3942" s="48"/>
      <c r="AK3942" s="48"/>
      <c r="AL3942" s="48"/>
      <c r="AM3942" s="48"/>
      <c r="AN3942" s="48"/>
      <c r="AO3942" s="48"/>
      <c r="AP3942" s="48"/>
      <c r="AQ3942" s="48"/>
      <c r="AR3942" s="48"/>
      <c r="AT3942" s="48"/>
      <c r="AU3942" s="48"/>
      <c r="AV3942" s="48"/>
      <c r="AZ3942" s="48"/>
      <c r="BA3942" s="48"/>
      <c r="BB3942" s="48"/>
      <c r="BC3942" s="48"/>
      <c r="BD3942" s="48"/>
      <c r="BE3942" s="48"/>
      <c r="BF3942" s="48"/>
      <c r="BG3942" s="48"/>
      <c r="BH3942" s="48"/>
      <c r="BI3942" s="48"/>
      <c r="BJ3942" s="48"/>
      <c r="BK3942" s="48"/>
      <c r="BL3942" s="48"/>
    </row>
    <row r="3943" spans="1:64" x14ac:dyDescent="0.25">
      <c r="A3943" s="56" t="s">
        <v>537</v>
      </c>
      <c r="B3943" s="56" t="s">
        <v>537</v>
      </c>
      <c r="C3943" s="47">
        <v>42372</v>
      </c>
      <c r="D3943" s="47"/>
      <c r="E3943" s="47"/>
      <c r="F3943" s="48" t="s">
        <v>534</v>
      </c>
      <c r="G3943" s="48"/>
      <c r="H3943" s="48">
        <v>507.95859374999998</v>
      </c>
      <c r="I3943" s="48">
        <v>0.232503125</v>
      </c>
      <c r="J3943" s="48">
        <v>0.25897500000000001</v>
      </c>
      <c r="K3943" s="48">
        <v>0.2780125</v>
      </c>
      <c r="L3943" s="48">
        <v>0.27031875</v>
      </c>
      <c r="M3943" s="48">
        <v>0.27146874999999998</v>
      </c>
      <c r="N3943" s="48">
        <v>0.3286</v>
      </c>
      <c r="O3943" s="48">
        <v>0.29905625000000002</v>
      </c>
      <c r="P3943" s="48"/>
      <c r="Q3943" s="48"/>
      <c r="R3943" s="48"/>
      <c r="S3943" s="48"/>
      <c r="T3943" s="48"/>
      <c r="U3943" s="48"/>
      <c r="V3943" s="48"/>
      <c r="W3943" s="48"/>
      <c r="X3943" s="48"/>
      <c r="Y3943" s="48"/>
      <c r="Z3943" s="48"/>
      <c r="AA3943" s="48"/>
      <c r="AB3943" s="48"/>
      <c r="AC3943" s="48"/>
      <c r="AD3943" s="48"/>
      <c r="AE3943" s="48"/>
      <c r="AF3943" s="48"/>
      <c r="AG3943" s="48"/>
      <c r="AH3943" s="48"/>
      <c r="AI3943" s="48"/>
      <c r="AJ3943" s="48"/>
      <c r="AK3943" s="48"/>
      <c r="AL3943" s="48"/>
      <c r="AM3943" s="48"/>
      <c r="AN3943" s="48"/>
      <c r="AO3943" s="48"/>
      <c r="AP3943" s="48"/>
      <c r="AQ3943" s="48"/>
      <c r="AR3943" s="48"/>
      <c r="AT3943" s="48"/>
      <c r="AU3943" s="48"/>
      <c r="AV3943" s="48"/>
      <c r="AZ3943" s="48"/>
      <c r="BA3943" s="48"/>
      <c r="BB3943" s="48"/>
      <c r="BC3943" s="48"/>
      <c r="BD3943" s="48"/>
      <c r="BE3943" s="48"/>
      <c r="BF3943" s="48"/>
      <c r="BG3943" s="48"/>
      <c r="BH3943" s="48"/>
      <c r="BI3943" s="48"/>
      <c r="BJ3943" s="48"/>
      <c r="BK3943" s="48"/>
      <c r="BL3943" s="48"/>
    </row>
    <row r="3944" spans="1:64" x14ac:dyDescent="0.25">
      <c r="A3944" s="56" t="s">
        <v>537</v>
      </c>
      <c r="B3944" s="56" t="s">
        <v>537</v>
      </c>
      <c r="C3944" s="47">
        <v>42373</v>
      </c>
      <c r="D3944" s="47"/>
      <c r="E3944" s="47"/>
      <c r="F3944" s="48" t="s">
        <v>534</v>
      </c>
      <c r="G3944" s="48"/>
      <c r="H3944" s="48">
        <v>504.95953125</v>
      </c>
      <c r="I3944" s="48">
        <v>0.221071875</v>
      </c>
      <c r="J3944" s="48">
        <v>0.25469999999999998</v>
      </c>
      <c r="K3944" s="48">
        <v>0.27681875</v>
      </c>
      <c r="L3944" s="48">
        <v>0.26979999999999998</v>
      </c>
      <c r="M3944" s="48">
        <v>0.27114375000000002</v>
      </c>
      <c r="N3944" s="48">
        <v>0.32855000000000001</v>
      </c>
      <c r="O3944" s="48">
        <v>0.29899999999999999</v>
      </c>
      <c r="P3944" s="48"/>
      <c r="Q3944" s="48"/>
      <c r="R3944" s="48"/>
      <c r="S3944" s="48"/>
      <c r="T3944" s="48"/>
      <c r="U3944" s="48"/>
      <c r="V3944" s="48"/>
      <c r="W3944" s="48"/>
      <c r="X3944" s="48"/>
      <c r="Y3944" s="48"/>
      <c r="Z3944" s="48"/>
      <c r="AA3944" s="48"/>
      <c r="AB3944" s="48"/>
      <c r="AC3944" s="48"/>
      <c r="AD3944" s="48"/>
      <c r="AE3944" s="48"/>
      <c r="AF3944" s="48"/>
      <c r="AG3944" s="48"/>
      <c r="AH3944" s="48"/>
      <c r="AI3944" s="48"/>
      <c r="AJ3944" s="48"/>
      <c r="AK3944" s="48"/>
      <c r="AL3944" s="48"/>
      <c r="AM3944" s="48"/>
      <c r="AN3944" s="48"/>
      <c r="AO3944" s="48"/>
      <c r="AP3944" s="48"/>
      <c r="AQ3944" s="48"/>
      <c r="AR3944" s="48"/>
      <c r="AT3944" s="48"/>
      <c r="AU3944" s="48"/>
      <c r="AV3944" s="48"/>
      <c r="AZ3944" s="48"/>
      <c r="BA3944" s="48"/>
      <c r="BB3944" s="48"/>
      <c r="BC3944" s="48"/>
      <c r="BD3944" s="48"/>
      <c r="BE3944" s="48"/>
      <c r="BF3944" s="48"/>
      <c r="BG3944" s="48"/>
      <c r="BH3944" s="48"/>
      <c r="BI3944" s="48"/>
      <c r="BJ3944" s="48"/>
      <c r="BK3944" s="48"/>
      <c r="BL3944" s="48"/>
    </row>
    <row r="3945" spans="1:64" x14ac:dyDescent="0.25">
      <c r="A3945" s="56" t="s">
        <v>537</v>
      </c>
      <c r="B3945" s="56" t="s">
        <v>537</v>
      </c>
      <c r="C3945" s="47">
        <v>42374</v>
      </c>
      <c r="D3945" s="47"/>
      <c r="E3945" s="47"/>
      <c r="F3945" s="48" t="s">
        <v>534</v>
      </c>
      <c r="G3945" s="48"/>
      <c r="H3945" s="48">
        <v>501.22078125000002</v>
      </c>
      <c r="I3945" s="48">
        <v>0.20715937500000001</v>
      </c>
      <c r="J3945" s="48">
        <v>0.249</v>
      </c>
      <c r="K3945" s="48">
        <v>0.27526250000000002</v>
      </c>
      <c r="L3945" s="48">
        <v>0.26908749999999998</v>
      </c>
      <c r="M3945" s="48">
        <v>0.27084374999999999</v>
      </c>
      <c r="N3945" s="48">
        <v>0.32843749999999999</v>
      </c>
      <c r="O3945" s="48">
        <v>0.29902499999999999</v>
      </c>
      <c r="P3945" s="48"/>
      <c r="Q3945" s="48"/>
      <c r="R3945" s="48"/>
      <c r="S3945" s="48"/>
      <c r="T3945" s="48"/>
      <c r="U3945" s="48"/>
      <c r="V3945" s="48"/>
      <c r="W3945" s="48"/>
      <c r="X3945" s="48"/>
      <c r="Y3945" s="48"/>
      <c r="Z3945" s="48"/>
      <c r="AA3945" s="48"/>
      <c r="AB3945" s="48"/>
      <c r="AC3945" s="48"/>
      <c r="AD3945" s="48"/>
      <c r="AE3945" s="48"/>
      <c r="AF3945" s="48"/>
      <c r="AG3945" s="48">
        <v>0.373103962878577</v>
      </c>
      <c r="AH3945" s="48"/>
      <c r="AI3945" s="48"/>
      <c r="AJ3945" s="48"/>
      <c r="AK3945" s="48"/>
      <c r="AL3945" s="48"/>
      <c r="AM3945" s="48"/>
      <c r="AN3945" s="48"/>
      <c r="AO3945" s="48"/>
      <c r="AP3945" s="48"/>
      <c r="AQ3945" s="48"/>
      <c r="AR3945" s="48"/>
      <c r="AT3945" s="48"/>
      <c r="AU3945" s="48"/>
      <c r="AV3945" s="48"/>
      <c r="AZ3945" s="48"/>
      <c r="BA3945" s="48"/>
      <c r="BB3945" s="48"/>
      <c r="BC3945" s="48"/>
      <c r="BD3945" s="48"/>
      <c r="BE3945" s="48"/>
      <c r="BF3945" s="48"/>
      <c r="BG3945" s="48"/>
      <c r="BH3945" s="48"/>
      <c r="BI3945" s="48"/>
      <c r="BJ3945" s="48"/>
      <c r="BK3945" s="48"/>
      <c r="BL3945" s="48"/>
    </row>
    <row r="3946" spans="1:64" x14ac:dyDescent="0.25">
      <c r="A3946" s="56" t="s">
        <v>537</v>
      </c>
      <c r="B3946" s="56" t="s">
        <v>537</v>
      </c>
      <c r="C3946" s="47">
        <v>42375</v>
      </c>
      <c r="D3946" s="47"/>
      <c r="E3946" s="47"/>
      <c r="F3946" s="48" t="s">
        <v>534</v>
      </c>
      <c r="G3946" s="48"/>
      <c r="H3946" s="48">
        <v>497.53218750000002</v>
      </c>
      <c r="I3946" s="48">
        <v>0.19405</v>
      </c>
      <c r="J3946" s="48">
        <v>0.24284375</v>
      </c>
      <c r="K3946" s="48">
        <v>0.27406249999999999</v>
      </c>
      <c r="L3946" s="48">
        <v>0.26834999999999998</v>
      </c>
      <c r="M3946" s="48">
        <v>0.27043125000000001</v>
      </c>
      <c r="N3946" s="48">
        <v>0.32824999999999999</v>
      </c>
      <c r="O3946" s="48">
        <v>0.2989</v>
      </c>
      <c r="P3946" s="48"/>
      <c r="Q3946" s="48"/>
      <c r="R3946" s="48"/>
      <c r="S3946" s="48"/>
      <c r="T3946" s="48">
        <v>10.280479525000001</v>
      </c>
      <c r="U3946" s="48">
        <v>868.68525</v>
      </c>
      <c r="V3946" s="48">
        <v>492.35874999999999</v>
      </c>
      <c r="W3946" s="48"/>
      <c r="X3946" s="48">
        <v>7.0813585750000003</v>
      </c>
      <c r="Y3946" s="48">
        <v>1.63841687323967E-2</v>
      </c>
      <c r="Z3946" s="48"/>
      <c r="AA3946" s="48">
        <v>5.434673825</v>
      </c>
      <c r="AB3946" s="48"/>
      <c r="AC3946" s="48"/>
      <c r="AD3946" s="48">
        <v>331.70274999999998</v>
      </c>
      <c r="AE3946" s="48">
        <v>8.4</v>
      </c>
      <c r="AF3946" s="48">
        <v>0.57712534333451704</v>
      </c>
      <c r="AG3946" s="48"/>
      <c r="AH3946" s="48">
        <v>6.9218667343019704E-3</v>
      </c>
      <c r="AI3946" s="48">
        <v>9.55183E-2</v>
      </c>
      <c r="AJ3946" s="48">
        <v>13.7995</v>
      </c>
      <c r="AK3946" s="48">
        <v>5.0999999999999996</v>
      </c>
      <c r="AL3946" s="48">
        <v>8.4</v>
      </c>
      <c r="AM3946" s="48">
        <v>0.94499999999999995</v>
      </c>
      <c r="AN3946" s="48">
        <v>2.2072318226019901E-2</v>
      </c>
      <c r="AO3946" s="48">
        <v>1.3845744499999999</v>
      </c>
      <c r="AP3946" s="48">
        <v>62.728999999999999</v>
      </c>
      <c r="AQ3946" s="48"/>
      <c r="AR3946" s="48"/>
      <c r="AS3946">
        <v>1.5064803E-2</v>
      </c>
      <c r="AT3946" s="48"/>
      <c r="AU3946" s="48"/>
      <c r="AV3946" s="48"/>
      <c r="AZ3946" s="48"/>
      <c r="BA3946" s="48"/>
      <c r="BB3946" s="48"/>
      <c r="BC3946" s="48">
        <v>1.6466847499999999</v>
      </c>
      <c r="BD3946" s="48"/>
      <c r="BE3946" s="48">
        <v>160.65600000000001</v>
      </c>
      <c r="BF3946" s="48">
        <v>1.0249755689174401E-2</v>
      </c>
      <c r="BG3946" s="48">
        <v>5.7339548629410497E-3</v>
      </c>
      <c r="BH3946" s="48">
        <v>1.7190281999999999</v>
      </c>
      <c r="BI3946" s="48"/>
      <c r="BJ3946" s="48">
        <v>299.798</v>
      </c>
      <c r="BK3946" s="48"/>
      <c r="BL3946" s="48">
        <v>8.4</v>
      </c>
    </row>
    <row r="3947" spans="1:64" x14ac:dyDescent="0.25">
      <c r="A3947" s="56" t="s">
        <v>537</v>
      </c>
      <c r="B3947" s="56" t="s">
        <v>537</v>
      </c>
      <c r="C3947" s="47">
        <v>42376</v>
      </c>
      <c r="D3947" s="47"/>
      <c r="E3947" s="47"/>
      <c r="F3947" s="48" t="s">
        <v>534</v>
      </c>
      <c r="G3947" s="48"/>
      <c r="H3947" s="48">
        <v>520.07249999999999</v>
      </c>
      <c r="I3947" s="48">
        <v>0.28081875000000001</v>
      </c>
      <c r="J3947" s="48">
        <v>0.27949374999999999</v>
      </c>
      <c r="K3947" s="48">
        <v>0.28214375000000003</v>
      </c>
      <c r="L3947" s="48">
        <v>0.27415624999999999</v>
      </c>
      <c r="M3947" s="48">
        <v>0.27018750000000002</v>
      </c>
      <c r="N3947" s="48">
        <v>0.32813124999999999</v>
      </c>
      <c r="O3947" s="48">
        <v>0.29880000000000001</v>
      </c>
      <c r="P3947" s="48"/>
      <c r="Q3947" s="48"/>
      <c r="R3947" s="48"/>
      <c r="S3947" s="48"/>
      <c r="T3947" s="48"/>
      <c r="U3947" s="48"/>
      <c r="V3947" s="48"/>
      <c r="W3947" s="48"/>
      <c r="X3947" s="48"/>
      <c r="Y3947" s="48"/>
      <c r="Z3947" s="48"/>
      <c r="AA3947" s="48"/>
      <c r="AB3947" s="48"/>
      <c r="AC3947" s="48"/>
      <c r="AD3947" s="48"/>
      <c r="AE3947" s="48"/>
      <c r="AF3947" s="48"/>
      <c r="AG3947" s="48"/>
      <c r="AH3947" s="48"/>
      <c r="AI3947" s="48"/>
      <c r="AJ3947" s="48"/>
      <c r="AK3947" s="48"/>
      <c r="AL3947" s="48"/>
      <c r="AM3947" s="48"/>
      <c r="AN3947" s="48"/>
      <c r="AO3947" s="48"/>
      <c r="AP3947" s="48"/>
      <c r="AQ3947" s="48"/>
      <c r="AR3947" s="48"/>
      <c r="AT3947" s="48"/>
      <c r="AU3947" s="48"/>
      <c r="AV3947" s="48"/>
      <c r="AZ3947" s="48"/>
      <c r="BA3947" s="48"/>
      <c r="BB3947" s="48"/>
      <c r="BC3947" s="48"/>
      <c r="BD3947" s="48"/>
      <c r="BE3947" s="48"/>
      <c r="BF3947" s="48"/>
      <c r="BG3947" s="48"/>
      <c r="BH3947" s="48"/>
      <c r="BI3947" s="48"/>
      <c r="BJ3947" s="48"/>
      <c r="BK3947" s="48"/>
      <c r="BL3947" s="48"/>
    </row>
    <row r="3948" spans="1:64" x14ac:dyDescent="0.25">
      <c r="A3948" s="56" t="s">
        <v>537</v>
      </c>
      <c r="B3948" s="56" t="s">
        <v>537</v>
      </c>
      <c r="C3948" s="47">
        <v>42377</v>
      </c>
      <c r="D3948" s="47"/>
      <c r="E3948" s="47"/>
      <c r="F3948" s="48" t="s">
        <v>534</v>
      </c>
      <c r="G3948" s="48"/>
      <c r="H3948" s="48">
        <v>518.42015624999999</v>
      </c>
      <c r="I3948" s="48">
        <v>0.267865625</v>
      </c>
      <c r="J3948" s="48">
        <v>0.27995625000000002</v>
      </c>
      <c r="K3948" s="48">
        <v>0.28415000000000001</v>
      </c>
      <c r="L3948" s="48">
        <v>0.27327499999999999</v>
      </c>
      <c r="M3948" s="48">
        <v>0.26998749999999999</v>
      </c>
      <c r="N3948" s="48">
        <v>0.32801249999999998</v>
      </c>
      <c r="O3948" s="48">
        <v>0.29873125</v>
      </c>
      <c r="P3948" s="48"/>
      <c r="Q3948" s="48"/>
      <c r="R3948" s="48"/>
      <c r="S3948" s="48"/>
      <c r="T3948" s="48"/>
      <c r="U3948" s="48"/>
      <c r="V3948" s="48"/>
      <c r="W3948" s="48"/>
      <c r="X3948" s="48"/>
      <c r="Y3948" s="48"/>
      <c r="Z3948" s="48"/>
      <c r="AA3948" s="48"/>
      <c r="AB3948" s="48"/>
      <c r="AC3948" s="48"/>
      <c r="AD3948" s="48"/>
      <c r="AE3948" s="48"/>
      <c r="AF3948" s="48"/>
      <c r="AG3948" s="48"/>
      <c r="AH3948" s="48"/>
      <c r="AI3948" s="48"/>
      <c r="AJ3948" s="48"/>
      <c r="AK3948" s="48"/>
      <c r="AL3948" s="48"/>
      <c r="AM3948" s="48"/>
      <c r="AN3948" s="48"/>
      <c r="AO3948" s="48"/>
      <c r="AP3948" s="48"/>
      <c r="AQ3948" s="48"/>
      <c r="AR3948" s="48"/>
      <c r="AT3948" s="48"/>
      <c r="AU3948" s="48"/>
      <c r="AV3948" s="48"/>
      <c r="AZ3948" s="48"/>
      <c r="BA3948" s="48"/>
      <c r="BB3948" s="48"/>
      <c r="BC3948" s="48"/>
      <c r="BD3948" s="48"/>
      <c r="BE3948" s="48"/>
      <c r="BF3948" s="48"/>
      <c r="BG3948" s="48"/>
      <c r="BH3948" s="48"/>
      <c r="BI3948" s="48"/>
      <c r="BJ3948" s="48"/>
      <c r="BK3948" s="48"/>
      <c r="BL3948" s="48"/>
    </row>
    <row r="3949" spans="1:64" x14ac:dyDescent="0.25">
      <c r="A3949" s="56" t="s">
        <v>537</v>
      </c>
      <c r="B3949" s="56" t="s">
        <v>537</v>
      </c>
      <c r="C3949" s="47">
        <v>42378</v>
      </c>
      <c r="D3949" s="47"/>
      <c r="E3949" s="47"/>
      <c r="F3949" s="48" t="s">
        <v>534</v>
      </c>
      <c r="G3949" s="48"/>
      <c r="H3949" s="48">
        <v>515.69953124999995</v>
      </c>
      <c r="I3949" s="48">
        <v>0.25435312500000001</v>
      </c>
      <c r="J3949" s="48">
        <v>0.27631875</v>
      </c>
      <c r="K3949" s="48">
        <v>0.28409374999999998</v>
      </c>
      <c r="L3949" s="48">
        <v>0.27324375000000001</v>
      </c>
      <c r="M3949" s="48">
        <v>0.26976250000000002</v>
      </c>
      <c r="N3949" s="48">
        <v>0.32792500000000002</v>
      </c>
      <c r="O3949" s="48">
        <v>0.2986375</v>
      </c>
      <c r="P3949" s="48"/>
      <c r="Q3949" s="48"/>
      <c r="R3949" s="48"/>
      <c r="S3949" s="48"/>
      <c r="T3949" s="48"/>
      <c r="U3949" s="48"/>
      <c r="V3949" s="48"/>
      <c r="W3949" s="48"/>
      <c r="X3949" s="48"/>
      <c r="Y3949" s="48"/>
      <c r="Z3949" s="48"/>
      <c r="AA3949" s="48"/>
      <c r="AB3949" s="48"/>
      <c r="AC3949" s="48"/>
      <c r="AD3949" s="48"/>
      <c r="AE3949" s="48"/>
      <c r="AF3949" s="48"/>
      <c r="AG3949" s="48"/>
      <c r="AH3949" s="48"/>
      <c r="AI3949" s="48"/>
      <c r="AJ3949" s="48"/>
      <c r="AK3949" s="48"/>
      <c r="AL3949" s="48"/>
      <c r="AM3949" s="48"/>
      <c r="AN3949" s="48"/>
      <c r="AO3949" s="48"/>
      <c r="AP3949" s="48"/>
      <c r="AQ3949" s="48"/>
      <c r="AR3949" s="48"/>
      <c r="AT3949" s="48"/>
      <c r="AU3949" s="48"/>
      <c r="AV3949" s="48"/>
      <c r="AZ3949" s="48"/>
      <c r="BA3949" s="48"/>
      <c r="BB3949" s="48"/>
      <c r="BC3949" s="48"/>
      <c r="BD3949" s="48"/>
      <c r="BE3949" s="48"/>
      <c r="BF3949" s="48"/>
      <c r="BG3949" s="48"/>
      <c r="BH3949" s="48"/>
      <c r="BI3949" s="48"/>
      <c r="BJ3949" s="48"/>
      <c r="BK3949" s="48"/>
      <c r="BL3949" s="48"/>
    </row>
    <row r="3950" spans="1:64" x14ac:dyDescent="0.25">
      <c r="A3950" s="56" t="s">
        <v>537</v>
      </c>
      <c r="B3950" s="56" t="s">
        <v>537</v>
      </c>
      <c r="C3950" s="47">
        <v>42379</v>
      </c>
      <c r="D3950" s="47"/>
      <c r="E3950" s="47"/>
      <c r="F3950" s="48" t="s">
        <v>534</v>
      </c>
      <c r="G3950" s="48"/>
      <c r="H3950" s="48">
        <v>512.33859374999997</v>
      </c>
      <c r="I3950" s="48">
        <v>0.23995312499999999</v>
      </c>
      <c r="J3950" s="48">
        <v>0.2709375</v>
      </c>
      <c r="K3950" s="48">
        <v>0.283275</v>
      </c>
      <c r="L3950" s="48">
        <v>0.27298125000000001</v>
      </c>
      <c r="M3950" s="48">
        <v>0.26961249999999998</v>
      </c>
      <c r="N3950" s="48">
        <v>0.32791874999999998</v>
      </c>
      <c r="O3950" s="48">
        <v>0.29856250000000001</v>
      </c>
      <c r="P3950" s="48"/>
      <c r="Q3950" s="48"/>
      <c r="R3950" s="48"/>
      <c r="S3950" s="48"/>
      <c r="T3950" s="48"/>
      <c r="U3950" s="48"/>
      <c r="V3950" s="48"/>
      <c r="W3950" s="48"/>
      <c r="X3950" s="48"/>
      <c r="Y3950" s="48"/>
      <c r="Z3950" s="48"/>
      <c r="AA3950" s="48"/>
      <c r="AB3950" s="48"/>
      <c r="AC3950" s="48"/>
      <c r="AD3950" s="48"/>
      <c r="AE3950" s="48"/>
      <c r="AF3950" s="48"/>
      <c r="AG3950" s="48"/>
      <c r="AH3950" s="48"/>
      <c r="AI3950" s="48"/>
      <c r="AJ3950" s="48"/>
      <c r="AK3950" s="48"/>
      <c r="AL3950" s="48"/>
      <c r="AM3950" s="48"/>
      <c r="AN3950" s="48"/>
      <c r="AO3950" s="48"/>
      <c r="AP3950" s="48"/>
      <c r="AQ3950" s="48"/>
      <c r="AR3950" s="48"/>
      <c r="AT3950" s="48"/>
      <c r="AU3950" s="48"/>
      <c r="AV3950" s="48"/>
      <c r="AZ3950" s="48"/>
      <c r="BA3950" s="48"/>
      <c r="BB3950" s="48"/>
      <c r="BC3950" s="48"/>
      <c r="BD3950" s="48"/>
      <c r="BE3950" s="48"/>
      <c r="BF3950" s="48"/>
      <c r="BG3950" s="48"/>
      <c r="BH3950" s="48"/>
      <c r="BI3950" s="48"/>
      <c r="BJ3950" s="48"/>
      <c r="BK3950" s="48"/>
      <c r="BL3950" s="48"/>
    </row>
    <row r="3951" spans="1:64" x14ac:dyDescent="0.25">
      <c r="A3951" s="56" t="s">
        <v>537</v>
      </c>
      <c r="B3951" s="56" t="s">
        <v>537</v>
      </c>
      <c r="C3951" s="47">
        <v>42380</v>
      </c>
      <c r="D3951" s="47"/>
      <c r="E3951" s="47"/>
      <c r="F3951" s="48" t="s">
        <v>534</v>
      </c>
      <c r="G3951" s="48"/>
      <c r="H3951" s="48">
        <v>508.8515625</v>
      </c>
      <c r="I3951" s="48">
        <v>0.22618125</v>
      </c>
      <c r="J3951" s="48">
        <v>0.26563750000000003</v>
      </c>
      <c r="K3951" s="48">
        <v>0.28216875000000002</v>
      </c>
      <c r="L3951" s="48">
        <v>0.27240625000000002</v>
      </c>
      <c r="M3951" s="48">
        <v>0.2693875</v>
      </c>
      <c r="N3951" s="48">
        <v>0.3278625</v>
      </c>
      <c r="O3951" s="48">
        <v>0.29843750000000002</v>
      </c>
      <c r="P3951" s="48"/>
      <c r="Q3951" s="48"/>
      <c r="R3951" s="48"/>
      <c r="S3951" s="48"/>
      <c r="T3951" s="48"/>
      <c r="U3951" s="48"/>
      <c r="V3951" s="48"/>
      <c r="W3951" s="48"/>
      <c r="X3951" s="48"/>
      <c r="Y3951" s="48"/>
      <c r="Z3951" s="48"/>
      <c r="AA3951" s="48"/>
      <c r="AB3951" s="48"/>
      <c r="AC3951" s="48"/>
      <c r="AD3951" s="48"/>
      <c r="AE3951" s="48"/>
      <c r="AF3951" s="48">
        <v>0.57098306463639104</v>
      </c>
      <c r="AG3951" s="48">
        <v>0.32348801236142299</v>
      </c>
      <c r="AH3951" s="48"/>
      <c r="AI3951" s="48"/>
      <c r="AJ3951" s="48"/>
      <c r="AK3951" s="48"/>
      <c r="AL3951" s="48"/>
      <c r="AM3951" s="48"/>
      <c r="AN3951" s="48"/>
      <c r="AO3951" s="48"/>
      <c r="AP3951" s="48"/>
      <c r="AQ3951" s="48"/>
      <c r="AR3951" s="48"/>
      <c r="AT3951" s="48"/>
      <c r="AU3951" s="48"/>
      <c r="AV3951" s="48"/>
      <c r="AZ3951" s="48"/>
      <c r="BA3951" s="48"/>
      <c r="BB3951" s="48"/>
      <c r="BC3951" s="48"/>
      <c r="BD3951" s="48"/>
      <c r="BE3951" s="48"/>
      <c r="BF3951" s="48"/>
      <c r="BG3951" s="48"/>
      <c r="BH3951" s="48"/>
      <c r="BI3951" s="48"/>
      <c r="BJ3951" s="48"/>
      <c r="BK3951" s="48"/>
      <c r="BL3951" s="48"/>
    </row>
    <row r="3952" spans="1:64" x14ac:dyDescent="0.25">
      <c r="A3952" s="56" t="s">
        <v>537</v>
      </c>
      <c r="B3952" s="56" t="s">
        <v>537</v>
      </c>
      <c r="C3952" s="47">
        <v>42381</v>
      </c>
      <c r="D3952" s="47"/>
      <c r="E3952" s="47"/>
      <c r="F3952" s="48" t="s">
        <v>534</v>
      </c>
      <c r="G3952" s="48"/>
      <c r="H3952" s="48">
        <v>504.60984374999998</v>
      </c>
      <c r="I3952" s="48">
        <v>0.21049062499999999</v>
      </c>
      <c r="J3952" s="48">
        <v>0.25858750000000003</v>
      </c>
      <c r="K3952" s="48">
        <v>0.28053125000000001</v>
      </c>
      <c r="L3952" s="48">
        <v>0.27160624999999999</v>
      </c>
      <c r="M3952" s="48">
        <v>0.26926875</v>
      </c>
      <c r="N3952" s="48">
        <v>0.32778125000000002</v>
      </c>
      <c r="O3952" s="48">
        <v>0.29830625</v>
      </c>
      <c r="P3952" s="48"/>
      <c r="Q3952" s="48"/>
      <c r="R3952" s="48"/>
      <c r="S3952" s="48"/>
      <c r="T3952" s="48"/>
      <c r="U3952" s="48"/>
      <c r="V3952" s="48"/>
      <c r="W3952" s="48"/>
      <c r="X3952" s="48"/>
      <c r="Y3952" s="48"/>
      <c r="Z3952" s="48"/>
      <c r="AA3952" s="48"/>
      <c r="AB3952" s="48"/>
      <c r="AC3952" s="48"/>
      <c r="AD3952" s="48"/>
      <c r="AE3952" s="48"/>
      <c r="AF3952" s="48"/>
      <c r="AG3952" s="48"/>
      <c r="AH3952" s="48"/>
      <c r="AI3952" s="48"/>
      <c r="AJ3952" s="48"/>
      <c r="AK3952" s="48"/>
      <c r="AL3952" s="48"/>
      <c r="AM3952" s="48"/>
      <c r="AN3952" s="48"/>
      <c r="AO3952" s="48"/>
      <c r="AP3952" s="48"/>
      <c r="AQ3952" s="48"/>
      <c r="AR3952" s="48"/>
      <c r="AT3952" s="48"/>
      <c r="AU3952" s="48"/>
      <c r="AV3952" s="48"/>
      <c r="AZ3952" s="48"/>
      <c r="BA3952" s="48"/>
      <c r="BB3952" s="48"/>
      <c r="BC3952" s="48"/>
      <c r="BD3952" s="48"/>
      <c r="BE3952" s="48"/>
      <c r="BF3952" s="48"/>
      <c r="BG3952" s="48"/>
      <c r="BH3952" s="48"/>
      <c r="BI3952" s="48"/>
      <c r="BJ3952" s="48"/>
      <c r="BK3952" s="48"/>
      <c r="BL3952" s="48"/>
    </row>
    <row r="3953" spans="1:64" x14ac:dyDescent="0.25">
      <c r="A3953" s="56" t="s">
        <v>537</v>
      </c>
      <c r="B3953" s="56" t="s">
        <v>537</v>
      </c>
      <c r="C3953" s="47">
        <v>42382</v>
      </c>
      <c r="D3953" s="47"/>
      <c r="E3953" s="47"/>
      <c r="F3953" s="48" t="s">
        <v>534</v>
      </c>
      <c r="G3953" s="48"/>
      <c r="H3953" s="48">
        <v>502.02375000000001</v>
      </c>
      <c r="I3953" s="48">
        <v>0.19996875</v>
      </c>
      <c r="J3953" s="48">
        <v>0.25338125</v>
      </c>
      <c r="K3953" s="48">
        <v>0.28018749999999998</v>
      </c>
      <c r="L3953" s="48">
        <v>0.27158125</v>
      </c>
      <c r="M3953" s="48">
        <v>0.26909375000000002</v>
      </c>
      <c r="N3953" s="48">
        <v>0.32763124999999998</v>
      </c>
      <c r="O3953" s="48">
        <v>0.29824374999999997</v>
      </c>
      <c r="P3953" s="48"/>
      <c r="Q3953" s="48"/>
      <c r="R3953" s="48"/>
      <c r="S3953" s="48"/>
      <c r="T3953" s="48"/>
      <c r="U3953" s="48"/>
      <c r="V3953" s="48"/>
      <c r="W3953" s="48"/>
      <c r="X3953" s="48"/>
      <c r="Y3953" s="48"/>
      <c r="Z3953" s="48"/>
      <c r="AA3953" s="48"/>
      <c r="AB3953" s="48"/>
      <c r="AC3953" s="48"/>
      <c r="AD3953" s="48"/>
      <c r="AE3953" s="48">
        <v>8.4</v>
      </c>
      <c r="AF3953" s="48"/>
      <c r="AG3953" s="48"/>
      <c r="AH3953" s="48"/>
      <c r="AI3953" s="48"/>
      <c r="AJ3953" s="48"/>
      <c r="AK3953" s="48">
        <v>5.65</v>
      </c>
      <c r="AL3953" s="48">
        <v>8.4</v>
      </c>
      <c r="AM3953" s="48"/>
      <c r="AN3953" s="48"/>
      <c r="AO3953" s="48"/>
      <c r="AP3953" s="48"/>
      <c r="AQ3953" s="48"/>
      <c r="AR3953" s="48"/>
      <c r="AT3953" s="48"/>
      <c r="AU3953" s="48"/>
      <c r="AV3953" s="48"/>
      <c r="AZ3953" s="48"/>
      <c r="BA3953" s="48"/>
      <c r="BB3953" s="48"/>
      <c r="BC3953" s="48"/>
      <c r="BD3953" s="48"/>
      <c r="BE3953" s="48"/>
      <c r="BF3953" s="48"/>
      <c r="BG3953" s="48"/>
      <c r="BH3953" s="48"/>
      <c r="BI3953" s="48"/>
      <c r="BJ3953" s="48"/>
      <c r="BK3953" s="48"/>
      <c r="BL3953" s="48">
        <v>8.4</v>
      </c>
    </row>
    <row r="3954" spans="1:64" x14ac:dyDescent="0.25">
      <c r="A3954" s="56" t="s">
        <v>537</v>
      </c>
      <c r="B3954" s="56" t="s">
        <v>537</v>
      </c>
      <c r="C3954" s="47">
        <v>42383</v>
      </c>
      <c r="D3954" s="47"/>
      <c r="E3954" s="47"/>
      <c r="F3954" s="48" t="s">
        <v>534</v>
      </c>
      <c r="G3954" s="48"/>
      <c r="H3954" s="48">
        <v>524.765625</v>
      </c>
      <c r="I3954" s="48">
        <v>0.27903125000000001</v>
      </c>
      <c r="J3954" s="48">
        <v>0.29293124999999998</v>
      </c>
      <c r="K3954" s="48">
        <v>0.2900875</v>
      </c>
      <c r="L3954" s="48">
        <v>0.27815624999999999</v>
      </c>
      <c r="M3954" s="48">
        <v>0.2693625</v>
      </c>
      <c r="N3954" s="48">
        <v>0.32756875000000002</v>
      </c>
      <c r="O3954" s="48">
        <v>0.29806250000000001</v>
      </c>
      <c r="P3954" s="48"/>
      <c r="Q3954" s="48"/>
      <c r="R3954" s="48"/>
      <c r="S3954" s="48"/>
      <c r="T3954" s="48"/>
      <c r="U3954" s="48"/>
      <c r="V3954" s="48"/>
      <c r="W3954" s="48"/>
      <c r="X3954" s="48"/>
      <c r="Y3954" s="48"/>
      <c r="Z3954" s="48"/>
      <c r="AA3954" s="48"/>
      <c r="AB3954" s="48"/>
      <c r="AC3954" s="48"/>
      <c r="AD3954" s="48"/>
      <c r="AE3954" s="48"/>
      <c r="AF3954" s="48">
        <v>0.609808593518955</v>
      </c>
      <c r="AG3954" s="48">
        <v>0.28843158059342</v>
      </c>
      <c r="AH3954" s="48"/>
      <c r="AI3954" s="48"/>
      <c r="AJ3954" s="48"/>
      <c r="AK3954" s="48"/>
      <c r="AL3954" s="48"/>
      <c r="AM3954" s="48"/>
      <c r="AN3954" s="48"/>
      <c r="AO3954" s="48"/>
      <c r="AP3954" s="48"/>
      <c r="AQ3954" s="48"/>
      <c r="AR3954" s="48"/>
      <c r="AT3954" s="48"/>
      <c r="AU3954" s="48"/>
      <c r="AV3954" s="48"/>
      <c r="AZ3954" s="48"/>
      <c r="BA3954" s="48"/>
      <c r="BB3954" s="48"/>
      <c r="BC3954" s="48"/>
      <c r="BD3954" s="48"/>
      <c r="BE3954" s="48"/>
      <c r="BF3954" s="48"/>
      <c r="BG3954" s="48"/>
      <c r="BH3954" s="48"/>
      <c r="BI3954" s="48"/>
      <c r="BJ3954" s="48"/>
      <c r="BK3954" s="48"/>
      <c r="BL3954" s="48"/>
    </row>
    <row r="3955" spans="1:64" x14ac:dyDescent="0.25">
      <c r="A3955" s="56" t="s">
        <v>537</v>
      </c>
      <c r="B3955" s="56" t="s">
        <v>537</v>
      </c>
      <c r="C3955" s="47">
        <v>42384</v>
      </c>
      <c r="D3955" s="47"/>
      <c r="E3955" s="47"/>
      <c r="F3955" s="48" t="s">
        <v>534</v>
      </c>
      <c r="G3955" s="48"/>
      <c r="H3955" s="48">
        <v>523.28531250000003</v>
      </c>
      <c r="I3955" s="48">
        <v>0.2684375</v>
      </c>
      <c r="J3955" s="48">
        <v>0.29136875000000001</v>
      </c>
      <c r="K3955" s="48">
        <v>0.29145624999999997</v>
      </c>
      <c r="L3955" s="48">
        <v>0.27855625000000001</v>
      </c>
      <c r="M3955" s="48">
        <v>0.26902500000000001</v>
      </c>
      <c r="N3955" s="48">
        <v>0.32740625000000001</v>
      </c>
      <c r="O3955" s="48">
        <v>0.29793750000000002</v>
      </c>
      <c r="P3955" s="48"/>
      <c r="Q3955" s="48"/>
      <c r="R3955" s="48"/>
      <c r="S3955" s="48"/>
      <c r="T3955" s="48"/>
      <c r="U3955" s="48"/>
      <c r="V3955" s="48"/>
      <c r="W3955" s="48"/>
      <c r="X3955" s="48"/>
      <c r="Y3955" s="48"/>
      <c r="Z3955" s="48"/>
      <c r="AA3955" s="48"/>
      <c r="AB3955" s="48"/>
      <c r="AC3955" s="48"/>
      <c r="AD3955" s="48"/>
      <c r="AE3955" s="48"/>
      <c r="AF3955" s="48"/>
      <c r="AG3955" s="48"/>
      <c r="AH3955" s="48"/>
      <c r="AI3955" s="48"/>
      <c r="AJ3955" s="48"/>
      <c r="AK3955" s="48"/>
      <c r="AL3955" s="48"/>
      <c r="AM3955" s="48"/>
      <c r="AN3955" s="48"/>
      <c r="AO3955" s="48"/>
      <c r="AP3955" s="48"/>
      <c r="AQ3955" s="48"/>
      <c r="AR3955" s="48"/>
      <c r="AT3955" s="48"/>
      <c r="AU3955" s="48"/>
      <c r="AV3955" s="48"/>
      <c r="AZ3955" s="48"/>
      <c r="BA3955" s="48"/>
      <c r="BB3955" s="48"/>
      <c r="BC3955" s="48"/>
      <c r="BD3955" s="48"/>
      <c r="BE3955" s="48"/>
      <c r="BF3955" s="48"/>
      <c r="BG3955" s="48"/>
      <c r="BH3955" s="48"/>
      <c r="BI3955" s="48"/>
      <c r="BJ3955" s="48"/>
      <c r="BK3955" s="48"/>
      <c r="BL3955" s="48"/>
    </row>
    <row r="3956" spans="1:64" x14ac:dyDescent="0.25">
      <c r="A3956" s="56" t="s">
        <v>537</v>
      </c>
      <c r="B3956" s="56" t="s">
        <v>537</v>
      </c>
      <c r="C3956" s="47">
        <v>42385</v>
      </c>
      <c r="D3956" s="47"/>
      <c r="E3956" s="47"/>
      <c r="F3956" s="48" t="s">
        <v>534</v>
      </c>
      <c r="G3956" s="48"/>
      <c r="H3956" s="48">
        <v>522.83578124999997</v>
      </c>
      <c r="I3956" s="48">
        <v>0.26295312500000001</v>
      </c>
      <c r="J3956" s="48">
        <v>0.29044375</v>
      </c>
      <c r="K3956" s="48">
        <v>0.29286875000000001</v>
      </c>
      <c r="L3956" s="48">
        <v>0.27909374999999997</v>
      </c>
      <c r="M3956" s="48">
        <v>0.26909375000000002</v>
      </c>
      <c r="N3956" s="48">
        <v>0.32731250000000001</v>
      </c>
      <c r="O3956" s="48">
        <v>0.29771874999999998</v>
      </c>
      <c r="P3956" s="48"/>
      <c r="Q3956" s="48"/>
      <c r="R3956" s="48"/>
      <c r="S3956" s="48"/>
      <c r="T3956" s="48"/>
      <c r="U3956" s="48"/>
      <c r="V3956" s="48"/>
      <c r="W3956" s="48"/>
      <c r="X3956" s="48"/>
      <c r="Y3956" s="48"/>
      <c r="Z3956" s="48"/>
      <c r="AA3956" s="48"/>
      <c r="AB3956" s="48"/>
      <c r="AC3956" s="48"/>
      <c r="AD3956" s="48"/>
      <c r="AE3956" s="48"/>
      <c r="AF3956" s="48"/>
      <c r="AG3956" s="48"/>
      <c r="AH3956" s="48"/>
      <c r="AI3956" s="48"/>
      <c r="AJ3956" s="48"/>
      <c r="AK3956" s="48"/>
      <c r="AL3956" s="48"/>
      <c r="AM3956" s="48"/>
      <c r="AN3956" s="48"/>
      <c r="AO3956" s="48"/>
      <c r="AP3956" s="48"/>
      <c r="AQ3956" s="48"/>
      <c r="AR3956" s="48"/>
      <c r="AT3956" s="48"/>
      <c r="AU3956" s="48"/>
      <c r="AV3956" s="48"/>
      <c r="AZ3956" s="48"/>
      <c r="BA3956" s="48"/>
      <c r="BB3956" s="48"/>
      <c r="BC3956" s="48"/>
      <c r="BD3956" s="48"/>
      <c r="BE3956" s="48"/>
      <c r="BF3956" s="48"/>
      <c r="BG3956" s="48"/>
      <c r="BH3956" s="48"/>
      <c r="BI3956" s="48"/>
      <c r="BJ3956" s="48"/>
      <c r="BK3956" s="48"/>
      <c r="BL3956" s="48"/>
    </row>
    <row r="3957" spans="1:64" x14ac:dyDescent="0.25">
      <c r="A3957" s="56" t="s">
        <v>537</v>
      </c>
      <c r="B3957" s="56" t="s">
        <v>537</v>
      </c>
      <c r="C3957" s="47">
        <v>42386</v>
      </c>
      <c r="D3957" s="47"/>
      <c r="E3957" s="47"/>
      <c r="F3957" s="48" t="s">
        <v>534</v>
      </c>
      <c r="G3957" s="48"/>
      <c r="H3957" s="48">
        <v>522.57140625</v>
      </c>
      <c r="I3957" s="48">
        <v>0.259621875</v>
      </c>
      <c r="J3957" s="48">
        <v>0.28943750000000001</v>
      </c>
      <c r="K3957" s="48">
        <v>0.29386250000000003</v>
      </c>
      <c r="L3957" s="48">
        <v>0.27958749999999999</v>
      </c>
      <c r="M3957" s="48">
        <v>0.26908749999999998</v>
      </c>
      <c r="N3957" s="48">
        <v>0.32734374999999999</v>
      </c>
      <c r="O3957" s="48">
        <v>0.29749375</v>
      </c>
      <c r="P3957" s="48"/>
      <c r="Q3957" s="48"/>
      <c r="R3957" s="48"/>
      <c r="S3957" s="48"/>
      <c r="T3957" s="48"/>
      <c r="U3957" s="48"/>
      <c r="V3957" s="48"/>
      <c r="W3957" s="48"/>
      <c r="X3957" s="48"/>
      <c r="Y3957" s="48"/>
      <c r="Z3957" s="48"/>
      <c r="AA3957" s="48"/>
      <c r="AB3957" s="48"/>
      <c r="AC3957" s="48"/>
      <c r="AD3957" s="48"/>
      <c r="AE3957" s="48"/>
      <c r="AF3957" s="48"/>
      <c r="AG3957" s="48"/>
      <c r="AH3957" s="48"/>
      <c r="AI3957" s="48"/>
      <c r="AJ3957" s="48"/>
      <c r="AK3957" s="48"/>
      <c r="AL3957" s="48"/>
      <c r="AM3957" s="48"/>
      <c r="AN3957" s="48"/>
      <c r="AO3957" s="48"/>
      <c r="AP3957" s="48"/>
      <c r="AQ3957" s="48"/>
      <c r="AR3957" s="48"/>
      <c r="AT3957" s="48"/>
      <c r="AU3957" s="48"/>
      <c r="AV3957" s="48"/>
      <c r="AZ3957" s="48"/>
      <c r="BA3957" s="48"/>
      <c r="BB3957" s="48"/>
      <c r="BC3957" s="48"/>
      <c r="BD3957" s="48"/>
      <c r="BE3957" s="48"/>
      <c r="BF3957" s="48"/>
      <c r="BG3957" s="48"/>
      <c r="BH3957" s="48"/>
      <c r="BI3957" s="48"/>
      <c r="BJ3957" s="48"/>
      <c r="BK3957" s="48"/>
      <c r="BL3957" s="48"/>
    </row>
    <row r="3958" spans="1:64" x14ac:dyDescent="0.25">
      <c r="A3958" s="56" t="s">
        <v>537</v>
      </c>
      <c r="B3958" s="56" t="s">
        <v>537</v>
      </c>
      <c r="C3958" s="47">
        <v>42387</v>
      </c>
      <c r="D3958" s="47"/>
      <c r="E3958" s="47"/>
      <c r="F3958" s="48" t="s">
        <v>534</v>
      </c>
      <c r="G3958" s="48"/>
      <c r="H3958" s="48">
        <v>522.20109375000004</v>
      </c>
      <c r="I3958" s="48">
        <v>0.25677812500000002</v>
      </c>
      <c r="J3958" s="48">
        <v>0.28852499999999998</v>
      </c>
      <c r="K3958" s="48">
        <v>0.29463125000000001</v>
      </c>
      <c r="L3958" s="48">
        <v>0.27985624999999997</v>
      </c>
      <c r="M3958" s="48">
        <v>0.26911875000000002</v>
      </c>
      <c r="N3958" s="48">
        <v>0.32711875000000001</v>
      </c>
      <c r="O3958" s="48">
        <v>0.29729375000000002</v>
      </c>
      <c r="P3958" s="48"/>
      <c r="Q3958" s="48"/>
      <c r="R3958" s="48"/>
      <c r="S3958" s="48"/>
      <c r="T3958" s="48"/>
      <c r="U3958" s="48"/>
      <c r="V3958" s="48"/>
      <c r="W3958" s="48"/>
      <c r="X3958" s="48"/>
      <c r="Y3958" s="48"/>
      <c r="Z3958" s="48"/>
      <c r="AA3958" s="48"/>
      <c r="AB3958" s="48"/>
      <c r="AC3958" s="48"/>
      <c r="AD3958" s="48"/>
      <c r="AE3958" s="48"/>
      <c r="AF3958" s="48"/>
      <c r="AG3958" s="48"/>
      <c r="AH3958" s="48"/>
      <c r="AI3958" s="48"/>
      <c r="AJ3958" s="48"/>
      <c r="AK3958" s="48"/>
      <c r="AL3958" s="48"/>
      <c r="AM3958" s="48"/>
      <c r="AN3958" s="48"/>
      <c r="AO3958" s="48"/>
      <c r="AP3958" s="48"/>
      <c r="AQ3958" s="48"/>
      <c r="AR3958" s="48"/>
      <c r="AT3958" s="48"/>
      <c r="AU3958" s="48"/>
      <c r="AV3958" s="48"/>
      <c r="AZ3958" s="48"/>
      <c r="BA3958" s="48"/>
      <c r="BB3958" s="48"/>
      <c r="BC3958" s="48"/>
      <c r="BD3958" s="48"/>
      <c r="BE3958" s="48"/>
      <c r="BF3958" s="48"/>
      <c r="BG3958" s="48"/>
      <c r="BH3958" s="48"/>
      <c r="BI3958" s="48"/>
      <c r="BJ3958" s="48"/>
      <c r="BK3958" s="48"/>
      <c r="BL3958" s="48"/>
    </row>
    <row r="3959" spans="1:64" x14ac:dyDescent="0.25">
      <c r="A3959" s="56" t="s">
        <v>537</v>
      </c>
      <c r="B3959" s="56" t="s">
        <v>537</v>
      </c>
      <c r="C3959" s="47">
        <v>42388</v>
      </c>
      <c r="D3959" s="47"/>
      <c r="E3959" s="47"/>
      <c r="F3959" s="48" t="s">
        <v>534</v>
      </c>
      <c r="G3959" s="48"/>
      <c r="H3959" s="48">
        <v>521.30999999999995</v>
      </c>
      <c r="I3959" s="48">
        <v>0.25203750000000003</v>
      </c>
      <c r="J3959" s="48">
        <v>0.28671249999999998</v>
      </c>
      <c r="K3959" s="48">
        <v>0.29504374999999999</v>
      </c>
      <c r="L3959" s="48">
        <v>0.28002500000000002</v>
      </c>
      <c r="M3959" s="48">
        <v>0.26913749999999997</v>
      </c>
      <c r="N3959" s="48">
        <v>0.32698125</v>
      </c>
      <c r="O3959" s="48">
        <v>0.2971375</v>
      </c>
      <c r="P3959" s="48"/>
      <c r="Q3959" s="48"/>
      <c r="R3959" s="48"/>
      <c r="S3959" s="48"/>
      <c r="T3959" s="48"/>
      <c r="U3959" s="48"/>
      <c r="V3959" s="48"/>
      <c r="W3959" s="48"/>
      <c r="X3959" s="48"/>
      <c r="Y3959" s="48"/>
      <c r="Z3959" s="48"/>
      <c r="AA3959" s="48"/>
      <c r="AB3959" s="48"/>
      <c r="AC3959" s="48"/>
      <c r="AD3959" s="48"/>
      <c r="AE3959" s="48">
        <v>8.4</v>
      </c>
      <c r="AF3959" s="48">
        <v>0.62278228931975999</v>
      </c>
      <c r="AG3959" s="48">
        <v>0.201886379188008</v>
      </c>
      <c r="AH3959" s="48"/>
      <c r="AI3959" s="48"/>
      <c r="AJ3959" s="48"/>
      <c r="AK3959" s="48">
        <v>6.4</v>
      </c>
      <c r="AL3959" s="48">
        <v>8.4</v>
      </c>
      <c r="AM3959" s="48"/>
      <c r="AN3959" s="48"/>
      <c r="AO3959" s="48"/>
      <c r="AP3959" s="48"/>
      <c r="AQ3959" s="48"/>
      <c r="AR3959" s="48"/>
      <c r="AT3959" s="48"/>
      <c r="AU3959" s="48"/>
      <c r="AV3959" s="48"/>
      <c r="AZ3959" s="48"/>
      <c r="BA3959" s="48"/>
      <c r="BB3959" s="48"/>
      <c r="BC3959" s="48"/>
      <c r="BD3959" s="48"/>
      <c r="BE3959" s="48"/>
      <c r="BF3959" s="48"/>
      <c r="BG3959" s="48"/>
      <c r="BH3959" s="48"/>
      <c r="BI3959" s="48"/>
      <c r="BJ3959" s="48"/>
      <c r="BK3959" s="48"/>
      <c r="BL3959" s="48">
        <v>8.4</v>
      </c>
    </row>
    <row r="3960" spans="1:64" x14ac:dyDescent="0.25">
      <c r="A3960" s="56" t="s">
        <v>537</v>
      </c>
      <c r="B3960" s="56" t="s">
        <v>537</v>
      </c>
      <c r="C3960" s="47">
        <v>42389</v>
      </c>
      <c r="D3960" s="47"/>
      <c r="E3960" s="47"/>
      <c r="F3960" s="48" t="s">
        <v>534</v>
      </c>
      <c r="G3960" s="48"/>
      <c r="H3960" s="48">
        <v>518.56640625</v>
      </c>
      <c r="I3960" s="48">
        <v>0.24174062499999999</v>
      </c>
      <c r="J3960" s="48">
        <v>0.28233124999999998</v>
      </c>
      <c r="K3960" s="48">
        <v>0.29433749999999997</v>
      </c>
      <c r="L3960" s="48">
        <v>0.27942499999999998</v>
      </c>
      <c r="M3960" s="48">
        <v>0.26899374999999998</v>
      </c>
      <c r="N3960" s="48">
        <v>0.32683125000000002</v>
      </c>
      <c r="O3960" s="48">
        <v>0.29693124999999998</v>
      </c>
      <c r="P3960" s="48"/>
      <c r="Q3960" s="48"/>
      <c r="R3960" s="48"/>
      <c r="S3960" s="48"/>
      <c r="T3960" s="48"/>
      <c r="U3960" s="48"/>
      <c r="V3960" s="48"/>
      <c r="W3960" s="48"/>
      <c r="X3960" s="48"/>
      <c r="Y3960" s="48"/>
      <c r="Z3960" s="48"/>
      <c r="AA3960" s="48"/>
      <c r="AB3960" s="48"/>
      <c r="AC3960" s="48"/>
      <c r="AD3960" s="48"/>
      <c r="AE3960" s="48"/>
      <c r="AF3960" s="48"/>
      <c r="AG3960" s="48"/>
      <c r="AH3960" s="48"/>
      <c r="AI3960" s="48"/>
      <c r="AJ3960" s="48"/>
      <c r="AK3960" s="48"/>
      <c r="AL3960" s="48"/>
      <c r="AM3960" s="48"/>
      <c r="AN3960" s="48"/>
      <c r="AO3960" s="48"/>
      <c r="AP3960" s="48"/>
      <c r="AQ3960" s="48"/>
      <c r="AR3960" s="48"/>
      <c r="AT3960" s="48"/>
      <c r="AU3960" s="48"/>
      <c r="AV3960" s="48"/>
      <c r="AZ3960" s="48"/>
      <c r="BA3960" s="48"/>
      <c r="BB3960" s="48"/>
      <c r="BC3960" s="48"/>
      <c r="BD3960" s="48"/>
      <c r="BE3960" s="48"/>
      <c r="BF3960" s="48"/>
      <c r="BG3960" s="48"/>
      <c r="BH3960" s="48"/>
      <c r="BI3960" s="48"/>
      <c r="BJ3960" s="48"/>
      <c r="BK3960" s="48"/>
      <c r="BL3960" s="48"/>
    </row>
    <row r="3961" spans="1:64" x14ac:dyDescent="0.25">
      <c r="A3961" s="56" t="s">
        <v>537</v>
      </c>
      <c r="B3961" s="56" t="s">
        <v>537</v>
      </c>
      <c r="C3961" s="47">
        <v>42390</v>
      </c>
      <c r="D3961" s="47"/>
      <c r="E3961" s="47"/>
      <c r="F3961" s="48" t="s">
        <v>534</v>
      </c>
      <c r="G3961" s="48"/>
      <c r="H3961" s="48">
        <v>515.00765624999997</v>
      </c>
      <c r="I3961" s="48">
        <v>0.22895312500000001</v>
      </c>
      <c r="J3961" s="48">
        <v>0.27589374999999999</v>
      </c>
      <c r="K3961" s="48">
        <v>0.29299375</v>
      </c>
      <c r="L3961" s="48">
        <v>0.27884375</v>
      </c>
      <c r="M3961" s="48">
        <v>0.26894374999999998</v>
      </c>
      <c r="N3961" s="48">
        <v>0.32679374999999999</v>
      </c>
      <c r="O3961" s="48">
        <v>0.29669374999999998</v>
      </c>
      <c r="P3961" s="48"/>
      <c r="Q3961" s="48"/>
      <c r="R3961" s="48"/>
      <c r="S3961" s="48"/>
      <c r="T3961" s="48"/>
      <c r="U3961" s="48"/>
      <c r="V3961" s="48"/>
      <c r="W3961" s="48"/>
      <c r="X3961" s="48"/>
      <c r="Y3961" s="48"/>
      <c r="Z3961" s="48"/>
      <c r="AA3961" s="48"/>
      <c r="AB3961" s="48"/>
      <c r="AC3961" s="48"/>
      <c r="AD3961" s="48"/>
      <c r="AE3961" s="48"/>
      <c r="AF3961" s="48"/>
      <c r="AG3961" s="48"/>
      <c r="AH3961" s="48"/>
      <c r="AI3961" s="48"/>
      <c r="AJ3961" s="48"/>
      <c r="AK3961" s="48"/>
      <c r="AL3961" s="48"/>
      <c r="AM3961" s="48"/>
      <c r="AN3961" s="48"/>
      <c r="AO3961" s="48"/>
      <c r="AP3961" s="48"/>
      <c r="AQ3961" s="48"/>
      <c r="AR3961" s="48"/>
      <c r="AT3961" s="48"/>
      <c r="AU3961" s="48"/>
      <c r="AV3961" s="48"/>
      <c r="AZ3961" s="48"/>
      <c r="BA3961" s="48"/>
      <c r="BB3961" s="48"/>
      <c r="BC3961" s="48"/>
      <c r="BD3961" s="48"/>
      <c r="BE3961" s="48"/>
      <c r="BF3961" s="48"/>
      <c r="BG3961" s="48"/>
      <c r="BH3961" s="48"/>
      <c r="BI3961" s="48"/>
      <c r="BJ3961" s="48"/>
      <c r="BK3961" s="48"/>
      <c r="BL3961" s="48"/>
    </row>
    <row r="3962" spans="1:64" x14ac:dyDescent="0.25">
      <c r="A3962" s="56" t="s">
        <v>537</v>
      </c>
      <c r="B3962" s="56" t="s">
        <v>537</v>
      </c>
      <c r="C3962" s="47">
        <v>42391</v>
      </c>
      <c r="D3962" s="47"/>
      <c r="E3962" s="47"/>
      <c r="F3962" s="48" t="s">
        <v>534</v>
      </c>
      <c r="G3962" s="48"/>
      <c r="H3962" s="48">
        <v>511.06312500000001</v>
      </c>
      <c r="I3962" s="48">
        <v>0.2161875</v>
      </c>
      <c r="J3962" s="48">
        <v>0.26865</v>
      </c>
      <c r="K3962" s="48">
        <v>0.29116249999999999</v>
      </c>
      <c r="L3962" s="48">
        <v>0.27800000000000002</v>
      </c>
      <c r="M3962" s="48">
        <v>0.26882499999999998</v>
      </c>
      <c r="N3962" s="48">
        <v>0.32659375000000002</v>
      </c>
      <c r="O3962" s="48">
        <v>0.29654374999999999</v>
      </c>
      <c r="P3962" s="48"/>
      <c r="Q3962" s="48"/>
      <c r="R3962" s="48"/>
      <c r="S3962" s="48"/>
      <c r="T3962" s="48"/>
      <c r="U3962" s="48"/>
      <c r="V3962" s="48"/>
      <c r="W3962" s="48"/>
      <c r="X3962" s="48"/>
      <c r="Y3962" s="48"/>
      <c r="Z3962" s="48"/>
      <c r="AA3962" s="48"/>
      <c r="AB3962" s="48"/>
      <c r="AC3962" s="48"/>
      <c r="AD3962" s="48"/>
      <c r="AE3962" s="48"/>
      <c r="AF3962" s="48">
        <v>0.53418288528322799</v>
      </c>
      <c r="AG3962" s="48">
        <v>0.124440956118747</v>
      </c>
      <c r="AH3962" s="48"/>
      <c r="AI3962" s="48"/>
      <c r="AJ3962" s="48"/>
      <c r="AK3962" s="48"/>
      <c r="AL3962" s="48"/>
      <c r="AM3962" s="48"/>
      <c r="AN3962" s="48"/>
      <c r="AO3962" s="48"/>
      <c r="AP3962" s="48"/>
      <c r="AQ3962" s="48"/>
      <c r="AR3962" s="48"/>
      <c r="AT3962" s="48"/>
      <c r="AU3962" s="48"/>
      <c r="AV3962" s="48"/>
      <c r="AZ3962" s="48"/>
      <c r="BA3962" s="48"/>
      <c r="BB3962" s="48"/>
      <c r="BC3962" s="48"/>
      <c r="BD3962" s="48"/>
      <c r="BE3962" s="48"/>
      <c r="BF3962" s="48"/>
      <c r="BG3962" s="48"/>
      <c r="BH3962" s="48"/>
      <c r="BI3962" s="48"/>
      <c r="BJ3962" s="48"/>
      <c r="BK3962" s="48"/>
      <c r="BL3962" s="48"/>
    </row>
    <row r="3963" spans="1:64" x14ac:dyDescent="0.25">
      <c r="A3963" s="56" t="s">
        <v>537</v>
      </c>
      <c r="B3963" s="56" t="s">
        <v>537</v>
      </c>
      <c r="C3963" s="47">
        <v>42392</v>
      </c>
      <c r="D3963" s="47"/>
      <c r="E3963" s="47"/>
      <c r="F3963" s="48" t="s">
        <v>534</v>
      </c>
      <c r="G3963" s="48"/>
      <c r="H3963" s="48">
        <v>507.98015624999999</v>
      </c>
      <c r="I3963" s="48">
        <v>0.20562812499999999</v>
      </c>
      <c r="J3963" s="48">
        <v>0.26269375</v>
      </c>
      <c r="K3963" s="48">
        <v>0.28987499999999999</v>
      </c>
      <c r="L3963" s="48">
        <v>0.27750625000000001</v>
      </c>
      <c r="M3963" s="48">
        <v>0.26895000000000002</v>
      </c>
      <c r="N3963" s="48">
        <v>0.32645000000000002</v>
      </c>
      <c r="O3963" s="48">
        <v>0.29632500000000001</v>
      </c>
      <c r="P3963" s="48"/>
      <c r="Q3963" s="48"/>
      <c r="R3963" s="48"/>
      <c r="S3963" s="48"/>
      <c r="T3963" s="48"/>
      <c r="U3963" s="48"/>
      <c r="V3963" s="48"/>
      <c r="W3963" s="48"/>
      <c r="X3963" s="48"/>
      <c r="Y3963" s="48"/>
      <c r="Z3963" s="48"/>
      <c r="AA3963" s="48"/>
      <c r="AB3963" s="48"/>
      <c r="AC3963" s="48"/>
      <c r="AD3963" s="48"/>
      <c r="AE3963" s="48"/>
      <c r="AF3963" s="48"/>
      <c r="AG3963" s="48"/>
      <c r="AH3963" s="48"/>
      <c r="AI3963" s="48"/>
      <c r="AJ3963" s="48"/>
      <c r="AK3963" s="48"/>
      <c r="AL3963" s="48"/>
      <c r="AM3963" s="48"/>
      <c r="AN3963" s="48"/>
      <c r="AO3963" s="48"/>
      <c r="AP3963" s="48"/>
      <c r="AQ3963" s="48"/>
      <c r="AR3963" s="48"/>
      <c r="AT3963" s="48"/>
      <c r="AU3963" s="48"/>
      <c r="AV3963" s="48"/>
      <c r="AZ3963" s="48"/>
      <c r="BA3963" s="48"/>
      <c r="BB3963" s="48"/>
      <c r="BC3963" s="48"/>
      <c r="BD3963" s="48"/>
      <c r="BE3963" s="48"/>
      <c r="BF3963" s="48"/>
      <c r="BG3963" s="48"/>
      <c r="BH3963" s="48"/>
      <c r="BI3963" s="48"/>
      <c r="BJ3963" s="48"/>
      <c r="BK3963" s="48"/>
      <c r="BL3963" s="48"/>
    </row>
    <row r="3964" spans="1:64" x14ac:dyDescent="0.25">
      <c r="A3964" s="56" t="s">
        <v>537</v>
      </c>
      <c r="B3964" s="56" t="s">
        <v>537</v>
      </c>
      <c r="C3964" s="47">
        <v>42393</v>
      </c>
      <c r="D3964" s="47"/>
      <c r="E3964" s="47"/>
      <c r="F3964" s="48" t="s">
        <v>534</v>
      </c>
      <c r="G3964" s="48"/>
      <c r="H3964" s="48">
        <v>506.15625</v>
      </c>
      <c r="I3964" s="48">
        <v>0.19876250000000001</v>
      </c>
      <c r="J3964" s="48">
        <v>0.25847500000000001</v>
      </c>
      <c r="K3964" s="48">
        <v>0.28922500000000001</v>
      </c>
      <c r="L3964" s="48">
        <v>0.27742499999999998</v>
      </c>
      <c r="M3964" s="48">
        <v>0.26906875000000002</v>
      </c>
      <c r="N3964" s="48">
        <v>0.32655000000000001</v>
      </c>
      <c r="O3964" s="48">
        <v>0.29630000000000001</v>
      </c>
      <c r="P3964" s="48"/>
      <c r="Q3964" s="48"/>
      <c r="R3964" s="48"/>
      <c r="S3964" s="48"/>
      <c r="T3964" s="48"/>
      <c r="U3964" s="48"/>
      <c r="V3964" s="48"/>
      <c r="W3964" s="48"/>
      <c r="X3964" s="48"/>
      <c r="Y3964" s="48"/>
      <c r="Z3964" s="48"/>
      <c r="AA3964" s="48"/>
      <c r="AB3964" s="48"/>
      <c r="AC3964" s="48"/>
      <c r="AD3964" s="48"/>
      <c r="AE3964" s="48"/>
      <c r="AF3964" s="48"/>
      <c r="AG3964" s="48"/>
      <c r="AH3964" s="48"/>
      <c r="AI3964" s="48"/>
      <c r="AJ3964" s="48"/>
      <c r="AK3964" s="48"/>
      <c r="AL3964" s="48"/>
      <c r="AM3964" s="48"/>
      <c r="AN3964" s="48"/>
      <c r="AO3964" s="48"/>
      <c r="AP3964" s="48"/>
      <c r="AQ3964" s="48"/>
      <c r="AR3964" s="48"/>
      <c r="AT3964" s="48"/>
      <c r="AU3964" s="48"/>
      <c r="AV3964" s="48"/>
      <c r="AZ3964" s="48"/>
      <c r="BA3964" s="48"/>
      <c r="BB3964" s="48"/>
      <c r="BC3964" s="48"/>
      <c r="BD3964" s="48"/>
      <c r="BE3964" s="48"/>
      <c r="BF3964" s="48"/>
      <c r="BG3964" s="48"/>
      <c r="BH3964" s="48"/>
      <c r="BI3964" s="48"/>
      <c r="BJ3964" s="48"/>
      <c r="BK3964" s="48"/>
      <c r="BL3964" s="48"/>
    </row>
    <row r="3965" spans="1:64" x14ac:dyDescent="0.25">
      <c r="A3965" s="56" t="s">
        <v>537</v>
      </c>
      <c r="B3965" s="56" t="s">
        <v>537</v>
      </c>
      <c r="C3965" s="47">
        <v>42394</v>
      </c>
      <c r="D3965" s="47"/>
      <c r="E3965" s="47"/>
      <c r="F3965" s="48" t="s">
        <v>534</v>
      </c>
      <c r="G3965" s="48"/>
      <c r="H3965" s="48">
        <v>504.35203124999998</v>
      </c>
      <c r="I3965" s="48">
        <v>0.193478125</v>
      </c>
      <c r="J3965" s="48">
        <v>0.25475625000000002</v>
      </c>
      <c r="K3965" s="48">
        <v>0.28819375000000003</v>
      </c>
      <c r="L3965" s="48">
        <v>0.27694374999999999</v>
      </c>
      <c r="M3965" s="48">
        <v>0.26921250000000002</v>
      </c>
      <c r="N3965" s="48">
        <v>0.32655000000000001</v>
      </c>
      <c r="O3965" s="48">
        <v>0.29615625000000001</v>
      </c>
      <c r="P3965" s="48"/>
      <c r="Q3965" s="48"/>
      <c r="R3965" s="48"/>
      <c r="S3965" s="48"/>
      <c r="T3965" s="48"/>
      <c r="U3965" s="48"/>
      <c r="V3965" s="48"/>
      <c r="W3965" s="48"/>
      <c r="X3965" s="48"/>
      <c r="Y3965" s="48"/>
      <c r="Z3965" s="48"/>
      <c r="AA3965" s="48"/>
      <c r="AB3965" s="48"/>
      <c r="AC3965" s="48"/>
      <c r="AD3965" s="48"/>
      <c r="AE3965" s="48"/>
      <c r="AF3965" s="48">
        <v>0.57309488193719504</v>
      </c>
      <c r="AG3965" s="48">
        <v>6.16741484619222E-2</v>
      </c>
      <c r="AH3965" s="48"/>
      <c r="AI3965" s="48"/>
      <c r="AJ3965" s="48"/>
      <c r="AK3965" s="48"/>
      <c r="AL3965" s="48"/>
      <c r="AM3965" s="48"/>
      <c r="AN3965" s="48"/>
      <c r="AO3965" s="48"/>
      <c r="AP3965" s="48"/>
      <c r="AQ3965" s="48"/>
      <c r="AR3965" s="48"/>
      <c r="AT3965" s="48"/>
      <c r="AU3965" s="48"/>
      <c r="AV3965" s="48"/>
      <c r="AZ3965" s="48"/>
      <c r="BA3965" s="48"/>
      <c r="BB3965" s="48"/>
      <c r="BC3965" s="48"/>
      <c r="BD3965" s="48"/>
      <c r="BE3965" s="48"/>
      <c r="BF3965" s="48"/>
      <c r="BG3965" s="48"/>
      <c r="BH3965" s="48"/>
      <c r="BI3965" s="48"/>
      <c r="BJ3965" s="48"/>
      <c r="BK3965" s="48"/>
      <c r="BL3965" s="48"/>
    </row>
    <row r="3966" spans="1:64" x14ac:dyDescent="0.25">
      <c r="A3966" s="56" t="s">
        <v>537</v>
      </c>
      <c r="B3966" s="56" t="s">
        <v>537</v>
      </c>
      <c r="C3966" s="47">
        <v>42395</v>
      </c>
      <c r="D3966" s="47"/>
      <c r="E3966" s="47"/>
      <c r="F3966" s="48" t="s">
        <v>534</v>
      </c>
      <c r="G3966" s="48"/>
      <c r="H3966" s="48">
        <v>503.36203124999997</v>
      </c>
      <c r="I3966" s="48">
        <v>0.19024687500000001</v>
      </c>
      <c r="J3966" s="48">
        <v>0.25212499999999999</v>
      </c>
      <c r="K3966" s="48">
        <v>0.28765625</v>
      </c>
      <c r="L3966" s="48">
        <v>0.27711249999999998</v>
      </c>
      <c r="M3966" s="48">
        <v>0.2694125</v>
      </c>
      <c r="N3966" s="48">
        <v>0.326575</v>
      </c>
      <c r="O3966" s="48">
        <v>0.29593124999999998</v>
      </c>
      <c r="P3966" s="48"/>
      <c r="Q3966" s="48"/>
      <c r="R3966" s="48"/>
      <c r="S3966" s="48"/>
      <c r="T3966" s="48"/>
      <c r="U3966" s="48"/>
      <c r="V3966" s="48"/>
      <c r="W3966" s="48"/>
      <c r="X3966" s="48"/>
      <c r="Y3966" s="48"/>
      <c r="Z3966" s="48"/>
      <c r="AA3966" s="48"/>
      <c r="AB3966" s="48"/>
      <c r="AC3966" s="48"/>
      <c r="AD3966" s="48"/>
      <c r="AE3966" s="48"/>
      <c r="AF3966" s="48"/>
      <c r="AG3966" s="48"/>
      <c r="AH3966" s="48"/>
      <c r="AI3966" s="48"/>
      <c r="AJ3966" s="48"/>
      <c r="AK3966" s="48"/>
      <c r="AL3966" s="48"/>
      <c r="AM3966" s="48"/>
      <c r="AN3966" s="48"/>
      <c r="AO3966" s="48"/>
      <c r="AP3966" s="48"/>
      <c r="AQ3966" s="48"/>
      <c r="AR3966" s="48"/>
      <c r="AT3966" s="48"/>
      <c r="AU3966" s="48"/>
      <c r="AV3966" s="48"/>
      <c r="AZ3966" s="48"/>
      <c r="BA3966" s="48"/>
      <c r="BB3966" s="48"/>
      <c r="BC3966" s="48"/>
      <c r="BD3966" s="48"/>
      <c r="BE3966" s="48"/>
      <c r="BF3966" s="48"/>
      <c r="BG3966" s="48"/>
      <c r="BH3966" s="48"/>
      <c r="BI3966" s="48"/>
      <c r="BJ3966" s="48"/>
      <c r="BK3966" s="48"/>
      <c r="BL3966" s="48"/>
    </row>
    <row r="3967" spans="1:64" x14ac:dyDescent="0.25">
      <c r="A3967" s="56" t="s">
        <v>537</v>
      </c>
      <c r="B3967" s="56" t="s">
        <v>537</v>
      </c>
      <c r="C3967" s="47">
        <v>42396</v>
      </c>
      <c r="D3967" s="47"/>
      <c r="E3967" s="47"/>
      <c r="F3967" s="48" t="s">
        <v>534</v>
      </c>
      <c r="G3967" s="48"/>
      <c r="H3967" s="48">
        <v>502.33734375</v>
      </c>
      <c r="I3967" s="48">
        <v>0.188228125</v>
      </c>
      <c r="J3967" s="48">
        <v>0.24992500000000001</v>
      </c>
      <c r="K3967" s="48">
        <v>0.28660000000000002</v>
      </c>
      <c r="L3967" s="48">
        <v>0.27688125000000002</v>
      </c>
      <c r="M3967" s="48">
        <v>0.26955000000000001</v>
      </c>
      <c r="N3967" s="48">
        <v>0.32650625</v>
      </c>
      <c r="O3967" s="48">
        <v>0.29584375000000002</v>
      </c>
      <c r="P3967" s="48"/>
      <c r="Q3967" s="48"/>
      <c r="R3967" s="48"/>
      <c r="S3967" s="48">
        <v>2.15</v>
      </c>
      <c r="T3967" s="48"/>
      <c r="U3967" s="48"/>
      <c r="V3967" s="48"/>
      <c r="W3967" s="48"/>
      <c r="X3967" s="48"/>
      <c r="Y3967" s="48"/>
      <c r="Z3967" s="48"/>
      <c r="AA3967" s="48"/>
      <c r="AB3967" s="48"/>
      <c r="AC3967" s="48"/>
      <c r="AD3967" s="48"/>
      <c r="AE3967" s="48">
        <v>8.4</v>
      </c>
      <c r="AF3967" s="48"/>
      <c r="AG3967" s="48"/>
      <c r="AH3967" s="48"/>
      <c r="AI3967" s="48"/>
      <c r="AJ3967" s="48"/>
      <c r="AK3967" s="48">
        <v>7.8</v>
      </c>
      <c r="AL3967" s="48">
        <v>8.4</v>
      </c>
      <c r="AM3967" s="48"/>
      <c r="AN3967" s="48"/>
      <c r="AO3967" s="48"/>
      <c r="AP3967" s="48"/>
      <c r="AQ3967" s="48"/>
      <c r="AR3967" s="48"/>
      <c r="AT3967" s="48"/>
      <c r="AU3967" s="48"/>
      <c r="AV3967" s="48"/>
      <c r="AZ3967" s="48"/>
      <c r="BA3967" s="48"/>
      <c r="BB3967" s="48"/>
      <c r="BC3967" s="48"/>
      <c r="BD3967" s="48"/>
      <c r="BE3967" s="48"/>
      <c r="BF3967" s="48"/>
      <c r="BG3967" s="48"/>
      <c r="BH3967" s="48"/>
      <c r="BI3967" s="48"/>
      <c r="BJ3967" s="48"/>
      <c r="BK3967" s="48"/>
      <c r="BL3967" s="48">
        <v>8.4</v>
      </c>
    </row>
    <row r="3968" spans="1:64" x14ac:dyDescent="0.25">
      <c r="A3968" s="56" t="s">
        <v>537</v>
      </c>
      <c r="B3968" s="56" t="s">
        <v>537</v>
      </c>
      <c r="C3968" s="47">
        <v>42397</v>
      </c>
      <c r="D3968" s="47"/>
      <c r="E3968" s="47"/>
      <c r="F3968" s="48" t="s">
        <v>534</v>
      </c>
      <c r="G3968" s="48"/>
      <c r="H3968" s="48">
        <v>501.27140624999998</v>
      </c>
      <c r="I3968" s="48">
        <v>0.186021875</v>
      </c>
      <c r="J3968" s="48">
        <v>0.2477625</v>
      </c>
      <c r="K3968" s="48">
        <v>0.28551874999999999</v>
      </c>
      <c r="L3968" s="48">
        <v>0.27650000000000002</v>
      </c>
      <c r="M3968" s="48">
        <v>0.269625</v>
      </c>
      <c r="N3968" s="48">
        <v>0.326575</v>
      </c>
      <c r="O3968" s="48">
        <v>0.29579375000000002</v>
      </c>
      <c r="P3968" s="48"/>
      <c r="Q3968" s="48"/>
      <c r="R3968" s="48"/>
      <c r="S3968" s="48"/>
      <c r="T3968" s="48"/>
      <c r="U3968" s="48"/>
      <c r="V3968" s="48"/>
      <c r="W3968" s="48"/>
      <c r="X3968" s="48"/>
      <c r="Y3968" s="48"/>
      <c r="Z3968" s="48"/>
      <c r="AA3968" s="48"/>
      <c r="AB3968" s="48"/>
      <c r="AC3968" s="48"/>
      <c r="AD3968" s="48"/>
      <c r="AE3968" s="48"/>
      <c r="AF3968" s="48"/>
      <c r="AG3968" s="48"/>
      <c r="AH3968" s="48"/>
      <c r="AI3968" s="48"/>
      <c r="AJ3968" s="48"/>
      <c r="AK3968" s="48"/>
      <c r="AL3968" s="48"/>
      <c r="AM3968" s="48"/>
      <c r="AN3968" s="48"/>
      <c r="AO3968" s="48"/>
      <c r="AP3968" s="48"/>
      <c r="AQ3968" s="48"/>
      <c r="AR3968" s="48"/>
      <c r="AT3968" s="48"/>
      <c r="AU3968" s="48"/>
      <c r="AV3968" s="48"/>
      <c r="AZ3968" s="48"/>
      <c r="BA3968" s="48"/>
      <c r="BB3968" s="48"/>
      <c r="BC3968" s="48"/>
      <c r="BD3968" s="48"/>
      <c r="BE3968" s="48"/>
      <c r="BF3968" s="48"/>
      <c r="BG3968" s="48"/>
      <c r="BH3968" s="48"/>
      <c r="BI3968" s="48"/>
      <c r="BJ3968" s="48"/>
      <c r="BK3968" s="48"/>
      <c r="BL3968" s="48"/>
    </row>
    <row r="3969" spans="1:64" x14ac:dyDescent="0.25">
      <c r="A3969" s="56" t="s">
        <v>537</v>
      </c>
      <c r="B3969" s="56" t="s">
        <v>537</v>
      </c>
      <c r="C3969" s="47">
        <v>42398</v>
      </c>
      <c r="D3969" s="47"/>
      <c r="E3969" s="47"/>
      <c r="F3969" s="48" t="s">
        <v>534</v>
      </c>
      <c r="G3969" s="48"/>
      <c r="H3969" s="48">
        <v>499.90031249999998</v>
      </c>
      <c r="I3969" s="48">
        <v>0.18319374999999999</v>
      </c>
      <c r="J3969" s="48">
        <v>0.24561250000000001</v>
      </c>
      <c r="K3969" s="48">
        <v>0.28466875000000003</v>
      </c>
      <c r="L3969" s="48">
        <v>0.27569375000000002</v>
      </c>
      <c r="M3969" s="48">
        <v>0.26943125000000001</v>
      </c>
      <c r="N3969" s="48">
        <v>0.32648749999999999</v>
      </c>
      <c r="O3969" s="48">
        <v>0.29565000000000002</v>
      </c>
      <c r="P3969" s="48"/>
      <c r="Q3969" s="48"/>
      <c r="R3969" s="48"/>
      <c r="S3969" s="48"/>
      <c r="T3969" s="48"/>
      <c r="U3969" s="48"/>
      <c r="V3969" s="48"/>
      <c r="W3969" s="48"/>
      <c r="X3969" s="48"/>
      <c r="Y3969" s="48"/>
      <c r="Z3969" s="48"/>
      <c r="AA3969" s="48"/>
      <c r="AB3969" s="48"/>
      <c r="AC3969" s="48"/>
      <c r="AD3969" s="48"/>
      <c r="AE3969" s="48"/>
      <c r="AF3969" s="48"/>
      <c r="AG3969" s="48">
        <v>5.3466817500338402E-2</v>
      </c>
      <c r="AH3969" s="48"/>
      <c r="AI3969" s="48"/>
      <c r="AJ3969" s="48"/>
      <c r="AK3969" s="48"/>
      <c r="AL3969" s="48"/>
      <c r="AM3969" s="48"/>
      <c r="AN3969" s="48"/>
      <c r="AO3969" s="48"/>
      <c r="AP3969" s="48"/>
      <c r="AQ3969" s="48"/>
      <c r="AR3969" s="48"/>
      <c r="AT3969" s="48"/>
      <c r="AU3969" s="48"/>
      <c r="AV3969" s="48"/>
      <c r="AZ3969" s="48"/>
      <c r="BA3969" s="48"/>
      <c r="BB3969" s="48"/>
      <c r="BC3969" s="48"/>
      <c r="BD3969" s="48"/>
      <c r="BE3969" s="48"/>
      <c r="BF3969" s="48"/>
      <c r="BG3969" s="48"/>
      <c r="BH3969" s="48"/>
      <c r="BI3969" s="48"/>
      <c r="BJ3969" s="48"/>
      <c r="BK3969" s="48"/>
      <c r="BL3969" s="48"/>
    </row>
    <row r="3970" spans="1:64" x14ac:dyDescent="0.25">
      <c r="A3970" s="56" t="s">
        <v>537</v>
      </c>
      <c r="B3970" s="56" t="s">
        <v>537</v>
      </c>
      <c r="C3970" s="47">
        <v>42399</v>
      </c>
      <c r="D3970" s="47"/>
      <c r="E3970" s="47"/>
      <c r="F3970" s="48" t="s">
        <v>534</v>
      </c>
      <c r="G3970" s="48"/>
      <c r="H3970" s="48">
        <v>498.64125000000001</v>
      </c>
      <c r="I3970" s="48">
        <v>0.17981875</v>
      </c>
      <c r="J3970" s="48">
        <v>0.24338124999999999</v>
      </c>
      <c r="K3970" s="48">
        <v>0.2840375</v>
      </c>
      <c r="L3970" s="48">
        <v>0.27534375</v>
      </c>
      <c r="M3970" s="48">
        <v>0.26937499999999998</v>
      </c>
      <c r="N3970" s="48">
        <v>0.32631250000000001</v>
      </c>
      <c r="O3970" s="48">
        <v>0.29546875</v>
      </c>
      <c r="P3970" s="48"/>
      <c r="Q3970" s="48"/>
      <c r="R3970" s="48"/>
      <c r="S3970" s="48"/>
      <c r="T3970" s="48"/>
      <c r="U3970" s="48"/>
      <c r="V3970" s="48"/>
      <c r="W3970" s="48"/>
      <c r="X3970" s="48"/>
      <c r="Y3970" s="48"/>
      <c r="Z3970" s="48"/>
      <c r="AA3970" s="48"/>
      <c r="AB3970" s="48"/>
      <c r="AC3970" s="48"/>
      <c r="AD3970" s="48"/>
      <c r="AE3970" s="48"/>
      <c r="AF3970" s="48"/>
      <c r="AG3970" s="48"/>
      <c r="AH3970" s="48"/>
      <c r="AI3970" s="48"/>
      <c r="AJ3970" s="48"/>
      <c r="AK3970" s="48"/>
      <c r="AL3970" s="48"/>
      <c r="AM3970" s="48"/>
      <c r="AN3970" s="48"/>
      <c r="AO3970" s="48"/>
      <c r="AP3970" s="48"/>
      <c r="AQ3970" s="48"/>
      <c r="AR3970" s="48"/>
      <c r="AT3970" s="48"/>
      <c r="AU3970" s="48"/>
      <c r="AV3970" s="48"/>
      <c r="AZ3970" s="48"/>
      <c r="BA3970" s="48"/>
      <c r="BB3970" s="48"/>
      <c r="BC3970" s="48"/>
      <c r="BD3970" s="48"/>
      <c r="BE3970" s="48"/>
      <c r="BF3970" s="48"/>
      <c r="BG3970" s="48"/>
      <c r="BH3970" s="48"/>
      <c r="BI3970" s="48"/>
      <c r="BJ3970" s="48"/>
      <c r="BK3970" s="48"/>
      <c r="BL3970" s="48"/>
    </row>
    <row r="3971" spans="1:64" x14ac:dyDescent="0.25">
      <c r="A3971" s="56" t="s">
        <v>537</v>
      </c>
      <c r="B3971" s="56" t="s">
        <v>537</v>
      </c>
      <c r="C3971" s="47">
        <v>42400</v>
      </c>
      <c r="D3971" s="47"/>
      <c r="E3971" s="47"/>
      <c r="F3971" s="48" t="s">
        <v>534</v>
      </c>
      <c r="G3971" s="48"/>
      <c r="H3971" s="48">
        <v>497.37140625000001</v>
      </c>
      <c r="I3971" s="48">
        <v>0.17666562499999999</v>
      </c>
      <c r="J3971" s="48">
        <v>0.24121875000000001</v>
      </c>
      <c r="K3971" s="48">
        <v>0.28320000000000001</v>
      </c>
      <c r="L3971" s="48">
        <v>0.27490625000000002</v>
      </c>
      <c r="M3971" s="48">
        <v>0.26931875</v>
      </c>
      <c r="N3971" s="48">
        <v>0.32625625000000003</v>
      </c>
      <c r="O3971" s="48">
        <v>0.29528125</v>
      </c>
      <c r="P3971" s="48"/>
      <c r="Q3971" s="48"/>
      <c r="R3971" s="48"/>
      <c r="S3971" s="48"/>
      <c r="T3971" s="48"/>
      <c r="U3971" s="48"/>
      <c r="V3971" s="48"/>
      <c r="W3971" s="48"/>
      <c r="X3971" s="48"/>
      <c r="Y3971" s="48"/>
      <c r="Z3971" s="48"/>
      <c r="AA3971" s="48"/>
      <c r="AB3971" s="48"/>
      <c r="AC3971" s="48"/>
      <c r="AD3971" s="48"/>
      <c r="AE3971" s="48"/>
      <c r="AF3971" s="48"/>
      <c r="AG3971" s="48"/>
      <c r="AH3971" s="48"/>
      <c r="AI3971" s="48"/>
      <c r="AJ3971" s="48"/>
      <c r="AK3971" s="48"/>
      <c r="AL3971" s="48"/>
      <c r="AM3971" s="48"/>
      <c r="AN3971" s="48"/>
      <c r="AO3971" s="48"/>
      <c r="AP3971" s="48"/>
      <c r="AQ3971" s="48"/>
      <c r="AR3971" s="48"/>
      <c r="AT3971" s="48"/>
      <c r="AU3971" s="48"/>
      <c r="AV3971" s="48"/>
      <c r="AZ3971" s="48"/>
      <c r="BA3971" s="48"/>
      <c r="BB3971" s="48"/>
      <c r="BC3971" s="48"/>
      <c r="BD3971" s="48"/>
      <c r="BE3971" s="48"/>
      <c r="BF3971" s="48"/>
      <c r="BG3971" s="48"/>
      <c r="BH3971" s="48"/>
      <c r="BI3971" s="48"/>
      <c r="BJ3971" s="48"/>
      <c r="BK3971" s="48"/>
      <c r="BL3971" s="48"/>
    </row>
    <row r="3972" spans="1:64" x14ac:dyDescent="0.25">
      <c r="A3972" s="56" t="s">
        <v>537</v>
      </c>
      <c r="B3972" s="56" t="s">
        <v>537</v>
      </c>
      <c r="C3972" s="47">
        <v>42401</v>
      </c>
      <c r="D3972" s="47"/>
      <c r="E3972" s="47"/>
      <c r="F3972" s="48" t="s">
        <v>534</v>
      </c>
      <c r="G3972" s="48"/>
      <c r="H3972" s="48">
        <v>496.22109375000002</v>
      </c>
      <c r="I3972" s="48">
        <v>0.17350937499999999</v>
      </c>
      <c r="J3972" s="48">
        <v>0.23930625</v>
      </c>
      <c r="K3972" s="48">
        <v>0.28276875000000001</v>
      </c>
      <c r="L3972" s="48">
        <v>0.27443125000000002</v>
      </c>
      <c r="M3972" s="48">
        <v>0.26916875000000001</v>
      </c>
      <c r="N3972" s="48">
        <v>0.32619999999999999</v>
      </c>
      <c r="O3972" s="48">
        <v>0.29509374999999999</v>
      </c>
      <c r="P3972" s="48"/>
      <c r="Q3972" s="48"/>
      <c r="R3972" s="48"/>
      <c r="S3972" s="48"/>
      <c r="T3972" s="48"/>
      <c r="U3972" s="48"/>
      <c r="V3972" s="48"/>
      <c r="W3972" s="48"/>
      <c r="X3972" s="48"/>
      <c r="Y3972" s="48"/>
      <c r="Z3972" s="48"/>
      <c r="AA3972" s="48"/>
      <c r="AB3972" s="48"/>
      <c r="AC3972" s="48"/>
      <c r="AD3972" s="48"/>
      <c r="AE3972" s="48"/>
      <c r="AF3972" s="48">
        <v>0.52490236121988698</v>
      </c>
      <c r="AG3972" s="48">
        <v>0</v>
      </c>
      <c r="AH3972" s="48"/>
      <c r="AI3972" s="48"/>
      <c r="AJ3972" s="48"/>
      <c r="AK3972" s="48"/>
      <c r="AL3972" s="48"/>
      <c r="AM3972" s="48"/>
      <c r="AN3972" s="48"/>
      <c r="AO3972" s="48"/>
      <c r="AP3972" s="48"/>
      <c r="AQ3972" s="48"/>
      <c r="AR3972" s="48"/>
      <c r="AT3972" s="48"/>
      <c r="AU3972" s="48"/>
      <c r="AV3972" s="48"/>
      <c r="AZ3972" s="48"/>
      <c r="BA3972" s="48"/>
      <c r="BB3972" s="48"/>
      <c r="BC3972" s="48"/>
      <c r="BD3972" s="48"/>
      <c r="BE3972" s="48"/>
      <c r="BF3972" s="48"/>
      <c r="BG3972" s="48"/>
      <c r="BH3972" s="48"/>
      <c r="BI3972" s="48"/>
      <c r="BJ3972" s="48"/>
      <c r="BK3972" s="48"/>
      <c r="BL3972" s="48"/>
    </row>
    <row r="3973" spans="1:64" x14ac:dyDescent="0.25">
      <c r="A3973" s="56" t="s">
        <v>537</v>
      </c>
      <c r="B3973" s="56" t="s">
        <v>537</v>
      </c>
      <c r="C3973" s="47">
        <v>42402</v>
      </c>
      <c r="D3973" s="47"/>
      <c r="E3973" s="47"/>
      <c r="F3973" s="48" t="s">
        <v>534</v>
      </c>
      <c r="G3973" s="48"/>
      <c r="H3973" s="48">
        <v>495.08671874999999</v>
      </c>
      <c r="I3973" s="48">
        <v>0.17003437499999999</v>
      </c>
      <c r="J3973" s="48">
        <v>0.23746875000000001</v>
      </c>
      <c r="K3973" s="48">
        <v>0.28245625000000002</v>
      </c>
      <c r="L3973" s="48">
        <v>0.27411249999999998</v>
      </c>
      <c r="M3973" s="48">
        <v>0.26905625</v>
      </c>
      <c r="N3973" s="48">
        <v>0.32598749999999999</v>
      </c>
      <c r="O3973" s="48">
        <v>0.29492499999999999</v>
      </c>
      <c r="P3973" s="48"/>
      <c r="Q3973" s="48"/>
      <c r="R3973" s="48"/>
      <c r="S3973" s="48"/>
      <c r="T3973" s="48"/>
      <c r="U3973" s="48"/>
      <c r="V3973" s="48"/>
      <c r="W3973" s="48"/>
      <c r="X3973" s="48"/>
      <c r="Y3973" s="48"/>
      <c r="Z3973" s="48"/>
      <c r="AA3973" s="48"/>
      <c r="AB3973" s="48"/>
      <c r="AC3973" s="48"/>
      <c r="AD3973" s="48"/>
      <c r="AE3973" s="48"/>
      <c r="AF3973" s="48"/>
      <c r="AG3973" s="48"/>
      <c r="AH3973" s="48"/>
      <c r="AI3973" s="48"/>
      <c r="AJ3973" s="48"/>
      <c r="AK3973" s="48"/>
      <c r="AL3973" s="48"/>
      <c r="AM3973" s="48"/>
      <c r="AN3973" s="48"/>
      <c r="AO3973" s="48"/>
      <c r="AP3973" s="48"/>
      <c r="AQ3973" s="48"/>
      <c r="AR3973" s="48"/>
      <c r="AT3973" s="48"/>
      <c r="AU3973" s="48"/>
      <c r="AV3973" s="48"/>
      <c r="AZ3973" s="48"/>
      <c r="BA3973" s="48"/>
      <c r="BB3973" s="48"/>
      <c r="BC3973" s="48"/>
      <c r="BD3973" s="48"/>
      <c r="BE3973" s="48"/>
      <c r="BF3973" s="48"/>
      <c r="BG3973" s="48"/>
      <c r="BH3973" s="48"/>
      <c r="BI3973" s="48"/>
      <c r="BJ3973" s="48"/>
      <c r="BK3973" s="48"/>
      <c r="BL3973" s="48"/>
    </row>
    <row r="3974" spans="1:64" x14ac:dyDescent="0.25">
      <c r="A3974" s="56" t="s">
        <v>537</v>
      </c>
      <c r="B3974" s="56" t="s">
        <v>537</v>
      </c>
      <c r="C3974" s="47">
        <v>42403</v>
      </c>
      <c r="D3974" s="47"/>
      <c r="E3974" s="47"/>
      <c r="F3974" s="48" t="s">
        <v>534</v>
      </c>
      <c r="G3974" s="48"/>
      <c r="H3974" s="48">
        <v>494.25328124999999</v>
      </c>
      <c r="I3974" s="48">
        <v>0.16631562499999999</v>
      </c>
      <c r="J3974" s="48">
        <v>0.23535624999999999</v>
      </c>
      <c r="K3974" s="48">
        <v>0.28239375</v>
      </c>
      <c r="L3974" s="48">
        <v>0.27429375</v>
      </c>
      <c r="M3974" s="48">
        <v>0.26918750000000002</v>
      </c>
      <c r="N3974" s="48">
        <v>0.32597500000000001</v>
      </c>
      <c r="O3974" s="48">
        <v>0.294825</v>
      </c>
      <c r="P3974" s="48"/>
      <c r="Q3974" s="48"/>
      <c r="R3974" s="48"/>
      <c r="S3974" s="48"/>
      <c r="T3974" s="48"/>
      <c r="U3974" s="48"/>
      <c r="V3974" s="48"/>
      <c r="W3974" s="48"/>
      <c r="X3974" s="48"/>
      <c r="Y3974" s="48"/>
      <c r="Z3974" s="48"/>
      <c r="AA3974" s="48"/>
      <c r="AB3974" s="48"/>
      <c r="AC3974" s="48"/>
      <c r="AD3974" s="48"/>
      <c r="AE3974" s="48">
        <v>8.4</v>
      </c>
      <c r="AF3974" s="48"/>
      <c r="AG3974" s="48"/>
      <c r="AH3974" s="48"/>
      <c r="AI3974" s="48"/>
      <c r="AJ3974" s="48"/>
      <c r="AK3974" s="48">
        <v>8.25</v>
      </c>
      <c r="AL3974" s="48">
        <v>8.4</v>
      </c>
      <c r="AM3974" s="48"/>
      <c r="AN3974" s="48"/>
      <c r="AO3974" s="48"/>
      <c r="AP3974" s="48"/>
      <c r="AQ3974" s="48"/>
      <c r="AR3974" s="48"/>
      <c r="AT3974" s="48"/>
      <c r="AU3974" s="48"/>
      <c r="AV3974" s="48"/>
      <c r="AZ3974" s="48"/>
      <c r="BA3974" s="48"/>
      <c r="BB3974" s="48"/>
      <c r="BC3974" s="48"/>
      <c r="BD3974" s="48"/>
      <c r="BE3974" s="48"/>
      <c r="BF3974" s="48"/>
      <c r="BG3974" s="48"/>
      <c r="BH3974" s="48"/>
      <c r="BI3974" s="48"/>
      <c r="BJ3974" s="48"/>
      <c r="BK3974" s="48"/>
      <c r="BL3974" s="48">
        <v>8.4</v>
      </c>
    </row>
    <row r="3975" spans="1:64" x14ac:dyDescent="0.25">
      <c r="A3975" s="56" t="s">
        <v>537</v>
      </c>
      <c r="B3975" s="56" t="s">
        <v>537</v>
      </c>
      <c r="C3975" s="47">
        <v>42404</v>
      </c>
      <c r="D3975" s="47"/>
      <c r="E3975" s="47"/>
      <c r="F3975" s="48" t="s">
        <v>534</v>
      </c>
      <c r="G3975" s="48"/>
      <c r="H3975" s="48">
        <v>493.12734375000002</v>
      </c>
      <c r="I3975" s="48">
        <v>0.16264062500000001</v>
      </c>
      <c r="J3975" s="48">
        <v>0.23321249999999999</v>
      </c>
      <c r="K3975" s="48">
        <v>0.28189999999999998</v>
      </c>
      <c r="L3975" s="48">
        <v>0.27405625</v>
      </c>
      <c r="M3975" s="48">
        <v>0.26929999999999998</v>
      </c>
      <c r="N3975" s="48">
        <v>0.32596874999999997</v>
      </c>
      <c r="O3975" s="48">
        <v>0.29460625000000001</v>
      </c>
      <c r="P3975" s="48"/>
      <c r="Q3975" s="48"/>
      <c r="R3975" s="48"/>
      <c r="S3975" s="48"/>
      <c r="T3975" s="48"/>
      <c r="U3975" s="48"/>
      <c r="V3975" s="48"/>
      <c r="W3975" s="48"/>
      <c r="X3975" s="48"/>
      <c r="Y3975" s="48"/>
      <c r="Z3975" s="48"/>
      <c r="AA3975" s="48"/>
      <c r="AB3975" s="48"/>
      <c r="AC3975" s="48"/>
      <c r="AD3975" s="48"/>
      <c r="AE3975" s="48"/>
      <c r="AF3975" s="48"/>
      <c r="AG3975" s="48"/>
      <c r="AH3975" s="48"/>
      <c r="AI3975" s="48"/>
      <c r="AJ3975" s="48"/>
      <c r="AK3975" s="48"/>
      <c r="AL3975" s="48"/>
      <c r="AM3975" s="48"/>
      <c r="AN3975" s="48"/>
      <c r="AO3975" s="48"/>
      <c r="AP3975" s="48"/>
      <c r="AQ3975" s="48"/>
      <c r="AR3975" s="48"/>
      <c r="AT3975" s="48"/>
      <c r="AU3975" s="48"/>
      <c r="AV3975" s="48"/>
      <c r="AZ3975" s="48"/>
      <c r="BA3975" s="48"/>
      <c r="BB3975" s="48"/>
      <c r="BC3975" s="48"/>
      <c r="BD3975" s="48"/>
      <c r="BE3975" s="48"/>
      <c r="BF3975" s="48"/>
      <c r="BG3975" s="48"/>
      <c r="BH3975" s="48"/>
      <c r="BI3975" s="48"/>
      <c r="BJ3975" s="48"/>
      <c r="BK3975" s="48"/>
      <c r="BL3975" s="48"/>
    </row>
    <row r="3976" spans="1:64" x14ac:dyDescent="0.25">
      <c r="A3976" s="56" t="s">
        <v>537</v>
      </c>
      <c r="B3976" s="56" t="s">
        <v>537</v>
      </c>
      <c r="C3976" s="47">
        <v>42405</v>
      </c>
      <c r="D3976" s="47"/>
      <c r="E3976" s="47"/>
      <c r="F3976" s="48" t="s">
        <v>534</v>
      </c>
      <c r="G3976" s="48"/>
      <c r="H3976" s="48">
        <v>492.21703124999999</v>
      </c>
      <c r="I3976" s="48">
        <v>0.158940625</v>
      </c>
      <c r="J3976" s="48">
        <v>0.23063125000000001</v>
      </c>
      <c r="K3976" s="48">
        <v>0.28168124999999999</v>
      </c>
      <c r="L3976" s="48">
        <v>0.27442499999999997</v>
      </c>
      <c r="M3976" s="48">
        <v>0.2694375</v>
      </c>
      <c r="N3976" s="48">
        <v>0.32594374999999998</v>
      </c>
      <c r="O3976" s="48">
        <v>0.29444999999999999</v>
      </c>
      <c r="P3976" s="48"/>
      <c r="Q3976" s="48"/>
      <c r="R3976" s="48"/>
      <c r="S3976" s="48"/>
      <c r="T3976" s="48"/>
      <c r="U3976" s="48"/>
      <c r="V3976" s="48"/>
      <c r="W3976" s="48"/>
      <c r="X3976" s="48"/>
      <c r="Y3976" s="48"/>
      <c r="Z3976" s="48"/>
      <c r="AA3976" s="48"/>
      <c r="AB3976" s="48"/>
      <c r="AC3976" s="48"/>
      <c r="AD3976" s="48"/>
      <c r="AE3976" s="48"/>
      <c r="AF3976" s="48"/>
      <c r="AG3976" s="48"/>
      <c r="AH3976" s="48"/>
      <c r="AI3976" s="48"/>
      <c r="AJ3976" s="48"/>
      <c r="AK3976" s="48"/>
      <c r="AL3976" s="48"/>
      <c r="AM3976" s="48"/>
      <c r="AN3976" s="48"/>
      <c r="AO3976" s="48"/>
      <c r="AP3976" s="48"/>
      <c r="AQ3976" s="48"/>
      <c r="AR3976" s="48"/>
      <c r="AT3976" s="48"/>
      <c r="AU3976" s="48"/>
      <c r="AV3976" s="48"/>
      <c r="AZ3976" s="48"/>
      <c r="BA3976" s="48"/>
      <c r="BB3976" s="48"/>
      <c r="BC3976" s="48"/>
      <c r="BD3976" s="48"/>
      <c r="BE3976" s="48"/>
      <c r="BF3976" s="48"/>
      <c r="BG3976" s="48"/>
      <c r="BH3976" s="48"/>
      <c r="BI3976" s="48"/>
      <c r="BJ3976" s="48"/>
      <c r="BK3976" s="48"/>
      <c r="BL3976" s="48"/>
    </row>
    <row r="3977" spans="1:64" x14ac:dyDescent="0.25">
      <c r="A3977" s="56" t="s">
        <v>537</v>
      </c>
      <c r="B3977" s="56" t="s">
        <v>537</v>
      </c>
      <c r="C3977" s="47">
        <v>42406</v>
      </c>
      <c r="D3977" s="47"/>
      <c r="E3977" s="47"/>
      <c r="F3977" s="48" t="s">
        <v>534</v>
      </c>
      <c r="G3977" s="48"/>
      <c r="H3977" s="48">
        <v>491.26218749999998</v>
      </c>
      <c r="I3977" s="48">
        <v>0.1565</v>
      </c>
      <c r="J3977" s="48">
        <v>0.22833125000000001</v>
      </c>
      <c r="K3977" s="48">
        <v>0.28074375000000001</v>
      </c>
      <c r="L3977" s="48">
        <v>0.27438750000000001</v>
      </c>
      <c r="M3977" s="48">
        <v>0.26971875000000001</v>
      </c>
      <c r="N3977" s="48">
        <v>0.32595000000000002</v>
      </c>
      <c r="O3977" s="48">
        <v>0.294325</v>
      </c>
      <c r="P3977" s="48"/>
      <c r="Q3977" s="48"/>
      <c r="R3977" s="48"/>
      <c r="S3977" s="48"/>
      <c r="T3977" s="48"/>
      <c r="U3977" s="48"/>
      <c r="V3977" s="48"/>
      <c r="W3977" s="48"/>
      <c r="X3977" s="48"/>
      <c r="Y3977" s="48"/>
      <c r="Z3977" s="48"/>
      <c r="AA3977" s="48"/>
      <c r="AB3977" s="48"/>
      <c r="AC3977" s="48"/>
      <c r="AD3977" s="48"/>
      <c r="AE3977" s="48"/>
      <c r="AF3977" s="48"/>
      <c r="AG3977" s="48"/>
      <c r="AH3977" s="48"/>
      <c r="AI3977" s="48"/>
      <c r="AJ3977" s="48"/>
      <c r="AK3977" s="48"/>
      <c r="AL3977" s="48"/>
      <c r="AM3977" s="48"/>
      <c r="AN3977" s="48"/>
      <c r="AO3977" s="48"/>
      <c r="AP3977" s="48"/>
      <c r="AQ3977" s="48"/>
      <c r="AR3977" s="48"/>
      <c r="AT3977" s="48"/>
      <c r="AU3977" s="48"/>
      <c r="AV3977" s="48"/>
      <c r="AZ3977" s="48"/>
      <c r="BA3977" s="48"/>
      <c r="BB3977" s="48"/>
      <c r="BC3977" s="48"/>
      <c r="BD3977" s="48"/>
      <c r="BE3977" s="48"/>
      <c r="BF3977" s="48"/>
      <c r="BG3977" s="48"/>
      <c r="BH3977" s="48"/>
      <c r="BI3977" s="48"/>
      <c r="BJ3977" s="48"/>
      <c r="BK3977" s="48"/>
      <c r="BL3977" s="48"/>
    </row>
    <row r="3978" spans="1:64" x14ac:dyDescent="0.25">
      <c r="A3978" s="56" t="s">
        <v>537</v>
      </c>
      <c r="B3978" s="56" t="s">
        <v>537</v>
      </c>
      <c r="C3978" s="47">
        <v>42407</v>
      </c>
      <c r="D3978" s="47"/>
      <c r="E3978" s="47"/>
      <c r="F3978" s="48" t="s">
        <v>534</v>
      </c>
      <c r="G3978" s="48"/>
      <c r="H3978" s="48">
        <v>490.2159375</v>
      </c>
      <c r="I3978" s="48">
        <v>0.15457499999999999</v>
      </c>
      <c r="J3978" s="48">
        <v>0.22609375000000001</v>
      </c>
      <c r="K3978" s="48">
        <v>0.27958749999999999</v>
      </c>
      <c r="L3978" s="48">
        <v>0.27423124999999998</v>
      </c>
      <c r="M3978" s="48">
        <v>0.26976875</v>
      </c>
      <c r="N3978" s="48">
        <v>0.32592500000000002</v>
      </c>
      <c r="O3978" s="48">
        <v>0.29420625</v>
      </c>
      <c r="P3978" s="48"/>
      <c r="Q3978" s="48"/>
      <c r="R3978" s="48"/>
      <c r="S3978" s="48"/>
      <c r="T3978" s="48"/>
      <c r="U3978" s="48"/>
      <c r="V3978" s="48"/>
      <c r="W3978" s="48"/>
      <c r="X3978" s="48"/>
      <c r="Y3978" s="48"/>
      <c r="Z3978" s="48"/>
      <c r="AA3978" s="48"/>
      <c r="AB3978" s="48"/>
      <c r="AC3978" s="48"/>
      <c r="AD3978" s="48"/>
      <c r="AE3978" s="48"/>
      <c r="AF3978" s="48"/>
      <c r="AG3978" s="48"/>
      <c r="AH3978" s="48"/>
      <c r="AI3978" s="48"/>
      <c r="AJ3978" s="48"/>
      <c r="AK3978" s="48"/>
      <c r="AL3978" s="48"/>
      <c r="AM3978" s="48"/>
      <c r="AN3978" s="48"/>
      <c r="AO3978" s="48"/>
      <c r="AP3978" s="48"/>
      <c r="AQ3978" s="48"/>
      <c r="AR3978" s="48"/>
      <c r="AT3978" s="48"/>
      <c r="AU3978" s="48"/>
      <c r="AV3978" s="48"/>
      <c r="AZ3978" s="48"/>
      <c r="BA3978" s="48"/>
      <c r="BB3978" s="48"/>
      <c r="BC3978" s="48"/>
      <c r="BD3978" s="48"/>
      <c r="BE3978" s="48"/>
      <c r="BF3978" s="48"/>
      <c r="BG3978" s="48"/>
      <c r="BH3978" s="48"/>
      <c r="BI3978" s="48"/>
      <c r="BJ3978" s="48"/>
      <c r="BK3978" s="48"/>
      <c r="BL3978" s="48"/>
    </row>
    <row r="3979" spans="1:64" x14ac:dyDescent="0.25">
      <c r="A3979" s="56" t="s">
        <v>537</v>
      </c>
      <c r="B3979" s="56" t="s">
        <v>537</v>
      </c>
      <c r="C3979" s="47">
        <v>42408</v>
      </c>
      <c r="D3979" s="47"/>
      <c r="E3979" s="47"/>
      <c r="F3979" s="48" t="s">
        <v>534</v>
      </c>
      <c r="G3979" s="48"/>
      <c r="H3979" s="48">
        <v>489.4246875</v>
      </c>
      <c r="I3979" s="48">
        <v>0.15286875</v>
      </c>
      <c r="J3979" s="48">
        <v>0.22448750000000001</v>
      </c>
      <c r="K3979" s="48">
        <v>0.27887499999999998</v>
      </c>
      <c r="L3979" s="48">
        <v>0.27411875000000002</v>
      </c>
      <c r="M3979" s="48">
        <v>0.2697</v>
      </c>
      <c r="N3979" s="48">
        <v>0.32598749999999999</v>
      </c>
      <c r="O3979" s="48">
        <v>0.29405625000000002</v>
      </c>
      <c r="P3979" s="48"/>
      <c r="Q3979" s="48"/>
      <c r="R3979" s="48"/>
      <c r="S3979" s="48"/>
      <c r="T3979" s="48"/>
      <c r="U3979" s="48"/>
      <c r="V3979" s="48"/>
      <c r="W3979" s="48"/>
      <c r="X3979" s="48"/>
      <c r="Y3979" s="48"/>
      <c r="Z3979" s="48"/>
      <c r="AA3979" s="48"/>
      <c r="AB3979" s="48"/>
      <c r="AC3979" s="48"/>
      <c r="AD3979" s="48"/>
      <c r="AE3979" s="48"/>
      <c r="AF3979" s="48"/>
      <c r="AG3979" s="48"/>
      <c r="AH3979" s="48"/>
      <c r="AI3979" s="48"/>
      <c r="AJ3979" s="48"/>
      <c r="AK3979" s="48"/>
      <c r="AL3979" s="48"/>
      <c r="AM3979" s="48"/>
      <c r="AN3979" s="48"/>
      <c r="AO3979" s="48"/>
      <c r="AP3979" s="48"/>
      <c r="AQ3979" s="48"/>
      <c r="AR3979" s="48"/>
      <c r="AT3979" s="48"/>
      <c r="AU3979" s="48"/>
      <c r="AV3979" s="48"/>
      <c r="AZ3979" s="48"/>
      <c r="BA3979" s="48"/>
      <c r="BB3979" s="48"/>
      <c r="BC3979" s="48"/>
      <c r="BD3979" s="48"/>
      <c r="BE3979" s="48"/>
      <c r="BF3979" s="48"/>
      <c r="BG3979" s="48"/>
      <c r="BH3979" s="48"/>
      <c r="BI3979" s="48"/>
      <c r="BJ3979" s="48"/>
      <c r="BK3979" s="48"/>
      <c r="BL3979" s="48"/>
    </row>
    <row r="3980" spans="1:64" x14ac:dyDescent="0.25">
      <c r="A3980" s="56" t="s">
        <v>537</v>
      </c>
      <c r="B3980" s="56" t="s">
        <v>537</v>
      </c>
      <c r="C3980" s="47">
        <v>42409</v>
      </c>
      <c r="D3980" s="47"/>
      <c r="E3980" s="47"/>
      <c r="F3980" s="48" t="s">
        <v>534</v>
      </c>
      <c r="G3980" s="48"/>
      <c r="H3980" s="48">
        <v>488.46703124999999</v>
      </c>
      <c r="I3980" s="48">
        <v>0.15056562500000001</v>
      </c>
      <c r="J3980" s="48">
        <v>0.22271874999999999</v>
      </c>
      <c r="K3980" s="48">
        <v>0.27823124999999999</v>
      </c>
      <c r="L3980" s="48">
        <v>0.27379375</v>
      </c>
      <c r="M3980" s="48">
        <v>0.26974375</v>
      </c>
      <c r="N3980" s="48">
        <v>0.32587500000000003</v>
      </c>
      <c r="O3980" s="48">
        <v>0.29393750000000002</v>
      </c>
      <c r="P3980" s="48"/>
      <c r="Q3980" s="48"/>
      <c r="R3980" s="48"/>
      <c r="S3980" s="48"/>
      <c r="T3980" s="48"/>
      <c r="U3980" s="48"/>
      <c r="V3980" s="48"/>
      <c r="W3980" s="48"/>
      <c r="X3980" s="48"/>
      <c r="Y3980" s="48"/>
      <c r="Z3980" s="48"/>
      <c r="AA3980" s="48"/>
      <c r="AB3980" s="48"/>
      <c r="AC3980" s="48"/>
      <c r="AD3980" s="48"/>
      <c r="AE3980" s="48"/>
      <c r="AF3980" s="48">
        <v>0.53645851431935698</v>
      </c>
      <c r="AG3980" s="48">
        <v>1.40707110688186E-2</v>
      </c>
      <c r="AH3980" s="48"/>
      <c r="AI3980" s="48"/>
      <c r="AJ3980" s="48"/>
      <c r="AK3980" s="48"/>
      <c r="AL3980" s="48"/>
      <c r="AM3980" s="48"/>
      <c r="AN3980" s="48"/>
      <c r="AO3980" s="48"/>
      <c r="AP3980" s="48"/>
      <c r="AQ3980" s="48"/>
      <c r="AR3980" s="48"/>
      <c r="AT3980" s="48"/>
      <c r="AU3980" s="48"/>
      <c r="AV3980" s="48"/>
      <c r="AZ3980" s="48"/>
      <c r="BA3980" s="48"/>
      <c r="BB3980" s="48"/>
      <c r="BC3980" s="48"/>
      <c r="BD3980" s="48"/>
      <c r="BE3980" s="48"/>
      <c r="BF3980" s="48"/>
      <c r="BG3980" s="48"/>
      <c r="BH3980" s="48"/>
      <c r="BI3980" s="48"/>
      <c r="BJ3980" s="48"/>
      <c r="BK3980" s="48"/>
      <c r="BL3980" s="48"/>
    </row>
    <row r="3981" spans="1:64" x14ac:dyDescent="0.25">
      <c r="A3981" s="56" t="s">
        <v>537</v>
      </c>
      <c r="B3981" s="56" t="s">
        <v>537</v>
      </c>
      <c r="C3981" s="47">
        <v>42410</v>
      </c>
      <c r="D3981" s="47"/>
      <c r="E3981" s="47"/>
      <c r="F3981" s="48" t="s">
        <v>534</v>
      </c>
      <c r="G3981" s="48"/>
      <c r="H3981" s="48">
        <v>487.52578125000002</v>
      </c>
      <c r="I3981" s="48">
        <v>0.148534375</v>
      </c>
      <c r="J3981" s="48">
        <v>0.22088749999999999</v>
      </c>
      <c r="K3981" s="48">
        <v>0.27730624999999998</v>
      </c>
      <c r="L3981" s="48">
        <v>0.27362500000000001</v>
      </c>
      <c r="M3981" s="48">
        <v>0.26974375</v>
      </c>
      <c r="N3981" s="48">
        <v>0.32575625000000002</v>
      </c>
      <c r="O3981" s="48">
        <v>0.29394375</v>
      </c>
      <c r="P3981" s="48"/>
      <c r="Q3981" s="48"/>
      <c r="R3981" s="48"/>
      <c r="S3981" s="48"/>
      <c r="T3981" s="48"/>
      <c r="U3981" s="48"/>
      <c r="V3981" s="48"/>
      <c r="W3981" s="48"/>
      <c r="X3981" s="48"/>
      <c r="Y3981" s="48"/>
      <c r="Z3981" s="48"/>
      <c r="AA3981" s="48"/>
      <c r="AB3981" s="48"/>
      <c r="AC3981" s="48"/>
      <c r="AD3981" s="48"/>
      <c r="AE3981" s="48"/>
      <c r="AF3981" s="48"/>
      <c r="AG3981" s="48"/>
      <c r="AH3981" s="48"/>
      <c r="AI3981" s="48"/>
      <c r="AJ3981" s="48"/>
      <c r="AK3981" s="48"/>
      <c r="AL3981" s="48"/>
      <c r="AM3981" s="48"/>
      <c r="AN3981" s="48"/>
      <c r="AO3981" s="48"/>
      <c r="AP3981" s="48"/>
      <c r="AQ3981" s="48"/>
      <c r="AR3981" s="48"/>
      <c r="AT3981" s="48"/>
      <c r="AU3981" s="48"/>
      <c r="AV3981" s="48"/>
      <c r="AZ3981" s="48"/>
      <c r="BA3981" s="48"/>
      <c r="BB3981" s="48"/>
      <c r="BC3981" s="48"/>
      <c r="BD3981" s="48"/>
      <c r="BE3981" s="48"/>
      <c r="BF3981" s="48"/>
      <c r="BG3981" s="48"/>
      <c r="BH3981" s="48"/>
      <c r="BI3981" s="48"/>
      <c r="BJ3981" s="48"/>
      <c r="BK3981" s="48"/>
      <c r="BL3981" s="48"/>
    </row>
    <row r="3982" spans="1:64" x14ac:dyDescent="0.25">
      <c r="A3982" s="56" t="s">
        <v>537</v>
      </c>
      <c r="B3982" s="56" t="s">
        <v>537</v>
      </c>
      <c r="C3982" s="47">
        <v>42411</v>
      </c>
      <c r="D3982" s="47"/>
      <c r="E3982" s="47"/>
      <c r="F3982" s="48" t="s">
        <v>534</v>
      </c>
      <c r="G3982" s="48"/>
      <c r="H3982" s="48">
        <v>486.67031250000002</v>
      </c>
      <c r="I3982" s="48">
        <v>0.14671875000000001</v>
      </c>
      <c r="J3982" s="48">
        <v>0.2192875</v>
      </c>
      <c r="K3982" s="48">
        <v>0.27656249999999999</v>
      </c>
      <c r="L3982" s="48">
        <v>0.2734625</v>
      </c>
      <c r="M3982" s="48">
        <v>0.26964375000000002</v>
      </c>
      <c r="N3982" s="48">
        <v>0.32573750000000001</v>
      </c>
      <c r="O3982" s="48">
        <v>0.293825</v>
      </c>
      <c r="P3982" s="48"/>
      <c r="Q3982" s="48"/>
      <c r="R3982" s="48"/>
      <c r="S3982" s="48"/>
      <c r="T3982" s="48"/>
      <c r="U3982" s="48"/>
      <c r="V3982" s="48"/>
      <c r="W3982" s="48"/>
      <c r="X3982" s="48"/>
      <c r="Y3982" s="48"/>
      <c r="Z3982" s="48"/>
      <c r="AA3982" s="48"/>
      <c r="AB3982" s="48"/>
      <c r="AC3982" s="48"/>
      <c r="AD3982" s="48"/>
      <c r="AE3982" s="48"/>
      <c r="AF3982" s="48"/>
      <c r="AG3982" s="48"/>
      <c r="AH3982" s="48"/>
      <c r="AI3982" s="48"/>
      <c r="AJ3982" s="48"/>
      <c r="AK3982" s="48"/>
      <c r="AL3982" s="48"/>
      <c r="AM3982" s="48"/>
      <c r="AN3982" s="48"/>
      <c r="AO3982" s="48"/>
      <c r="AP3982" s="48"/>
      <c r="AQ3982" s="48"/>
      <c r="AR3982" s="48"/>
      <c r="AT3982" s="48"/>
      <c r="AU3982" s="48"/>
      <c r="AV3982" s="48"/>
      <c r="AZ3982" s="48"/>
      <c r="BA3982" s="48"/>
      <c r="BB3982" s="48"/>
      <c r="BC3982" s="48"/>
      <c r="BD3982" s="48"/>
      <c r="BE3982" s="48"/>
      <c r="BF3982" s="48"/>
      <c r="BG3982" s="48"/>
      <c r="BH3982" s="48"/>
      <c r="BI3982" s="48"/>
      <c r="BJ3982" s="48"/>
      <c r="BK3982" s="48"/>
      <c r="BL3982" s="48"/>
    </row>
    <row r="3983" spans="1:64" x14ac:dyDescent="0.25">
      <c r="A3983" s="56" t="s">
        <v>537</v>
      </c>
      <c r="B3983" s="56" t="s">
        <v>537</v>
      </c>
      <c r="C3983" s="47">
        <v>42412</v>
      </c>
      <c r="D3983" s="47"/>
      <c r="E3983" s="47"/>
      <c r="F3983" s="48" t="s">
        <v>534</v>
      </c>
      <c r="G3983" s="48"/>
      <c r="H3983" s="48">
        <v>486.00187499999998</v>
      </c>
      <c r="I3983" s="48">
        <v>0.14469375000000001</v>
      </c>
      <c r="J3983" s="48">
        <v>0.21800625000000001</v>
      </c>
      <c r="K3983" s="48">
        <v>0.27625624999999998</v>
      </c>
      <c r="L3983" s="48">
        <v>0.27324375000000001</v>
      </c>
      <c r="M3983" s="48">
        <v>0.26971250000000002</v>
      </c>
      <c r="N3983" s="48">
        <v>0.32578750000000001</v>
      </c>
      <c r="O3983" s="48">
        <v>0.29365625000000001</v>
      </c>
      <c r="P3983" s="48"/>
      <c r="Q3983" s="48"/>
      <c r="R3983" s="48"/>
      <c r="S3983" s="48"/>
      <c r="T3983" s="48"/>
      <c r="U3983" s="48"/>
      <c r="V3983" s="48"/>
      <c r="W3983" s="48"/>
      <c r="X3983" s="48"/>
      <c r="Y3983" s="48"/>
      <c r="Z3983" s="48"/>
      <c r="AA3983" s="48"/>
      <c r="AB3983" s="48"/>
      <c r="AC3983" s="48"/>
      <c r="AD3983" s="48"/>
      <c r="AE3983" s="48">
        <v>8.4</v>
      </c>
      <c r="AF3983" s="48"/>
      <c r="AG3983" s="48"/>
      <c r="AH3983" s="48"/>
      <c r="AI3983" s="48"/>
      <c r="AJ3983" s="48"/>
      <c r="AK3983" s="48">
        <v>8.3000000000000007</v>
      </c>
      <c r="AL3983" s="48">
        <v>8.4</v>
      </c>
      <c r="AM3983" s="48"/>
      <c r="AN3983" s="48"/>
      <c r="AO3983" s="48"/>
      <c r="AP3983" s="48"/>
      <c r="AQ3983" s="48"/>
      <c r="AR3983" s="48"/>
      <c r="AT3983" s="48"/>
      <c r="AU3983" s="48"/>
      <c r="AV3983" s="48"/>
      <c r="AZ3983" s="48"/>
      <c r="BA3983" s="48"/>
      <c r="BB3983" s="48"/>
      <c r="BC3983" s="48"/>
      <c r="BD3983" s="48"/>
      <c r="BE3983" s="48"/>
      <c r="BF3983" s="48"/>
      <c r="BG3983" s="48"/>
      <c r="BH3983" s="48"/>
      <c r="BI3983" s="48"/>
      <c r="BJ3983" s="48"/>
      <c r="BK3983" s="48"/>
      <c r="BL3983" s="48">
        <v>8.4</v>
      </c>
    </row>
    <row r="3984" spans="1:64" x14ac:dyDescent="0.25">
      <c r="A3984" s="56" t="s">
        <v>537</v>
      </c>
      <c r="B3984" s="56" t="s">
        <v>537</v>
      </c>
      <c r="C3984" s="47">
        <v>42413</v>
      </c>
      <c r="D3984" s="47"/>
      <c r="E3984" s="47"/>
      <c r="F3984" s="48" t="s">
        <v>534</v>
      </c>
      <c r="G3984" s="48"/>
      <c r="H3984" s="48">
        <v>485.22234374999999</v>
      </c>
      <c r="I3984" s="48">
        <v>0.14251562500000001</v>
      </c>
      <c r="J3984" s="48">
        <v>0.216</v>
      </c>
      <c r="K3984" s="48">
        <v>0.27586250000000001</v>
      </c>
      <c r="L3984" s="48">
        <v>0.27333750000000001</v>
      </c>
      <c r="M3984" s="48">
        <v>0.2697</v>
      </c>
      <c r="N3984" s="48">
        <v>0.32569999999999999</v>
      </c>
      <c r="O3984" s="48">
        <v>0.29354999999999998</v>
      </c>
      <c r="P3984" s="48"/>
      <c r="Q3984" s="48"/>
      <c r="R3984" s="48"/>
      <c r="S3984" s="48"/>
      <c r="T3984" s="48">
        <v>11.262336975</v>
      </c>
      <c r="U3984" s="48">
        <v>958.89025000000004</v>
      </c>
      <c r="V3984" s="48">
        <v>709.75149999999996</v>
      </c>
      <c r="W3984" s="48"/>
      <c r="X3984" s="48"/>
      <c r="Y3984" s="48">
        <v>1.7196522640358401E-2</v>
      </c>
      <c r="Z3984" s="48">
        <v>4.7767499999999997E-2</v>
      </c>
      <c r="AA3984" s="48">
        <v>9.7106785749999993</v>
      </c>
      <c r="AB3984" s="48">
        <v>11275.1256897239</v>
      </c>
      <c r="AC3984" s="48"/>
      <c r="AD3984" s="48">
        <v>564.68849999999998</v>
      </c>
      <c r="AE3984" s="48"/>
      <c r="AF3984" s="48"/>
      <c r="AG3984" s="48"/>
      <c r="AH3984" s="48"/>
      <c r="AI3984" s="48"/>
      <c r="AJ3984" s="48">
        <v>48.894500000000001</v>
      </c>
      <c r="AK3984" s="48"/>
      <c r="AL3984" s="48"/>
      <c r="AM3984" s="48"/>
      <c r="AN3984" s="48"/>
      <c r="AO3984" s="48"/>
      <c r="AP3984" s="48"/>
      <c r="AQ3984" s="48"/>
      <c r="AR3984" s="48"/>
      <c r="AT3984" s="48" t="s">
        <v>45</v>
      </c>
      <c r="AU3984" s="48"/>
      <c r="AV3984" s="48"/>
      <c r="AZ3984" s="48"/>
      <c r="BA3984" s="48"/>
      <c r="BB3984" s="48"/>
      <c r="BC3984" s="48"/>
      <c r="BD3984" s="48"/>
      <c r="BE3984" s="48">
        <v>145.06299999999999</v>
      </c>
      <c r="BF3984" s="48"/>
      <c r="BG3984" s="48"/>
      <c r="BH3984" s="48"/>
      <c r="BI3984" s="48"/>
      <c r="BJ3984" s="48">
        <v>200.24424999999999</v>
      </c>
      <c r="BK3984" s="48">
        <v>404.74237444707802</v>
      </c>
      <c r="BL3984" s="48"/>
    </row>
    <row r="3985" spans="1:64" x14ac:dyDescent="0.25">
      <c r="A3985" s="56" t="s">
        <v>537</v>
      </c>
      <c r="B3985" s="56" t="s">
        <v>537</v>
      </c>
      <c r="C3985" s="47">
        <v>42414</v>
      </c>
      <c r="D3985" s="47"/>
      <c r="E3985" s="47"/>
      <c r="F3985" s="48" t="s">
        <v>534</v>
      </c>
      <c r="G3985" s="48"/>
      <c r="H3985" s="48">
        <v>484.52249999999998</v>
      </c>
      <c r="I3985" s="48">
        <v>0.14085</v>
      </c>
      <c r="J3985" s="48">
        <v>0.21462500000000001</v>
      </c>
      <c r="K3985" s="48">
        <v>0.27505625</v>
      </c>
      <c r="L3985" s="48">
        <v>0.27324999999999999</v>
      </c>
      <c r="M3985" s="48">
        <v>0.26979375</v>
      </c>
      <c r="N3985" s="48">
        <v>0.32566875000000001</v>
      </c>
      <c r="O3985" s="48">
        <v>0.29356874999999999</v>
      </c>
      <c r="P3985" s="48"/>
      <c r="Q3985" s="48"/>
      <c r="R3985" s="48"/>
      <c r="S3985" s="48"/>
      <c r="T3985" s="48"/>
      <c r="U3985" s="48"/>
      <c r="V3985" s="48"/>
      <c r="W3985" s="48"/>
      <c r="X3985" s="48"/>
      <c r="Y3985" s="48"/>
      <c r="Z3985" s="48"/>
      <c r="AA3985" s="48"/>
      <c r="AB3985" s="48"/>
      <c r="AC3985" s="48"/>
      <c r="AD3985" s="48"/>
      <c r="AE3985" s="48"/>
      <c r="AF3985" s="48"/>
      <c r="AG3985" s="48"/>
      <c r="AH3985" s="48"/>
      <c r="AI3985" s="48"/>
      <c r="AJ3985" s="48"/>
      <c r="AK3985" s="48"/>
      <c r="AL3985" s="48"/>
      <c r="AM3985" s="48"/>
      <c r="AN3985" s="48"/>
      <c r="AO3985" s="48"/>
      <c r="AP3985" s="48"/>
      <c r="AQ3985" s="48"/>
      <c r="AR3985" s="48"/>
      <c r="AT3985" s="48"/>
      <c r="AU3985" s="48"/>
      <c r="AV3985" s="48"/>
      <c r="AZ3985" s="48"/>
      <c r="BA3985" s="48"/>
      <c r="BB3985" s="48"/>
      <c r="BC3985" s="48"/>
      <c r="BD3985" s="48"/>
      <c r="BE3985" s="48"/>
      <c r="BF3985" s="48"/>
      <c r="BG3985" s="48"/>
      <c r="BH3985" s="48"/>
      <c r="BI3985" s="48"/>
      <c r="BJ3985" s="48"/>
      <c r="BK3985" s="48"/>
      <c r="BL3985" s="48"/>
    </row>
    <row r="3986" spans="1:64" x14ac:dyDescent="0.25">
      <c r="A3986" s="56" t="s">
        <v>537</v>
      </c>
      <c r="B3986" s="56" t="s">
        <v>537</v>
      </c>
      <c r="C3986" s="47">
        <v>42415</v>
      </c>
      <c r="D3986" s="47"/>
      <c r="E3986" s="47"/>
      <c r="F3986" s="48" t="s">
        <v>534</v>
      </c>
      <c r="G3986" s="48"/>
      <c r="H3986" s="48">
        <v>483.63515625000002</v>
      </c>
      <c r="I3986" s="48">
        <v>0.13824687499999999</v>
      </c>
      <c r="J3986" s="48">
        <v>0.21310000000000001</v>
      </c>
      <c r="K3986" s="48">
        <v>0.27432499999999999</v>
      </c>
      <c r="L3986" s="48">
        <v>0.27305625</v>
      </c>
      <c r="M3986" s="48">
        <v>0.26989999999999997</v>
      </c>
      <c r="N3986" s="48">
        <v>0.32569999999999999</v>
      </c>
      <c r="O3986" s="48">
        <v>0.29346250000000002</v>
      </c>
      <c r="P3986" s="48"/>
      <c r="Q3986" s="48"/>
      <c r="R3986" s="48"/>
      <c r="S3986" s="48"/>
      <c r="T3986" s="48"/>
      <c r="U3986" s="48"/>
      <c r="V3986" s="48"/>
      <c r="W3986" s="48"/>
      <c r="X3986" s="48"/>
      <c r="Y3986" s="48"/>
      <c r="Z3986" s="48"/>
      <c r="AA3986" s="48"/>
      <c r="AB3986" s="48"/>
      <c r="AC3986" s="48"/>
      <c r="AD3986" s="48"/>
      <c r="AE3986" s="48"/>
      <c r="AF3986" s="48"/>
      <c r="AG3986" s="48"/>
      <c r="AH3986" s="48"/>
      <c r="AI3986" s="48"/>
      <c r="AJ3986" s="48"/>
      <c r="AK3986" s="48"/>
      <c r="AL3986" s="48"/>
      <c r="AM3986" s="48"/>
      <c r="AN3986" s="48"/>
      <c r="AO3986" s="48"/>
      <c r="AP3986" s="48"/>
      <c r="AQ3986" s="48"/>
      <c r="AR3986" s="48"/>
      <c r="AT3986" s="48"/>
      <c r="AU3986" s="48"/>
      <c r="AV3986" s="48"/>
      <c r="AZ3986" s="48"/>
      <c r="BA3986" s="48"/>
      <c r="BB3986" s="48"/>
      <c r="BC3986" s="48"/>
      <c r="BD3986" s="48"/>
      <c r="BE3986" s="48"/>
      <c r="BF3986" s="48"/>
      <c r="BG3986" s="48"/>
      <c r="BH3986" s="48"/>
      <c r="BI3986" s="48"/>
      <c r="BJ3986" s="48"/>
      <c r="BK3986" s="48"/>
      <c r="BL3986" s="48"/>
    </row>
    <row r="3987" spans="1:64" x14ac:dyDescent="0.25">
      <c r="A3987" s="56" t="s">
        <v>537</v>
      </c>
      <c r="B3987" s="56" t="s">
        <v>537</v>
      </c>
      <c r="C3987" s="47">
        <v>42416</v>
      </c>
      <c r="D3987" s="47"/>
      <c r="E3987" s="47"/>
      <c r="F3987" s="48" t="s">
        <v>534</v>
      </c>
      <c r="G3987" s="48"/>
      <c r="H3987" s="48"/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48"/>
      <c r="U3987" s="48"/>
      <c r="V3987" s="48"/>
      <c r="W3987" s="48"/>
      <c r="X3987" s="48"/>
      <c r="Y3987" s="48"/>
      <c r="Z3987" s="48"/>
      <c r="AA3987" s="48"/>
      <c r="AB3987" s="48"/>
      <c r="AC3987" s="48"/>
      <c r="AD3987" s="48"/>
      <c r="AE3987" s="48">
        <v>8.4</v>
      </c>
      <c r="AF3987" s="48"/>
      <c r="AG3987" s="48"/>
      <c r="AH3987" s="48"/>
      <c r="AI3987" s="48"/>
      <c r="AJ3987" s="48"/>
      <c r="AK3987" s="48">
        <v>8.4</v>
      </c>
      <c r="AL3987" s="48">
        <v>8.4</v>
      </c>
      <c r="AM3987" s="48"/>
      <c r="AN3987" s="48"/>
      <c r="AO3987" s="48"/>
      <c r="AP3987" s="48"/>
      <c r="AQ3987" s="48"/>
      <c r="AR3987" s="48"/>
      <c r="AT3987" s="48"/>
      <c r="AU3987" s="48"/>
      <c r="AV3987" s="48"/>
      <c r="AZ3987" s="48"/>
      <c r="BA3987" s="48"/>
      <c r="BB3987" s="48"/>
      <c r="BC3987" s="48"/>
      <c r="BD3987" s="48"/>
      <c r="BE3987" s="48"/>
      <c r="BF3987" s="48"/>
      <c r="BG3987" s="48"/>
      <c r="BH3987" s="48"/>
      <c r="BI3987" s="48"/>
      <c r="BJ3987" s="48"/>
      <c r="BK3987" s="48"/>
      <c r="BL3987" s="48">
        <v>8.4</v>
      </c>
    </row>
    <row r="3988" spans="1:64" x14ac:dyDescent="0.25">
      <c r="A3988" s="56" t="s">
        <v>539</v>
      </c>
      <c r="B3988" s="56" t="s">
        <v>539</v>
      </c>
      <c r="C3988" s="47">
        <v>42284</v>
      </c>
      <c r="D3988" s="47"/>
      <c r="E3988" s="47"/>
      <c r="F3988" s="48" t="s">
        <v>534</v>
      </c>
      <c r="G3988" s="48"/>
      <c r="H3988" s="48"/>
      <c r="I3988" s="48"/>
      <c r="J3988" s="48"/>
      <c r="K3988" s="48"/>
      <c r="L3988" s="48"/>
      <c r="M3988" s="48"/>
      <c r="N3988" s="48"/>
      <c r="O3988" s="48"/>
      <c r="P3988" s="48"/>
      <c r="Q3988" s="48"/>
      <c r="R3988" s="48"/>
      <c r="S3988" s="48"/>
      <c r="T3988" s="48"/>
      <c r="U3988" s="48"/>
      <c r="V3988" s="48"/>
      <c r="W3988" s="48"/>
      <c r="X3988" s="48"/>
      <c r="Y3988" s="48"/>
      <c r="Z3988" s="48"/>
      <c r="AA3988" s="48"/>
      <c r="AB3988" s="48"/>
      <c r="AC3988" s="48"/>
      <c r="AD3988" s="48"/>
      <c r="AE3988" s="48">
        <v>2</v>
      </c>
      <c r="AF3988" s="48"/>
      <c r="AG3988" s="48"/>
      <c r="AH3988" s="48"/>
      <c r="AI3988" s="48"/>
      <c r="AJ3988" s="48"/>
      <c r="AK3988" s="48">
        <v>0</v>
      </c>
      <c r="AL3988" s="48">
        <v>1</v>
      </c>
      <c r="AM3988" s="48"/>
      <c r="AN3988" s="48"/>
      <c r="AO3988" s="48"/>
      <c r="AP3988" s="48"/>
      <c r="AQ3988" s="48"/>
      <c r="AR3988" s="48"/>
      <c r="AT3988" s="48"/>
      <c r="AU3988" s="48"/>
      <c r="AV3988" s="48"/>
      <c r="AZ3988" s="48"/>
      <c r="BA3988" s="48"/>
      <c r="BB3988" s="48"/>
      <c r="BC3988" s="48"/>
      <c r="BD3988" s="48"/>
      <c r="BE3988" s="48"/>
      <c r="BF3988" s="48"/>
      <c r="BG3988" s="48"/>
      <c r="BH3988" s="48"/>
      <c r="BI3988" s="48"/>
      <c r="BJ3988" s="48"/>
      <c r="BK3988" s="48"/>
      <c r="BL3988" s="48">
        <v>2</v>
      </c>
    </row>
    <row r="3989" spans="1:64" x14ac:dyDescent="0.25">
      <c r="A3989" s="56" t="s">
        <v>539</v>
      </c>
      <c r="B3989" s="56" t="s">
        <v>539</v>
      </c>
      <c r="C3989" s="47">
        <v>42286</v>
      </c>
      <c r="D3989" s="47"/>
      <c r="E3989" s="47"/>
      <c r="F3989" s="48" t="s">
        <v>534</v>
      </c>
      <c r="G3989" s="48"/>
      <c r="H3989" s="48"/>
      <c r="I3989" s="48"/>
      <c r="J3989" s="48"/>
      <c r="K3989" s="48"/>
      <c r="L3989" s="48"/>
      <c r="M3989" s="48"/>
      <c r="N3989" s="48"/>
      <c r="O3989" s="48"/>
      <c r="P3989" s="48"/>
      <c r="Q3989" s="48"/>
      <c r="R3989" s="48"/>
      <c r="S3989" s="48"/>
      <c r="T3989" s="48"/>
      <c r="U3989" s="48"/>
      <c r="V3989" s="48"/>
      <c r="W3989" s="48"/>
      <c r="X3989" s="48"/>
      <c r="Y3989" s="48"/>
      <c r="Z3989" s="48"/>
      <c r="AA3989" s="48"/>
      <c r="AB3989" s="48"/>
      <c r="AC3989" s="48"/>
      <c r="AD3989" s="48"/>
      <c r="AE3989" s="48"/>
      <c r="AF3989" s="48"/>
      <c r="AG3989" s="48">
        <v>0</v>
      </c>
      <c r="AH3989" s="48"/>
      <c r="AI3989" s="48"/>
      <c r="AJ3989" s="48"/>
      <c r="AK3989" s="48"/>
      <c r="AL3989" s="48"/>
      <c r="AM3989" s="48"/>
      <c r="AN3989" s="48"/>
      <c r="AO3989" s="48"/>
      <c r="AP3989" s="48"/>
      <c r="AQ3989" s="48"/>
      <c r="AR3989" s="48"/>
      <c r="AT3989" s="48"/>
      <c r="AU3989" s="48"/>
      <c r="AV3989" s="48"/>
      <c r="AZ3989" s="48"/>
      <c r="BA3989" s="48"/>
      <c r="BB3989" s="48"/>
      <c r="BC3989" s="48"/>
      <c r="BD3989" s="48"/>
      <c r="BE3989" s="48"/>
      <c r="BF3989" s="48"/>
      <c r="BG3989" s="48"/>
      <c r="BH3989" s="48"/>
      <c r="BI3989" s="48"/>
      <c r="BJ3989" s="48"/>
      <c r="BK3989" s="48"/>
      <c r="BL3989" s="48"/>
    </row>
    <row r="3990" spans="1:64" x14ac:dyDescent="0.25">
      <c r="A3990" s="56" t="s">
        <v>539</v>
      </c>
      <c r="B3990" s="56" t="s">
        <v>539</v>
      </c>
      <c r="C3990" s="47">
        <v>42289</v>
      </c>
      <c r="D3990" s="47"/>
      <c r="E3990" s="47"/>
      <c r="F3990" s="48" t="s">
        <v>534</v>
      </c>
      <c r="G3990" s="48"/>
      <c r="H3990" s="48"/>
      <c r="I3990" s="48"/>
      <c r="J3990" s="48"/>
      <c r="K3990" s="48"/>
      <c r="L3990" s="48"/>
      <c r="M3990" s="48"/>
      <c r="N3990" s="48"/>
      <c r="O3990" s="48"/>
      <c r="P3990" s="48"/>
      <c r="Q3990" s="48"/>
      <c r="R3990" s="48"/>
      <c r="S3990" s="48"/>
      <c r="T3990" s="48"/>
      <c r="U3990" s="48"/>
      <c r="V3990" s="48"/>
      <c r="W3990" s="48"/>
      <c r="X3990" s="48"/>
      <c r="Y3990" s="48"/>
      <c r="Z3990" s="48"/>
      <c r="AA3990" s="48"/>
      <c r="AB3990" s="48"/>
      <c r="AC3990" s="48"/>
      <c r="AD3990" s="48"/>
      <c r="AE3990" s="48">
        <v>3.2</v>
      </c>
      <c r="AF3990" s="48"/>
      <c r="AG3990" s="48">
        <v>0</v>
      </c>
      <c r="AH3990" s="48"/>
      <c r="AI3990" s="48"/>
      <c r="AJ3990" s="48"/>
      <c r="AK3990" s="48">
        <v>0</v>
      </c>
      <c r="AL3990" s="48">
        <v>2</v>
      </c>
      <c r="AM3990" s="48"/>
      <c r="AN3990" s="48"/>
      <c r="AO3990" s="48"/>
      <c r="AP3990" s="48"/>
      <c r="AQ3990" s="48"/>
      <c r="AR3990" s="48"/>
      <c r="AT3990" s="48"/>
      <c r="AU3990" s="48"/>
      <c r="AV3990" s="48"/>
      <c r="AZ3990" s="48"/>
      <c r="BA3990" s="48"/>
      <c r="BB3990" s="48"/>
      <c r="BC3990" s="48"/>
      <c r="BD3990" s="48"/>
      <c r="BE3990" s="48"/>
      <c r="BF3990" s="48"/>
      <c r="BG3990" s="48"/>
      <c r="BH3990" s="48"/>
      <c r="BI3990" s="48"/>
      <c r="BJ3990" s="48"/>
      <c r="BK3990" s="48"/>
      <c r="BL3990" s="48">
        <v>3.2</v>
      </c>
    </row>
    <row r="3991" spans="1:64" x14ac:dyDescent="0.25">
      <c r="A3991" s="56" t="s">
        <v>539</v>
      </c>
      <c r="B3991" s="56" t="s">
        <v>539</v>
      </c>
      <c r="C3991" s="47">
        <v>42291</v>
      </c>
      <c r="D3991" s="47"/>
      <c r="E3991" s="47"/>
      <c r="F3991" s="48" t="s">
        <v>534</v>
      </c>
      <c r="G3991" s="48"/>
      <c r="H3991" s="48">
        <v>510.35531250000003</v>
      </c>
      <c r="I3991" s="48">
        <v>0.19736875000000001</v>
      </c>
      <c r="J3991" s="48">
        <v>0.25966250000000002</v>
      </c>
      <c r="K3991" s="48">
        <v>0.29336875000000001</v>
      </c>
      <c r="L3991" s="48">
        <v>0.25188125</v>
      </c>
      <c r="M3991" s="48">
        <v>0.29120000000000001</v>
      </c>
      <c r="N3991" s="48">
        <v>0.33553125</v>
      </c>
      <c r="O3991" s="48">
        <v>0.3006875</v>
      </c>
      <c r="P3991" s="48"/>
      <c r="Q3991" s="48"/>
      <c r="R3991" s="48"/>
      <c r="S3991" s="48"/>
      <c r="T3991" s="48"/>
      <c r="U3991" s="48"/>
      <c r="V3991" s="48"/>
      <c r="W3991" s="48"/>
      <c r="X3991" s="48"/>
      <c r="Y3991" s="48"/>
      <c r="Z3991" s="48"/>
      <c r="AA3991" s="48"/>
      <c r="AB3991" s="48"/>
      <c r="AC3991" s="48"/>
      <c r="AD3991" s="48"/>
      <c r="AE3991" s="48"/>
      <c r="AF3991" s="48"/>
      <c r="AG3991" s="48"/>
      <c r="AH3991" s="48"/>
      <c r="AI3991" s="48"/>
      <c r="AJ3991" s="48"/>
      <c r="AK3991" s="48"/>
      <c r="AL3991" s="48"/>
      <c r="AM3991" s="48"/>
      <c r="AN3991" s="48"/>
      <c r="AO3991" s="48"/>
      <c r="AP3991" s="48"/>
      <c r="AQ3991" s="48"/>
      <c r="AR3991" s="48"/>
      <c r="AT3991" s="48"/>
      <c r="AU3991" s="48"/>
      <c r="AV3991" s="48"/>
      <c r="AZ3991" s="48"/>
      <c r="BA3991" s="48"/>
      <c r="BB3991" s="48"/>
      <c r="BC3991" s="48"/>
      <c r="BD3991" s="48"/>
      <c r="BE3991" s="48"/>
      <c r="BF3991" s="48"/>
      <c r="BG3991" s="48"/>
      <c r="BH3991" s="48"/>
      <c r="BI3991" s="48"/>
      <c r="BJ3991" s="48"/>
      <c r="BK3991" s="48"/>
      <c r="BL3991" s="48"/>
    </row>
    <row r="3992" spans="1:64" x14ac:dyDescent="0.25">
      <c r="A3992" s="56" t="s">
        <v>539</v>
      </c>
      <c r="B3992" s="56" t="s">
        <v>539</v>
      </c>
      <c r="C3992" s="47">
        <v>42292</v>
      </c>
      <c r="D3992" s="47"/>
      <c r="E3992" s="47"/>
      <c r="F3992" s="48" t="s">
        <v>534</v>
      </c>
      <c r="G3992" s="48"/>
      <c r="H3992" s="48">
        <v>509.62640625</v>
      </c>
      <c r="I3992" s="48">
        <v>0.193634375</v>
      </c>
      <c r="J3992" s="48">
        <v>0.25797500000000001</v>
      </c>
      <c r="K3992" s="48">
        <v>0.29297499999999999</v>
      </c>
      <c r="L3992" s="48">
        <v>0.25212499999999999</v>
      </c>
      <c r="M3992" s="48">
        <v>0.29142499999999999</v>
      </c>
      <c r="N3992" s="48">
        <v>0.33562500000000001</v>
      </c>
      <c r="O3992" s="48">
        <v>0.30080000000000001</v>
      </c>
      <c r="P3992" s="48"/>
      <c r="Q3992" s="48"/>
      <c r="R3992" s="48"/>
      <c r="S3992" s="48"/>
      <c r="T3992" s="48"/>
      <c r="U3992" s="48"/>
      <c r="V3992" s="48"/>
      <c r="W3992" s="48"/>
      <c r="X3992" s="48"/>
      <c r="Y3992" s="48"/>
      <c r="Z3992" s="48"/>
      <c r="AA3992" s="48"/>
      <c r="AB3992" s="48"/>
      <c r="AC3992" s="48"/>
      <c r="AD3992" s="48"/>
      <c r="AE3992" s="48"/>
      <c r="AF3992" s="48">
        <v>0.111829821689462</v>
      </c>
      <c r="AG3992" s="48">
        <v>3.0173796828158302E-2</v>
      </c>
      <c r="AH3992" s="48"/>
      <c r="AI3992" s="48"/>
      <c r="AJ3992" s="48"/>
      <c r="AK3992" s="48"/>
      <c r="AL3992" s="48"/>
      <c r="AM3992" s="48"/>
      <c r="AN3992" s="48"/>
      <c r="AO3992" s="48"/>
      <c r="AP3992" s="48"/>
      <c r="AQ3992" s="48"/>
      <c r="AR3992" s="48"/>
      <c r="AT3992" s="48"/>
      <c r="AU3992" s="48"/>
      <c r="AV3992" s="48"/>
      <c r="AZ3992" s="48"/>
      <c r="BA3992" s="48"/>
      <c r="BB3992" s="48"/>
      <c r="BC3992" s="48"/>
      <c r="BD3992" s="48"/>
      <c r="BE3992" s="48"/>
      <c r="BF3992" s="48"/>
      <c r="BG3992" s="48"/>
      <c r="BH3992" s="48"/>
      <c r="BI3992" s="48"/>
      <c r="BJ3992" s="48"/>
      <c r="BK3992" s="48"/>
      <c r="BL3992" s="48"/>
    </row>
    <row r="3993" spans="1:64" x14ac:dyDescent="0.25">
      <c r="A3993" s="56" t="s">
        <v>539</v>
      </c>
      <c r="B3993" s="56" t="s">
        <v>539</v>
      </c>
      <c r="C3993" s="47">
        <v>42293</v>
      </c>
      <c r="D3993" s="47"/>
      <c r="E3993" s="47"/>
      <c r="F3993" s="48" t="s">
        <v>534</v>
      </c>
      <c r="G3993" s="48"/>
      <c r="H3993" s="48">
        <v>509.03156250000001</v>
      </c>
      <c r="I3993" s="48">
        <v>0.18995624999999999</v>
      </c>
      <c r="J3993" s="48">
        <v>0.25685000000000002</v>
      </c>
      <c r="K3993" s="48">
        <v>0.29269374999999997</v>
      </c>
      <c r="L3993" s="48">
        <v>0.25236874999999998</v>
      </c>
      <c r="M3993" s="48">
        <v>0.29160000000000003</v>
      </c>
      <c r="N3993" s="48">
        <v>0.33574375000000001</v>
      </c>
      <c r="O3993" s="48">
        <v>0.30096250000000002</v>
      </c>
      <c r="P3993" s="48"/>
      <c r="Q3993" s="48"/>
      <c r="R3993" s="48"/>
      <c r="S3993" s="48"/>
      <c r="T3993" s="48"/>
      <c r="U3993" s="48"/>
      <c r="V3993" s="48"/>
      <c r="W3993" s="48"/>
      <c r="X3993" s="48"/>
      <c r="Y3993" s="48"/>
      <c r="Z3993" s="48"/>
      <c r="AA3993" s="48"/>
      <c r="AB3993" s="48"/>
      <c r="AC3993" s="48"/>
      <c r="AD3993" s="48"/>
      <c r="AE3993" s="48"/>
      <c r="AF3993" s="48"/>
      <c r="AG3993" s="48"/>
      <c r="AH3993" s="48"/>
      <c r="AI3993" s="48"/>
      <c r="AJ3993" s="48"/>
      <c r="AK3993" s="48"/>
      <c r="AL3993" s="48"/>
      <c r="AM3993" s="48"/>
      <c r="AN3993" s="48"/>
      <c r="AO3993" s="48"/>
      <c r="AP3993" s="48"/>
      <c r="AQ3993" s="48"/>
      <c r="AR3993" s="48"/>
      <c r="AT3993" s="48"/>
      <c r="AU3993" s="48"/>
      <c r="AV3993" s="48"/>
      <c r="AZ3993" s="48"/>
      <c r="BA3993" s="48"/>
      <c r="BB3993" s="48"/>
      <c r="BC3993" s="48"/>
      <c r="BD3993" s="48"/>
      <c r="BE3993" s="48"/>
      <c r="BF3993" s="48"/>
      <c r="BG3993" s="48"/>
      <c r="BH3993" s="48"/>
      <c r="BI3993" s="48"/>
      <c r="BJ3993" s="48"/>
      <c r="BK3993" s="48"/>
      <c r="BL3993" s="48"/>
    </row>
    <row r="3994" spans="1:64" x14ac:dyDescent="0.25">
      <c r="A3994" s="56" t="s">
        <v>539</v>
      </c>
      <c r="B3994" s="56" t="s">
        <v>539</v>
      </c>
      <c r="C3994" s="47">
        <v>42294</v>
      </c>
      <c r="D3994" s="47"/>
      <c r="E3994" s="47"/>
      <c r="F3994" s="48" t="s">
        <v>534</v>
      </c>
      <c r="G3994" s="48"/>
      <c r="H3994" s="48">
        <v>508.27078125000003</v>
      </c>
      <c r="I3994" s="48">
        <v>0.18611562500000001</v>
      </c>
      <c r="J3994" s="48">
        <v>0.25466875</v>
      </c>
      <c r="K3994" s="48">
        <v>0.29238750000000002</v>
      </c>
      <c r="L3994" s="48">
        <v>0.25283749999999999</v>
      </c>
      <c r="M3994" s="48">
        <v>0.29178124999999999</v>
      </c>
      <c r="N3994" s="48">
        <v>0.33576875</v>
      </c>
      <c r="O3994" s="48">
        <v>0.30106875</v>
      </c>
      <c r="P3994" s="48"/>
      <c r="Q3994" s="48"/>
      <c r="R3994" s="48"/>
      <c r="S3994" s="48"/>
      <c r="T3994" s="48"/>
      <c r="U3994" s="48"/>
      <c r="V3994" s="48"/>
      <c r="W3994" s="48"/>
      <c r="X3994" s="48"/>
      <c r="Y3994" s="48"/>
      <c r="Z3994" s="48"/>
      <c r="AA3994" s="48"/>
      <c r="AB3994" s="48"/>
      <c r="AC3994" s="48"/>
      <c r="AD3994" s="48"/>
      <c r="AE3994" s="48"/>
      <c r="AF3994" s="48"/>
      <c r="AG3994" s="48"/>
      <c r="AH3994" s="48"/>
      <c r="AI3994" s="48"/>
      <c r="AJ3994" s="48"/>
      <c r="AK3994" s="48"/>
      <c r="AL3994" s="48"/>
      <c r="AM3994" s="48"/>
      <c r="AN3994" s="48"/>
      <c r="AO3994" s="48"/>
      <c r="AP3994" s="48"/>
      <c r="AQ3994" s="48"/>
      <c r="AR3994" s="48"/>
      <c r="AT3994" s="48"/>
      <c r="AU3994" s="48"/>
      <c r="AV3994" s="48"/>
      <c r="AZ3994" s="48"/>
      <c r="BA3994" s="48"/>
      <c r="BB3994" s="48"/>
      <c r="BC3994" s="48"/>
      <c r="BD3994" s="48"/>
      <c r="BE3994" s="48"/>
      <c r="BF3994" s="48"/>
      <c r="BG3994" s="48"/>
      <c r="BH3994" s="48"/>
      <c r="BI3994" s="48"/>
      <c r="BJ3994" s="48"/>
      <c r="BK3994" s="48"/>
      <c r="BL3994" s="48"/>
    </row>
    <row r="3995" spans="1:64" x14ac:dyDescent="0.25">
      <c r="A3995" s="56" t="s">
        <v>539</v>
      </c>
      <c r="B3995" s="56" t="s">
        <v>539</v>
      </c>
      <c r="C3995" s="47">
        <v>42295</v>
      </c>
      <c r="D3995" s="47"/>
      <c r="E3995" s="47"/>
      <c r="F3995" s="48" t="s">
        <v>534</v>
      </c>
      <c r="G3995" s="48"/>
      <c r="H3995" s="48">
        <v>507.22687500000001</v>
      </c>
      <c r="I3995" s="48">
        <v>0.18158750000000001</v>
      </c>
      <c r="J3995" s="48">
        <v>0.25243749999999998</v>
      </c>
      <c r="K3995" s="48">
        <v>0.29160625000000001</v>
      </c>
      <c r="L3995" s="48">
        <v>0.25315625000000003</v>
      </c>
      <c r="M3995" s="48">
        <v>0.29197499999999998</v>
      </c>
      <c r="N3995" s="48">
        <v>0.33598125000000001</v>
      </c>
      <c r="O3995" s="48">
        <v>0.30102499999999999</v>
      </c>
      <c r="P3995" s="48"/>
      <c r="Q3995" s="48"/>
      <c r="R3995" s="48"/>
      <c r="S3995" s="48"/>
      <c r="T3995" s="48"/>
      <c r="U3995" s="48"/>
      <c r="V3995" s="48"/>
      <c r="W3995" s="48"/>
      <c r="X3995" s="48"/>
      <c r="Y3995" s="48"/>
      <c r="Z3995" s="48"/>
      <c r="AA3995" s="48"/>
      <c r="AB3995" s="48"/>
      <c r="AC3995" s="48"/>
      <c r="AD3995" s="48"/>
      <c r="AE3995" s="48"/>
      <c r="AF3995" s="48"/>
      <c r="AG3995" s="48"/>
      <c r="AH3995" s="48"/>
      <c r="AI3995" s="48"/>
      <c r="AJ3995" s="48"/>
      <c r="AK3995" s="48"/>
      <c r="AL3995" s="48"/>
      <c r="AM3995" s="48"/>
      <c r="AN3995" s="48"/>
      <c r="AO3995" s="48"/>
      <c r="AP3995" s="48"/>
      <c r="AQ3995" s="48"/>
      <c r="AR3995" s="48"/>
      <c r="AT3995" s="48"/>
      <c r="AU3995" s="48"/>
      <c r="AV3995" s="48"/>
      <c r="AZ3995" s="48"/>
      <c r="BA3995" s="48"/>
      <c r="BB3995" s="48"/>
      <c r="BC3995" s="48"/>
      <c r="BD3995" s="48"/>
      <c r="BE3995" s="48"/>
      <c r="BF3995" s="48"/>
      <c r="BG3995" s="48"/>
      <c r="BH3995" s="48"/>
      <c r="BI3995" s="48"/>
      <c r="BJ3995" s="48"/>
      <c r="BK3995" s="48"/>
      <c r="BL3995" s="48"/>
    </row>
    <row r="3996" spans="1:64" x14ac:dyDescent="0.25">
      <c r="A3996" s="56" t="s">
        <v>539</v>
      </c>
      <c r="B3996" s="56" t="s">
        <v>539</v>
      </c>
      <c r="C3996" s="47">
        <v>42296</v>
      </c>
      <c r="D3996" s="47"/>
      <c r="E3996" s="47"/>
      <c r="F3996" s="48" t="s">
        <v>534</v>
      </c>
      <c r="G3996" s="48"/>
      <c r="H3996" s="48">
        <v>506.13749999999999</v>
      </c>
      <c r="I3996" s="48">
        <v>0.17728749999999999</v>
      </c>
      <c r="J3996" s="48">
        <v>0.249475</v>
      </c>
      <c r="K3996" s="48">
        <v>0.29087499999999999</v>
      </c>
      <c r="L3996" s="48">
        <v>0.25344375000000002</v>
      </c>
      <c r="M3996" s="48">
        <v>0.2920875</v>
      </c>
      <c r="N3996" s="48">
        <v>0.33610625</v>
      </c>
      <c r="O3996" s="48">
        <v>0.30123125000000001</v>
      </c>
      <c r="P3996" s="48"/>
      <c r="Q3996" s="48"/>
      <c r="R3996" s="48"/>
      <c r="S3996" s="48"/>
      <c r="T3996" s="48"/>
      <c r="U3996" s="48"/>
      <c r="V3996" s="48"/>
      <c r="W3996" s="48"/>
      <c r="X3996" s="48"/>
      <c r="Y3996" s="48"/>
      <c r="Z3996" s="48"/>
      <c r="AA3996" s="48"/>
      <c r="AB3996" s="48"/>
      <c r="AC3996" s="48"/>
      <c r="AD3996" s="48"/>
      <c r="AE3996" s="48"/>
      <c r="AF3996" s="48"/>
      <c r="AG3996" s="48"/>
      <c r="AH3996" s="48"/>
      <c r="AI3996" s="48"/>
      <c r="AJ3996" s="48"/>
      <c r="AK3996" s="48"/>
      <c r="AL3996" s="48"/>
      <c r="AM3996" s="48"/>
      <c r="AN3996" s="48"/>
      <c r="AO3996" s="48"/>
      <c r="AP3996" s="48"/>
      <c r="AQ3996" s="48"/>
      <c r="AR3996" s="48"/>
      <c r="AT3996" s="48"/>
      <c r="AU3996" s="48"/>
      <c r="AV3996" s="48"/>
      <c r="AZ3996" s="48"/>
      <c r="BA3996" s="48"/>
      <c r="BB3996" s="48"/>
      <c r="BC3996" s="48"/>
      <c r="BD3996" s="48"/>
      <c r="BE3996" s="48"/>
      <c r="BF3996" s="48"/>
      <c r="BG3996" s="48"/>
      <c r="BH3996" s="48"/>
      <c r="BI3996" s="48"/>
      <c r="BJ3996" s="48"/>
      <c r="BK3996" s="48"/>
      <c r="BL3996" s="48"/>
    </row>
    <row r="3997" spans="1:64" x14ac:dyDescent="0.25">
      <c r="A3997" s="56" t="s">
        <v>539</v>
      </c>
      <c r="B3997" s="56" t="s">
        <v>539</v>
      </c>
      <c r="C3997" s="47">
        <v>42297</v>
      </c>
      <c r="D3997" s="47"/>
      <c r="E3997" s="47"/>
      <c r="F3997" s="48" t="s">
        <v>534</v>
      </c>
      <c r="G3997" s="48"/>
      <c r="H3997" s="48">
        <v>504.80671875000002</v>
      </c>
      <c r="I3997" s="48">
        <v>0.17299687499999999</v>
      </c>
      <c r="J3997" s="48">
        <v>0.24621874999999999</v>
      </c>
      <c r="K3997" s="48">
        <v>0.28974375000000002</v>
      </c>
      <c r="L3997" s="48">
        <v>0.25362499999999999</v>
      </c>
      <c r="M3997" s="48">
        <v>0.29218125</v>
      </c>
      <c r="N3997" s="48">
        <v>0.33623750000000002</v>
      </c>
      <c r="O3997" s="48">
        <v>0.30129375000000003</v>
      </c>
      <c r="P3997" s="48"/>
      <c r="Q3997" s="48"/>
      <c r="R3997" s="48"/>
      <c r="S3997" s="48"/>
      <c r="T3997" s="48"/>
      <c r="U3997" s="48"/>
      <c r="V3997" s="48"/>
      <c r="W3997" s="48"/>
      <c r="X3997" s="48"/>
      <c r="Y3997" s="48"/>
      <c r="Z3997" s="48"/>
      <c r="AA3997" s="48"/>
      <c r="AB3997" s="48"/>
      <c r="AC3997" s="48"/>
      <c r="AD3997" s="48"/>
      <c r="AE3997" s="48">
        <v>4.5999999999999996</v>
      </c>
      <c r="AF3997" s="48">
        <v>0.13097741001274299</v>
      </c>
      <c r="AG3997" s="48">
        <v>4.8286499294685398E-2</v>
      </c>
      <c r="AH3997" s="48"/>
      <c r="AI3997" s="48"/>
      <c r="AJ3997" s="48"/>
      <c r="AK3997" s="48">
        <v>0</v>
      </c>
      <c r="AL3997" s="48">
        <v>3.05</v>
      </c>
      <c r="AM3997" s="48"/>
      <c r="AN3997" s="48"/>
      <c r="AO3997" s="48"/>
      <c r="AP3997" s="48"/>
      <c r="AQ3997" s="48"/>
      <c r="AR3997" s="48"/>
      <c r="AT3997" s="48"/>
      <c r="AU3997" s="48"/>
      <c r="AV3997" s="48"/>
      <c r="AZ3997" s="48"/>
      <c r="BA3997" s="48"/>
      <c r="BB3997" s="48"/>
      <c r="BC3997" s="48"/>
      <c r="BD3997" s="48"/>
      <c r="BE3997" s="48"/>
      <c r="BF3997" s="48"/>
      <c r="BG3997" s="48"/>
      <c r="BH3997" s="48"/>
      <c r="BI3997" s="48"/>
      <c r="BJ3997" s="48"/>
      <c r="BK3997" s="48"/>
      <c r="BL3997" s="48">
        <v>4.5999999999999996</v>
      </c>
    </row>
    <row r="3998" spans="1:64" x14ac:dyDescent="0.25">
      <c r="A3998" s="56" t="s">
        <v>539</v>
      </c>
      <c r="B3998" s="56" t="s">
        <v>539</v>
      </c>
      <c r="C3998" s="47">
        <v>42298</v>
      </c>
      <c r="D3998" s="47"/>
      <c r="E3998" s="47"/>
      <c r="F3998" s="48" t="s">
        <v>534</v>
      </c>
      <c r="G3998" s="48"/>
      <c r="H3998" s="48">
        <v>503.42484374999998</v>
      </c>
      <c r="I3998" s="48">
        <v>0.16835937500000001</v>
      </c>
      <c r="J3998" s="48">
        <v>0.24250625000000001</v>
      </c>
      <c r="K3998" s="48">
        <v>0.28870625</v>
      </c>
      <c r="L3998" s="48">
        <v>0.2537375</v>
      </c>
      <c r="M3998" s="48">
        <v>0.29241250000000002</v>
      </c>
      <c r="N3998" s="48">
        <v>0.33632499999999999</v>
      </c>
      <c r="O3998" s="48">
        <v>0.30146875000000001</v>
      </c>
      <c r="P3998" s="48"/>
      <c r="Q3998" s="48"/>
      <c r="R3998" s="48"/>
      <c r="S3998" s="48"/>
      <c r="T3998" s="48"/>
      <c r="U3998" s="48"/>
      <c r="V3998" s="48"/>
      <c r="W3998" s="48"/>
      <c r="X3998" s="48"/>
      <c r="Y3998" s="48"/>
      <c r="Z3998" s="48"/>
      <c r="AA3998" s="48"/>
      <c r="AB3998" s="48"/>
      <c r="AC3998" s="48"/>
      <c r="AD3998" s="48"/>
      <c r="AE3998" s="48"/>
      <c r="AF3998" s="48"/>
      <c r="AG3998" s="48"/>
      <c r="AH3998" s="48"/>
      <c r="AI3998" s="48"/>
      <c r="AJ3998" s="48"/>
      <c r="AK3998" s="48"/>
      <c r="AL3998" s="48"/>
      <c r="AM3998" s="48"/>
      <c r="AN3998" s="48"/>
      <c r="AO3998" s="48"/>
      <c r="AP3998" s="48"/>
      <c r="AQ3998" s="48"/>
      <c r="AR3998" s="48"/>
      <c r="AT3998" s="48"/>
      <c r="AU3998" s="48"/>
      <c r="AV3998" s="48"/>
      <c r="AZ3998" s="48"/>
      <c r="BA3998" s="48"/>
      <c r="BB3998" s="48"/>
      <c r="BC3998" s="48"/>
      <c r="BD3998" s="48"/>
      <c r="BE3998" s="48"/>
      <c r="BF3998" s="48"/>
      <c r="BG3998" s="48"/>
      <c r="BH3998" s="48"/>
      <c r="BI3998" s="48"/>
      <c r="BJ3998" s="48"/>
      <c r="BK3998" s="48"/>
      <c r="BL3998" s="48"/>
    </row>
    <row r="3999" spans="1:64" x14ac:dyDescent="0.25">
      <c r="A3999" s="56" t="s">
        <v>539</v>
      </c>
      <c r="B3999" s="56" t="s">
        <v>539</v>
      </c>
      <c r="C3999" s="47">
        <v>42299</v>
      </c>
      <c r="D3999" s="47"/>
      <c r="E3999" s="47"/>
      <c r="F3999" s="48" t="s">
        <v>534</v>
      </c>
      <c r="G3999" s="48"/>
      <c r="H3999" s="48">
        <v>502.17093749999998</v>
      </c>
      <c r="I3999" s="48">
        <v>0.16438749999999999</v>
      </c>
      <c r="J3999" s="48">
        <v>0.23929375</v>
      </c>
      <c r="K3999" s="48">
        <v>0.28773124999999999</v>
      </c>
      <c r="L3999" s="48">
        <v>0.254</v>
      </c>
      <c r="M3999" s="48">
        <v>0.29246250000000001</v>
      </c>
      <c r="N3999" s="48">
        <v>0.3364125</v>
      </c>
      <c r="O3999" s="48">
        <v>0.30145624999999998</v>
      </c>
      <c r="P3999" s="48"/>
      <c r="Q3999" s="48"/>
      <c r="R3999" s="48"/>
      <c r="S3999" s="48"/>
      <c r="T3999" s="48"/>
      <c r="U3999" s="48"/>
      <c r="V3999" s="48"/>
      <c r="W3999" s="48"/>
      <c r="X3999" s="48"/>
      <c r="Y3999" s="48"/>
      <c r="Z3999" s="48"/>
      <c r="AA3999" s="48"/>
      <c r="AB3999" s="48"/>
      <c r="AC3999" s="48"/>
      <c r="AD3999" s="48"/>
      <c r="AE3999" s="48"/>
      <c r="AF3999" s="48"/>
      <c r="AG3999" s="48">
        <v>0.11785340098270999</v>
      </c>
      <c r="AH3999" s="48"/>
      <c r="AI3999" s="48"/>
      <c r="AJ3999" s="48"/>
      <c r="AK3999" s="48"/>
      <c r="AL3999" s="48"/>
      <c r="AM3999" s="48"/>
      <c r="AN3999" s="48"/>
      <c r="AO3999" s="48"/>
      <c r="AP3999" s="48"/>
      <c r="AQ3999" s="48"/>
      <c r="AR3999" s="48"/>
      <c r="AT3999" s="48"/>
      <c r="AU3999" s="48"/>
      <c r="AV3999" s="48"/>
      <c r="AZ3999" s="48"/>
      <c r="BA3999" s="48"/>
      <c r="BB3999" s="48"/>
      <c r="BC3999" s="48"/>
      <c r="BD3999" s="48"/>
      <c r="BE3999" s="48"/>
      <c r="BF3999" s="48"/>
      <c r="BG3999" s="48"/>
      <c r="BH3999" s="48"/>
      <c r="BI3999" s="48"/>
      <c r="BJ3999" s="48"/>
      <c r="BK3999" s="48"/>
      <c r="BL3999" s="48"/>
    </row>
    <row r="4000" spans="1:64" x14ac:dyDescent="0.25">
      <c r="A4000" s="56" t="s">
        <v>539</v>
      </c>
      <c r="B4000" s="56" t="s">
        <v>539</v>
      </c>
      <c r="C4000" s="47">
        <v>42300</v>
      </c>
      <c r="D4000" s="47"/>
      <c r="E4000" s="47"/>
      <c r="F4000" s="48" t="s">
        <v>534</v>
      </c>
      <c r="G4000" s="48"/>
      <c r="H4000" s="48">
        <v>501.07781249999999</v>
      </c>
      <c r="I4000" s="48">
        <v>0.16163125</v>
      </c>
      <c r="J4000" s="48">
        <v>0.23628750000000001</v>
      </c>
      <c r="K4000" s="48">
        <v>0.28628749999999997</v>
      </c>
      <c r="L4000" s="48">
        <v>0.25414375</v>
      </c>
      <c r="M4000" s="48">
        <v>0.29274375000000002</v>
      </c>
      <c r="N4000" s="48">
        <v>0.33648125000000001</v>
      </c>
      <c r="O4000" s="48">
        <v>0.30164374999999999</v>
      </c>
      <c r="P4000" s="48"/>
      <c r="Q4000" s="48"/>
      <c r="R4000" s="48"/>
      <c r="S4000" s="48"/>
      <c r="T4000" s="48"/>
      <c r="U4000" s="48"/>
      <c r="V4000" s="48"/>
      <c r="W4000" s="48"/>
      <c r="X4000" s="48"/>
      <c r="Y4000" s="48"/>
      <c r="Z4000" s="48"/>
      <c r="AA4000" s="48"/>
      <c r="AB4000" s="48"/>
      <c r="AC4000" s="48"/>
      <c r="AD4000" s="48"/>
      <c r="AE4000" s="48"/>
      <c r="AF4000" s="48"/>
      <c r="AG4000" s="48"/>
      <c r="AH4000" s="48"/>
      <c r="AI4000" s="48"/>
      <c r="AJ4000" s="48"/>
      <c r="AK4000" s="48"/>
      <c r="AL4000" s="48"/>
      <c r="AM4000" s="48"/>
      <c r="AN4000" s="48"/>
      <c r="AO4000" s="48"/>
      <c r="AP4000" s="48"/>
      <c r="AQ4000" s="48"/>
      <c r="AR4000" s="48"/>
      <c r="AT4000" s="48"/>
      <c r="AU4000" s="48"/>
      <c r="AV4000" s="48"/>
      <c r="AZ4000" s="48"/>
      <c r="BA4000" s="48"/>
      <c r="BB4000" s="48"/>
      <c r="BC4000" s="48"/>
      <c r="BD4000" s="48"/>
      <c r="BE4000" s="48"/>
      <c r="BF4000" s="48"/>
      <c r="BG4000" s="48"/>
      <c r="BH4000" s="48"/>
      <c r="BI4000" s="48"/>
      <c r="BJ4000" s="48"/>
      <c r="BK4000" s="48"/>
      <c r="BL4000" s="48"/>
    </row>
    <row r="4001" spans="1:64" x14ac:dyDescent="0.25">
      <c r="A4001" s="56" t="s">
        <v>539</v>
      </c>
      <c r="B4001" s="56" t="s">
        <v>539</v>
      </c>
      <c r="C4001" s="47">
        <v>42301</v>
      </c>
      <c r="D4001" s="47"/>
      <c r="E4001" s="47"/>
      <c r="F4001" s="48" t="s">
        <v>534</v>
      </c>
      <c r="G4001" s="48"/>
      <c r="H4001" s="48">
        <v>499.74140625000001</v>
      </c>
      <c r="I4001" s="48">
        <v>0.158621875</v>
      </c>
      <c r="J4001" s="48">
        <v>0.23268749999999999</v>
      </c>
      <c r="K4001" s="48">
        <v>0.28486875</v>
      </c>
      <c r="L4001" s="48">
        <v>0.254075</v>
      </c>
      <c r="M4001" s="48">
        <v>0.29278749999999998</v>
      </c>
      <c r="N4001" s="48">
        <v>0.33671250000000003</v>
      </c>
      <c r="O4001" s="48">
        <v>0.30170625000000001</v>
      </c>
      <c r="P4001" s="48"/>
      <c r="Q4001" s="48"/>
      <c r="R4001" s="48"/>
      <c r="S4001" s="48"/>
      <c r="T4001" s="48"/>
      <c r="U4001" s="48"/>
      <c r="V4001" s="48"/>
      <c r="W4001" s="48"/>
      <c r="X4001" s="48"/>
      <c r="Y4001" s="48"/>
      <c r="Z4001" s="48"/>
      <c r="AA4001" s="48"/>
      <c r="AB4001" s="48"/>
      <c r="AC4001" s="48"/>
      <c r="AD4001" s="48"/>
      <c r="AE4001" s="48"/>
      <c r="AF4001" s="48"/>
      <c r="AG4001" s="48"/>
      <c r="AH4001" s="48"/>
      <c r="AI4001" s="48"/>
      <c r="AJ4001" s="48"/>
      <c r="AK4001" s="48"/>
      <c r="AL4001" s="48"/>
      <c r="AM4001" s="48"/>
      <c r="AN4001" s="48"/>
      <c r="AO4001" s="48"/>
      <c r="AP4001" s="48"/>
      <c r="AQ4001" s="48"/>
      <c r="AR4001" s="48"/>
      <c r="AT4001" s="48"/>
      <c r="AU4001" s="48"/>
      <c r="AV4001" s="48"/>
      <c r="AZ4001" s="48"/>
      <c r="BA4001" s="48"/>
      <c r="BB4001" s="48"/>
      <c r="BC4001" s="48"/>
      <c r="BD4001" s="48"/>
      <c r="BE4001" s="48"/>
      <c r="BF4001" s="48"/>
      <c r="BG4001" s="48"/>
      <c r="BH4001" s="48"/>
      <c r="BI4001" s="48"/>
      <c r="BJ4001" s="48"/>
      <c r="BK4001" s="48"/>
      <c r="BL4001" s="48"/>
    </row>
    <row r="4002" spans="1:64" x14ac:dyDescent="0.25">
      <c r="A4002" s="56" t="s">
        <v>539</v>
      </c>
      <c r="B4002" s="56" t="s">
        <v>539</v>
      </c>
      <c r="C4002" s="47">
        <v>42302</v>
      </c>
      <c r="D4002" s="47"/>
      <c r="E4002" s="47"/>
      <c r="F4002" s="48" t="s">
        <v>534</v>
      </c>
      <c r="G4002" s="48"/>
      <c r="H4002" s="48">
        <v>498.44718749999998</v>
      </c>
      <c r="I4002" s="48">
        <v>0.15592500000000001</v>
      </c>
      <c r="J4002" s="48">
        <v>0.22946875</v>
      </c>
      <c r="K4002" s="48">
        <v>0.28347499999999998</v>
      </c>
      <c r="L4002" s="48">
        <v>0.25401249999999997</v>
      </c>
      <c r="M4002" s="48">
        <v>0.29285624999999998</v>
      </c>
      <c r="N4002" s="48">
        <v>0.33673750000000002</v>
      </c>
      <c r="O4002" s="48">
        <v>0.30171249999999999</v>
      </c>
      <c r="P4002" s="48"/>
      <c r="Q4002" s="48"/>
      <c r="R4002" s="48"/>
      <c r="S4002" s="48"/>
      <c r="T4002" s="48"/>
      <c r="U4002" s="48"/>
      <c r="V4002" s="48"/>
      <c r="W4002" s="48"/>
      <c r="X4002" s="48"/>
      <c r="Y4002" s="48"/>
      <c r="Z4002" s="48"/>
      <c r="AA4002" s="48"/>
      <c r="AB4002" s="48"/>
      <c r="AC4002" s="48"/>
      <c r="AD4002" s="48"/>
      <c r="AE4002" s="48"/>
      <c r="AF4002" s="48"/>
      <c r="AG4002" s="48"/>
      <c r="AH4002" s="48"/>
      <c r="AI4002" s="48"/>
      <c r="AJ4002" s="48"/>
      <c r="AK4002" s="48"/>
      <c r="AL4002" s="48"/>
      <c r="AM4002" s="48"/>
      <c r="AN4002" s="48"/>
      <c r="AO4002" s="48"/>
      <c r="AP4002" s="48"/>
      <c r="AQ4002" s="48"/>
      <c r="AR4002" s="48"/>
      <c r="AT4002" s="48"/>
      <c r="AU4002" s="48"/>
      <c r="AV4002" s="48"/>
      <c r="AZ4002" s="48"/>
      <c r="BA4002" s="48"/>
      <c r="BB4002" s="48"/>
      <c r="BC4002" s="48"/>
      <c r="BD4002" s="48"/>
      <c r="BE4002" s="48"/>
      <c r="BF4002" s="48"/>
      <c r="BG4002" s="48"/>
      <c r="BH4002" s="48"/>
      <c r="BI4002" s="48"/>
      <c r="BJ4002" s="48"/>
      <c r="BK4002" s="48"/>
      <c r="BL4002" s="48"/>
    </row>
    <row r="4003" spans="1:64" x14ac:dyDescent="0.25">
      <c r="A4003" s="56" t="s">
        <v>539</v>
      </c>
      <c r="B4003" s="56" t="s">
        <v>539</v>
      </c>
      <c r="C4003" s="47">
        <v>42303</v>
      </c>
      <c r="D4003" s="47"/>
      <c r="E4003" s="47"/>
      <c r="F4003" s="48" t="s">
        <v>534</v>
      </c>
      <c r="G4003" s="48"/>
      <c r="H4003" s="48">
        <v>497.169375</v>
      </c>
      <c r="I4003" s="48">
        <v>0.15278125000000001</v>
      </c>
      <c r="J4003" s="48">
        <v>0.22574374999999999</v>
      </c>
      <c r="K4003" s="48">
        <v>0.28229375000000001</v>
      </c>
      <c r="L4003" s="48">
        <v>0.25396249999999998</v>
      </c>
      <c r="M4003" s="48">
        <v>0.29298125000000003</v>
      </c>
      <c r="N4003" s="48">
        <v>0.33687499999999998</v>
      </c>
      <c r="O4003" s="48">
        <v>0.30185624999999999</v>
      </c>
      <c r="P4003" s="48"/>
      <c r="Q4003" s="48"/>
      <c r="R4003" s="48"/>
      <c r="S4003" s="48"/>
      <c r="T4003" s="48"/>
      <c r="U4003" s="48"/>
      <c r="V4003" s="48"/>
      <c r="W4003" s="48"/>
      <c r="X4003" s="48"/>
      <c r="Y4003" s="48"/>
      <c r="Z4003" s="48"/>
      <c r="AA4003" s="48"/>
      <c r="AB4003" s="48"/>
      <c r="AC4003" s="48"/>
      <c r="AD4003" s="48"/>
      <c r="AE4003" s="48"/>
      <c r="AF4003" s="48"/>
      <c r="AG4003" s="48"/>
      <c r="AH4003" s="48"/>
      <c r="AI4003" s="48"/>
      <c r="AJ4003" s="48"/>
      <c r="AK4003" s="48"/>
      <c r="AL4003" s="48"/>
      <c r="AM4003" s="48"/>
      <c r="AN4003" s="48"/>
      <c r="AO4003" s="48"/>
      <c r="AP4003" s="48"/>
      <c r="AQ4003" s="48"/>
      <c r="AR4003" s="48"/>
      <c r="AT4003" s="48"/>
      <c r="AU4003" s="48"/>
      <c r="AV4003" s="48"/>
      <c r="AZ4003" s="48"/>
      <c r="BA4003" s="48"/>
      <c r="BB4003" s="48"/>
      <c r="BC4003" s="48"/>
      <c r="BD4003" s="48"/>
      <c r="BE4003" s="48"/>
      <c r="BF4003" s="48"/>
      <c r="BG4003" s="48"/>
      <c r="BH4003" s="48"/>
      <c r="BI4003" s="48"/>
      <c r="BJ4003" s="48"/>
      <c r="BK4003" s="48"/>
      <c r="BL4003" s="48"/>
    </row>
    <row r="4004" spans="1:64" x14ac:dyDescent="0.25">
      <c r="A4004" s="56" t="s">
        <v>539</v>
      </c>
      <c r="B4004" s="56" t="s">
        <v>539</v>
      </c>
      <c r="C4004" s="47">
        <v>42304</v>
      </c>
      <c r="D4004" s="47"/>
      <c r="E4004" s="47"/>
      <c r="F4004" s="48" t="s">
        <v>534</v>
      </c>
      <c r="G4004" s="48"/>
      <c r="H4004" s="48">
        <v>495.97218750000002</v>
      </c>
      <c r="I4004" s="48">
        <v>0.14989374999999999</v>
      </c>
      <c r="J4004" s="48">
        <v>0.22311249999999999</v>
      </c>
      <c r="K4004" s="48">
        <v>0.28089375</v>
      </c>
      <c r="L4004" s="48">
        <v>0.25390000000000001</v>
      </c>
      <c r="M4004" s="48">
        <v>0.29294999999999999</v>
      </c>
      <c r="N4004" s="48">
        <v>0.33700000000000002</v>
      </c>
      <c r="O4004" s="48">
        <v>0.30199375000000001</v>
      </c>
      <c r="P4004" s="48"/>
      <c r="Q4004" s="48"/>
      <c r="R4004" s="48"/>
      <c r="S4004" s="48"/>
      <c r="T4004" s="48"/>
      <c r="U4004" s="48"/>
      <c r="V4004" s="48"/>
      <c r="W4004" s="48"/>
      <c r="X4004" s="48"/>
      <c r="Y4004" s="48"/>
      <c r="Z4004" s="48"/>
      <c r="AA4004" s="48"/>
      <c r="AB4004" s="48"/>
      <c r="AC4004" s="48"/>
      <c r="AD4004" s="48"/>
      <c r="AE4004" s="48"/>
      <c r="AF4004" s="48"/>
      <c r="AG4004" s="48">
        <v>0.139682155332744</v>
      </c>
      <c r="AH4004" s="48"/>
      <c r="AI4004" s="48"/>
      <c r="AJ4004" s="48"/>
      <c r="AK4004" s="48"/>
      <c r="AL4004" s="48"/>
      <c r="AM4004" s="48"/>
      <c r="AN4004" s="48"/>
      <c r="AO4004" s="48"/>
      <c r="AP4004" s="48"/>
      <c r="AQ4004" s="48"/>
      <c r="AR4004" s="48"/>
      <c r="AT4004" s="48"/>
      <c r="AU4004" s="48"/>
      <c r="AV4004" s="48"/>
      <c r="AZ4004" s="48"/>
      <c r="BA4004" s="48"/>
      <c r="BB4004" s="48"/>
      <c r="BC4004" s="48"/>
      <c r="BD4004" s="48"/>
      <c r="BE4004" s="48"/>
      <c r="BF4004" s="48"/>
      <c r="BG4004" s="48"/>
      <c r="BH4004" s="48"/>
      <c r="BI4004" s="48"/>
      <c r="BJ4004" s="48"/>
      <c r="BK4004" s="48"/>
      <c r="BL4004" s="48"/>
    </row>
    <row r="4005" spans="1:64" x14ac:dyDescent="0.25">
      <c r="A4005" s="56" t="s">
        <v>539</v>
      </c>
      <c r="B4005" s="56" t="s">
        <v>539</v>
      </c>
      <c r="C4005" s="47">
        <v>42305</v>
      </c>
      <c r="D4005" s="47"/>
      <c r="E4005" s="47"/>
      <c r="F4005" s="48" t="s">
        <v>534</v>
      </c>
      <c r="G4005" s="48"/>
      <c r="H4005" s="48">
        <v>495.15046875000002</v>
      </c>
      <c r="I4005" s="48">
        <v>0.14927812500000001</v>
      </c>
      <c r="J4005" s="48">
        <v>0.221775</v>
      </c>
      <c r="K4005" s="48">
        <v>0.27928124999999998</v>
      </c>
      <c r="L4005" s="48">
        <v>0.25364375</v>
      </c>
      <c r="M4005" s="48">
        <v>0.29308125000000002</v>
      </c>
      <c r="N4005" s="48">
        <v>0.33697500000000002</v>
      </c>
      <c r="O4005" s="48">
        <v>0.30199375000000001</v>
      </c>
      <c r="P4005" s="48"/>
      <c r="Q4005" s="48"/>
      <c r="R4005" s="48"/>
      <c r="S4005" s="48"/>
      <c r="T4005" s="48"/>
      <c r="U4005" s="48"/>
      <c r="V4005" s="48"/>
      <c r="W4005" s="48"/>
      <c r="X4005" s="48"/>
      <c r="Y4005" s="48"/>
      <c r="Z4005" s="48"/>
      <c r="AA4005" s="48"/>
      <c r="AB4005" s="48"/>
      <c r="AC4005" s="48"/>
      <c r="AD4005" s="48"/>
      <c r="AE4005" s="48"/>
      <c r="AF4005" s="48"/>
      <c r="AG4005" s="48"/>
      <c r="AH4005" s="48"/>
      <c r="AI4005" s="48"/>
      <c r="AJ4005" s="48"/>
      <c r="AK4005" s="48"/>
      <c r="AL4005" s="48"/>
      <c r="AM4005" s="48"/>
      <c r="AN4005" s="48"/>
      <c r="AO4005" s="48"/>
      <c r="AP4005" s="48"/>
      <c r="AQ4005" s="48"/>
      <c r="AR4005" s="48"/>
      <c r="AT4005" s="48"/>
      <c r="AU4005" s="48"/>
      <c r="AV4005" s="48"/>
      <c r="AZ4005" s="48"/>
      <c r="BA4005" s="48"/>
      <c r="BB4005" s="48"/>
      <c r="BC4005" s="48"/>
      <c r="BD4005" s="48"/>
      <c r="BE4005" s="48"/>
      <c r="BF4005" s="48"/>
      <c r="BG4005" s="48"/>
      <c r="BH4005" s="48"/>
      <c r="BI4005" s="48"/>
      <c r="BJ4005" s="48"/>
      <c r="BK4005" s="48"/>
      <c r="BL4005" s="48"/>
    </row>
    <row r="4006" spans="1:64" x14ac:dyDescent="0.25">
      <c r="A4006" s="56" t="s">
        <v>539</v>
      </c>
      <c r="B4006" s="56" t="s">
        <v>539</v>
      </c>
      <c r="C4006" s="47">
        <v>42306</v>
      </c>
      <c r="D4006" s="47"/>
      <c r="E4006" s="47"/>
      <c r="F4006" s="48" t="s">
        <v>534</v>
      </c>
      <c r="G4006" s="48"/>
      <c r="H4006" s="48">
        <v>497.03671874999998</v>
      </c>
      <c r="I4006" s="48">
        <v>0.16644062500000001</v>
      </c>
      <c r="J4006" s="48">
        <v>0.22058749999999999</v>
      </c>
      <c r="K4006" s="48">
        <v>0.27788125000000002</v>
      </c>
      <c r="L4006" s="48">
        <v>0.25322499999999998</v>
      </c>
      <c r="M4006" s="48">
        <v>0.29304999999999998</v>
      </c>
      <c r="N4006" s="48">
        <v>0.33701874999999998</v>
      </c>
      <c r="O4006" s="48">
        <v>0.30209999999999998</v>
      </c>
      <c r="P4006" s="48"/>
      <c r="Q4006" s="48"/>
      <c r="R4006" s="48"/>
      <c r="S4006" s="48"/>
      <c r="T4006" s="48">
        <v>1.4043888250000001</v>
      </c>
      <c r="U4006" s="48">
        <v>37.994750000000003</v>
      </c>
      <c r="V4006" s="48">
        <v>0</v>
      </c>
      <c r="W4006" s="48"/>
      <c r="X4006" s="48"/>
      <c r="Y4006" s="48"/>
      <c r="Z4006" s="48"/>
      <c r="AA4006" s="48"/>
      <c r="AB4006" s="48"/>
      <c r="AC4006" s="48"/>
      <c r="AD4006" s="48"/>
      <c r="AE4006" s="48">
        <v>5.95</v>
      </c>
      <c r="AF4006" s="48"/>
      <c r="AG4006" s="48"/>
      <c r="AH4006" s="48"/>
      <c r="AI4006" s="48"/>
      <c r="AJ4006" s="48">
        <v>0</v>
      </c>
      <c r="AK4006" s="48">
        <v>0</v>
      </c>
      <c r="AL4006" s="48">
        <v>4.8499999999999996</v>
      </c>
      <c r="AM4006" s="48">
        <v>0.495</v>
      </c>
      <c r="AN4006" s="48">
        <v>4.1669539046550998E-2</v>
      </c>
      <c r="AO4006" s="48">
        <v>1.188967375</v>
      </c>
      <c r="AP4006" s="48">
        <v>28.533249999999999</v>
      </c>
      <c r="AQ4006" s="48"/>
      <c r="AR4006" s="48"/>
      <c r="AS4006">
        <v>1.7348182E-2</v>
      </c>
      <c r="AT4006" s="48"/>
      <c r="AU4006" s="48"/>
      <c r="AV4006" s="48"/>
      <c r="AZ4006" s="48"/>
      <c r="BA4006" s="48"/>
      <c r="BB4006" s="48"/>
      <c r="BC4006" s="48"/>
      <c r="BD4006" s="48"/>
      <c r="BE4006" s="48">
        <v>0</v>
      </c>
      <c r="BF4006" s="48"/>
      <c r="BG4006" s="48">
        <v>2.2768213285419898E-2</v>
      </c>
      <c r="BH4006" s="48">
        <v>0.21542144999999999</v>
      </c>
      <c r="BI4006" s="48"/>
      <c r="BJ4006" s="48">
        <v>9.4614999999999991</v>
      </c>
      <c r="BK4006" s="48"/>
      <c r="BL4006" s="48">
        <v>5.95</v>
      </c>
    </row>
    <row r="4007" spans="1:64" x14ac:dyDescent="0.25">
      <c r="A4007" s="56" t="s">
        <v>539</v>
      </c>
      <c r="B4007" s="56" t="s">
        <v>539</v>
      </c>
      <c r="C4007" s="47">
        <v>42307</v>
      </c>
      <c r="D4007" s="47"/>
      <c r="E4007" s="47"/>
      <c r="F4007" s="48" t="s">
        <v>534</v>
      </c>
      <c r="G4007" s="48"/>
      <c r="H4007" s="48">
        <v>497.38875000000002</v>
      </c>
      <c r="I4007" s="48">
        <v>0.17415625000000001</v>
      </c>
      <c r="J4007" s="48">
        <v>0.21926875000000001</v>
      </c>
      <c r="K4007" s="48">
        <v>0.27645625000000001</v>
      </c>
      <c r="L4007" s="48">
        <v>0.25261875</v>
      </c>
      <c r="M4007" s="48">
        <v>0.29293750000000002</v>
      </c>
      <c r="N4007" s="48">
        <v>0.33707500000000001</v>
      </c>
      <c r="O4007" s="48">
        <v>0.3021625</v>
      </c>
      <c r="P4007" s="48"/>
      <c r="Q4007" s="48"/>
      <c r="R4007" s="48"/>
      <c r="S4007" s="48"/>
      <c r="T4007" s="48"/>
      <c r="U4007" s="48"/>
      <c r="V4007" s="48"/>
      <c r="W4007" s="48"/>
      <c r="X4007" s="48"/>
      <c r="Y4007" s="48"/>
      <c r="Z4007" s="48"/>
      <c r="AA4007" s="48"/>
      <c r="AB4007" s="48"/>
      <c r="AC4007" s="48"/>
      <c r="AD4007" s="48"/>
      <c r="AE4007" s="48"/>
      <c r="AF4007" s="48">
        <v>0.18314141002430701</v>
      </c>
      <c r="AG4007" s="48">
        <v>0.22384132439407101</v>
      </c>
      <c r="AH4007" s="48"/>
      <c r="AI4007" s="48"/>
      <c r="AJ4007" s="48"/>
      <c r="AK4007" s="48"/>
      <c r="AL4007" s="48"/>
      <c r="AM4007" s="48"/>
      <c r="AN4007" s="48"/>
      <c r="AO4007" s="48"/>
      <c r="AP4007" s="48"/>
      <c r="AQ4007" s="48"/>
      <c r="AR4007" s="48"/>
      <c r="AT4007" s="48"/>
      <c r="AU4007" s="48"/>
      <c r="AV4007" s="48"/>
      <c r="AZ4007" s="48"/>
      <c r="BA4007" s="48"/>
      <c r="BB4007" s="48"/>
      <c r="BC4007" s="48"/>
      <c r="BD4007" s="48"/>
      <c r="BE4007" s="48"/>
      <c r="BF4007" s="48"/>
      <c r="BG4007" s="48"/>
      <c r="BH4007" s="48"/>
      <c r="BI4007" s="48"/>
      <c r="BJ4007" s="48"/>
      <c r="BK4007" s="48"/>
      <c r="BL4007" s="48"/>
    </row>
    <row r="4008" spans="1:64" x14ac:dyDescent="0.25">
      <c r="A4008" s="56" t="s">
        <v>539</v>
      </c>
      <c r="B4008" s="56" t="s">
        <v>539</v>
      </c>
      <c r="C4008" s="47">
        <v>42308</v>
      </c>
      <c r="D4008" s="47"/>
      <c r="E4008" s="47"/>
      <c r="F4008" s="48" t="s">
        <v>534</v>
      </c>
      <c r="G4008" s="48"/>
      <c r="H4008" s="48">
        <v>495.643125</v>
      </c>
      <c r="I4008" s="48">
        <v>0.16743749999999999</v>
      </c>
      <c r="J4008" s="48">
        <v>0.21783749999999999</v>
      </c>
      <c r="K4008" s="48">
        <v>0.27525624999999998</v>
      </c>
      <c r="L4008" s="48">
        <v>0.25217499999999998</v>
      </c>
      <c r="M4008" s="48">
        <v>0.29284375000000001</v>
      </c>
      <c r="N4008" s="48">
        <v>0.33708749999999998</v>
      </c>
      <c r="O4008" s="48">
        <v>0.30214374999999999</v>
      </c>
      <c r="P4008" s="48"/>
      <c r="Q4008" s="48"/>
      <c r="R4008" s="48"/>
      <c r="S4008" s="48"/>
      <c r="T4008" s="48"/>
      <c r="U4008" s="48"/>
      <c r="V4008" s="48"/>
      <c r="W4008" s="48"/>
      <c r="X4008" s="48"/>
      <c r="Y4008" s="48"/>
      <c r="Z4008" s="48"/>
      <c r="AA4008" s="48"/>
      <c r="AB4008" s="48"/>
      <c r="AC4008" s="48"/>
      <c r="AD4008" s="48"/>
      <c r="AE4008" s="48"/>
      <c r="AF4008" s="48"/>
      <c r="AG4008" s="48"/>
      <c r="AH4008" s="48"/>
      <c r="AI4008" s="48"/>
      <c r="AJ4008" s="48"/>
      <c r="AK4008" s="48"/>
      <c r="AL4008" s="48"/>
      <c r="AM4008" s="48"/>
      <c r="AN4008" s="48"/>
      <c r="AO4008" s="48"/>
      <c r="AP4008" s="48"/>
      <c r="AQ4008" s="48"/>
      <c r="AR4008" s="48"/>
      <c r="AT4008" s="48"/>
      <c r="AU4008" s="48"/>
      <c r="AV4008" s="48"/>
      <c r="AZ4008" s="48"/>
      <c r="BA4008" s="48"/>
      <c r="BB4008" s="48"/>
      <c r="BC4008" s="48"/>
      <c r="BD4008" s="48"/>
      <c r="BE4008" s="48"/>
      <c r="BF4008" s="48"/>
      <c r="BG4008" s="48"/>
      <c r="BH4008" s="48"/>
      <c r="BI4008" s="48"/>
      <c r="BJ4008" s="48"/>
      <c r="BK4008" s="48"/>
      <c r="BL4008" s="48"/>
    </row>
    <row r="4009" spans="1:64" x14ac:dyDescent="0.25">
      <c r="A4009" s="56" t="s">
        <v>539</v>
      </c>
      <c r="B4009" s="56" t="s">
        <v>539</v>
      </c>
      <c r="C4009" s="47">
        <v>42309</v>
      </c>
      <c r="D4009" s="47"/>
      <c r="E4009" s="47"/>
      <c r="F4009" s="48" t="s">
        <v>534</v>
      </c>
      <c r="G4009" s="48"/>
      <c r="H4009" s="48">
        <v>494.19468749999999</v>
      </c>
      <c r="I4009" s="48">
        <v>0.16241875</v>
      </c>
      <c r="J4009" s="48">
        <v>0.21615000000000001</v>
      </c>
      <c r="K4009" s="48">
        <v>0.27415624999999999</v>
      </c>
      <c r="L4009" s="48">
        <v>0.25183125000000001</v>
      </c>
      <c r="M4009" s="48">
        <v>0.29278124999999999</v>
      </c>
      <c r="N4009" s="48">
        <v>0.33711249999999998</v>
      </c>
      <c r="O4009" s="48">
        <v>0.30214999999999997</v>
      </c>
      <c r="P4009" s="48"/>
      <c r="Q4009" s="48"/>
      <c r="R4009" s="48"/>
      <c r="S4009" s="48"/>
      <c r="T4009" s="48"/>
      <c r="U4009" s="48"/>
      <c r="V4009" s="48"/>
      <c r="W4009" s="48"/>
      <c r="X4009" s="48"/>
      <c r="Y4009" s="48"/>
      <c r="Z4009" s="48"/>
      <c r="AA4009" s="48"/>
      <c r="AB4009" s="48"/>
      <c r="AC4009" s="48"/>
      <c r="AD4009" s="48"/>
      <c r="AE4009" s="48"/>
      <c r="AF4009" s="48"/>
      <c r="AG4009" s="48"/>
      <c r="AH4009" s="48"/>
      <c r="AI4009" s="48"/>
      <c r="AJ4009" s="48"/>
      <c r="AK4009" s="48"/>
      <c r="AL4009" s="48"/>
      <c r="AM4009" s="48"/>
      <c r="AN4009" s="48"/>
      <c r="AO4009" s="48"/>
      <c r="AP4009" s="48"/>
      <c r="AQ4009" s="48"/>
      <c r="AR4009" s="48"/>
      <c r="AT4009" s="48"/>
      <c r="AU4009" s="48"/>
      <c r="AV4009" s="48"/>
      <c r="AZ4009" s="48"/>
      <c r="BA4009" s="48"/>
      <c r="BB4009" s="48"/>
      <c r="BC4009" s="48"/>
      <c r="BD4009" s="48"/>
      <c r="BE4009" s="48"/>
      <c r="BF4009" s="48"/>
      <c r="BG4009" s="48"/>
      <c r="BH4009" s="48"/>
      <c r="BI4009" s="48"/>
      <c r="BJ4009" s="48"/>
      <c r="BK4009" s="48"/>
      <c r="BL4009" s="48"/>
    </row>
    <row r="4010" spans="1:64" x14ac:dyDescent="0.25">
      <c r="A4010" s="56" t="s">
        <v>539</v>
      </c>
      <c r="B4010" s="56" t="s">
        <v>539</v>
      </c>
      <c r="C4010" s="47">
        <v>42310</v>
      </c>
      <c r="D4010" s="47"/>
      <c r="E4010" s="47"/>
      <c r="F4010" s="48" t="s">
        <v>534</v>
      </c>
      <c r="G4010" s="48"/>
      <c r="H4010" s="48">
        <v>495.86765624999998</v>
      </c>
      <c r="I4010" s="48">
        <v>0.17841562499999999</v>
      </c>
      <c r="J4010" s="48">
        <v>0.21363124999999999</v>
      </c>
      <c r="K4010" s="48">
        <v>0.27321250000000002</v>
      </c>
      <c r="L4010" s="48">
        <v>0.25163124999999997</v>
      </c>
      <c r="M4010" s="48">
        <v>0.29266249999999999</v>
      </c>
      <c r="N4010" s="48">
        <v>0.33711249999999998</v>
      </c>
      <c r="O4010" s="48">
        <v>0.30225000000000002</v>
      </c>
      <c r="P4010" s="48"/>
      <c r="Q4010" s="48"/>
      <c r="R4010" s="48"/>
      <c r="S4010" s="48"/>
      <c r="T4010" s="48"/>
      <c r="U4010" s="48"/>
      <c r="V4010" s="48"/>
      <c r="W4010" s="48"/>
      <c r="X4010" s="48"/>
      <c r="Y4010" s="48"/>
      <c r="Z4010" s="48"/>
      <c r="AA4010" s="48"/>
      <c r="AB4010" s="48"/>
      <c r="AC4010" s="48"/>
      <c r="AD4010" s="48"/>
      <c r="AE4010" s="48"/>
      <c r="AF4010" s="48">
        <v>0.21787734314947699</v>
      </c>
      <c r="AG4010" s="48">
        <v>0.19758474648104399</v>
      </c>
      <c r="AH4010" s="48"/>
      <c r="AI4010" s="48"/>
      <c r="AJ4010" s="48"/>
      <c r="AK4010" s="48"/>
      <c r="AL4010" s="48"/>
      <c r="AM4010" s="48"/>
      <c r="AN4010" s="48"/>
      <c r="AO4010" s="48"/>
      <c r="AP4010" s="48"/>
      <c r="AQ4010" s="48"/>
      <c r="AR4010" s="48"/>
      <c r="AT4010" s="48"/>
      <c r="AU4010" s="48"/>
      <c r="AV4010" s="48"/>
      <c r="AZ4010" s="48"/>
      <c r="BA4010" s="48"/>
      <c r="BB4010" s="48"/>
      <c r="BC4010" s="48"/>
      <c r="BD4010" s="48"/>
      <c r="BE4010" s="48"/>
      <c r="BF4010" s="48"/>
      <c r="BG4010" s="48"/>
      <c r="BH4010" s="48"/>
      <c r="BI4010" s="48"/>
      <c r="BJ4010" s="48"/>
      <c r="BK4010" s="48"/>
      <c r="BL4010" s="48"/>
    </row>
    <row r="4011" spans="1:64" x14ac:dyDescent="0.25">
      <c r="A4011" s="56" t="s">
        <v>539</v>
      </c>
      <c r="B4011" s="56" t="s">
        <v>539</v>
      </c>
      <c r="C4011" s="47">
        <v>42311</v>
      </c>
      <c r="D4011" s="47"/>
      <c r="E4011" s="47"/>
      <c r="F4011" s="48" t="s">
        <v>534</v>
      </c>
      <c r="G4011" s="48"/>
      <c r="H4011" s="48">
        <v>493.58531249999999</v>
      </c>
      <c r="I4011" s="48">
        <v>0.16801874999999999</v>
      </c>
      <c r="J4011" s="48">
        <v>0.21178749999999999</v>
      </c>
      <c r="K4011" s="48">
        <v>0.27165</v>
      </c>
      <c r="L4011" s="48">
        <v>0.25165625000000003</v>
      </c>
      <c r="M4011" s="48">
        <v>0.29266249999999999</v>
      </c>
      <c r="N4011" s="48">
        <v>0.33711249999999998</v>
      </c>
      <c r="O4011" s="48">
        <v>0.30230000000000001</v>
      </c>
      <c r="P4011" s="48"/>
      <c r="Q4011" s="48"/>
      <c r="R4011" s="48"/>
      <c r="S4011" s="48"/>
      <c r="T4011" s="48"/>
      <c r="U4011" s="48"/>
      <c r="V4011" s="48"/>
      <c r="W4011" s="48"/>
      <c r="X4011" s="48"/>
      <c r="Y4011" s="48"/>
      <c r="Z4011" s="48"/>
      <c r="AA4011" s="48"/>
      <c r="AB4011" s="48"/>
      <c r="AC4011" s="48"/>
      <c r="AD4011" s="48"/>
      <c r="AE4011" s="48"/>
      <c r="AF4011" s="48"/>
      <c r="AG4011" s="48"/>
      <c r="AH4011" s="48"/>
      <c r="AI4011" s="48"/>
      <c r="AJ4011" s="48"/>
      <c r="AK4011" s="48"/>
      <c r="AL4011" s="48"/>
      <c r="AM4011" s="48"/>
      <c r="AN4011" s="48"/>
      <c r="AO4011" s="48"/>
      <c r="AP4011" s="48"/>
      <c r="AQ4011" s="48"/>
      <c r="AR4011" s="48"/>
      <c r="AT4011" s="48"/>
      <c r="AU4011" s="48"/>
      <c r="AV4011" s="48"/>
      <c r="AZ4011" s="48"/>
      <c r="BA4011" s="48"/>
      <c r="BB4011" s="48"/>
      <c r="BC4011" s="48"/>
      <c r="BD4011" s="48"/>
      <c r="BE4011" s="48"/>
      <c r="BF4011" s="48"/>
      <c r="BG4011" s="48"/>
      <c r="BH4011" s="48"/>
      <c r="BI4011" s="48"/>
      <c r="BJ4011" s="48"/>
      <c r="BK4011" s="48"/>
      <c r="BL4011" s="48"/>
    </row>
    <row r="4012" spans="1:64" x14ac:dyDescent="0.25">
      <c r="A4012" s="56" t="s">
        <v>539</v>
      </c>
      <c r="B4012" s="56" t="s">
        <v>539</v>
      </c>
      <c r="C4012" s="47">
        <v>42312</v>
      </c>
      <c r="D4012" s="47"/>
      <c r="E4012" s="47"/>
      <c r="F4012" s="48" t="s">
        <v>534</v>
      </c>
      <c r="G4012" s="48"/>
      <c r="H4012" s="48">
        <v>492.00843750000001</v>
      </c>
      <c r="I4012" s="48">
        <v>0.16293750000000001</v>
      </c>
      <c r="J4012" s="48">
        <v>0.21053125</v>
      </c>
      <c r="K4012" s="48">
        <v>0.27</v>
      </c>
      <c r="L4012" s="48">
        <v>0.25126874999999999</v>
      </c>
      <c r="M4012" s="48">
        <v>0.29265625000000001</v>
      </c>
      <c r="N4012" s="48">
        <v>0.33707500000000001</v>
      </c>
      <c r="O4012" s="48">
        <v>0.30229375000000003</v>
      </c>
      <c r="P4012" s="48"/>
      <c r="Q4012" s="48"/>
      <c r="R4012" s="48"/>
      <c r="S4012" s="48"/>
      <c r="T4012" s="48"/>
      <c r="U4012" s="48"/>
      <c r="V4012" s="48"/>
      <c r="W4012" s="48"/>
      <c r="X4012" s="48"/>
      <c r="Y4012" s="48"/>
      <c r="Z4012" s="48"/>
      <c r="AA4012" s="48"/>
      <c r="AB4012" s="48"/>
      <c r="AC4012" s="48"/>
      <c r="AD4012" s="48"/>
      <c r="AE4012" s="48"/>
      <c r="AF4012" s="48"/>
      <c r="AG4012" s="48"/>
      <c r="AH4012" s="48"/>
      <c r="AI4012" s="48"/>
      <c r="AJ4012" s="48"/>
      <c r="AK4012" s="48"/>
      <c r="AL4012" s="48"/>
      <c r="AM4012" s="48"/>
      <c r="AN4012" s="48"/>
      <c r="AO4012" s="48"/>
      <c r="AP4012" s="48"/>
      <c r="AQ4012" s="48"/>
      <c r="AR4012" s="48"/>
      <c r="AT4012" s="48"/>
      <c r="AU4012" s="48"/>
      <c r="AV4012" s="48"/>
      <c r="AZ4012" s="48"/>
      <c r="BA4012" s="48"/>
      <c r="BB4012" s="48"/>
      <c r="BC4012" s="48"/>
      <c r="BD4012" s="48"/>
      <c r="BE4012" s="48"/>
      <c r="BF4012" s="48"/>
      <c r="BG4012" s="48"/>
      <c r="BH4012" s="48"/>
      <c r="BI4012" s="48"/>
      <c r="BJ4012" s="48"/>
      <c r="BK4012" s="48"/>
      <c r="BL4012" s="48"/>
    </row>
    <row r="4013" spans="1:64" x14ac:dyDescent="0.25">
      <c r="A4013" s="56" t="s">
        <v>539</v>
      </c>
      <c r="B4013" s="56" t="s">
        <v>539</v>
      </c>
      <c r="C4013" s="47">
        <v>42313</v>
      </c>
      <c r="D4013" s="47"/>
      <c r="E4013" s="47"/>
      <c r="F4013" s="48" t="s">
        <v>534</v>
      </c>
      <c r="G4013" s="48"/>
      <c r="H4013" s="48">
        <v>490.31203125000002</v>
      </c>
      <c r="I4013" s="48">
        <v>0.15907812499999999</v>
      </c>
      <c r="J4013" s="48">
        <v>0.20873125000000001</v>
      </c>
      <c r="K4013" s="48">
        <v>0.26796874999999998</v>
      </c>
      <c r="L4013" s="48">
        <v>0.25056875000000001</v>
      </c>
      <c r="M4013" s="48">
        <v>0.29250625000000002</v>
      </c>
      <c r="N4013" s="48">
        <v>0.33715000000000001</v>
      </c>
      <c r="O4013" s="48">
        <v>0.30227500000000002</v>
      </c>
      <c r="P4013" s="48"/>
      <c r="Q4013" s="48"/>
      <c r="R4013" s="48"/>
      <c r="S4013" s="48"/>
      <c r="T4013" s="48"/>
      <c r="U4013" s="48"/>
      <c r="V4013" s="48"/>
      <c r="W4013" s="48"/>
      <c r="X4013" s="48"/>
      <c r="Y4013" s="48"/>
      <c r="Z4013" s="48"/>
      <c r="AA4013" s="48"/>
      <c r="AB4013" s="48"/>
      <c r="AC4013" s="48"/>
      <c r="AD4013" s="48"/>
      <c r="AE4013" s="48"/>
      <c r="AF4013" s="48"/>
      <c r="AG4013" s="48">
        <v>6.9539899694075605E-2</v>
      </c>
      <c r="AH4013" s="48"/>
      <c r="AI4013" s="48"/>
      <c r="AJ4013" s="48"/>
      <c r="AK4013" s="48"/>
      <c r="AL4013" s="48"/>
      <c r="AM4013" s="48"/>
      <c r="AN4013" s="48"/>
      <c r="AO4013" s="48"/>
      <c r="AP4013" s="48"/>
      <c r="AQ4013" s="48"/>
      <c r="AR4013" s="48"/>
      <c r="AT4013" s="48"/>
      <c r="AU4013" s="48"/>
      <c r="AV4013" s="48"/>
      <c r="AZ4013" s="48"/>
      <c r="BA4013" s="48"/>
      <c r="BB4013" s="48"/>
      <c r="BC4013" s="48"/>
      <c r="BD4013" s="48"/>
      <c r="BE4013" s="48"/>
      <c r="BF4013" s="48"/>
      <c r="BG4013" s="48"/>
      <c r="BH4013" s="48"/>
      <c r="BI4013" s="48"/>
      <c r="BJ4013" s="48"/>
      <c r="BK4013" s="48"/>
      <c r="BL4013" s="48"/>
    </row>
    <row r="4014" spans="1:64" x14ac:dyDescent="0.25">
      <c r="A4014" s="56" t="s">
        <v>539</v>
      </c>
      <c r="B4014" s="56" t="s">
        <v>539</v>
      </c>
      <c r="C4014" s="47">
        <v>42314</v>
      </c>
      <c r="D4014" s="47"/>
      <c r="E4014" s="47"/>
      <c r="F4014" s="48" t="s">
        <v>534</v>
      </c>
      <c r="G4014" s="48"/>
      <c r="H4014" s="48">
        <v>488.64093750000001</v>
      </c>
      <c r="I4014" s="48">
        <v>0.15445624999999999</v>
      </c>
      <c r="J4014" s="48">
        <v>0.20655000000000001</v>
      </c>
      <c r="K4014" s="48">
        <v>0.26644374999999998</v>
      </c>
      <c r="L4014" s="48">
        <v>0.25</v>
      </c>
      <c r="M4014" s="48">
        <v>0.29240624999999998</v>
      </c>
      <c r="N4014" s="48">
        <v>0.33713124999999999</v>
      </c>
      <c r="O4014" s="48">
        <v>0.30231875000000002</v>
      </c>
      <c r="P4014" s="48"/>
      <c r="Q4014" s="48"/>
      <c r="R4014" s="48"/>
      <c r="S4014" s="48"/>
      <c r="T4014" s="48"/>
      <c r="U4014" s="48"/>
      <c r="V4014" s="48"/>
      <c r="W4014" s="48"/>
      <c r="X4014" s="48"/>
      <c r="Y4014" s="48"/>
      <c r="Z4014" s="48"/>
      <c r="AA4014" s="48"/>
      <c r="AB4014" s="48"/>
      <c r="AC4014" s="48"/>
      <c r="AD4014" s="48"/>
      <c r="AE4014" s="48"/>
      <c r="AF4014" s="48"/>
      <c r="AG4014" s="48"/>
      <c r="AH4014" s="48"/>
      <c r="AI4014" s="48"/>
      <c r="AJ4014" s="48"/>
      <c r="AK4014" s="48"/>
      <c r="AL4014" s="48"/>
      <c r="AM4014" s="48"/>
      <c r="AN4014" s="48"/>
      <c r="AO4014" s="48"/>
      <c r="AP4014" s="48"/>
      <c r="AQ4014" s="48"/>
      <c r="AR4014" s="48"/>
      <c r="AT4014" s="48"/>
      <c r="AU4014" s="48"/>
      <c r="AV4014" s="48"/>
      <c r="AZ4014" s="48"/>
      <c r="BA4014" s="48"/>
      <c r="BB4014" s="48"/>
      <c r="BC4014" s="48"/>
      <c r="BD4014" s="48"/>
      <c r="BE4014" s="48"/>
      <c r="BF4014" s="48"/>
      <c r="BG4014" s="48"/>
      <c r="BH4014" s="48"/>
      <c r="BI4014" s="48"/>
      <c r="BJ4014" s="48"/>
      <c r="BK4014" s="48"/>
      <c r="BL4014" s="48"/>
    </row>
    <row r="4015" spans="1:64" x14ac:dyDescent="0.25">
      <c r="A4015" s="56" t="s">
        <v>539</v>
      </c>
      <c r="B4015" s="56" t="s">
        <v>539</v>
      </c>
      <c r="C4015" s="47">
        <v>42315</v>
      </c>
      <c r="D4015" s="47"/>
      <c r="E4015" s="47"/>
      <c r="F4015" s="48" t="s">
        <v>534</v>
      </c>
      <c r="G4015" s="48"/>
      <c r="H4015" s="48">
        <v>487.16015625</v>
      </c>
      <c r="I4015" s="48">
        <v>0.150521875</v>
      </c>
      <c r="J4015" s="48">
        <v>0.20428750000000001</v>
      </c>
      <c r="K4015" s="48">
        <v>0.2648625</v>
      </c>
      <c r="L4015" s="48">
        <v>0.2497875</v>
      </c>
      <c r="M4015" s="48">
        <v>0.29229375000000002</v>
      </c>
      <c r="N4015" s="48">
        <v>0.33711875000000002</v>
      </c>
      <c r="O4015" s="48">
        <v>0.3024</v>
      </c>
      <c r="P4015" s="48"/>
      <c r="Q4015" s="48"/>
      <c r="R4015" s="48"/>
      <c r="S4015" s="48"/>
      <c r="T4015" s="48"/>
      <c r="U4015" s="48"/>
      <c r="V4015" s="48"/>
      <c r="W4015" s="48"/>
      <c r="X4015" s="48"/>
      <c r="Y4015" s="48"/>
      <c r="Z4015" s="48"/>
      <c r="AA4015" s="48"/>
      <c r="AB4015" s="48"/>
      <c r="AC4015" s="48"/>
      <c r="AD4015" s="48"/>
      <c r="AE4015" s="48"/>
      <c r="AF4015" s="48"/>
      <c r="AG4015" s="48"/>
      <c r="AH4015" s="48"/>
      <c r="AI4015" s="48"/>
      <c r="AJ4015" s="48"/>
      <c r="AK4015" s="48"/>
      <c r="AL4015" s="48"/>
      <c r="AM4015" s="48"/>
      <c r="AN4015" s="48"/>
      <c r="AO4015" s="48"/>
      <c r="AP4015" s="48"/>
      <c r="AQ4015" s="48"/>
      <c r="AR4015" s="48"/>
      <c r="AT4015" s="48"/>
      <c r="AU4015" s="48"/>
      <c r="AV4015" s="48"/>
      <c r="AZ4015" s="48"/>
      <c r="BA4015" s="48"/>
      <c r="BB4015" s="48"/>
      <c r="BC4015" s="48"/>
      <c r="BD4015" s="48"/>
      <c r="BE4015" s="48"/>
      <c r="BF4015" s="48"/>
      <c r="BG4015" s="48"/>
      <c r="BH4015" s="48"/>
      <c r="BI4015" s="48"/>
      <c r="BJ4015" s="48"/>
      <c r="BK4015" s="48"/>
      <c r="BL4015" s="48"/>
    </row>
    <row r="4016" spans="1:64" x14ac:dyDescent="0.25">
      <c r="A4016" s="56" t="s">
        <v>539</v>
      </c>
      <c r="B4016" s="56" t="s">
        <v>539</v>
      </c>
      <c r="C4016" s="47">
        <v>42316</v>
      </c>
      <c r="D4016" s="47"/>
      <c r="E4016" s="47"/>
      <c r="F4016" s="48" t="s">
        <v>534</v>
      </c>
      <c r="G4016" s="48"/>
      <c r="H4016" s="48">
        <v>485.78390624999997</v>
      </c>
      <c r="I4016" s="48">
        <v>0.147209375</v>
      </c>
      <c r="J4016" s="48">
        <v>0.20225000000000001</v>
      </c>
      <c r="K4016" s="48">
        <v>0.26347500000000001</v>
      </c>
      <c r="L4016" s="48">
        <v>0.24945000000000001</v>
      </c>
      <c r="M4016" s="48">
        <v>0.29213749999999999</v>
      </c>
      <c r="N4016" s="48">
        <v>0.33714375000000002</v>
      </c>
      <c r="O4016" s="48">
        <v>0.30234375000000002</v>
      </c>
      <c r="P4016" s="48"/>
      <c r="Q4016" s="48"/>
      <c r="R4016" s="48"/>
      <c r="S4016" s="48"/>
      <c r="T4016" s="48"/>
      <c r="U4016" s="48"/>
      <c r="V4016" s="48"/>
      <c r="W4016" s="48"/>
      <c r="X4016" s="48"/>
      <c r="Y4016" s="48"/>
      <c r="Z4016" s="48"/>
      <c r="AA4016" s="48"/>
      <c r="AB4016" s="48"/>
      <c r="AC4016" s="48"/>
      <c r="AD4016" s="48"/>
      <c r="AE4016" s="48"/>
      <c r="AF4016" s="48"/>
      <c r="AG4016" s="48"/>
      <c r="AH4016" s="48"/>
      <c r="AI4016" s="48"/>
      <c r="AJ4016" s="48"/>
      <c r="AK4016" s="48"/>
      <c r="AL4016" s="48"/>
      <c r="AM4016" s="48"/>
      <c r="AN4016" s="48"/>
      <c r="AO4016" s="48"/>
      <c r="AP4016" s="48"/>
      <c r="AQ4016" s="48"/>
      <c r="AR4016" s="48"/>
      <c r="AT4016" s="48"/>
      <c r="AU4016" s="48"/>
      <c r="AV4016" s="48"/>
      <c r="AZ4016" s="48"/>
      <c r="BA4016" s="48"/>
      <c r="BB4016" s="48"/>
      <c r="BC4016" s="48"/>
      <c r="BD4016" s="48"/>
      <c r="BE4016" s="48"/>
      <c r="BF4016" s="48"/>
      <c r="BG4016" s="48"/>
      <c r="BH4016" s="48"/>
      <c r="BI4016" s="48"/>
      <c r="BJ4016" s="48"/>
      <c r="BK4016" s="48"/>
      <c r="BL4016" s="48"/>
    </row>
    <row r="4017" spans="1:64" x14ac:dyDescent="0.25">
      <c r="A4017" s="56" t="s">
        <v>539</v>
      </c>
      <c r="B4017" s="56" t="s">
        <v>539</v>
      </c>
      <c r="C4017" s="47">
        <v>42317</v>
      </c>
      <c r="D4017" s="47"/>
      <c r="E4017" s="47"/>
      <c r="F4017" s="48" t="s">
        <v>534</v>
      </c>
      <c r="G4017" s="48"/>
      <c r="H4017" s="48">
        <v>483.98953125000003</v>
      </c>
      <c r="I4017" s="48">
        <v>0.143115625</v>
      </c>
      <c r="J4017" s="48">
        <v>0.19901874999999999</v>
      </c>
      <c r="K4017" s="48">
        <v>0.26148749999999998</v>
      </c>
      <c r="L4017" s="48">
        <v>0.24918750000000001</v>
      </c>
      <c r="M4017" s="48">
        <v>0.29204999999999998</v>
      </c>
      <c r="N4017" s="48">
        <v>0.33718124999999999</v>
      </c>
      <c r="O4017" s="48">
        <v>0.30232500000000001</v>
      </c>
      <c r="P4017" s="48"/>
      <c r="Q4017" s="48"/>
      <c r="R4017" s="48"/>
      <c r="S4017" s="48"/>
      <c r="T4017" s="48"/>
      <c r="U4017" s="48"/>
      <c r="V4017" s="48"/>
      <c r="W4017" s="48"/>
      <c r="X4017" s="48"/>
      <c r="Y4017" s="48"/>
      <c r="Z4017" s="48"/>
      <c r="AA4017" s="48"/>
      <c r="AB4017" s="48"/>
      <c r="AC4017" s="48"/>
      <c r="AD4017" s="48"/>
      <c r="AE4017" s="48"/>
      <c r="AF4017" s="48"/>
      <c r="AG4017" s="48"/>
      <c r="AH4017" s="48"/>
      <c r="AI4017" s="48"/>
      <c r="AJ4017" s="48"/>
      <c r="AK4017" s="48"/>
      <c r="AL4017" s="48"/>
      <c r="AM4017" s="48"/>
      <c r="AN4017" s="48"/>
      <c r="AO4017" s="48"/>
      <c r="AP4017" s="48"/>
      <c r="AQ4017" s="48"/>
      <c r="AR4017" s="48"/>
      <c r="AT4017" s="48"/>
      <c r="AU4017" s="48"/>
      <c r="AV4017" s="48"/>
      <c r="AZ4017" s="48"/>
      <c r="BA4017" s="48"/>
      <c r="BB4017" s="48"/>
      <c r="BC4017" s="48"/>
      <c r="BD4017" s="48"/>
      <c r="BE4017" s="48"/>
      <c r="BF4017" s="48"/>
      <c r="BG4017" s="48"/>
      <c r="BH4017" s="48"/>
      <c r="BI4017" s="48"/>
      <c r="BJ4017" s="48"/>
      <c r="BK4017" s="48"/>
      <c r="BL4017" s="48"/>
    </row>
    <row r="4018" spans="1:64" x14ac:dyDescent="0.25">
      <c r="A4018" s="56" t="s">
        <v>539</v>
      </c>
      <c r="B4018" s="56" t="s">
        <v>539</v>
      </c>
      <c r="C4018" s="47">
        <v>42318</v>
      </c>
      <c r="D4018" s="47"/>
      <c r="E4018" s="47"/>
      <c r="F4018" s="48" t="s">
        <v>534</v>
      </c>
      <c r="G4018" s="48"/>
      <c r="H4018" s="48">
        <v>481.92515624999999</v>
      </c>
      <c r="I4018" s="48">
        <v>0.13854687500000001</v>
      </c>
      <c r="J4018" s="48">
        <v>0.19535</v>
      </c>
      <c r="K4018" s="48">
        <v>0.25900624999999999</v>
      </c>
      <c r="L4018" s="48">
        <v>0.24881249999999999</v>
      </c>
      <c r="M4018" s="48">
        <v>0.29206874999999999</v>
      </c>
      <c r="N4018" s="48">
        <v>0.33724375000000001</v>
      </c>
      <c r="O4018" s="48">
        <v>0.30233749999999998</v>
      </c>
      <c r="P4018" s="48"/>
      <c r="Q4018" s="48"/>
      <c r="R4018" s="48"/>
      <c r="S4018" s="48"/>
      <c r="T4018" s="48"/>
      <c r="U4018" s="48"/>
      <c r="V4018" s="48"/>
      <c r="W4018" s="48"/>
      <c r="X4018" s="48"/>
      <c r="Y4018" s="48"/>
      <c r="Z4018" s="48"/>
      <c r="AA4018" s="48"/>
      <c r="AB4018" s="48"/>
      <c r="AC4018" s="48"/>
      <c r="AD4018" s="48"/>
      <c r="AE4018" s="48">
        <v>7.95</v>
      </c>
      <c r="AF4018" s="48">
        <v>0.29953727420542597</v>
      </c>
      <c r="AG4018" s="48">
        <v>0.244710109254793</v>
      </c>
      <c r="AH4018" s="48"/>
      <c r="AI4018" s="48"/>
      <c r="AJ4018" s="48"/>
      <c r="AK4018" s="48">
        <v>0.45</v>
      </c>
      <c r="AL4018" s="48">
        <v>6.95</v>
      </c>
      <c r="AM4018" s="48"/>
      <c r="AN4018" s="48"/>
      <c r="AO4018" s="48"/>
      <c r="AP4018" s="48"/>
      <c r="AQ4018" s="48"/>
      <c r="AR4018" s="48"/>
      <c r="AT4018" s="48"/>
      <c r="AU4018" s="48"/>
      <c r="AV4018" s="48"/>
      <c r="AZ4018" s="48"/>
      <c r="BA4018" s="48"/>
      <c r="BB4018" s="48"/>
      <c r="BC4018" s="48"/>
      <c r="BD4018" s="48"/>
      <c r="BE4018" s="48"/>
      <c r="BF4018" s="48"/>
      <c r="BG4018" s="48"/>
      <c r="BH4018" s="48"/>
      <c r="BI4018" s="48"/>
      <c r="BJ4018" s="48"/>
      <c r="BK4018" s="48"/>
      <c r="BL4018" s="48">
        <v>7.95</v>
      </c>
    </row>
    <row r="4019" spans="1:64" x14ac:dyDescent="0.25">
      <c r="A4019" s="56" t="s">
        <v>539</v>
      </c>
      <c r="B4019" s="56" t="s">
        <v>539</v>
      </c>
      <c r="C4019" s="47">
        <v>42319</v>
      </c>
      <c r="D4019" s="47"/>
      <c r="E4019" s="47"/>
      <c r="F4019" s="48" t="s">
        <v>534</v>
      </c>
      <c r="G4019" s="48"/>
      <c r="H4019" s="48">
        <v>480.26484375000001</v>
      </c>
      <c r="I4019" s="48">
        <v>0.134159375</v>
      </c>
      <c r="J4019" s="48">
        <v>0.19280625000000001</v>
      </c>
      <c r="K4019" s="48">
        <v>0.25710624999999998</v>
      </c>
      <c r="L4019" s="48">
        <v>0.24845</v>
      </c>
      <c r="M4019" s="48">
        <v>0.29209374999999999</v>
      </c>
      <c r="N4019" s="48">
        <v>0.33728750000000002</v>
      </c>
      <c r="O4019" s="48">
        <v>0.30246250000000002</v>
      </c>
      <c r="P4019" s="48"/>
      <c r="Q4019" s="48"/>
      <c r="R4019" s="48"/>
      <c r="S4019" s="48"/>
      <c r="T4019" s="48"/>
      <c r="U4019" s="48"/>
      <c r="V4019" s="48"/>
      <c r="W4019" s="48"/>
      <c r="X4019" s="48"/>
      <c r="Y4019" s="48"/>
      <c r="Z4019" s="48"/>
      <c r="AA4019" s="48"/>
      <c r="AB4019" s="48"/>
      <c r="AC4019" s="48"/>
      <c r="AD4019" s="48"/>
      <c r="AE4019" s="48"/>
      <c r="AF4019" s="48"/>
      <c r="AG4019" s="48"/>
      <c r="AH4019" s="48"/>
      <c r="AI4019" s="48"/>
      <c r="AJ4019" s="48"/>
      <c r="AK4019" s="48"/>
      <c r="AL4019" s="48"/>
      <c r="AM4019" s="48"/>
      <c r="AN4019" s="48"/>
      <c r="AO4019" s="48"/>
      <c r="AP4019" s="48"/>
      <c r="AQ4019" s="48"/>
      <c r="AR4019" s="48"/>
      <c r="AT4019" s="48"/>
      <c r="AU4019" s="48"/>
      <c r="AV4019" s="48"/>
      <c r="AZ4019" s="48"/>
      <c r="BA4019" s="48"/>
      <c r="BB4019" s="48"/>
      <c r="BC4019" s="48"/>
      <c r="BD4019" s="48"/>
      <c r="BE4019" s="48"/>
      <c r="BF4019" s="48"/>
      <c r="BG4019" s="48"/>
      <c r="BH4019" s="48"/>
      <c r="BI4019" s="48"/>
      <c r="BJ4019" s="48"/>
      <c r="BK4019" s="48"/>
      <c r="BL4019" s="48"/>
    </row>
    <row r="4020" spans="1:64" x14ac:dyDescent="0.25">
      <c r="A4020" s="56" t="s">
        <v>539</v>
      </c>
      <c r="B4020" s="56" t="s">
        <v>539</v>
      </c>
      <c r="C4020" s="47">
        <v>42320</v>
      </c>
      <c r="D4020" s="47"/>
      <c r="E4020" s="47"/>
      <c r="F4020" s="48" t="s">
        <v>534</v>
      </c>
      <c r="G4020" s="48"/>
      <c r="H4020" s="48">
        <v>478.61390625000001</v>
      </c>
      <c r="I4020" s="48">
        <v>0.13241562500000001</v>
      </c>
      <c r="J4020" s="48">
        <v>0.19053125000000001</v>
      </c>
      <c r="K4020" s="48">
        <v>0.2542625</v>
      </c>
      <c r="L4020" s="48">
        <v>0.24788750000000001</v>
      </c>
      <c r="M4020" s="48">
        <v>0.29198125000000003</v>
      </c>
      <c r="N4020" s="48">
        <v>0.33732499999999999</v>
      </c>
      <c r="O4020" s="48">
        <v>0.30245</v>
      </c>
      <c r="P4020" s="48"/>
      <c r="Q4020" s="48"/>
      <c r="R4020" s="48"/>
      <c r="S4020" s="48"/>
      <c r="T4020" s="48"/>
      <c r="U4020" s="48"/>
      <c r="V4020" s="48"/>
      <c r="W4020" s="48"/>
      <c r="X4020" s="48"/>
      <c r="Y4020" s="48"/>
      <c r="Z4020" s="48"/>
      <c r="AA4020" s="48"/>
      <c r="AB4020" s="48"/>
      <c r="AC4020" s="48"/>
      <c r="AD4020" s="48"/>
      <c r="AE4020" s="48"/>
      <c r="AF4020" s="48">
        <v>0.329942665723432</v>
      </c>
      <c r="AG4020" s="48">
        <v>0.268022345426146</v>
      </c>
      <c r="AH4020" s="48"/>
      <c r="AI4020" s="48"/>
      <c r="AJ4020" s="48"/>
      <c r="AK4020" s="48"/>
      <c r="AL4020" s="48"/>
      <c r="AM4020" s="48"/>
      <c r="AN4020" s="48"/>
      <c r="AO4020" s="48"/>
      <c r="AP4020" s="48"/>
      <c r="AQ4020" s="48"/>
      <c r="AR4020" s="48"/>
      <c r="AT4020" s="48"/>
      <c r="AU4020" s="48"/>
      <c r="AV4020" s="48"/>
      <c r="AZ4020" s="48"/>
      <c r="BA4020" s="48"/>
      <c r="BB4020" s="48"/>
      <c r="BC4020" s="48"/>
      <c r="BD4020" s="48"/>
      <c r="BE4020" s="48"/>
      <c r="BF4020" s="48"/>
      <c r="BG4020" s="48"/>
      <c r="BH4020" s="48"/>
      <c r="BI4020" s="48"/>
      <c r="BJ4020" s="48"/>
      <c r="BK4020" s="48"/>
      <c r="BL4020" s="48"/>
    </row>
    <row r="4021" spans="1:64" x14ac:dyDescent="0.25">
      <c r="A4021" s="56" t="s">
        <v>539</v>
      </c>
      <c r="B4021" s="56" t="s">
        <v>539</v>
      </c>
      <c r="C4021" s="47">
        <v>42321</v>
      </c>
      <c r="D4021" s="47"/>
      <c r="E4021" s="47"/>
      <c r="F4021" s="48" t="s">
        <v>534</v>
      </c>
      <c r="G4021" s="48"/>
      <c r="H4021" s="48">
        <v>476.52468750000003</v>
      </c>
      <c r="I4021" s="48">
        <v>0.12999374999999999</v>
      </c>
      <c r="J4021" s="48">
        <v>0.1874875</v>
      </c>
      <c r="K4021" s="48">
        <v>0.25113124999999997</v>
      </c>
      <c r="L4021" s="48">
        <v>0.24688750000000001</v>
      </c>
      <c r="M4021" s="48">
        <v>0.29184375000000001</v>
      </c>
      <c r="N4021" s="48">
        <v>0.33729375</v>
      </c>
      <c r="O4021" s="48">
        <v>0.30251875</v>
      </c>
      <c r="P4021" s="48"/>
      <c r="Q4021" s="48"/>
      <c r="R4021" s="48"/>
      <c r="S4021" s="48"/>
      <c r="T4021" s="48"/>
      <c r="U4021" s="48"/>
      <c r="V4021" s="48"/>
      <c r="W4021" s="48"/>
      <c r="X4021" s="48"/>
      <c r="Y4021" s="48"/>
      <c r="Z4021" s="48"/>
      <c r="AA4021" s="48"/>
      <c r="AB4021" s="48"/>
      <c r="AC4021" s="48"/>
      <c r="AD4021" s="48"/>
      <c r="AE4021" s="48"/>
      <c r="AF4021" s="48"/>
      <c r="AG4021" s="48"/>
      <c r="AH4021" s="48"/>
      <c r="AI4021" s="48"/>
      <c r="AJ4021" s="48"/>
      <c r="AK4021" s="48"/>
      <c r="AL4021" s="48"/>
      <c r="AM4021" s="48"/>
      <c r="AN4021" s="48"/>
      <c r="AO4021" s="48"/>
      <c r="AP4021" s="48"/>
      <c r="AQ4021" s="48"/>
      <c r="AR4021" s="48"/>
      <c r="AT4021" s="48"/>
      <c r="AU4021" s="48"/>
      <c r="AV4021" s="48"/>
      <c r="AZ4021" s="48"/>
      <c r="BA4021" s="48"/>
      <c r="BB4021" s="48"/>
      <c r="BC4021" s="48"/>
      <c r="BD4021" s="48"/>
      <c r="BE4021" s="48"/>
      <c r="BF4021" s="48"/>
      <c r="BG4021" s="48"/>
      <c r="BH4021" s="48"/>
      <c r="BI4021" s="48"/>
      <c r="BJ4021" s="48"/>
      <c r="BK4021" s="48"/>
      <c r="BL4021" s="48"/>
    </row>
    <row r="4022" spans="1:64" x14ac:dyDescent="0.25">
      <c r="A4022" s="56" t="s">
        <v>539</v>
      </c>
      <c r="B4022" s="56" t="s">
        <v>539</v>
      </c>
      <c r="C4022" s="47">
        <v>42322</v>
      </c>
      <c r="D4022" s="47"/>
      <c r="E4022" s="47"/>
      <c r="F4022" s="48" t="s">
        <v>534</v>
      </c>
      <c r="G4022" s="48"/>
      <c r="H4022" s="48">
        <v>474.33187500000003</v>
      </c>
      <c r="I4022" s="48">
        <v>0.12696874999999999</v>
      </c>
      <c r="J4022" s="48">
        <v>0.18441874999999999</v>
      </c>
      <c r="K4022" s="48">
        <v>0.24809999999999999</v>
      </c>
      <c r="L4022" s="48">
        <v>0.24590000000000001</v>
      </c>
      <c r="M4022" s="48">
        <v>0.29151874999999999</v>
      </c>
      <c r="N4022" s="48">
        <v>0.33733750000000001</v>
      </c>
      <c r="O4022" s="48">
        <v>0.30255625000000003</v>
      </c>
      <c r="P4022" s="48"/>
      <c r="Q4022" s="48"/>
      <c r="R4022" s="48"/>
      <c r="S4022" s="48"/>
      <c r="T4022" s="48"/>
      <c r="U4022" s="48"/>
      <c r="V4022" s="48"/>
      <c r="W4022" s="48"/>
      <c r="X4022" s="48"/>
      <c r="Y4022" s="48"/>
      <c r="Z4022" s="48"/>
      <c r="AA4022" s="48"/>
      <c r="AB4022" s="48"/>
      <c r="AC4022" s="48"/>
      <c r="AD4022" s="48"/>
      <c r="AE4022" s="48"/>
      <c r="AF4022" s="48"/>
      <c r="AG4022" s="48"/>
      <c r="AH4022" s="48"/>
      <c r="AI4022" s="48"/>
      <c r="AJ4022" s="48"/>
      <c r="AK4022" s="48"/>
      <c r="AL4022" s="48"/>
      <c r="AM4022" s="48"/>
      <c r="AN4022" s="48"/>
      <c r="AO4022" s="48"/>
      <c r="AP4022" s="48"/>
      <c r="AQ4022" s="48"/>
      <c r="AR4022" s="48"/>
      <c r="AT4022" s="48"/>
      <c r="AU4022" s="48"/>
      <c r="AV4022" s="48"/>
      <c r="AZ4022" s="48"/>
      <c r="BA4022" s="48"/>
      <c r="BB4022" s="48"/>
      <c r="BC4022" s="48"/>
      <c r="BD4022" s="48"/>
      <c r="BE4022" s="48"/>
      <c r="BF4022" s="48"/>
      <c r="BG4022" s="48"/>
      <c r="BH4022" s="48"/>
      <c r="BI4022" s="48"/>
      <c r="BJ4022" s="48"/>
      <c r="BK4022" s="48"/>
      <c r="BL4022" s="48"/>
    </row>
    <row r="4023" spans="1:64" x14ac:dyDescent="0.25">
      <c r="A4023" s="56" t="s">
        <v>539</v>
      </c>
      <c r="B4023" s="56" t="s">
        <v>539</v>
      </c>
      <c r="C4023" s="47">
        <v>42323</v>
      </c>
      <c r="D4023" s="47"/>
      <c r="E4023" s="47"/>
      <c r="F4023" s="48" t="s">
        <v>534</v>
      </c>
      <c r="G4023" s="48"/>
      <c r="H4023" s="48">
        <v>472.56281250000001</v>
      </c>
      <c r="I4023" s="48">
        <v>0.1245125</v>
      </c>
      <c r="J4023" s="48">
        <v>0.18211875</v>
      </c>
      <c r="K4023" s="48">
        <v>0.24559375</v>
      </c>
      <c r="L4023" s="48">
        <v>0.24504999999999999</v>
      </c>
      <c r="M4023" s="48">
        <v>0.29133124999999999</v>
      </c>
      <c r="N4023" s="48">
        <v>0.33736875</v>
      </c>
      <c r="O4023" s="48">
        <v>0.30254999999999999</v>
      </c>
      <c r="P4023" s="48"/>
      <c r="Q4023" s="48"/>
      <c r="R4023" s="48"/>
      <c r="S4023" s="48"/>
      <c r="T4023" s="48"/>
      <c r="U4023" s="48"/>
      <c r="V4023" s="48"/>
      <c r="W4023" s="48"/>
      <c r="X4023" s="48"/>
      <c r="Y4023" s="48"/>
      <c r="Z4023" s="48"/>
      <c r="AA4023" s="48"/>
      <c r="AB4023" s="48"/>
      <c r="AC4023" s="48"/>
      <c r="AD4023" s="48"/>
      <c r="AE4023" s="48"/>
      <c r="AF4023" s="48"/>
      <c r="AG4023" s="48"/>
      <c r="AH4023" s="48"/>
      <c r="AI4023" s="48"/>
      <c r="AJ4023" s="48"/>
      <c r="AK4023" s="48"/>
      <c r="AL4023" s="48"/>
      <c r="AM4023" s="48"/>
      <c r="AN4023" s="48"/>
      <c r="AO4023" s="48"/>
      <c r="AP4023" s="48"/>
      <c r="AQ4023" s="48"/>
      <c r="AR4023" s="48"/>
      <c r="AT4023" s="48"/>
      <c r="AU4023" s="48"/>
      <c r="AV4023" s="48"/>
      <c r="AZ4023" s="48"/>
      <c r="BA4023" s="48"/>
      <c r="BB4023" s="48"/>
      <c r="BC4023" s="48"/>
      <c r="BD4023" s="48"/>
      <c r="BE4023" s="48"/>
      <c r="BF4023" s="48"/>
      <c r="BG4023" s="48"/>
      <c r="BH4023" s="48"/>
      <c r="BI4023" s="48"/>
      <c r="BJ4023" s="48"/>
      <c r="BK4023" s="48"/>
      <c r="BL4023" s="48"/>
    </row>
    <row r="4024" spans="1:64" x14ac:dyDescent="0.25">
      <c r="A4024" s="56" t="s">
        <v>539</v>
      </c>
      <c r="B4024" s="56" t="s">
        <v>539</v>
      </c>
      <c r="C4024" s="47">
        <v>42324</v>
      </c>
      <c r="D4024" s="47"/>
      <c r="E4024" s="47"/>
      <c r="F4024" s="48" t="s">
        <v>534</v>
      </c>
      <c r="G4024" s="48"/>
      <c r="H4024" s="48">
        <v>469.33875</v>
      </c>
      <c r="I4024" s="48">
        <v>0.1151875</v>
      </c>
      <c r="J4024" s="48">
        <v>0.17924999999999999</v>
      </c>
      <c r="K4024" s="48">
        <v>0.24241874999999999</v>
      </c>
      <c r="L4024" s="48">
        <v>0.2439375</v>
      </c>
      <c r="M4024" s="48">
        <v>0.29104374999999999</v>
      </c>
      <c r="N4024" s="48">
        <v>0.33730624999999997</v>
      </c>
      <c r="O4024" s="48">
        <v>0.30253750000000001</v>
      </c>
      <c r="P4024" s="48"/>
      <c r="Q4024" s="48"/>
      <c r="R4024" s="48"/>
      <c r="S4024" s="48"/>
      <c r="T4024" s="48"/>
      <c r="U4024" s="48"/>
      <c r="V4024" s="48"/>
      <c r="W4024" s="48"/>
      <c r="X4024" s="48"/>
      <c r="Y4024" s="48"/>
      <c r="Z4024" s="48"/>
      <c r="AA4024" s="48"/>
      <c r="AB4024" s="48"/>
      <c r="AC4024" s="48"/>
      <c r="AD4024" s="48"/>
      <c r="AE4024" s="48"/>
      <c r="AF4024" s="48"/>
      <c r="AG4024" s="48"/>
      <c r="AH4024" s="48"/>
      <c r="AI4024" s="48"/>
      <c r="AJ4024" s="48"/>
      <c r="AK4024" s="48"/>
      <c r="AL4024" s="48"/>
      <c r="AM4024" s="48"/>
      <c r="AN4024" s="48"/>
      <c r="AO4024" s="48"/>
      <c r="AP4024" s="48"/>
      <c r="AQ4024" s="48"/>
      <c r="AR4024" s="48"/>
      <c r="AT4024" s="48"/>
      <c r="AU4024" s="48"/>
      <c r="AV4024" s="48"/>
      <c r="AZ4024" s="48"/>
      <c r="BA4024" s="48"/>
      <c r="BB4024" s="48"/>
      <c r="BC4024" s="48"/>
      <c r="BD4024" s="48"/>
      <c r="BE4024" s="48"/>
      <c r="BF4024" s="48"/>
      <c r="BG4024" s="48"/>
      <c r="BH4024" s="48"/>
      <c r="BI4024" s="48"/>
      <c r="BJ4024" s="48"/>
      <c r="BK4024" s="48"/>
      <c r="BL4024" s="48"/>
    </row>
    <row r="4025" spans="1:64" x14ac:dyDescent="0.25">
      <c r="A4025" s="56" t="s">
        <v>539</v>
      </c>
      <c r="B4025" s="56" t="s">
        <v>539</v>
      </c>
      <c r="C4025" s="47">
        <v>42325</v>
      </c>
      <c r="D4025" s="47"/>
      <c r="E4025" s="47"/>
      <c r="F4025" s="48" t="s">
        <v>534</v>
      </c>
      <c r="G4025" s="48"/>
      <c r="H4025" s="48">
        <v>467.63296874999997</v>
      </c>
      <c r="I4025" s="48">
        <v>0.113071875</v>
      </c>
      <c r="J4025" s="48">
        <v>0.17708125</v>
      </c>
      <c r="K4025" s="48">
        <v>0.24011250000000001</v>
      </c>
      <c r="L4025" s="48">
        <v>0.24301875000000001</v>
      </c>
      <c r="M4025" s="48">
        <v>0.29073749999999998</v>
      </c>
      <c r="N4025" s="48">
        <v>0.33729999999999999</v>
      </c>
      <c r="O4025" s="48">
        <v>0.30253124999999997</v>
      </c>
      <c r="P4025" s="48"/>
      <c r="Q4025" s="48"/>
      <c r="R4025" s="48"/>
      <c r="S4025" s="48"/>
      <c r="T4025" s="48"/>
      <c r="U4025" s="48"/>
      <c r="V4025" s="48"/>
      <c r="W4025" s="48"/>
      <c r="X4025" s="48"/>
      <c r="Y4025" s="48"/>
      <c r="Z4025" s="48"/>
      <c r="AA4025" s="48"/>
      <c r="AB4025" s="48"/>
      <c r="AC4025" s="48"/>
      <c r="AD4025" s="48"/>
      <c r="AE4025" s="48"/>
      <c r="AF4025" s="48">
        <v>0.45735576311053699</v>
      </c>
      <c r="AG4025" s="48">
        <v>0.270168948175527</v>
      </c>
      <c r="AH4025" s="48"/>
      <c r="AI4025" s="48"/>
      <c r="AJ4025" s="48"/>
      <c r="AK4025" s="48"/>
      <c r="AL4025" s="48"/>
      <c r="AM4025" s="48"/>
      <c r="AN4025" s="48"/>
      <c r="AO4025" s="48"/>
      <c r="AP4025" s="48"/>
      <c r="AQ4025" s="48"/>
      <c r="AR4025" s="48"/>
      <c r="AT4025" s="48"/>
      <c r="AU4025" s="48"/>
      <c r="AV4025" s="48"/>
      <c r="AZ4025" s="48"/>
      <c r="BA4025" s="48"/>
      <c r="BB4025" s="48"/>
      <c r="BC4025" s="48"/>
      <c r="BD4025" s="48"/>
      <c r="BE4025" s="48"/>
      <c r="BF4025" s="48"/>
      <c r="BG4025" s="48"/>
      <c r="BH4025" s="48"/>
      <c r="BI4025" s="48"/>
      <c r="BJ4025" s="48"/>
      <c r="BK4025" s="48"/>
      <c r="BL4025" s="48"/>
    </row>
    <row r="4026" spans="1:64" x14ac:dyDescent="0.25">
      <c r="A4026" s="56" t="s">
        <v>539</v>
      </c>
      <c r="B4026" s="56" t="s">
        <v>539</v>
      </c>
      <c r="C4026" s="47">
        <v>42326</v>
      </c>
      <c r="D4026" s="47"/>
      <c r="E4026" s="47"/>
      <c r="F4026" s="48" t="s">
        <v>534</v>
      </c>
      <c r="G4026" s="48"/>
      <c r="H4026" s="48">
        <v>465.70921874999999</v>
      </c>
      <c r="I4026" s="48">
        <v>0.110609375</v>
      </c>
      <c r="J4026" s="48">
        <v>0.17486874999999999</v>
      </c>
      <c r="K4026" s="48">
        <v>0.23739374999999999</v>
      </c>
      <c r="L4026" s="48">
        <v>0.24199375000000001</v>
      </c>
      <c r="M4026" s="48">
        <v>0.29041875</v>
      </c>
      <c r="N4026" s="48">
        <v>0.33729375</v>
      </c>
      <c r="O4026" s="48">
        <v>0.30252499999999999</v>
      </c>
      <c r="P4026" s="48"/>
      <c r="Q4026" s="48"/>
      <c r="R4026" s="48"/>
      <c r="S4026" s="48"/>
      <c r="T4026" s="48"/>
      <c r="U4026" s="48"/>
      <c r="V4026" s="48"/>
      <c r="W4026" s="48"/>
      <c r="X4026" s="48"/>
      <c r="Y4026" s="48"/>
      <c r="Z4026" s="48"/>
      <c r="AA4026" s="48"/>
      <c r="AB4026" s="48"/>
      <c r="AC4026" s="48"/>
      <c r="AD4026" s="48"/>
      <c r="AE4026" s="48"/>
      <c r="AF4026" s="48"/>
      <c r="AG4026" s="48"/>
      <c r="AH4026" s="48"/>
      <c r="AI4026" s="48"/>
      <c r="AJ4026" s="48"/>
      <c r="AK4026" s="48"/>
      <c r="AL4026" s="48"/>
      <c r="AM4026" s="48"/>
      <c r="AN4026" s="48"/>
      <c r="AO4026" s="48"/>
      <c r="AP4026" s="48"/>
      <c r="AQ4026" s="48"/>
      <c r="AR4026" s="48"/>
      <c r="AT4026" s="48"/>
      <c r="AU4026" s="48"/>
      <c r="AV4026" s="48"/>
      <c r="AZ4026" s="48"/>
      <c r="BA4026" s="48"/>
      <c r="BB4026" s="48"/>
      <c r="BC4026" s="48"/>
      <c r="BD4026" s="48"/>
      <c r="BE4026" s="48"/>
      <c r="BF4026" s="48"/>
      <c r="BG4026" s="48"/>
      <c r="BH4026" s="48"/>
      <c r="BI4026" s="48"/>
      <c r="BJ4026" s="48"/>
      <c r="BK4026" s="48"/>
      <c r="BL4026" s="48"/>
    </row>
    <row r="4027" spans="1:64" x14ac:dyDescent="0.25">
      <c r="A4027" s="56" t="s">
        <v>539</v>
      </c>
      <c r="B4027" s="56" t="s">
        <v>539</v>
      </c>
      <c r="C4027" s="47">
        <v>42327</v>
      </c>
      <c r="D4027" s="47"/>
      <c r="E4027" s="47"/>
      <c r="F4027" s="48" t="s">
        <v>534</v>
      </c>
      <c r="G4027" s="48"/>
      <c r="H4027" s="48">
        <v>487.45687500000003</v>
      </c>
      <c r="I4027" s="48">
        <v>0.24026875</v>
      </c>
      <c r="J4027" s="48">
        <v>0.18384375</v>
      </c>
      <c r="K4027" s="48">
        <v>0.24210000000000001</v>
      </c>
      <c r="L4027" s="48">
        <v>0.24088124999999999</v>
      </c>
      <c r="M4027" s="48">
        <v>0.29007500000000003</v>
      </c>
      <c r="N4027" s="48">
        <v>0.33713749999999998</v>
      </c>
      <c r="O4027" s="48">
        <v>0.30260625000000002</v>
      </c>
      <c r="P4027" s="48"/>
      <c r="Q4027" s="48"/>
      <c r="R4027" s="48"/>
      <c r="S4027" s="48"/>
      <c r="T4027" s="48">
        <v>3.5484979249999999</v>
      </c>
      <c r="U4027" s="48">
        <v>190.89500000000001</v>
      </c>
      <c r="V4027" s="48">
        <v>0</v>
      </c>
      <c r="W4027" s="48"/>
      <c r="X4027" s="48"/>
      <c r="Y4027" s="48"/>
      <c r="Z4027" s="48"/>
      <c r="AA4027" s="48"/>
      <c r="AB4027" s="48"/>
      <c r="AC4027" s="48"/>
      <c r="AD4027" s="48"/>
      <c r="AE4027" s="48"/>
      <c r="AF4027" s="48"/>
      <c r="AG4027" s="48"/>
      <c r="AH4027" s="48"/>
      <c r="AI4027" s="48"/>
      <c r="AJ4027" s="48">
        <v>0.91800000000000004</v>
      </c>
      <c r="AK4027" s="48"/>
      <c r="AL4027" s="48"/>
      <c r="AM4027" s="48">
        <v>1.0175000000000001</v>
      </c>
      <c r="AN4027" s="48">
        <v>3.3795741445450903E-2</v>
      </c>
      <c r="AO4027" s="48">
        <v>2.2002464000000002</v>
      </c>
      <c r="AP4027" s="48">
        <v>65.104249999999993</v>
      </c>
      <c r="AQ4027" s="48"/>
      <c r="AR4027" s="48"/>
      <c r="AS4027">
        <v>1.5628779999999998E-2</v>
      </c>
      <c r="AT4027" s="48"/>
      <c r="AU4027" s="48"/>
      <c r="AV4027" s="48"/>
      <c r="AZ4027" s="48"/>
      <c r="BA4027" s="48"/>
      <c r="BB4027" s="48"/>
      <c r="BC4027" s="48"/>
      <c r="BD4027" s="48"/>
      <c r="BE4027" s="48">
        <v>0</v>
      </c>
      <c r="BF4027" s="48"/>
      <c r="BG4027" s="48">
        <v>1.07970035496135E-2</v>
      </c>
      <c r="BH4027" s="48">
        <v>1.348251525</v>
      </c>
      <c r="BI4027" s="48"/>
      <c r="BJ4027" s="48">
        <v>124.87275</v>
      </c>
      <c r="BK4027" s="48"/>
      <c r="BL4027" s="48"/>
    </row>
    <row r="4028" spans="1:64" x14ac:dyDescent="0.25">
      <c r="A4028" s="56" t="s">
        <v>539</v>
      </c>
      <c r="B4028" s="56" t="s">
        <v>539</v>
      </c>
      <c r="C4028" s="47">
        <v>42328</v>
      </c>
      <c r="D4028" s="47"/>
      <c r="E4028" s="47"/>
      <c r="F4028" s="48" t="s">
        <v>534</v>
      </c>
      <c r="G4028" s="48"/>
      <c r="H4028" s="48">
        <v>482.15203124999999</v>
      </c>
      <c r="I4028" s="48">
        <v>0.211640625</v>
      </c>
      <c r="J4028" s="48">
        <v>0.18476875000000001</v>
      </c>
      <c r="K4028" s="48">
        <v>0.23955000000000001</v>
      </c>
      <c r="L4028" s="48">
        <v>0.2399375</v>
      </c>
      <c r="M4028" s="48">
        <v>0.28992499999999999</v>
      </c>
      <c r="N4028" s="48">
        <v>0.33708749999999998</v>
      </c>
      <c r="O4028" s="48">
        <v>0.30246875000000001</v>
      </c>
      <c r="P4028" s="48"/>
      <c r="Q4028" s="48"/>
      <c r="R4028" s="48"/>
      <c r="S4028" s="48">
        <v>2.25</v>
      </c>
      <c r="T4028" s="48"/>
      <c r="U4028" s="48"/>
      <c r="V4028" s="48"/>
      <c r="W4028" s="48"/>
      <c r="X4028" s="48"/>
      <c r="Y4028" s="48"/>
      <c r="Z4028" s="48"/>
      <c r="AA4028" s="48"/>
      <c r="AB4028" s="48"/>
      <c r="AC4028" s="48"/>
      <c r="AD4028" s="48"/>
      <c r="AE4028" s="48">
        <v>8.5500000000000007</v>
      </c>
      <c r="AF4028" s="48"/>
      <c r="AG4028" s="48">
        <v>0.46377921843124997</v>
      </c>
      <c r="AH4028" s="48"/>
      <c r="AI4028" s="48"/>
      <c r="AJ4028" s="48"/>
      <c r="AK4028" s="48">
        <v>1.35</v>
      </c>
      <c r="AL4028" s="48">
        <v>8.15</v>
      </c>
      <c r="AM4028" s="48"/>
      <c r="AN4028" s="48"/>
      <c r="AO4028" s="48"/>
      <c r="AP4028" s="48"/>
      <c r="AQ4028" s="48"/>
      <c r="AR4028" s="48"/>
      <c r="AT4028" s="48"/>
      <c r="AU4028" s="48"/>
      <c r="AV4028" s="48"/>
      <c r="AZ4028" s="48"/>
      <c r="BA4028" s="48"/>
      <c r="BB4028" s="48"/>
      <c r="BC4028" s="48"/>
      <c r="BD4028" s="48"/>
      <c r="BE4028" s="48"/>
      <c r="BF4028" s="48"/>
      <c r="BG4028" s="48"/>
      <c r="BH4028" s="48"/>
      <c r="BI4028" s="48"/>
      <c r="BJ4028" s="48"/>
      <c r="BK4028" s="48"/>
      <c r="BL4028" s="48">
        <v>8.5500000000000007</v>
      </c>
    </row>
    <row r="4029" spans="1:64" x14ac:dyDescent="0.25">
      <c r="A4029" s="56" t="s">
        <v>539</v>
      </c>
      <c r="B4029" s="56" t="s">
        <v>539</v>
      </c>
      <c r="C4029" s="47">
        <v>42329</v>
      </c>
      <c r="D4029" s="47"/>
      <c r="E4029" s="47"/>
      <c r="F4029" s="48" t="s">
        <v>534</v>
      </c>
      <c r="G4029" s="48"/>
      <c r="H4029" s="48">
        <v>479.00625000000002</v>
      </c>
      <c r="I4029" s="48">
        <v>0.1928125</v>
      </c>
      <c r="J4029" s="48">
        <v>0.18513750000000001</v>
      </c>
      <c r="K4029" s="48">
        <v>0.23907500000000001</v>
      </c>
      <c r="L4029" s="48">
        <v>0.23940624999999999</v>
      </c>
      <c r="M4029" s="48">
        <v>0.28965625</v>
      </c>
      <c r="N4029" s="48">
        <v>0.33710000000000001</v>
      </c>
      <c r="O4029" s="48">
        <v>0.30247499999999999</v>
      </c>
      <c r="P4029" s="48"/>
      <c r="Q4029" s="48"/>
      <c r="R4029" s="48"/>
      <c r="S4029" s="48"/>
      <c r="T4029" s="48"/>
      <c r="U4029" s="48"/>
      <c r="V4029" s="48"/>
      <c r="W4029" s="48"/>
      <c r="X4029" s="48"/>
      <c r="Y4029" s="48"/>
      <c r="Z4029" s="48"/>
      <c r="AA4029" s="48"/>
      <c r="AB4029" s="48"/>
      <c r="AC4029" s="48"/>
      <c r="AD4029" s="48"/>
      <c r="AE4029" s="48"/>
      <c r="AF4029" s="48"/>
      <c r="AG4029" s="48"/>
      <c r="AH4029" s="48"/>
      <c r="AI4029" s="48"/>
      <c r="AJ4029" s="48"/>
      <c r="AK4029" s="48"/>
      <c r="AL4029" s="48"/>
      <c r="AM4029" s="48"/>
      <c r="AN4029" s="48"/>
      <c r="AO4029" s="48"/>
      <c r="AP4029" s="48"/>
      <c r="AQ4029" s="48"/>
      <c r="AR4029" s="48"/>
      <c r="AT4029" s="48"/>
      <c r="AU4029" s="48"/>
      <c r="AV4029" s="48"/>
      <c r="AZ4029" s="48"/>
      <c r="BA4029" s="48"/>
      <c r="BB4029" s="48"/>
      <c r="BC4029" s="48"/>
      <c r="BD4029" s="48"/>
      <c r="BE4029" s="48"/>
      <c r="BF4029" s="48"/>
      <c r="BG4029" s="48"/>
      <c r="BH4029" s="48"/>
      <c r="BI4029" s="48"/>
      <c r="BJ4029" s="48"/>
      <c r="BK4029" s="48"/>
      <c r="BL4029" s="48"/>
    </row>
    <row r="4030" spans="1:64" x14ac:dyDescent="0.25">
      <c r="A4030" s="56" t="s">
        <v>539</v>
      </c>
      <c r="B4030" s="56" t="s">
        <v>539</v>
      </c>
      <c r="C4030" s="47">
        <v>42330</v>
      </c>
      <c r="D4030" s="47"/>
      <c r="E4030" s="47"/>
      <c r="F4030" s="48" t="s">
        <v>534</v>
      </c>
      <c r="G4030" s="48"/>
      <c r="H4030" s="48">
        <v>476.31515624999997</v>
      </c>
      <c r="I4030" s="48">
        <v>0.17738437500000001</v>
      </c>
      <c r="J4030" s="48">
        <v>0.18531249999999999</v>
      </c>
      <c r="K4030" s="48">
        <v>0.23858750000000001</v>
      </c>
      <c r="L4030" s="48">
        <v>0.23888124999999999</v>
      </c>
      <c r="M4030" s="48">
        <v>0.28939375000000001</v>
      </c>
      <c r="N4030" s="48">
        <v>0.33703125</v>
      </c>
      <c r="O4030" s="48">
        <v>0.30247499999999999</v>
      </c>
      <c r="P4030" s="48"/>
      <c r="Q4030" s="48"/>
      <c r="R4030" s="48"/>
      <c r="S4030" s="48"/>
      <c r="T4030" s="48"/>
      <c r="U4030" s="48"/>
      <c r="V4030" s="48"/>
      <c r="W4030" s="48"/>
      <c r="X4030" s="48"/>
      <c r="Y4030" s="48"/>
      <c r="Z4030" s="48"/>
      <c r="AA4030" s="48"/>
      <c r="AB4030" s="48"/>
      <c r="AC4030" s="48"/>
      <c r="AD4030" s="48"/>
      <c r="AE4030" s="48"/>
      <c r="AF4030" s="48"/>
      <c r="AG4030" s="48"/>
      <c r="AH4030" s="48"/>
      <c r="AI4030" s="48"/>
      <c r="AJ4030" s="48"/>
      <c r="AK4030" s="48"/>
      <c r="AL4030" s="48"/>
      <c r="AM4030" s="48"/>
      <c r="AN4030" s="48"/>
      <c r="AO4030" s="48"/>
      <c r="AP4030" s="48"/>
      <c r="AQ4030" s="48"/>
      <c r="AR4030" s="48"/>
      <c r="AT4030" s="48"/>
      <c r="AU4030" s="48"/>
      <c r="AV4030" s="48"/>
      <c r="AZ4030" s="48"/>
      <c r="BA4030" s="48"/>
      <c r="BB4030" s="48"/>
      <c r="BC4030" s="48"/>
      <c r="BD4030" s="48"/>
      <c r="BE4030" s="48"/>
      <c r="BF4030" s="48"/>
      <c r="BG4030" s="48"/>
      <c r="BH4030" s="48"/>
      <c r="BI4030" s="48"/>
      <c r="BJ4030" s="48"/>
      <c r="BK4030" s="48"/>
      <c r="BL4030" s="48"/>
    </row>
    <row r="4031" spans="1:64" x14ac:dyDescent="0.25">
      <c r="A4031" s="56" t="s">
        <v>539</v>
      </c>
      <c r="B4031" s="56" t="s">
        <v>539</v>
      </c>
      <c r="C4031" s="47">
        <v>42331</v>
      </c>
      <c r="D4031" s="47"/>
      <c r="E4031" s="47"/>
      <c r="F4031" s="48" t="s">
        <v>534</v>
      </c>
      <c r="G4031" s="48"/>
      <c r="H4031" s="48">
        <v>473.16703124999998</v>
      </c>
      <c r="I4031" s="48">
        <v>0.16167187499999999</v>
      </c>
      <c r="J4031" s="48">
        <v>0.1842125</v>
      </c>
      <c r="K4031" s="48">
        <v>0.23754375</v>
      </c>
      <c r="L4031" s="48">
        <v>0.23826249999999999</v>
      </c>
      <c r="M4031" s="48">
        <v>0.28906874999999999</v>
      </c>
      <c r="N4031" s="48">
        <v>0.33701249999999999</v>
      </c>
      <c r="O4031" s="48">
        <v>0.30239375000000002</v>
      </c>
      <c r="P4031" s="48"/>
      <c r="Q4031" s="48"/>
      <c r="R4031" s="48"/>
      <c r="S4031" s="48"/>
      <c r="T4031" s="48"/>
      <c r="U4031" s="48"/>
      <c r="V4031" s="48"/>
      <c r="W4031" s="48"/>
      <c r="X4031" s="48"/>
      <c r="Y4031" s="48"/>
      <c r="Z4031" s="48"/>
      <c r="AA4031" s="48"/>
      <c r="AB4031" s="48"/>
      <c r="AC4031" s="48"/>
      <c r="AD4031" s="48"/>
      <c r="AE4031" s="48"/>
      <c r="AF4031" s="48">
        <v>0.42088053938940001</v>
      </c>
      <c r="AG4031" s="48">
        <v>0.27767593049018602</v>
      </c>
      <c r="AH4031" s="48"/>
      <c r="AI4031" s="48"/>
      <c r="AJ4031" s="48"/>
      <c r="AK4031" s="48"/>
      <c r="AL4031" s="48"/>
      <c r="AM4031" s="48"/>
      <c r="AN4031" s="48"/>
      <c r="AO4031" s="48"/>
      <c r="AP4031" s="48"/>
      <c r="AQ4031" s="48"/>
      <c r="AR4031" s="48"/>
      <c r="AT4031" s="48"/>
      <c r="AU4031" s="48"/>
      <c r="AV4031" s="48"/>
      <c r="AZ4031" s="48"/>
      <c r="BA4031" s="48"/>
      <c r="BB4031" s="48"/>
      <c r="BC4031" s="48"/>
      <c r="BD4031" s="48"/>
      <c r="BE4031" s="48"/>
      <c r="BF4031" s="48"/>
      <c r="BG4031" s="48"/>
      <c r="BH4031" s="48"/>
      <c r="BI4031" s="48"/>
      <c r="BJ4031" s="48"/>
      <c r="BK4031" s="48"/>
      <c r="BL4031" s="48"/>
    </row>
    <row r="4032" spans="1:64" x14ac:dyDescent="0.25">
      <c r="A4032" s="56" t="s">
        <v>539</v>
      </c>
      <c r="B4032" s="56" t="s">
        <v>539</v>
      </c>
      <c r="C4032" s="47">
        <v>42332</v>
      </c>
      <c r="D4032" s="47"/>
      <c r="E4032" s="47"/>
      <c r="F4032" s="48" t="s">
        <v>534</v>
      </c>
      <c r="G4032" s="48"/>
      <c r="H4032" s="48">
        <v>469.85296875</v>
      </c>
      <c r="I4032" s="48">
        <v>0.146259375</v>
      </c>
      <c r="J4032" s="48">
        <v>0.18256875</v>
      </c>
      <c r="K4032" s="48">
        <v>0.23628750000000001</v>
      </c>
      <c r="L4032" s="48">
        <v>0.23760624999999999</v>
      </c>
      <c r="M4032" s="48">
        <v>0.28868749999999999</v>
      </c>
      <c r="N4032" s="48">
        <v>0.33684999999999998</v>
      </c>
      <c r="O4032" s="48">
        <v>0.30233125</v>
      </c>
      <c r="P4032" s="48"/>
      <c r="Q4032" s="48"/>
      <c r="R4032" s="48"/>
      <c r="S4032" s="48"/>
      <c r="T4032" s="48"/>
      <c r="U4032" s="48"/>
      <c r="V4032" s="48"/>
      <c r="W4032" s="48"/>
      <c r="X4032" s="48"/>
      <c r="Y4032" s="48"/>
      <c r="Z4032" s="48"/>
      <c r="AA4032" s="48"/>
      <c r="AB4032" s="48"/>
      <c r="AC4032" s="48"/>
      <c r="AD4032" s="48"/>
      <c r="AE4032" s="48"/>
      <c r="AF4032" s="48"/>
      <c r="AG4032" s="48"/>
      <c r="AH4032" s="48"/>
      <c r="AI4032" s="48"/>
      <c r="AJ4032" s="48"/>
      <c r="AK4032" s="48"/>
      <c r="AL4032" s="48"/>
      <c r="AM4032" s="48"/>
      <c r="AN4032" s="48"/>
      <c r="AO4032" s="48"/>
      <c r="AP4032" s="48"/>
      <c r="AQ4032" s="48"/>
      <c r="AR4032" s="48"/>
      <c r="AT4032" s="48"/>
      <c r="AU4032" s="48"/>
      <c r="AV4032" s="48"/>
      <c r="AZ4032" s="48"/>
      <c r="BA4032" s="48"/>
      <c r="BB4032" s="48"/>
      <c r="BC4032" s="48"/>
      <c r="BD4032" s="48"/>
      <c r="BE4032" s="48"/>
      <c r="BF4032" s="48"/>
      <c r="BG4032" s="48"/>
      <c r="BH4032" s="48"/>
      <c r="BI4032" s="48"/>
      <c r="BJ4032" s="48"/>
      <c r="BK4032" s="48"/>
      <c r="BL4032" s="48"/>
    </row>
    <row r="4033" spans="1:64" x14ac:dyDescent="0.25">
      <c r="A4033" s="56" t="s">
        <v>539</v>
      </c>
      <c r="B4033" s="56" t="s">
        <v>539</v>
      </c>
      <c r="C4033" s="47">
        <v>42333</v>
      </c>
      <c r="D4033" s="47"/>
      <c r="E4033" s="47"/>
      <c r="F4033" s="48" t="s">
        <v>534</v>
      </c>
      <c r="G4033" s="48"/>
      <c r="H4033" s="48">
        <v>466.41750000000002</v>
      </c>
      <c r="I4033" s="48">
        <v>0.13231875000000001</v>
      </c>
      <c r="J4033" s="48">
        <v>0.17954375</v>
      </c>
      <c r="K4033" s="48">
        <v>0.23430000000000001</v>
      </c>
      <c r="L4033" s="48">
        <v>0.23696875000000001</v>
      </c>
      <c r="M4033" s="48">
        <v>0.28842499999999999</v>
      </c>
      <c r="N4033" s="48">
        <v>0.33682499999999999</v>
      </c>
      <c r="O4033" s="48">
        <v>0.30227500000000002</v>
      </c>
      <c r="P4033" s="48"/>
      <c r="Q4033" s="48"/>
      <c r="R4033" s="48"/>
      <c r="S4033" s="48"/>
      <c r="T4033" s="48"/>
      <c r="U4033" s="48"/>
      <c r="V4033" s="48"/>
      <c r="W4033" s="48"/>
      <c r="X4033" s="48"/>
      <c r="Y4033" s="48"/>
      <c r="Z4033" s="48"/>
      <c r="AA4033" s="48"/>
      <c r="AB4033" s="48"/>
      <c r="AC4033" s="48"/>
      <c r="AD4033" s="48"/>
      <c r="AE4033" s="48">
        <v>8.5500000000000007</v>
      </c>
      <c r="AF4033" s="48"/>
      <c r="AG4033" s="48"/>
      <c r="AH4033" s="48"/>
      <c r="AI4033" s="48"/>
      <c r="AJ4033" s="48"/>
      <c r="AK4033" s="48">
        <v>1.4</v>
      </c>
      <c r="AL4033" s="48">
        <v>8.5500000000000007</v>
      </c>
      <c r="AM4033" s="48"/>
      <c r="AN4033" s="48"/>
      <c r="AO4033" s="48"/>
      <c r="AP4033" s="48"/>
      <c r="AQ4033" s="48"/>
      <c r="AR4033" s="48"/>
      <c r="AT4033" s="48"/>
      <c r="AU4033" s="48"/>
      <c r="AV4033" s="48"/>
      <c r="AZ4033" s="48"/>
      <c r="BA4033" s="48"/>
      <c r="BB4033" s="48"/>
      <c r="BC4033" s="48"/>
      <c r="BD4033" s="48"/>
      <c r="BE4033" s="48"/>
      <c r="BF4033" s="48"/>
      <c r="BG4033" s="48"/>
      <c r="BH4033" s="48"/>
      <c r="BI4033" s="48"/>
      <c r="BJ4033" s="48"/>
      <c r="BK4033" s="48"/>
      <c r="BL4033" s="48">
        <v>8.5500000000000007</v>
      </c>
    </row>
    <row r="4034" spans="1:64" x14ac:dyDescent="0.25">
      <c r="A4034" s="56" t="s">
        <v>539</v>
      </c>
      <c r="B4034" s="56" t="s">
        <v>539</v>
      </c>
      <c r="C4034" s="47">
        <v>42334</v>
      </c>
      <c r="D4034" s="47"/>
      <c r="E4034" s="47"/>
      <c r="F4034" s="48" t="s">
        <v>534</v>
      </c>
      <c r="G4034" s="48"/>
      <c r="H4034" s="48">
        <v>462.77906250000001</v>
      </c>
      <c r="I4034" s="48">
        <v>0.12089999999999999</v>
      </c>
      <c r="J4034" s="48">
        <v>0.17531875</v>
      </c>
      <c r="K4034" s="48">
        <v>0.2311375</v>
      </c>
      <c r="L4034" s="48">
        <v>0.23635624999999999</v>
      </c>
      <c r="M4034" s="48">
        <v>0.28810000000000002</v>
      </c>
      <c r="N4034" s="48">
        <v>0.33663749999999998</v>
      </c>
      <c r="O4034" s="48">
        <v>0.30225625</v>
      </c>
      <c r="P4034" s="48"/>
      <c r="Q4034" s="48"/>
      <c r="R4034" s="48"/>
      <c r="S4034" s="48"/>
      <c r="T4034" s="48"/>
      <c r="U4034" s="48"/>
      <c r="V4034" s="48"/>
      <c r="W4034" s="48"/>
      <c r="X4034" s="48"/>
      <c r="Y4034" s="48"/>
      <c r="Z4034" s="48"/>
      <c r="AA4034" s="48"/>
      <c r="AB4034" s="48"/>
      <c r="AC4034" s="48"/>
      <c r="AD4034" s="48"/>
      <c r="AE4034" s="48"/>
      <c r="AF4034" s="48"/>
      <c r="AG4034" s="48"/>
      <c r="AH4034" s="48"/>
      <c r="AI4034" s="48"/>
      <c r="AJ4034" s="48"/>
      <c r="AK4034" s="48"/>
      <c r="AL4034" s="48"/>
      <c r="AM4034" s="48"/>
      <c r="AN4034" s="48"/>
      <c r="AO4034" s="48"/>
      <c r="AP4034" s="48"/>
      <c r="AQ4034" s="48"/>
      <c r="AR4034" s="48"/>
      <c r="AT4034" s="48"/>
      <c r="AU4034" s="48"/>
      <c r="AV4034" s="48"/>
      <c r="AZ4034" s="48"/>
      <c r="BA4034" s="48"/>
      <c r="BB4034" s="48"/>
      <c r="BC4034" s="48"/>
      <c r="BD4034" s="48"/>
      <c r="BE4034" s="48"/>
      <c r="BF4034" s="48"/>
      <c r="BG4034" s="48"/>
      <c r="BH4034" s="48"/>
      <c r="BI4034" s="48"/>
      <c r="BJ4034" s="48"/>
      <c r="BK4034" s="48"/>
      <c r="BL4034" s="48"/>
    </row>
    <row r="4035" spans="1:64" x14ac:dyDescent="0.25">
      <c r="A4035" s="56" t="s">
        <v>539</v>
      </c>
      <c r="B4035" s="56" t="s">
        <v>539</v>
      </c>
      <c r="C4035" s="47">
        <v>42335</v>
      </c>
      <c r="D4035" s="47"/>
      <c r="E4035" s="47"/>
      <c r="F4035" s="48" t="s">
        <v>534</v>
      </c>
      <c r="G4035" s="48"/>
      <c r="H4035" s="48">
        <v>460.12031250000001</v>
      </c>
      <c r="I4035" s="48">
        <v>0.11375625</v>
      </c>
      <c r="J4035" s="48">
        <v>0.1721375</v>
      </c>
      <c r="K4035" s="48">
        <v>0.22854374999999999</v>
      </c>
      <c r="L4035" s="48">
        <v>0.23565</v>
      </c>
      <c r="M4035" s="48">
        <v>0.28776875000000002</v>
      </c>
      <c r="N4035" s="48">
        <v>0.33665</v>
      </c>
      <c r="O4035" s="48">
        <v>0.30217500000000003</v>
      </c>
      <c r="P4035" s="48"/>
      <c r="Q4035" s="48"/>
      <c r="R4035" s="48"/>
      <c r="S4035" s="48"/>
      <c r="T4035" s="48"/>
      <c r="U4035" s="48"/>
      <c r="V4035" s="48"/>
      <c r="W4035" s="48"/>
      <c r="X4035" s="48"/>
      <c r="Y4035" s="48"/>
      <c r="Z4035" s="48"/>
      <c r="AA4035" s="48"/>
      <c r="AB4035" s="48"/>
      <c r="AC4035" s="48"/>
      <c r="AD4035" s="48"/>
      <c r="AE4035" s="48"/>
      <c r="AF4035" s="48"/>
      <c r="AG4035" s="48"/>
      <c r="AH4035" s="48"/>
      <c r="AI4035" s="48"/>
      <c r="AJ4035" s="48"/>
      <c r="AK4035" s="48"/>
      <c r="AL4035" s="48"/>
      <c r="AM4035" s="48"/>
      <c r="AN4035" s="48"/>
      <c r="AO4035" s="48"/>
      <c r="AP4035" s="48"/>
      <c r="AQ4035" s="48"/>
      <c r="AR4035" s="48"/>
      <c r="AT4035" s="48"/>
      <c r="AU4035" s="48"/>
      <c r="AV4035" s="48"/>
      <c r="AZ4035" s="48"/>
      <c r="BA4035" s="48"/>
      <c r="BB4035" s="48"/>
      <c r="BC4035" s="48"/>
      <c r="BD4035" s="48"/>
      <c r="BE4035" s="48"/>
      <c r="BF4035" s="48"/>
      <c r="BG4035" s="48"/>
      <c r="BH4035" s="48"/>
      <c r="BI4035" s="48"/>
      <c r="BJ4035" s="48"/>
      <c r="BK4035" s="48"/>
      <c r="BL4035" s="48"/>
    </row>
    <row r="4036" spans="1:64" x14ac:dyDescent="0.25">
      <c r="A4036" s="56" t="s">
        <v>539</v>
      </c>
      <c r="B4036" s="56" t="s">
        <v>539</v>
      </c>
      <c r="C4036" s="47">
        <v>42336</v>
      </c>
      <c r="D4036" s="47"/>
      <c r="E4036" s="47"/>
      <c r="F4036" s="48" t="s">
        <v>534</v>
      </c>
      <c r="G4036" s="48"/>
      <c r="H4036" s="48">
        <v>456.51046874999997</v>
      </c>
      <c r="I4036" s="48">
        <v>0.107703125</v>
      </c>
      <c r="J4036" s="48">
        <v>0.16714999999999999</v>
      </c>
      <c r="K4036" s="48">
        <v>0.22369375</v>
      </c>
      <c r="L4036" s="48">
        <v>0.23433124999999999</v>
      </c>
      <c r="M4036" s="48">
        <v>0.287275</v>
      </c>
      <c r="N4036" s="48">
        <v>0.33668749999999997</v>
      </c>
      <c r="O4036" s="48">
        <v>0.30228749999999999</v>
      </c>
      <c r="P4036" s="48"/>
      <c r="Q4036" s="48"/>
      <c r="R4036" s="48"/>
      <c r="S4036" s="48"/>
      <c r="T4036" s="48"/>
      <c r="U4036" s="48"/>
      <c r="V4036" s="48"/>
      <c r="W4036" s="48"/>
      <c r="X4036" s="48"/>
      <c r="Y4036" s="48"/>
      <c r="Z4036" s="48"/>
      <c r="AA4036" s="48"/>
      <c r="AB4036" s="48"/>
      <c r="AC4036" s="48"/>
      <c r="AD4036" s="48"/>
      <c r="AE4036" s="48"/>
      <c r="AF4036" s="48"/>
      <c r="AG4036" s="48"/>
      <c r="AH4036" s="48"/>
      <c r="AI4036" s="48"/>
      <c r="AJ4036" s="48"/>
      <c r="AK4036" s="48"/>
      <c r="AL4036" s="48"/>
      <c r="AM4036" s="48"/>
      <c r="AN4036" s="48"/>
      <c r="AO4036" s="48"/>
      <c r="AP4036" s="48"/>
      <c r="AQ4036" s="48"/>
      <c r="AR4036" s="48"/>
      <c r="AT4036" s="48"/>
      <c r="AU4036" s="48"/>
      <c r="AV4036" s="48"/>
      <c r="AZ4036" s="48"/>
      <c r="BA4036" s="48"/>
      <c r="BB4036" s="48"/>
      <c r="BC4036" s="48"/>
      <c r="BD4036" s="48"/>
      <c r="BE4036" s="48"/>
      <c r="BF4036" s="48"/>
      <c r="BG4036" s="48"/>
      <c r="BH4036" s="48"/>
      <c r="BI4036" s="48"/>
      <c r="BJ4036" s="48"/>
      <c r="BK4036" s="48"/>
      <c r="BL4036" s="48"/>
    </row>
    <row r="4037" spans="1:64" x14ac:dyDescent="0.25">
      <c r="A4037" s="56" t="s">
        <v>539</v>
      </c>
      <c r="B4037" s="56" t="s">
        <v>539</v>
      </c>
      <c r="C4037" s="47">
        <v>42337</v>
      </c>
      <c r="D4037" s="47"/>
      <c r="E4037" s="47"/>
      <c r="F4037" s="48" t="s">
        <v>534</v>
      </c>
      <c r="G4037" s="48"/>
      <c r="H4037" s="48">
        <v>454.08046875000002</v>
      </c>
      <c r="I4037" s="48">
        <v>0.10344062499999999</v>
      </c>
      <c r="J4037" s="48">
        <v>0.1638</v>
      </c>
      <c r="K4037" s="48">
        <v>0.22070624999999999</v>
      </c>
      <c r="L4037" s="48">
        <v>0.23335</v>
      </c>
      <c r="M4037" s="48">
        <v>0.28699374999999999</v>
      </c>
      <c r="N4037" s="48">
        <v>0.33668124999999999</v>
      </c>
      <c r="O4037" s="48">
        <v>0.30225000000000002</v>
      </c>
      <c r="P4037" s="48"/>
      <c r="Q4037" s="48"/>
      <c r="R4037" s="48"/>
      <c r="S4037" s="48"/>
      <c r="T4037" s="48"/>
      <c r="U4037" s="48"/>
      <c r="V4037" s="48"/>
      <c r="W4037" s="48"/>
      <c r="X4037" s="48"/>
      <c r="Y4037" s="48"/>
      <c r="Z4037" s="48"/>
      <c r="AA4037" s="48"/>
      <c r="AB4037" s="48"/>
      <c r="AC4037" s="48"/>
      <c r="AD4037" s="48"/>
      <c r="AE4037" s="48"/>
      <c r="AF4037" s="48"/>
      <c r="AG4037" s="48"/>
      <c r="AH4037" s="48"/>
      <c r="AI4037" s="48"/>
      <c r="AJ4037" s="48"/>
      <c r="AK4037" s="48"/>
      <c r="AL4037" s="48"/>
      <c r="AM4037" s="48"/>
      <c r="AN4037" s="48"/>
      <c r="AO4037" s="48"/>
      <c r="AP4037" s="48"/>
      <c r="AQ4037" s="48"/>
      <c r="AR4037" s="48"/>
      <c r="AT4037" s="48"/>
      <c r="AU4037" s="48"/>
      <c r="AV4037" s="48"/>
      <c r="AZ4037" s="48"/>
      <c r="BA4037" s="48"/>
      <c r="BB4037" s="48"/>
      <c r="BC4037" s="48"/>
      <c r="BD4037" s="48"/>
      <c r="BE4037" s="48"/>
      <c r="BF4037" s="48"/>
      <c r="BG4037" s="48"/>
      <c r="BH4037" s="48"/>
      <c r="BI4037" s="48"/>
      <c r="BJ4037" s="48"/>
      <c r="BK4037" s="48"/>
      <c r="BL4037" s="48"/>
    </row>
    <row r="4038" spans="1:64" x14ac:dyDescent="0.25">
      <c r="A4038" s="56" t="s">
        <v>539</v>
      </c>
      <c r="B4038" s="56" t="s">
        <v>539</v>
      </c>
      <c r="C4038" s="47">
        <v>42338</v>
      </c>
      <c r="D4038" s="47"/>
      <c r="E4038" s="47"/>
      <c r="F4038" s="48" t="s">
        <v>534</v>
      </c>
      <c r="G4038" s="48"/>
      <c r="H4038" s="48">
        <v>451.92937499999999</v>
      </c>
      <c r="I4038" s="48">
        <v>0.10129375</v>
      </c>
      <c r="J4038" s="48">
        <v>0.16138125</v>
      </c>
      <c r="K4038" s="48">
        <v>0.21746874999999999</v>
      </c>
      <c r="L4038" s="48">
        <v>0.23200000000000001</v>
      </c>
      <c r="M4038" s="48">
        <v>0.28665000000000002</v>
      </c>
      <c r="N4038" s="48">
        <v>0.33673124999999998</v>
      </c>
      <c r="O4038" s="48">
        <v>0.30224374999999998</v>
      </c>
      <c r="P4038" s="48"/>
      <c r="Q4038" s="48"/>
      <c r="R4038" s="48"/>
      <c r="S4038" s="48"/>
      <c r="T4038" s="48"/>
      <c r="U4038" s="48"/>
      <c r="V4038" s="48"/>
      <c r="W4038" s="48"/>
      <c r="X4038" s="48"/>
      <c r="Y4038" s="48"/>
      <c r="Z4038" s="48"/>
      <c r="AA4038" s="48"/>
      <c r="AB4038" s="48"/>
      <c r="AC4038" s="48"/>
      <c r="AD4038" s="48"/>
      <c r="AE4038" s="48"/>
      <c r="AF4038" s="48">
        <v>0.42312306686448597</v>
      </c>
      <c r="AG4038" s="48">
        <v>0.30186309810305501</v>
      </c>
      <c r="AH4038" s="48"/>
      <c r="AI4038" s="48"/>
      <c r="AJ4038" s="48"/>
      <c r="AK4038" s="48"/>
      <c r="AL4038" s="48"/>
      <c r="AM4038" s="48"/>
      <c r="AN4038" s="48"/>
      <c r="AO4038" s="48"/>
      <c r="AP4038" s="48"/>
      <c r="AQ4038" s="48"/>
      <c r="AR4038" s="48"/>
      <c r="AT4038" s="48"/>
      <c r="AU4038" s="48"/>
      <c r="AV4038" s="48"/>
      <c r="AZ4038" s="48"/>
      <c r="BA4038" s="48"/>
      <c r="BB4038" s="48"/>
      <c r="BC4038" s="48"/>
      <c r="BD4038" s="48"/>
      <c r="BE4038" s="48"/>
      <c r="BF4038" s="48"/>
      <c r="BG4038" s="48"/>
      <c r="BH4038" s="48"/>
      <c r="BI4038" s="48"/>
      <c r="BJ4038" s="48"/>
      <c r="BK4038" s="48"/>
      <c r="BL4038" s="48"/>
    </row>
    <row r="4039" spans="1:64" x14ac:dyDescent="0.25">
      <c r="A4039" s="56" t="s">
        <v>539</v>
      </c>
      <c r="B4039" s="56" t="s">
        <v>539</v>
      </c>
      <c r="C4039" s="47">
        <v>42339</v>
      </c>
      <c r="D4039" s="47"/>
      <c r="E4039" s="47"/>
      <c r="F4039" s="48" t="s">
        <v>534</v>
      </c>
      <c r="G4039" s="48"/>
      <c r="H4039" s="48">
        <v>449.90671874999998</v>
      </c>
      <c r="I4039" s="48">
        <v>9.9246874999999998E-2</v>
      </c>
      <c r="J4039" s="48">
        <v>0.15926874999999999</v>
      </c>
      <c r="K4039" s="48">
        <v>0.21489374999999999</v>
      </c>
      <c r="L4039" s="48">
        <v>0.23066249999999999</v>
      </c>
      <c r="M4039" s="48">
        <v>0.28620000000000001</v>
      </c>
      <c r="N4039" s="48">
        <v>0.33660000000000001</v>
      </c>
      <c r="O4039" s="48">
        <v>0.30207499999999998</v>
      </c>
      <c r="P4039" s="48"/>
      <c r="Q4039" s="48"/>
      <c r="R4039" s="48"/>
      <c r="S4039" s="48"/>
      <c r="T4039" s="48"/>
      <c r="U4039" s="48"/>
      <c r="V4039" s="48"/>
      <c r="W4039" s="48"/>
      <c r="X4039" s="48"/>
      <c r="Y4039" s="48"/>
      <c r="Z4039" s="48"/>
      <c r="AA4039" s="48"/>
      <c r="AB4039" s="48"/>
      <c r="AC4039" s="48"/>
      <c r="AD4039" s="48"/>
      <c r="AE4039" s="48"/>
      <c r="AF4039" s="48"/>
      <c r="AG4039" s="48"/>
      <c r="AH4039" s="48"/>
      <c r="AI4039" s="48"/>
      <c r="AJ4039" s="48"/>
      <c r="AK4039" s="48"/>
      <c r="AL4039" s="48"/>
      <c r="AM4039" s="48"/>
      <c r="AN4039" s="48"/>
      <c r="AO4039" s="48"/>
      <c r="AP4039" s="48"/>
      <c r="AQ4039" s="48"/>
      <c r="AR4039" s="48"/>
      <c r="AT4039" s="48"/>
      <c r="AU4039" s="48"/>
      <c r="AV4039" s="48"/>
      <c r="AZ4039" s="48"/>
      <c r="BA4039" s="48"/>
      <c r="BB4039" s="48"/>
      <c r="BC4039" s="48"/>
      <c r="BD4039" s="48"/>
      <c r="BE4039" s="48"/>
      <c r="BF4039" s="48"/>
      <c r="BG4039" s="48"/>
      <c r="BH4039" s="48"/>
      <c r="BI4039" s="48"/>
      <c r="BJ4039" s="48"/>
      <c r="BK4039" s="48"/>
      <c r="BL4039" s="48"/>
    </row>
    <row r="4040" spans="1:64" x14ac:dyDescent="0.25">
      <c r="A4040" s="56" t="s">
        <v>539</v>
      </c>
      <c r="B4040" s="56" t="s">
        <v>539</v>
      </c>
      <c r="C4040" s="47">
        <v>42340</v>
      </c>
      <c r="D4040" s="47"/>
      <c r="E4040" s="47"/>
      <c r="F4040" s="48" t="s">
        <v>534</v>
      </c>
      <c r="G4040" s="48"/>
      <c r="H4040" s="48">
        <v>446.11734374999997</v>
      </c>
      <c r="I4040" s="48">
        <v>9.5109374999999996E-2</v>
      </c>
      <c r="J4040" s="48">
        <v>0.15510625</v>
      </c>
      <c r="K4040" s="48">
        <v>0.2101625</v>
      </c>
      <c r="L4040" s="48">
        <v>0.22824375</v>
      </c>
      <c r="M4040" s="48">
        <v>0.28491875</v>
      </c>
      <c r="N4040" s="48">
        <v>0.33653749999999999</v>
      </c>
      <c r="O4040" s="48">
        <v>0.30208750000000001</v>
      </c>
      <c r="P4040" s="48"/>
      <c r="Q4040" s="48"/>
      <c r="R4040" s="48"/>
      <c r="S4040" s="48"/>
      <c r="T4040" s="48"/>
      <c r="U4040" s="48"/>
      <c r="V4040" s="48"/>
      <c r="W4040" s="48"/>
      <c r="X4040" s="48"/>
      <c r="Y4040" s="48"/>
      <c r="Z4040" s="48"/>
      <c r="AA4040" s="48"/>
      <c r="AB4040" s="48"/>
      <c r="AC4040" s="48"/>
      <c r="AD4040" s="48"/>
      <c r="AE4040" s="48">
        <v>8.5500000000000007</v>
      </c>
      <c r="AF4040" s="48"/>
      <c r="AG4040" s="48"/>
      <c r="AH4040" s="48"/>
      <c r="AI4040" s="48"/>
      <c r="AJ4040" s="48"/>
      <c r="AK4040" s="48">
        <v>1.7</v>
      </c>
      <c r="AL4040" s="48">
        <v>8.5500000000000007</v>
      </c>
      <c r="AM4040" s="48"/>
      <c r="AN4040" s="48"/>
      <c r="AO4040" s="48"/>
      <c r="AP4040" s="48"/>
      <c r="AQ4040" s="48"/>
      <c r="AR4040" s="48"/>
      <c r="AT4040" s="48"/>
      <c r="AU4040" s="48"/>
      <c r="AV4040" s="48"/>
      <c r="AZ4040" s="48"/>
      <c r="BA4040" s="48"/>
      <c r="BB4040" s="48"/>
      <c r="BC4040" s="48"/>
      <c r="BD4040" s="48"/>
      <c r="BE4040" s="48"/>
      <c r="BF4040" s="48"/>
      <c r="BG4040" s="48"/>
      <c r="BH4040" s="48"/>
      <c r="BI4040" s="48"/>
      <c r="BJ4040" s="48"/>
      <c r="BK4040" s="48"/>
      <c r="BL4040" s="48">
        <v>8.5500000000000007</v>
      </c>
    </row>
    <row r="4041" spans="1:64" x14ac:dyDescent="0.25">
      <c r="A4041" s="56" t="s">
        <v>539</v>
      </c>
      <c r="B4041" s="56" t="s">
        <v>539</v>
      </c>
      <c r="C4041" s="47">
        <v>42341</v>
      </c>
      <c r="D4041" s="47"/>
      <c r="E4041" s="47"/>
      <c r="F4041" s="48" t="s">
        <v>534</v>
      </c>
      <c r="G4041" s="48"/>
      <c r="H4041" s="48">
        <v>444.268125</v>
      </c>
      <c r="I4041" s="48">
        <v>9.1131249999999997E-2</v>
      </c>
      <c r="J4041" s="48">
        <v>0.15286875</v>
      </c>
      <c r="K4041" s="48">
        <v>0.20823125000000001</v>
      </c>
      <c r="L4041" s="48">
        <v>0.22746875</v>
      </c>
      <c r="M4041" s="48">
        <v>0.28472500000000001</v>
      </c>
      <c r="N4041" s="48">
        <v>0.3364375</v>
      </c>
      <c r="O4041" s="48">
        <v>0.30203124999999997</v>
      </c>
      <c r="P4041" s="48"/>
      <c r="Q4041" s="48"/>
      <c r="R4041" s="48"/>
      <c r="S4041" s="48"/>
      <c r="T4041" s="48">
        <v>6.2899016249999997</v>
      </c>
      <c r="U4041" s="48">
        <v>347.90100000000001</v>
      </c>
      <c r="V4041" s="48">
        <v>103.46925</v>
      </c>
      <c r="W4041" s="48"/>
      <c r="X4041" s="48"/>
      <c r="Y4041" s="48"/>
      <c r="Z4041" s="48"/>
      <c r="AA4041" s="48"/>
      <c r="AB4041" s="48"/>
      <c r="AC4041" s="48"/>
      <c r="AD4041" s="48"/>
      <c r="AE4041" s="48"/>
      <c r="AF4041" s="48"/>
      <c r="AG4041" s="48"/>
      <c r="AH4041" s="48"/>
      <c r="AI4041" s="48"/>
      <c r="AJ4041" s="48">
        <v>1.282</v>
      </c>
      <c r="AK4041" s="48"/>
      <c r="AL4041" s="48"/>
      <c r="AM4041" s="48">
        <v>0.89</v>
      </c>
      <c r="AN4041" s="48">
        <v>3.8321735952213103E-2</v>
      </c>
      <c r="AO4041" s="48">
        <v>2.2149292749999998</v>
      </c>
      <c r="AP4041" s="48">
        <v>57.798250000000003</v>
      </c>
      <c r="AQ4041" s="48"/>
      <c r="AR4041" s="48"/>
      <c r="AS4041">
        <v>1.539839E-2</v>
      </c>
      <c r="AT4041" s="48"/>
      <c r="AU4041" s="48"/>
      <c r="AV4041" s="48"/>
      <c r="AZ4041" s="48"/>
      <c r="BA4041" s="48"/>
      <c r="BB4041" s="48"/>
      <c r="BC4041" s="48">
        <v>1.90483855</v>
      </c>
      <c r="BD4041" s="48"/>
      <c r="BE4041" s="48">
        <v>103.46925</v>
      </c>
      <c r="BF4041" s="48">
        <v>1.8409706748623401E-2</v>
      </c>
      <c r="BG4041" s="48">
        <v>1.1708207378952999E-2</v>
      </c>
      <c r="BH4041" s="48">
        <v>2.1701337999999999</v>
      </c>
      <c r="BI4041" s="48"/>
      <c r="BJ4041" s="48">
        <v>185.35149999999999</v>
      </c>
      <c r="BK4041" s="48"/>
      <c r="BL4041" s="48"/>
    </row>
    <row r="4042" spans="1:64" x14ac:dyDescent="0.25">
      <c r="A4042" s="56" t="s">
        <v>539</v>
      </c>
      <c r="B4042" s="56" t="s">
        <v>539</v>
      </c>
      <c r="C4042" s="47">
        <v>42342</v>
      </c>
      <c r="D4042" s="47"/>
      <c r="E4042" s="47"/>
      <c r="F4042" s="48" t="s">
        <v>534</v>
      </c>
      <c r="G4042" s="48"/>
      <c r="H4042" s="48">
        <v>441.40265625000001</v>
      </c>
      <c r="I4042" s="48">
        <v>8.8746875000000003E-2</v>
      </c>
      <c r="J4042" s="48">
        <v>0.149925</v>
      </c>
      <c r="K4042" s="48">
        <v>0.20416875000000001</v>
      </c>
      <c r="L4042" s="48">
        <v>0.22541875</v>
      </c>
      <c r="M4042" s="48">
        <v>0.28394999999999998</v>
      </c>
      <c r="N4042" s="48">
        <v>0.33638750000000001</v>
      </c>
      <c r="O4042" s="48">
        <v>0.30208125000000002</v>
      </c>
      <c r="P4042" s="48"/>
      <c r="Q4042" s="48"/>
      <c r="R4042" s="48"/>
      <c r="S4042" s="48"/>
      <c r="T4042" s="48"/>
      <c r="U4042" s="48"/>
      <c r="V4042" s="48"/>
      <c r="W4042" s="48"/>
      <c r="X4042" s="48"/>
      <c r="Y4042" s="48"/>
      <c r="Z4042" s="48"/>
      <c r="AA4042" s="48"/>
      <c r="AB4042" s="48"/>
      <c r="AC4042" s="48"/>
      <c r="AD4042" s="48"/>
      <c r="AE4042" s="48"/>
      <c r="AF4042" s="48">
        <v>0.47283526811431797</v>
      </c>
      <c r="AG4042" s="48">
        <v>0.25306999359592203</v>
      </c>
      <c r="AH4042" s="48"/>
      <c r="AI4042" s="48"/>
      <c r="AJ4042" s="48"/>
      <c r="AK4042" s="48"/>
      <c r="AL4042" s="48"/>
      <c r="AM4042" s="48"/>
      <c r="AN4042" s="48"/>
      <c r="AO4042" s="48"/>
      <c r="AP4042" s="48"/>
      <c r="AQ4042" s="48"/>
      <c r="AR4042" s="48"/>
      <c r="AT4042" s="48"/>
      <c r="AU4042" s="48"/>
      <c r="AV4042" s="48"/>
      <c r="AZ4042" s="48"/>
      <c r="BA4042" s="48"/>
      <c r="BB4042" s="48"/>
      <c r="BC4042" s="48"/>
      <c r="BD4042" s="48"/>
      <c r="BE4042" s="48"/>
      <c r="BF4042" s="48"/>
      <c r="BG4042" s="48"/>
      <c r="BH4042" s="48"/>
      <c r="BI4042" s="48"/>
      <c r="BJ4042" s="48"/>
      <c r="BK4042" s="48"/>
      <c r="BL4042" s="48"/>
    </row>
    <row r="4043" spans="1:64" x14ac:dyDescent="0.25">
      <c r="A4043" s="56" t="s">
        <v>539</v>
      </c>
      <c r="B4043" s="56" t="s">
        <v>539</v>
      </c>
      <c r="C4043" s="47">
        <v>42343</v>
      </c>
      <c r="D4043" s="47"/>
      <c r="E4043" s="47"/>
      <c r="F4043" s="48" t="s">
        <v>534</v>
      </c>
      <c r="G4043" s="48"/>
      <c r="H4043" s="48">
        <v>439.23515624999999</v>
      </c>
      <c r="I4043" s="48">
        <v>8.6096875000000003E-2</v>
      </c>
      <c r="J4043" s="48">
        <v>0.1476625</v>
      </c>
      <c r="K4043" s="48">
        <v>0.20169999999999999</v>
      </c>
      <c r="L4043" s="48">
        <v>0.22405625000000001</v>
      </c>
      <c r="M4043" s="48">
        <v>0.28329375000000001</v>
      </c>
      <c r="N4043" s="48">
        <v>0.33618749999999997</v>
      </c>
      <c r="O4043" s="48">
        <v>0.30199999999999999</v>
      </c>
      <c r="P4043" s="48"/>
      <c r="Q4043" s="48"/>
      <c r="R4043" s="48"/>
      <c r="S4043" s="48"/>
      <c r="T4043" s="48"/>
      <c r="U4043" s="48"/>
      <c r="V4043" s="48"/>
      <c r="W4043" s="48"/>
      <c r="X4043" s="48"/>
      <c r="Y4043" s="48"/>
      <c r="Z4043" s="48"/>
      <c r="AA4043" s="48"/>
      <c r="AB4043" s="48"/>
      <c r="AC4043" s="48"/>
      <c r="AD4043" s="48"/>
      <c r="AE4043" s="48"/>
      <c r="AF4043" s="48"/>
      <c r="AG4043" s="48"/>
      <c r="AH4043" s="48"/>
      <c r="AI4043" s="48"/>
      <c r="AJ4043" s="48"/>
      <c r="AK4043" s="48"/>
      <c r="AL4043" s="48"/>
      <c r="AM4043" s="48"/>
      <c r="AN4043" s="48"/>
      <c r="AO4043" s="48"/>
      <c r="AP4043" s="48"/>
      <c r="AQ4043" s="48"/>
      <c r="AR4043" s="48"/>
      <c r="AT4043" s="48"/>
      <c r="AU4043" s="48"/>
      <c r="AV4043" s="48"/>
      <c r="AZ4043" s="48"/>
      <c r="BA4043" s="48"/>
      <c r="BB4043" s="48"/>
      <c r="BC4043" s="48"/>
      <c r="BD4043" s="48"/>
      <c r="BE4043" s="48"/>
      <c r="BF4043" s="48"/>
      <c r="BG4043" s="48"/>
      <c r="BH4043" s="48"/>
      <c r="BI4043" s="48"/>
      <c r="BJ4043" s="48"/>
      <c r="BK4043" s="48"/>
      <c r="BL4043" s="48"/>
    </row>
    <row r="4044" spans="1:64" x14ac:dyDescent="0.25">
      <c r="A4044" s="56" t="s">
        <v>539</v>
      </c>
      <c r="B4044" s="56" t="s">
        <v>539</v>
      </c>
      <c r="C4044" s="47">
        <v>42344</v>
      </c>
      <c r="D4044" s="47"/>
      <c r="E4044" s="47"/>
      <c r="F4044" s="48" t="s">
        <v>534</v>
      </c>
      <c r="G4044" s="48"/>
      <c r="H4044" s="48">
        <v>437.28234375</v>
      </c>
      <c r="I4044" s="48">
        <v>8.3228125E-2</v>
      </c>
      <c r="J4044" s="48">
        <v>0.145425</v>
      </c>
      <c r="K4044" s="48">
        <v>0.1993875</v>
      </c>
      <c r="L4044" s="48">
        <v>0.22287499999999999</v>
      </c>
      <c r="M4044" s="48">
        <v>0.28298125000000002</v>
      </c>
      <c r="N4044" s="48">
        <v>0.33609375000000002</v>
      </c>
      <c r="O4044" s="48">
        <v>0.30194375000000001</v>
      </c>
      <c r="P4044" s="48"/>
      <c r="Q4044" s="48"/>
      <c r="R4044" s="48"/>
      <c r="S4044" s="48"/>
      <c r="T4044" s="48"/>
      <c r="U4044" s="48"/>
      <c r="V4044" s="48"/>
      <c r="W4044" s="48"/>
      <c r="X4044" s="48"/>
      <c r="Y4044" s="48"/>
      <c r="Z4044" s="48"/>
      <c r="AA4044" s="48"/>
      <c r="AB4044" s="48"/>
      <c r="AC4044" s="48"/>
      <c r="AD4044" s="48"/>
      <c r="AE4044" s="48"/>
      <c r="AF4044" s="48"/>
      <c r="AG4044" s="48"/>
      <c r="AH4044" s="48"/>
      <c r="AI4044" s="48"/>
      <c r="AJ4044" s="48"/>
      <c r="AK4044" s="48"/>
      <c r="AL4044" s="48"/>
      <c r="AM4044" s="48"/>
      <c r="AN4044" s="48"/>
      <c r="AO4044" s="48"/>
      <c r="AP4044" s="48"/>
      <c r="AQ4044" s="48"/>
      <c r="AR4044" s="48"/>
      <c r="AT4044" s="48"/>
      <c r="AU4044" s="48"/>
      <c r="AV4044" s="48"/>
      <c r="AZ4044" s="48"/>
      <c r="BA4044" s="48"/>
      <c r="BB4044" s="48"/>
      <c r="BC4044" s="48"/>
      <c r="BD4044" s="48"/>
      <c r="BE4044" s="48"/>
      <c r="BF4044" s="48"/>
      <c r="BG4044" s="48"/>
      <c r="BH4044" s="48"/>
      <c r="BI4044" s="48"/>
      <c r="BJ4044" s="48"/>
      <c r="BK4044" s="48"/>
      <c r="BL4044" s="48"/>
    </row>
    <row r="4045" spans="1:64" x14ac:dyDescent="0.25">
      <c r="A4045" s="56" t="s">
        <v>539</v>
      </c>
      <c r="B4045" s="56" t="s">
        <v>539</v>
      </c>
      <c r="C4045" s="47">
        <v>42345</v>
      </c>
      <c r="D4045" s="47"/>
      <c r="E4045" s="47"/>
      <c r="F4045" s="48" t="s">
        <v>534</v>
      </c>
      <c r="G4045" s="48"/>
      <c r="H4045" s="48">
        <v>435.35109375000002</v>
      </c>
      <c r="I4045" s="48">
        <v>8.2015624999999995E-2</v>
      </c>
      <c r="J4045" s="48">
        <v>0.1436125</v>
      </c>
      <c r="K4045" s="48">
        <v>0.19668749999999999</v>
      </c>
      <c r="L4045" s="48">
        <v>0.22133749999999999</v>
      </c>
      <c r="M4045" s="48">
        <v>0.28238750000000001</v>
      </c>
      <c r="N4045" s="48">
        <v>0.33606875000000003</v>
      </c>
      <c r="O4045" s="48">
        <v>0.301875</v>
      </c>
      <c r="P4045" s="48"/>
      <c r="Q4045" s="48"/>
      <c r="R4045" s="48"/>
      <c r="S4045" s="48"/>
      <c r="T4045" s="48"/>
      <c r="U4045" s="48"/>
      <c r="V4045" s="48"/>
      <c r="W4045" s="48"/>
      <c r="X4045" s="48"/>
      <c r="Y4045" s="48"/>
      <c r="Z4045" s="48"/>
      <c r="AA4045" s="48"/>
      <c r="AB4045" s="48"/>
      <c r="AC4045" s="48"/>
      <c r="AD4045" s="48"/>
      <c r="AE4045" s="48"/>
      <c r="AF4045" s="48">
        <v>0.37218996858855702</v>
      </c>
      <c r="AG4045" s="48">
        <v>0.22718414200767201</v>
      </c>
      <c r="AH4045" s="48"/>
      <c r="AI4045" s="48"/>
      <c r="AJ4045" s="48"/>
      <c r="AK4045" s="48"/>
      <c r="AL4045" s="48"/>
      <c r="AM4045" s="48"/>
      <c r="AN4045" s="48"/>
      <c r="AO4045" s="48"/>
      <c r="AP4045" s="48"/>
      <c r="AQ4045" s="48"/>
      <c r="AR4045" s="48"/>
      <c r="AT4045" s="48"/>
      <c r="AU4045" s="48"/>
      <c r="AV4045" s="48"/>
      <c r="AZ4045" s="48"/>
      <c r="BA4045" s="48"/>
      <c r="BB4045" s="48"/>
      <c r="BC4045" s="48"/>
      <c r="BD4045" s="48"/>
      <c r="BE4045" s="48"/>
      <c r="BF4045" s="48"/>
      <c r="BG4045" s="48"/>
      <c r="BH4045" s="48"/>
      <c r="BI4045" s="48"/>
      <c r="BJ4045" s="48"/>
      <c r="BK4045" s="48"/>
      <c r="BL4045" s="48"/>
    </row>
    <row r="4046" spans="1:64" x14ac:dyDescent="0.25">
      <c r="A4046" s="56" t="s">
        <v>539</v>
      </c>
      <c r="B4046" s="56" t="s">
        <v>539</v>
      </c>
      <c r="C4046" s="47">
        <v>42346</v>
      </c>
      <c r="D4046" s="47"/>
      <c r="E4046" s="47"/>
      <c r="F4046" s="48" t="s">
        <v>534</v>
      </c>
      <c r="G4046" s="48"/>
      <c r="H4046" s="48">
        <v>433.05703125000002</v>
      </c>
      <c r="I4046" s="48">
        <v>8.0496874999999996E-2</v>
      </c>
      <c r="J4046" s="48">
        <v>0.14178750000000001</v>
      </c>
      <c r="K4046" s="48">
        <v>0.19390625</v>
      </c>
      <c r="L4046" s="48">
        <v>0.21943124999999999</v>
      </c>
      <c r="M4046" s="48">
        <v>0.28143125000000002</v>
      </c>
      <c r="N4046" s="48">
        <v>0.33582499999999998</v>
      </c>
      <c r="O4046" s="48">
        <v>0.30178749999999999</v>
      </c>
      <c r="P4046" s="48"/>
      <c r="Q4046" s="48"/>
      <c r="R4046" s="48"/>
      <c r="S4046" s="48"/>
      <c r="T4046" s="48"/>
      <c r="U4046" s="48"/>
      <c r="V4046" s="48"/>
      <c r="W4046" s="48"/>
      <c r="X4046" s="48"/>
      <c r="Y4046" s="48"/>
      <c r="Z4046" s="48"/>
      <c r="AA4046" s="48"/>
      <c r="AB4046" s="48"/>
      <c r="AC4046" s="48"/>
      <c r="AD4046" s="48"/>
      <c r="AE4046" s="48">
        <v>8.5500000000000007</v>
      </c>
      <c r="AF4046" s="48"/>
      <c r="AG4046" s="48"/>
      <c r="AH4046" s="48"/>
      <c r="AI4046" s="48"/>
      <c r="AJ4046" s="48"/>
      <c r="AK4046" s="48">
        <v>3.85</v>
      </c>
      <c r="AL4046" s="48">
        <v>8.5500000000000007</v>
      </c>
      <c r="AM4046" s="48"/>
      <c r="AN4046" s="48"/>
      <c r="AO4046" s="48"/>
      <c r="AP4046" s="48"/>
      <c r="AQ4046" s="48"/>
      <c r="AR4046" s="48"/>
      <c r="AT4046" s="48"/>
      <c r="AU4046" s="48"/>
      <c r="AV4046" s="48"/>
      <c r="AZ4046" s="48"/>
      <c r="BA4046" s="48"/>
      <c r="BB4046" s="48"/>
      <c r="BC4046" s="48"/>
      <c r="BD4046" s="48"/>
      <c r="BE4046" s="48"/>
      <c r="BF4046" s="48"/>
      <c r="BG4046" s="48"/>
      <c r="BH4046" s="48"/>
      <c r="BI4046" s="48"/>
      <c r="BJ4046" s="48"/>
      <c r="BK4046" s="48"/>
      <c r="BL4046" s="48">
        <v>8.5500000000000007</v>
      </c>
    </row>
    <row r="4047" spans="1:64" x14ac:dyDescent="0.25">
      <c r="A4047" s="56" t="s">
        <v>539</v>
      </c>
      <c r="B4047" s="56" t="s">
        <v>539</v>
      </c>
      <c r="C4047" s="47">
        <v>42347</v>
      </c>
      <c r="D4047" s="47"/>
      <c r="E4047" s="47"/>
      <c r="F4047" s="48" t="s">
        <v>534</v>
      </c>
      <c r="G4047" s="48"/>
      <c r="H4047" s="48">
        <v>431.16046875000001</v>
      </c>
      <c r="I4047" s="48">
        <v>7.8415625000000003E-2</v>
      </c>
      <c r="J4047" s="48">
        <v>0.140125</v>
      </c>
      <c r="K4047" s="48">
        <v>0.19198124999999999</v>
      </c>
      <c r="L4047" s="48">
        <v>0.21783125</v>
      </c>
      <c r="M4047" s="48">
        <v>0.28081875000000001</v>
      </c>
      <c r="N4047" s="48">
        <v>0.33559375000000002</v>
      </c>
      <c r="O4047" s="48">
        <v>0.30170625000000001</v>
      </c>
      <c r="P4047" s="48"/>
      <c r="Q4047" s="48"/>
      <c r="R4047" s="48"/>
      <c r="S4047" s="48"/>
      <c r="T4047" s="48"/>
      <c r="U4047" s="48"/>
      <c r="V4047" s="48"/>
      <c r="W4047" s="48"/>
      <c r="X4047" s="48"/>
      <c r="Y4047" s="48"/>
      <c r="Z4047" s="48"/>
      <c r="AA4047" s="48"/>
      <c r="AB4047" s="48"/>
      <c r="AC4047" s="48"/>
      <c r="AD4047" s="48"/>
      <c r="AE4047" s="48"/>
      <c r="AF4047" s="48"/>
      <c r="AG4047" s="48"/>
      <c r="AH4047" s="48"/>
      <c r="AI4047" s="48"/>
      <c r="AJ4047" s="48"/>
      <c r="AK4047" s="48"/>
      <c r="AL4047" s="48"/>
      <c r="AM4047" s="48"/>
      <c r="AN4047" s="48"/>
      <c r="AO4047" s="48"/>
      <c r="AP4047" s="48"/>
      <c r="AQ4047" s="48"/>
      <c r="AR4047" s="48"/>
      <c r="AT4047" s="48"/>
      <c r="AU4047" s="48"/>
      <c r="AV4047" s="48"/>
      <c r="AZ4047" s="48"/>
      <c r="BA4047" s="48"/>
      <c r="BB4047" s="48"/>
      <c r="BC4047" s="48"/>
      <c r="BD4047" s="48"/>
      <c r="BE4047" s="48"/>
      <c r="BF4047" s="48"/>
      <c r="BG4047" s="48"/>
      <c r="BH4047" s="48"/>
      <c r="BI4047" s="48"/>
      <c r="BJ4047" s="48"/>
      <c r="BK4047" s="48"/>
      <c r="BL4047" s="48"/>
    </row>
    <row r="4048" spans="1:64" x14ac:dyDescent="0.25">
      <c r="A4048" s="56" t="s">
        <v>539</v>
      </c>
      <c r="B4048" s="56" t="s">
        <v>539</v>
      </c>
      <c r="C4048" s="47">
        <v>42348</v>
      </c>
      <c r="D4048" s="47"/>
      <c r="E4048" s="47"/>
      <c r="F4048" s="48" t="s">
        <v>534</v>
      </c>
      <c r="G4048" s="48"/>
      <c r="H4048" s="48">
        <v>428.60624999999999</v>
      </c>
      <c r="I4048" s="48">
        <v>7.7081250000000004E-2</v>
      </c>
      <c r="J4048" s="48">
        <v>0.13785625000000001</v>
      </c>
      <c r="K4048" s="48">
        <v>0.18886875</v>
      </c>
      <c r="L4048" s="48">
        <v>0.21560000000000001</v>
      </c>
      <c r="M4048" s="48">
        <v>0.279725</v>
      </c>
      <c r="N4048" s="48">
        <v>0.33539374999999999</v>
      </c>
      <c r="O4048" s="48">
        <v>0.30163125000000002</v>
      </c>
      <c r="P4048" s="48"/>
      <c r="Q4048" s="48"/>
      <c r="R4048" s="48"/>
      <c r="S4048" s="48"/>
      <c r="T4048" s="48"/>
      <c r="U4048" s="48"/>
      <c r="V4048" s="48"/>
      <c r="W4048" s="48"/>
      <c r="X4048" s="48"/>
      <c r="Y4048" s="48"/>
      <c r="Z4048" s="48"/>
      <c r="AA4048" s="48"/>
      <c r="AB4048" s="48"/>
      <c r="AC4048" s="48"/>
      <c r="AD4048" s="48"/>
      <c r="AE4048" s="48"/>
      <c r="AF4048" s="48"/>
      <c r="AG4048" s="48"/>
      <c r="AH4048" s="48"/>
      <c r="AI4048" s="48"/>
      <c r="AJ4048" s="48"/>
      <c r="AK4048" s="48"/>
      <c r="AL4048" s="48"/>
      <c r="AM4048" s="48"/>
      <c r="AN4048" s="48"/>
      <c r="AO4048" s="48"/>
      <c r="AP4048" s="48"/>
      <c r="AQ4048" s="48"/>
      <c r="AR4048" s="48"/>
      <c r="AT4048" s="48"/>
      <c r="AU4048" s="48"/>
      <c r="AV4048" s="48"/>
      <c r="AZ4048" s="48"/>
      <c r="BA4048" s="48"/>
      <c r="BB4048" s="48"/>
      <c r="BC4048" s="48"/>
      <c r="BD4048" s="48"/>
      <c r="BE4048" s="48"/>
      <c r="BF4048" s="48"/>
      <c r="BG4048" s="48"/>
      <c r="BH4048" s="48"/>
      <c r="BI4048" s="48"/>
      <c r="BJ4048" s="48"/>
      <c r="BK4048" s="48"/>
      <c r="BL4048" s="48"/>
    </row>
    <row r="4049" spans="1:64" x14ac:dyDescent="0.25">
      <c r="A4049" s="56" t="s">
        <v>539</v>
      </c>
      <c r="B4049" s="56" t="s">
        <v>539</v>
      </c>
      <c r="C4049" s="47">
        <v>42349</v>
      </c>
      <c r="D4049" s="47"/>
      <c r="E4049" s="47"/>
      <c r="F4049" s="48" t="s">
        <v>534</v>
      </c>
      <c r="G4049" s="48"/>
      <c r="H4049" s="48">
        <v>427.15921874999998</v>
      </c>
      <c r="I4049" s="48">
        <v>7.4584374999999994E-2</v>
      </c>
      <c r="J4049" s="48">
        <v>0.13630624999999999</v>
      </c>
      <c r="K4049" s="48">
        <v>0.18737500000000001</v>
      </c>
      <c r="L4049" s="48">
        <v>0.21489374999999999</v>
      </c>
      <c r="M4049" s="48">
        <v>0.27936875</v>
      </c>
      <c r="N4049" s="48">
        <v>0.335175</v>
      </c>
      <c r="O4049" s="48">
        <v>0.30160625000000002</v>
      </c>
      <c r="P4049" s="48"/>
      <c r="Q4049" s="48"/>
      <c r="R4049" s="48"/>
      <c r="S4049" s="48"/>
      <c r="T4049" s="48"/>
      <c r="U4049" s="48"/>
      <c r="V4049" s="48"/>
      <c r="W4049" s="48"/>
      <c r="X4049" s="48"/>
      <c r="Y4049" s="48"/>
      <c r="Z4049" s="48"/>
      <c r="AA4049" s="48"/>
      <c r="AB4049" s="48"/>
      <c r="AC4049" s="48"/>
      <c r="AD4049" s="48"/>
      <c r="AE4049" s="48"/>
      <c r="AF4049" s="48">
        <v>0.53924169928070997</v>
      </c>
      <c r="AG4049" s="48">
        <v>0.22180276874828</v>
      </c>
      <c r="AH4049" s="48"/>
      <c r="AI4049" s="48"/>
      <c r="AJ4049" s="48"/>
      <c r="AK4049" s="48"/>
      <c r="AL4049" s="48"/>
      <c r="AM4049" s="48"/>
      <c r="AN4049" s="48"/>
      <c r="AO4049" s="48"/>
      <c r="AP4049" s="48"/>
      <c r="AQ4049" s="48"/>
      <c r="AR4049" s="48"/>
      <c r="AT4049" s="48"/>
      <c r="AU4049" s="48"/>
      <c r="AV4049" s="48"/>
      <c r="AZ4049" s="48"/>
      <c r="BA4049" s="48"/>
      <c r="BB4049" s="48"/>
      <c r="BC4049" s="48"/>
      <c r="BD4049" s="48"/>
      <c r="BE4049" s="48"/>
      <c r="BF4049" s="48"/>
      <c r="BG4049" s="48"/>
      <c r="BH4049" s="48"/>
      <c r="BI4049" s="48"/>
      <c r="BJ4049" s="48"/>
      <c r="BK4049" s="48"/>
      <c r="BL4049" s="48"/>
    </row>
    <row r="4050" spans="1:64" x14ac:dyDescent="0.25">
      <c r="A4050" s="56" t="s">
        <v>539</v>
      </c>
      <c r="B4050" s="56" t="s">
        <v>539</v>
      </c>
      <c r="C4050" s="47">
        <v>42350</v>
      </c>
      <c r="D4050" s="47"/>
      <c r="E4050" s="47"/>
      <c r="F4050" s="48" t="s">
        <v>534</v>
      </c>
      <c r="G4050" s="48"/>
      <c r="H4050" s="48">
        <v>425.44218749999999</v>
      </c>
      <c r="I4050" s="48">
        <v>7.3675000000000004E-2</v>
      </c>
      <c r="J4050" s="48">
        <v>0.13473125</v>
      </c>
      <c r="K4050" s="48">
        <v>0.18533125</v>
      </c>
      <c r="L4050" s="48">
        <v>0.213475</v>
      </c>
      <c r="M4050" s="48">
        <v>0.27858749999999999</v>
      </c>
      <c r="N4050" s="48">
        <v>0.33501874999999998</v>
      </c>
      <c r="O4050" s="48">
        <v>0.30152499999999999</v>
      </c>
      <c r="P4050" s="48"/>
      <c r="Q4050" s="48"/>
      <c r="R4050" s="48"/>
      <c r="S4050" s="48"/>
      <c r="T4050" s="48"/>
      <c r="U4050" s="48"/>
      <c r="V4050" s="48"/>
      <c r="W4050" s="48"/>
      <c r="X4050" s="48"/>
      <c r="Y4050" s="48"/>
      <c r="Z4050" s="48"/>
      <c r="AA4050" s="48"/>
      <c r="AB4050" s="48"/>
      <c r="AC4050" s="48"/>
      <c r="AD4050" s="48"/>
      <c r="AE4050" s="48"/>
      <c r="AF4050" s="48"/>
      <c r="AG4050" s="48"/>
      <c r="AH4050" s="48"/>
      <c r="AI4050" s="48"/>
      <c r="AJ4050" s="48"/>
      <c r="AK4050" s="48"/>
      <c r="AL4050" s="48"/>
      <c r="AM4050" s="48"/>
      <c r="AN4050" s="48"/>
      <c r="AO4050" s="48"/>
      <c r="AP4050" s="48"/>
      <c r="AQ4050" s="48"/>
      <c r="AR4050" s="48"/>
      <c r="AT4050" s="48"/>
      <c r="AU4050" s="48"/>
      <c r="AV4050" s="48"/>
      <c r="AZ4050" s="48"/>
      <c r="BA4050" s="48"/>
      <c r="BB4050" s="48"/>
      <c r="BC4050" s="48"/>
      <c r="BD4050" s="48"/>
      <c r="BE4050" s="48"/>
      <c r="BF4050" s="48"/>
      <c r="BG4050" s="48"/>
      <c r="BH4050" s="48"/>
      <c r="BI4050" s="48"/>
      <c r="BJ4050" s="48"/>
      <c r="BK4050" s="48"/>
      <c r="BL4050" s="48"/>
    </row>
    <row r="4051" spans="1:64" x14ac:dyDescent="0.25">
      <c r="A4051" s="56" t="s">
        <v>539</v>
      </c>
      <c r="B4051" s="56" t="s">
        <v>539</v>
      </c>
      <c r="C4051" s="47">
        <v>42351</v>
      </c>
      <c r="D4051" s="47"/>
      <c r="E4051" s="47"/>
      <c r="F4051" s="48" t="s">
        <v>534</v>
      </c>
      <c r="G4051" s="48"/>
      <c r="H4051" s="48">
        <v>424.12031250000001</v>
      </c>
      <c r="I4051" s="48">
        <v>7.1206249999999999E-2</v>
      </c>
      <c r="J4051" s="48">
        <v>0.13320000000000001</v>
      </c>
      <c r="K4051" s="48">
        <v>0.18403125000000001</v>
      </c>
      <c r="L4051" s="48">
        <v>0.2129125</v>
      </c>
      <c r="M4051" s="48">
        <v>0.27833124999999997</v>
      </c>
      <c r="N4051" s="48">
        <v>0.33486874999999999</v>
      </c>
      <c r="O4051" s="48">
        <v>0.30138749999999997</v>
      </c>
      <c r="P4051" s="48"/>
      <c r="Q4051" s="48"/>
      <c r="R4051" s="48"/>
      <c r="S4051" s="48"/>
      <c r="T4051" s="48"/>
      <c r="U4051" s="48"/>
      <c r="V4051" s="48"/>
      <c r="W4051" s="48"/>
      <c r="X4051" s="48"/>
      <c r="Y4051" s="48"/>
      <c r="Z4051" s="48"/>
      <c r="AA4051" s="48"/>
      <c r="AB4051" s="48"/>
      <c r="AC4051" s="48"/>
      <c r="AD4051" s="48"/>
      <c r="AE4051" s="48"/>
      <c r="AF4051" s="48"/>
      <c r="AG4051" s="48"/>
      <c r="AH4051" s="48"/>
      <c r="AI4051" s="48"/>
      <c r="AJ4051" s="48"/>
      <c r="AK4051" s="48"/>
      <c r="AL4051" s="48"/>
      <c r="AM4051" s="48"/>
      <c r="AN4051" s="48"/>
      <c r="AO4051" s="48"/>
      <c r="AP4051" s="48"/>
      <c r="AQ4051" s="48"/>
      <c r="AR4051" s="48"/>
      <c r="AT4051" s="48"/>
      <c r="AU4051" s="48"/>
      <c r="AV4051" s="48"/>
      <c r="AZ4051" s="48"/>
      <c r="BA4051" s="48"/>
      <c r="BB4051" s="48"/>
      <c r="BC4051" s="48"/>
      <c r="BD4051" s="48"/>
      <c r="BE4051" s="48"/>
      <c r="BF4051" s="48"/>
      <c r="BG4051" s="48"/>
      <c r="BH4051" s="48"/>
      <c r="BI4051" s="48"/>
      <c r="BJ4051" s="48"/>
      <c r="BK4051" s="48"/>
      <c r="BL4051" s="48"/>
    </row>
    <row r="4052" spans="1:64" x14ac:dyDescent="0.25">
      <c r="A4052" s="56" t="s">
        <v>539</v>
      </c>
      <c r="B4052" s="56" t="s">
        <v>539</v>
      </c>
      <c r="C4052" s="47">
        <v>42352</v>
      </c>
      <c r="D4052" s="47"/>
      <c r="E4052" s="47"/>
      <c r="F4052" s="48" t="s">
        <v>534</v>
      </c>
      <c r="G4052" s="48"/>
      <c r="H4052" s="48">
        <v>421.70765625000001</v>
      </c>
      <c r="I4052" s="48">
        <v>7.1196875000000007E-2</v>
      </c>
      <c r="J4052" s="48">
        <v>0.13166249999999999</v>
      </c>
      <c r="K4052" s="48">
        <v>0.18103125</v>
      </c>
      <c r="L4052" s="48">
        <v>0.21063124999999999</v>
      </c>
      <c r="M4052" s="48">
        <v>0.27676875000000001</v>
      </c>
      <c r="N4052" s="48">
        <v>0.33451874999999998</v>
      </c>
      <c r="O4052" s="48">
        <v>0.30131249999999998</v>
      </c>
      <c r="P4052" s="48"/>
      <c r="Q4052" s="48"/>
      <c r="R4052" s="48"/>
      <c r="S4052" s="48"/>
      <c r="T4052" s="48"/>
      <c r="U4052" s="48"/>
      <c r="V4052" s="48"/>
      <c r="W4052" s="48"/>
      <c r="X4052" s="48"/>
      <c r="Y4052" s="48"/>
      <c r="Z4052" s="48"/>
      <c r="AA4052" s="48"/>
      <c r="AB4052" s="48"/>
      <c r="AC4052" s="48"/>
      <c r="AD4052" s="48"/>
      <c r="AE4052" s="48"/>
      <c r="AF4052" s="48">
        <v>0.39027484197064699</v>
      </c>
      <c r="AG4052" s="48">
        <v>0.18319979347793999</v>
      </c>
      <c r="AH4052" s="48"/>
      <c r="AI4052" s="48"/>
      <c r="AJ4052" s="48"/>
      <c r="AK4052" s="48"/>
      <c r="AL4052" s="48"/>
      <c r="AM4052" s="48"/>
      <c r="AN4052" s="48"/>
      <c r="AO4052" s="48"/>
      <c r="AP4052" s="48"/>
      <c r="AQ4052" s="48"/>
      <c r="AR4052" s="48"/>
      <c r="AT4052" s="48"/>
      <c r="AU4052" s="48"/>
      <c r="AV4052" s="48"/>
      <c r="AZ4052" s="48"/>
      <c r="BA4052" s="48"/>
      <c r="BB4052" s="48"/>
      <c r="BC4052" s="48"/>
      <c r="BD4052" s="48"/>
      <c r="BE4052" s="48"/>
      <c r="BF4052" s="48"/>
      <c r="BG4052" s="48"/>
      <c r="BH4052" s="48"/>
      <c r="BI4052" s="48"/>
      <c r="BJ4052" s="48"/>
      <c r="BK4052" s="48"/>
      <c r="BL4052" s="48"/>
    </row>
    <row r="4053" spans="1:64" x14ac:dyDescent="0.25">
      <c r="A4053" s="56" t="s">
        <v>539</v>
      </c>
      <c r="B4053" s="56" t="s">
        <v>539</v>
      </c>
      <c r="C4053" s="47">
        <v>42353</v>
      </c>
      <c r="D4053" s="47"/>
      <c r="E4053" s="47"/>
      <c r="F4053" s="48" t="s">
        <v>534</v>
      </c>
      <c r="G4053" s="48"/>
      <c r="H4053" s="48">
        <v>420.11765624999998</v>
      </c>
      <c r="I4053" s="48">
        <v>7.0015624999999998E-2</v>
      </c>
      <c r="J4053" s="48">
        <v>0.13076874999999999</v>
      </c>
      <c r="K4053" s="48">
        <v>0.17977499999999999</v>
      </c>
      <c r="L4053" s="48">
        <v>0.2091875</v>
      </c>
      <c r="M4053" s="48">
        <v>0.27576250000000002</v>
      </c>
      <c r="N4053" s="48">
        <v>0.334175</v>
      </c>
      <c r="O4053" s="48">
        <v>0.30109999999999998</v>
      </c>
      <c r="P4053" s="48"/>
      <c r="Q4053" s="48"/>
      <c r="R4053" s="48"/>
      <c r="S4053" s="48"/>
      <c r="T4053" s="48">
        <v>6.98957885</v>
      </c>
      <c r="U4053" s="48">
        <v>463.69774999999998</v>
      </c>
      <c r="V4053" s="48">
        <v>181.36199999999999</v>
      </c>
      <c r="W4053" s="48"/>
      <c r="X4053" s="48"/>
      <c r="Y4053" s="48"/>
      <c r="Z4053" s="48"/>
      <c r="AA4053" s="48"/>
      <c r="AB4053" s="48"/>
      <c r="AC4053" s="48"/>
      <c r="AD4053" s="48"/>
      <c r="AE4053" s="48"/>
      <c r="AF4053" s="48"/>
      <c r="AG4053" s="48"/>
      <c r="AH4053" s="48"/>
      <c r="AI4053" s="48"/>
      <c r="AJ4053" s="48">
        <v>4.4637500000000001</v>
      </c>
      <c r="AK4053" s="48"/>
      <c r="AL4053" s="48"/>
      <c r="AM4053" s="48">
        <v>0.67249999999999999</v>
      </c>
      <c r="AN4053" s="48">
        <v>3.2161814757345003E-2</v>
      </c>
      <c r="AO4053" s="48">
        <v>1.5752535249999999</v>
      </c>
      <c r="AP4053" s="48">
        <v>48.978999999999999</v>
      </c>
      <c r="AQ4053" s="48"/>
      <c r="AR4053" s="48"/>
      <c r="AS4053">
        <v>1.3730374E-2</v>
      </c>
      <c r="AT4053" s="48"/>
      <c r="AU4053" s="48"/>
      <c r="AV4053" s="48"/>
      <c r="AZ4053" s="48"/>
      <c r="BA4053" s="48"/>
      <c r="BB4053" s="48"/>
      <c r="BC4053" s="48">
        <v>3.3905968249999998</v>
      </c>
      <c r="BD4053" s="48"/>
      <c r="BE4053" s="48">
        <v>181.36199999999999</v>
      </c>
      <c r="BF4053" s="48">
        <v>1.8695188766114201E-2</v>
      </c>
      <c r="BG4053" s="48">
        <v>8.8413734801850597E-3</v>
      </c>
      <c r="BH4053" s="48">
        <v>2.0237284999999998</v>
      </c>
      <c r="BI4053" s="48"/>
      <c r="BJ4053" s="48">
        <v>228.893</v>
      </c>
      <c r="BK4053" s="48"/>
      <c r="BL4053" s="48"/>
    </row>
    <row r="4054" spans="1:64" x14ac:dyDescent="0.25">
      <c r="A4054" s="56" t="s">
        <v>539</v>
      </c>
      <c r="B4054" s="56" t="s">
        <v>539</v>
      </c>
      <c r="C4054" s="47">
        <v>42354</v>
      </c>
      <c r="D4054" s="47"/>
      <c r="E4054" s="47"/>
      <c r="F4054" s="48" t="s">
        <v>534</v>
      </c>
      <c r="G4054" s="48"/>
      <c r="H4054" s="48">
        <v>418.9715625</v>
      </c>
      <c r="I4054" s="48">
        <v>6.841875E-2</v>
      </c>
      <c r="J4054" s="48">
        <v>0.12943750000000001</v>
      </c>
      <c r="K4054" s="48">
        <v>0.17860624999999999</v>
      </c>
      <c r="L4054" s="48">
        <v>0.20873125000000001</v>
      </c>
      <c r="M4054" s="48">
        <v>0.27527499999999999</v>
      </c>
      <c r="N4054" s="48">
        <v>0.33405000000000001</v>
      </c>
      <c r="O4054" s="48">
        <v>0.30098124999999998</v>
      </c>
      <c r="P4054" s="48"/>
      <c r="Q4054" s="48"/>
      <c r="R4054" s="48"/>
      <c r="S4054" s="48"/>
      <c r="T4054" s="48"/>
      <c r="U4054" s="48"/>
      <c r="V4054" s="48"/>
      <c r="W4054" s="48"/>
      <c r="X4054" s="48"/>
      <c r="Y4054" s="48"/>
      <c r="Z4054" s="48"/>
      <c r="AA4054" s="48"/>
      <c r="AB4054" s="48"/>
      <c r="AC4054" s="48"/>
      <c r="AD4054" s="48"/>
      <c r="AE4054" s="48">
        <v>8.5500000000000007</v>
      </c>
      <c r="AF4054" s="48"/>
      <c r="AG4054" s="48"/>
      <c r="AH4054" s="48"/>
      <c r="AI4054" s="48"/>
      <c r="AJ4054" s="48"/>
      <c r="AK4054" s="48">
        <v>4.6500000000000004</v>
      </c>
      <c r="AL4054" s="48">
        <v>8.5500000000000007</v>
      </c>
      <c r="AM4054" s="48"/>
      <c r="AN4054" s="48"/>
      <c r="AO4054" s="48"/>
      <c r="AP4054" s="48"/>
      <c r="AQ4054" s="48"/>
      <c r="AR4054" s="48"/>
      <c r="AT4054" s="48"/>
      <c r="AU4054" s="48"/>
      <c r="AV4054" s="48"/>
      <c r="AZ4054" s="48"/>
      <c r="BA4054" s="48"/>
      <c r="BB4054" s="48"/>
      <c r="BC4054" s="48"/>
      <c r="BD4054" s="48"/>
      <c r="BE4054" s="48"/>
      <c r="BF4054" s="48"/>
      <c r="BG4054" s="48"/>
      <c r="BH4054" s="48"/>
      <c r="BI4054" s="48"/>
      <c r="BJ4054" s="48"/>
      <c r="BK4054" s="48"/>
      <c r="BL4054" s="48">
        <v>8.5500000000000007</v>
      </c>
    </row>
    <row r="4055" spans="1:64" x14ac:dyDescent="0.25">
      <c r="A4055" s="56" t="s">
        <v>539</v>
      </c>
      <c r="B4055" s="56" t="s">
        <v>539</v>
      </c>
      <c r="C4055" s="47">
        <v>42355</v>
      </c>
      <c r="D4055" s="47"/>
      <c r="E4055" s="47"/>
      <c r="F4055" s="48" t="s">
        <v>534</v>
      </c>
      <c r="G4055" s="48"/>
      <c r="H4055" s="48">
        <v>417.84375</v>
      </c>
      <c r="I4055" s="48">
        <v>6.7474999999999993E-2</v>
      </c>
      <c r="J4055" s="48">
        <v>0.12845000000000001</v>
      </c>
      <c r="K4055" s="48">
        <v>0.17727499999999999</v>
      </c>
      <c r="L4055" s="48">
        <v>0.2081875</v>
      </c>
      <c r="M4055" s="48">
        <v>0.27478750000000002</v>
      </c>
      <c r="N4055" s="48">
        <v>0.33377499999999999</v>
      </c>
      <c r="O4055" s="48">
        <v>0.30082500000000001</v>
      </c>
      <c r="P4055" s="48"/>
      <c r="Q4055" s="48"/>
      <c r="R4055" s="48"/>
      <c r="S4055" s="48"/>
      <c r="T4055" s="48"/>
      <c r="U4055" s="48"/>
      <c r="V4055" s="48"/>
      <c r="W4055" s="48"/>
      <c r="X4055" s="48"/>
      <c r="Y4055" s="48"/>
      <c r="Z4055" s="48"/>
      <c r="AA4055" s="48"/>
      <c r="AB4055" s="48"/>
      <c r="AC4055" s="48"/>
      <c r="AD4055" s="48"/>
      <c r="AE4055" s="48"/>
      <c r="AF4055" s="48"/>
      <c r="AG4055" s="48"/>
      <c r="AH4055" s="48"/>
      <c r="AI4055" s="48"/>
      <c r="AJ4055" s="48"/>
      <c r="AK4055" s="48"/>
      <c r="AL4055" s="48"/>
      <c r="AM4055" s="48"/>
      <c r="AN4055" s="48"/>
      <c r="AO4055" s="48"/>
      <c r="AP4055" s="48"/>
      <c r="AQ4055" s="48"/>
      <c r="AR4055" s="48"/>
      <c r="AT4055" s="48"/>
      <c r="AU4055" s="48"/>
      <c r="AV4055" s="48"/>
      <c r="AZ4055" s="48"/>
      <c r="BA4055" s="48"/>
      <c r="BB4055" s="48"/>
      <c r="BC4055" s="48"/>
      <c r="BD4055" s="48"/>
      <c r="BE4055" s="48"/>
      <c r="BF4055" s="48"/>
      <c r="BG4055" s="48"/>
      <c r="BH4055" s="48"/>
      <c r="BI4055" s="48"/>
      <c r="BJ4055" s="48"/>
      <c r="BK4055" s="48"/>
      <c r="BL4055" s="48"/>
    </row>
    <row r="4056" spans="1:64" x14ac:dyDescent="0.25">
      <c r="A4056" s="56" t="s">
        <v>539</v>
      </c>
      <c r="B4056" s="56" t="s">
        <v>539</v>
      </c>
      <c r="C4056" s="47">
        <v>42356</v>
      </c>
      <c r="D4056" s="47"/>
      <c r="E4056" s="47"/>
      <c r="F4056" s="48" t="s">
        <v>534</v>
      </c>
      <c r="G4056" s="48"/>
      <c r="H4056" s="48">
        <v>416.1121875</v>
      </c>
      <c r="I4056" s="48">
        <v>6.7218749999999994E-2</v>
      </c>
      <c r="J4056" s="48">
        <v>0.1275375</v>
      </c>
      <c r="K4056" s="48">
        <v>0.17558124999999999</v>
      </c>
      <c r="L4056" s="48">
        <v>0.20644999999999999</v>
      </c>
      <c r="M4056" s="48">
        <v>0.27353125</v>
      </c>
      <c r="N4056" s="48">
        <v>0.33339999999999997</v>
      </c>
      <c r="O4056" s="48">
        <v>0.30070000000000002</v>
      </c>
      <c r="P4056" s="48"/>
      <c r="Q4056" s="48"/>
      <c r="R4056" s="48"/>
      <c r="S4056" s="48"/>
      <c r="T4056" s="48"/>
      <c r="U4056" s="48"/>
      <c r="V4056" s="48"/>
      <c r="W4056" s="48"/>
      <c r="X4056" s="48"/>
      <c r="Y4056" s="48"/>
      <c r="Z4056" s="48"/>
      <c r="AA4056" s="48"/>
      <c r="AB4056" s="48"/>
      <c r="AC4056" s="48"/>
      <c r="AD4056" s="48"/>
      <c r="AE4056" s="48"/>
      <c r="AF4056" s="48"/>
      <c r="AG4056" s="48"/>
      <c r="AH4056" s="48"/>
      <c r="AI4056" s="48"/>
      <c r="AJ4056" s="48"/>
      <c r="AK4056" s="48"/>
      <c r="AL4056" s="48"/>
      <c r="AM4056" s="48"/>
      <c r="AN4056" s="48"/>
      <c r="AO4056" s="48"/>
      <c r="AP4056" s="48"/>
      <c r="AQ4056" s="48"/>
      <c r="AR4056" s="48"/>
      <c r="AT4056" s="48"/>
      <c r="AU4056" s="48"/>
      <c r="AV4056" s="48"/>
      <c r="AZ4056" s="48"/>
      <c r="BA4056" s="48"/>
      <c r="BB4056" s="48"/>
      <c r="BC4056" s="48"/>
      <c r="BD4056" s="48"/>
      <c r="BE4056" s="48"/>
      <c r="BF4056" s="48"/>
      <c r="BG4056" s="48"/>
      <c r="BH4056" s="48"/>
      <c r="BI4056" s="48"/>
      <c r="BJ4056" s="48"/>
      <c r="BK4056" s="48"/>
      <c r="BL4056" s="48"/>
    </row>
    <row r="4057" spans="1:64" x14ac:dyDescent="0.25">
      <c r="A4057" s="56" t="s">
        <v>539</v>
      </c>
      <c r="B4057" s="56" t="s">
        <v>539</v>
      </c>
      <c r="C4057" s="47">
        <v>42357</v>
      </c>
      <c r="D4057" s="47"/>
      <c r="E4057" s="47"/>
      <c r="F4057" s="48" t="s">
        <v>534</v>
      </c>
      <c r="G4057" s="48"/>
      <c r="H4057" s="48">
        <v>415.15593749999999</v>
      </c>
      <c r="I4057" s="48">
        <v>6.5762500000000002E-2</v>
      </c>
      <c r="J4057" s="48">
        <v>0.12661875</v>
      </c>
      <c r="K4057" s="48">
        <v>0.17490625000000001</v>
      </c>
      <c r="L4057" s="48">
        <v>0.20603125</v>
      </c>
      <c r="M4057" s="48">
        <v>0.27298749999999999</v>
      </c>
      <c r="N4057" s="48">
        <v>0.333175</v>
      </c>
      <c r="O4057" s="48">
        <v>0.30056250000000001</v>
      </c>
      <c r="P4057" s="48"/>
      <c r="Q4057" s="48"/>
      <c r="R4057" s="48"/>
      <c r="S4057" s="48"/>
      <c r="T4057" s="48"/>
      <c r="U4057" s="48"/>
      <c r="V4057" s="48"/>
      <c r="W4057" s="48"/>
      <c r="X4057" s="48"/>
      <c r="Y4057" s="48"/>
      <c r="Z4057" s="48"/>
      <c r="AA4057" s="48"/>
      <c r="AB4057" s="48"/>
      <c r="AC4057" s="48"/>
      <c r="AD4057" s="48"/>
      <c r="AE4057" s="48"/>
      <c r="AF4057" s="48"/>
      <c r="AG4057" s="48"/>
      <c r="AH4057" s="48"/>
      <c r="AI4057" s="48"/>
      <c r="AJ4057" s="48"/>
      <c r="AK4057" s="48"/>
      <c r="AL4057" s="48"/>
      <c r="AM4057" s="48"/>
      <c r="AN4057" s="48"/>
      <c r="AO4057" s="48"/>
      <c r="AP4057" s="48"/>
      <c r="AQ4057" s="48"/>
      <c r="AR4057" s="48"/>
      <c r="AT4057" s="48"/>
      <c r="AU4057" s="48"/>
      <c r="AV4057" s="48"/>
      <c r="AZ4057" s="48"/>
      <c r="BA4057" s="48"/>
      <c r="BB4057" s="48"/>
      <c r="BC4057" s="48"/>
      <c r="BD4057" s="48"/>
      <c r="BE4057" s="48"/>
      <c r="BF4057" s="48"/>
      <c r="BG4057" s="48"/>
      <c r="BH4057" s="48"/>
      <c r="BI4057" s="48"/>
      <c r="BJ4057" s="48"/>
      <c r="BK4057" s="48"/>
      <c r="BL4057" s="48"/>
    </row>
    <row r="4058" spans="1:64" x14ac:dyDescent="0.25">
      <c r="A4058" s="56" t="s">
        <v>539</v>
      </c>
      <c r="B4058" s="56" t="s">
        <v>539</v>
      </c>
      <c r="C4058" s="47">
        <v>42358</v>
      </c>
      <c r="D4058" s="47"/>
      <c r="E4058" s="47"/>
      <c r="F4058" s="48" t="s">
        <v>534</v>
      </c>
      <c r="G4058" s="48"/>
      <c r="H4058" s="48">
        <v>414.11765624999998</v>
      </c>
      <c r="I4058" s="48">
        <v>6.5284375000000006E-2</v>
      </c>
      <c r="J4058" s="48">
        <v>0.1258</v>
      </c>
      <c r="K4058" s="48">
        <v>0.17377500000000001</v>
      </c>
      <c r="L4058" s="48">
        <v>0.20543125000000001</v>
      </c>
      <c r="M4058" s="48">
        <v>0.27243125000000001</v>
      </c>
      <c r="N4058" s="48">
        <v>0.33279999999999998</v>
      </c>
      <c r="O4058" s="48">
        <v>0.30041250000000003</v>
      </c>
      <c r="P4058" s="48"/>
      <c r="Q4058" s="48"/>
      <c r="R4058" s="48"/>
      <c r="S4058" s="48"/>
      <c r="T4058" s="48"/>
      <c r="U4058" s="48"/>
      <c r="V4058" s="48"/>
      <c r="W4058" s="48"/>
      <c r="X4058" s="48"/>
      <c r="Y4058" s="48"/>
      <c r="Z4058" s="48"/>
      <c r="AA4058" s="48"/>
      <c r="AB4058" s="48"/>
      <c r="AC4058" s="48"/>
      <c r="AD4058" s="48"/>
      <c r="AE4058" s="48"/>
      <c r="AF4058" s="48"/>
      <c r="AG4058" s="48"/>
      <c r="AH4058" s="48"/>
      <c r="AI4058" s="48"/>
      <c r="AJ4058" s="48"/>
      <c r="AK4058" s="48"/>
      <c r="AL4058" s="48"/>
      <c r="AM4058" s="48"/>
      <c r="AN4058" s="48"/>
      <c r="AO4058" s="48"/>
      <c r="AP4058" s="48"/>
      <c r="AQ4058" s="48"/>
      <c r="AR4058" s="48"/>
      <c r="AT4058" s="48"/>
      <c r="AU4058" s="48"/>
      <c r="AV4058" s="48"/>
      <c r="AZ4058" s="48"/>
      <c r="BA4058" s="48"/>
      <c r="BB4058" s="48"/>
      <c r="BC4058" s="48"/>
      <c r="BD4058" s="48"/>
      <c r="BE4058" s="48"/>
      <c r="BF4058" s="48"/>
      <c r="BG4058" s="48"/>
      <c r="BH4058" s="48"/>
      <c r="BI4058" s="48"/>
      <c r="BJ4058" s="48"/>
      <c r="BK4058" s="48"/>
      <c r="BL4058" s="48"/>
    </row>
    <row r="4059" spans="1:64" x14ac:dyDescent="0.25">
      <c r="A4059" s="56" t="s">
        <v>539</v>
      </c>
      <c r="B4059" s="56" t="s">
        <v>539</v>
      </c>
      <c r="C4059" s="47">
        <v>42359</v>
      </c>
      <c r="D4059" s="47"/>
      <c r="E4059" s="47"/>
      <c r="F4059" s="48" t="s">
        <v>534</v>
      </c>
      <c r="G4059" s="48"/>
      <c r="H4059" s="48">
        <v>411.85124999999999</v>
      </c>
      <c r="I4059" s="48">
        <v>6.6018750000000001E-2</v>
      </c>
      <c r="J4059" s="48">
        <v>0.12555625000000001</v>
      </c>
      <c r="K4059" s="48">
        <v>0.17219375000000001</v>
      </c>
      <c r="L4059" s="48">
        <v>0.20238125000000001</v>
      </c>
      <c r="M4059" s="48">
        <v>0.27001249999999999</v>
      </c>
      <c r="N4059" s="48">
        <v>0.33231250000000001</v>
      </c>
      <c r="O4059" s="48">
        <v>0.30014999999999997</v>
      </c>
      <c r="P4059" s="48"/>
      <c r="Q4059" s="48"/>
      <c r="R4059" s="48"/>
      <c r="S4059" s="48"/>
      <c r="T4059" s="48"/>
      <c r="U4059" s="48"/>
      <c r="V4059" s="48"/>
      <c r="W4059" s="48"/>
      <c r="X4059" s="48"/>
      <c r="Y4059" s="48"/>
      <c r="Z4059" s="48"/>
      <c r="AA4059" s="48"/>
      <c r="AB4059" s="48"/>
      <c r="AC4059" s="48"/>
      <c r="AD4059" s="48"/>
      <c r="AE4059" s="48"/>
      <c r="AF4059" s="48">
        <v>0.34352806807012898</v>
      </c>
      <c r="AG4059" s="48">
        <v>0.20092474560577001</v>
      </c>
      <c r="AH4059" s="48"/>
      <c r="AI4059" s="48"/>
      <c r="AJ4059" s="48"/>
      <c r="AK4059" s="48"/>
      <c r="AL4059" s="48"/>
      <c r="AM4059" s="48"/>
      <c r="AN4059" s="48"/>
      <c r="AO4059" s="48"/>
      <c r="AP4059" s="48"/>
      <c r="AQ4059" s="48"/>
      <c r="AR4059" s="48"/>
      <c r="AT4059" s="48"/>
      <c r="AU4059" s="48"/>
      <c r="AV4059" s="48"/>
      <c r="AZ4059" s="48"/>
      <c r="BA4059" s="48"/>
      <c r="BB4059" s="48"/>
      <c r="BC4059" s="48"/>
      <c r="BD4059" s="48"/>
      <c r="BE4059" s="48"/>
      <c r="BF4059" s="48"/>
      <c r="BG4059" s="48"/>
      <c r="BH4059" s="48"/>
      <c r="BI4059" s="48"/>
      <c r="BJ4059" s="48"/>
      <c r="BK4059" s="48"/>
      <c r="BL4059" s="48"/>
    </row>
    <row r="4060" spans="1:64" x14ac:dyDescent="0.25">
      <c r="A4060" s="56" t="s">
        <v>539</v>
      </c>
      <c r="B4060" s="56" t="s">
        <v>539</v>
      </c>
      <c r="C4060" s="47">
        <v>42360</v>
      </c>
      <c r="D4060" s="47"/>
      <c r="E4060" s="47"/>
      <c r="F4060" s="48" t="s">
        <v>534</v>
      </c>
      <c r="G4060" s="48"/>
      <c r="H4060" s="48">
        <v>411.62109375</v>
      </c>
      <c r="I4060" s="48">
        <v>6.2640625000000005E-2</v>
      </c>
      <c r="J4060" s="48">
        <v>0.1245</v>
      </c>
      <c r="K4060" s="48">
        <v>0.17255624999999999</v>
      </c>
      <c r="L4060" s="48">
        <v>0.20353750000000001</v>
      </c>
      <c r="M4060" s="48">
        <v>0.27026250000000002</v>
      </c>
      <c r="N4060" s="48">
        <v>0.33210000000000001</v>
      </c>
      <c r="O4060" s="48">
        <v>0.30004375</v>
      </c>
      <c r="P4060" s="48"/>
      <c r="Q4060" s="48"/>
      <c r="R4060" s="48"/>
      <c r="S4060" s="48"/>
      <c r="T4060" s="48"/>
      <c r="U4060" s="48"/>
      <c r="V4060" s="48"/>
      <c r="W4060" s="48"/>
      <c r="X4060" s="48"/>
      <c r="Y4060" s="48"/>
      <c r="Z4060" s="48"/>
      <c r="AA4060" s="48"/>
      <c r="AB4060" s="48"/>
      <c r="AC4060" s="48"/>
      <c r="AD4060" s="48"/>
      <c r="AE4060" s="48">
        <v>8.5500000000000007</v>
      </c>
      <c r="AF4060" s="48"/>
      <c r="AG4060" s="48"/>
      <c r="AH4060" s="48"/>
      <c r="AI4060" s="48"/>
      <c r="AJ4060" s="48"/>
      <c r="AK4060" s="48">
        <v>5.0999999999999996</v>
      </c>
      <c r="AL4060" s="48">
        <v>8.5500000000000007</v>
      </c>
      <c r="AM4060" s="48"/>
      <c r="AN4060" s="48"/>
      <c r="AO4060" s="48"/>
      <c r="AP4060" s="48"/>
      <c r="AQ4060" s="48"/>
      <c r="AR4060" s="48"/>
      <c r="AT4060" s="48"/>
      <c r="AU4060" s="48"/>
      <c r="AV4060" s="48"/>
      <c r="AZ4060" s="48"/>
      <c r="BA4060" s="48"/>
      <c r="BB4060" s="48"/>
      <c r="BC4060" s="48"/>
      <c r="BD4060" s="48"/>
      <c r="BE4060" s="48"/>
      <c r="BF4060" s="48"/>
      <c r="BG4060" s="48"/>
      <c r="BH4060" s="48"/>
      <c r="BI4060" s="48"/>
      <c r="BJ4060" s="48"/>
      <c r="BK4060" s="48"/>
      <c r="BL4060" s="48">
        <v>8.5500000000000007</v>
      </c>
    </row>
    <row r="4061" spans="1:64" x14ac:dyDescent="0.25">
      <c r="A4061" s="56" t="s">
        <v>539</v>
      </c>
      <c r="B4061" s="56" t="s">
        <v>539</v>
      </c>
      <c r="C4061" s="47">
        <v>42361</v>
      </c>
      <c r="D4061" s="47"/>
      <c r="E4061" s="47"/>
      <c r="F4061" s="48" t="s">
        <v>534</v>
      </c>
      <c r="G4061" s="48"/>
      <c r="H4061" s="48">
        <v>410.2996875</v>
      </c>
      <c r="I4061" s="48">
        <v>6.2643749999999998E-2</v>
      </c>
      <c r="J4061" s="48">
        <v>0.1236375</v>
      </c>
      <c r="K4061" s="48">
        <v>0.17081874999999999</v>
      </c>
      <c r="L4061" s="48">
        <v>0.20256874999999999</v>
      </c>
      <c r="M4061" s="48">
        <v>0.26948749999999999</v>
      </c>
      <c r="N4061" s="48">
        <v>0.33174375</v>
      </c>
      <c r="O4061" s="48">
        <v>0.29990624999999999</v>
      </c>
      <c r="P4061" s="48"/>
      <c r="Q4061" s="48"/>
      <c r="R4061" s="48"/>
      <c r="S4061" s="48"/>
      <c r="T4061" s="48"/>
      <c r="U4061" s="48"/>
      <c r="V4061" s="48"/>
      <c r="W4061" s="48"/>
      <c r="X4061" s="48"/>
      <c r="Y4061" s="48"/>
      <c r="Z4061" s="48"/>
      <c r="AA4061" s="48"/>
      <c r="AB4061" s="48"/>
      <c r="AC4061" s="48"/>
      <c r="AD4061" s="48"/>
      <c r="AE4061" s="48"/>
      <c r="AF4061" s="48"/>
      <c r="AG4061" s="48"/>
      <c r="AH4061" s="48"/>
      <c r="AI4061" s="48"/>
      <c r="AJ4061" s="48"/>
      <c r="AK4061" s="48"/>
      <c r="AL4061" s="48"/>
      <c r="AM4061" s="48"/>
      <c r="AN4061" s="48"/>
      <c r="AO4061" s="48"/>
      <c r="AP4061" s="48"/>
      <c r="AQ4061" s="48"/>
      <c r="AR4061" s="48"/>
      <c r="AT4061" s="48"/>
      <c r="AU4061" s="48"/>
      <c r="AV4061" s="48"/>
      <c r="AZ4061" s="48"/>
      <c r="BA4061" s="48"/>
      <c r="BB4061" s="48"/>
      <c r="BC4061" s="48"/>
      <c r="BD4061" s="48"/>
      <c r="BE4061" s="48"/>
      <c r="BF4061" s="48"/>
      <c r="BG4061" s="48"/>
      <c r="BH4061" s="48"/>
      <c r="BI4061" s="48"/>
      <c r="BJ4061" s="48"/>
      <c r="BK4061" s="48"/>
      <c r="BL4061" s="48"/>
    </row>
    <row r="4062" spans="1:64" x14ac:dyDescent="0.25">
      <c r="A4062" s="56" t="s">
        <v>539</v>
      </c>
      <c r="B4062" s="56" t="s">
        <v>539</v>
      </c>
      <c r="C4062" s="47">
        <v>42362</v>
      </c>
      <c r="D4062" s="47"/>
      <c r="E4062" s="47"/>
      <c r="F4062" s="48" t="s">
        <v>534</v>
      </c>
      <c r="G4062" s="48"/>
      <c r="H4062" s="48">
        <v>423.50812500000001</v>
      </c>
      <c r="I4062" s="48">
        <v>0.15153125000000001</v>
      </c>
      <c r="J4062" s="48">
        <v>0.12539375</v>
      </c>
      <c r="K4062" s="48">
        <v>0.17094999999999999</v>
      </c>
      <c r="L4062" s="48">
        <v>0.20223749999999999</v>
      </c>
      <c r="M4062" s="48">
        <v>0.26889374999999999</v>
      </c>
      <c r="N4062" s="48">
        <v>0.33139999999999997</v>
      </c>
      <c r="O4062" s="48">
        <v>0.29975000000000002</v>
      </c>
      <c r="P4062" s="48"/>
      <c r="Q4062" s="48"/>
      <c r="R4062" s="48"/>
      <c r="S4062" s="48"/>
      <c r="T4062" s="48"/>
      <c r="U4062" s="48"/>
      <c r="V4062" s="48"/>
      <c r="W4062" s="48"/>
      <c r="X4062" s="48"/>
      <c r="Y4062" s="48"/>
      <c r="Z4062" s="48"/>
      <c r="AA4062" s="48"/>
      <c r="AB4062" s="48"/>
      <c r="AC4062" s="48"/>
      <c r="AD4062" s="48"/>
      <c r="AE4062" s="48"/>
      <c r="AF4062" s="48"/>
      <c r="AG4062" s="48"/>
      <c r="AH4062" s="48"/>
      <c r="AI4062" s="48"/>
      <c r="AJ4062" s="48"/>
      <c r="AK4062" s="48"/>
      <c r="AL4062" s="48"/>
      <c r="AM4062" s="48"/>
      <c r="AN4062" s="48"/>
      <c r="AO4062" s="48"/>
      <c r="AP4062" s="48"/>
      <c r="AQ4062" s="48"/>
      <c r="AR4062" s="48"/>
      <c r="AT4062" s="48"/>
      <c r="AU4062" s="48"/>
      <c r="AV4062" s="48"/>
      <c r="AZ4062" s="48"/>
      <c r="BA4062" s="48"/>
      <c r="BB4062" s="48"/>
      <c r="BC4062" s="48"/>
      <c r="BD4062" s="48"/>
      <c r="BE4062" s="48"/>
      <c r="BF4062" s="48"/>
      <c r="BG4062" s="48"/>
      <c r="BH4062" s="48"/>
      <c r="BI4062" s="48"/>
      <c r="BJ4062" s="48"/>
      <c r="BK4062" s="48"/>
      <c r="BL4062" s="48"/>
    </row>
    <row r="4063" spans="1:64" x14ac:dyDescent="0.25">
      <c r="A4063" s="56" t="s">
        <v>539</v>
      </c>
      <c r="B4063" s="56" t="s">
        <v>539</v>
      </c>
      <c r="C4063" s="47">
        <v>42363</v>
      </c>
      <c r="D4063" s="47"/>
      <c r="E4063" s="47"/>
      <c r="F4063" s="48" t="s">
        <v>534</v>
      </c>
      <c r="G4063" s="48"/>
      <c r="H4063" s="48">
        <v>420.82125000000002</v>
      </c>
      <c r="I4063" s="48">
        <v>0.132025</v>
      </c>
      <c r="J4063" s="48">
        <v>0.126725</v>
      </c>
      <c r="K4063" s="48">
        <v>0.17180000000000001</v>
      </c>
      <c r="L4063" s="48">
        <v>0.2024125</v>
      </c>
      <c r="M4063" s="48">
        <v>0.26851874999999997</v>
      </c>
      <c r="N4063" s="48">
        <v>0.33119375000000001</v>
      </c>
      <c r="O4063" s="48">
        <v>0.29943750000000002</v>
      </c>
      <c r="P4063" s="48"/>
      <c r="Q4063" s="48"/>
      <c r="R4063" s="48"/>
      <c r="S4063" s="48"/>
      <c r="T4063" s="48"/>
      <c r="U4063" s="48"/>
      <c r="V4063" s="48"/>
      <c r="W4063" s="48"/>
      <c r="X4063" s="48"/>
      <c r="Y4063" s="48"/>
      <c r="Z4063" s="48"/>
      <c r="AA4063" s="48"/>
      <c r="AB4063" s="48"/>
      <c r="AC4063" s="48"/>
      <c r="AD4063" s="48"/>
      <c r="AE4063" s="48"/>
      <c r="AF4063" s="48"/>
      <c r="AG4063" s="48"/>
      <c r="AH4063" s="48"/>
      <c r="AI4063" s="48"/>
      <c r="AJ4063" s="48"/>
      <c r="AK4063" s="48"/>
      <c r="AL4063" s="48"/>
      <c r="AM4063" s="48"/>
      <c r="AN4063" s="48"/>
      <c r="AO4063" s="48"/>
      <c r="AP4063" s="48"/>
      <c r="AQ4063" s="48"/>
      <c r="AR4063" s="48"/>
      <c r="AT4063" s="48"/>
      <c r="AU4063" s="48"/>
      <c r="AV4063" s="48"/>
      <c r="AZ4063" s="48"/>
      <c r="BA4063" s="48"/>
      <c r="BB4063" s="48"/>
      <c r="BC4063" s="48"/>
      <c r="BD4063" s="48"/>
      <c r="BE4063" s="48"/>
      <c r="BF4063" s="48"/>
      <c r="BG4063" s="48"/>
      <c r="BH4063" s="48"/>
      <c r="BI4063" s="48"/>
      <c r="BJ4063" s="48"/>
      <c r="BK4063" s="48"/>
      <c r="BL4063" s="48"/>
    </row>
    <row r="4064" spans="1:64" x14ac:dyDescent="0.25">
      <c r="A4064" s="56" t="s">
        <v>539</v>
      </c>
      <c r="B4064" s="56" t="s">
        <v>539</v>
      </c>
      <c r="C4064" s="47">
        <v>42364</v>
      </c>
      <c r="D4064" s="47"/>
      <c r="E4064" s="47"/>
      <c r="F4064" s="48" t="s">
        <v>534</v>
      </c>
      <c r="G4064" s="48"/>
      <c r="H4064" s="48">
        <v>419.36812500000002</v>
      </c>
      <c r="I4064" s="48">
        <v>0.12113125</v>
      </c>
      <c r="J4064" s="48">
        <v>0.12734375000000001</v>
      </c>
      <c r="K4064" s="48">
        <v>0.1724125</v>
      </c>
      <c r="L4064" s="48">
        <v>0.20271875</v>
      </c>
      <c r="M4064" s="48">
        <v>0.26823750000000002</v>
      </c>
      <c r="N4064" s="48">
        <v>0.33097500000000002</v>
      </c>
      <c r="O4064" s="48">
        <v>0.29931249999999998</v>
      </c>
      <c r="P4064" s="48"/>
      <c r="Q4064" s="48"/>
      <c r="R4064" s="48"/>
      <c r="S4064" s="48"/>
      <c r="T4064" s="48"/>
      <c r="U4064" s="48"/>
      <c r="V4064" s="48"/>
      <c r="W4064" s="48"/>
      <c r="X4064" s="48"/>
      <c r="Y4064" s="48"/>
      <c r="Z4064" s="48"/>
      <c r="AA4064" s="48"/>
      <c r="AB4064" s="48"/>
      <c r="AC4064" s="48"/>
      <c r="AD4064" s="48"/>
      <c r="AE4064" s="48"/>
      <c r="AF4064" s="48"/>
      <c r="AG4064" s="48"/>
      <c r="AH4064" s="48"/>
      <c r="AI4064" s="48"/>
      <c r="AJ4064" s="48"/>
      <c r="AK4064" s="48"/>
      <c r="AL4064" s="48"/>
      <c r="AM4064" s="48"/>
      <c r="AN4064" s="48"/>
      <c r="AO4064" s="48"/>
      <c r="AP4064" s="48"/>
      <c r="AQ4064" s="48"/>
      <c r="AR4064" s="48"/>
      <c r="AT4064" s="48"/>
      <c r="AU4064" s="48"/>
      <c r="AV4064" s="48"/>
      <c r="AZ4064" s="48"/>
      <c r="BA4064" s="48"/>
      <c r="BB4064" s="48"/>
      <c r="BC4064" s="48"/>
      <c r="BD4064" s="48"/>
      <c r="BE4064" s="48"/>
      <c r="BF4064" s="48"/>
      <c r="BG4064" s="48"/>
      <c r="BH4064" s="48"/>
      <c r="BI4064" s="48"/>
      <c r="BJ4064" s="48"/>
      <c r="BK4064" s="48"/>
      <c r="BL4064" s="48"/>
    </row>
    <row r="4065" spans="1:64" x14ac:dyDescent="0.25">
      <c r="A4065" s="56" t="s">
        <v>539</v>
      </c>
      <c r="B4065" s="56" t="s">
        <v>539</v>
      </c>
      <c r="C4065" s="47">
        <v>42365</v>
      </c>
      <c r="D4065" s="47"/>
      <c r="E4065" s="47"/>
      <c r="F4065" s="48" t="s">
        <v>534</v>
      </c>
      <c r="G4065" s="48"/>
      <c r="H4065" s="48">
        <v>418.12171875000001</v>
      </c>
      <c r="I4065" s="48">
        <v>0.11352187499999999</v>
      </c>
      <c r="J4065" s="48">
        <v>0.12788125</v>
      </c>
      <c r="K4065" s="48">
        <v>0.17285</v>
      </c>
      <c r="L4065" s="48">
        <v>0.20265625000000001</v>
      </c>
      <c r="M4065" s="48">
        <v>0.26777499999999999</v>
      </c>
      <c r="N4065" s="48">
        <v>0.33064375000000001</v>
      </c>
      <c r="O4065" s="48">
        <v>0.2991125</v>
      </c>
      <c r="P4065" s="48"/>
      <c r="Q4065" s="48"/>
      <c r="R4065" s="48"/>
      <c r="S4065" s="48"/>
      <c r="T4065" s="48"/>
      <c r="U4065" s="48"/>
      <c r="V4065" s="48"/>
      <c r="W4065" s="48"/>
      <c r="X4065" s="48"/>
      <c r="Y4065" s="48"/>
      <c r="Z4065" s="48"/>
      <c r="AA4065" s="48"/>
      <c r="AB4065" s="48"/>
      <c r="AC4065" s="48"/>
      <c r="AD4065" s="48"/>
      <c r="AE4065" s="48"/>
      <c r="AF4065" s="48"/>
      <c r="AG4065" s="48"/>
      <c r="AH4065" s="48"/>
      <c r="AI4065" s="48"/>
      <c r="AJ4065" s="48"/>
      <c r="AK4065" s="48"/>
      <c r="AL4065" s="48"/>
      <c r="AM4065" s="48"/>
      <c r="AN4065" s="48"/>
      <c r="AO4065" s="48"/>
      <c r="AP4065" s="48"/>
      <c r="AQ4065" s="48"/>
      <c r="AR4065" s="48"/>
      <c r="AT4065" s="48"/>
      <c r="AU4065" s="48"/>
      <c r="AV4065" s="48"/>
      <c r="AZ4065" s="48"/>
      <c r="BA4065" s="48"/>
      <c r="BB4065" s="48"/>
      <c r="BC4065" s="48"/>
      <c r="BD4065" s="48"/>
      <c r="BE4065" s="48"/>
      <c r="BF4065" s="48"/>
      <c r="BG4065" s="48"/>
      <c r="BH4065" s="48"/>
      <c r="BI4065" s="48"/>
      <c r="BJ4065" s="48"/>
      <c r="BK4065" s="48"/>
      <c r="BL4065" s="48"/>
    </row>
    <row r="4066" spans="1:64" x14ac:dyDescent="0.25">
      <c r="A4066" s="56" t="s">
        <v>539</v>
      </c>
      <c r="B4066" s="56" t="s">
        <v>539</v>
      </c>
      <c r="C4066" s="47">
        <v>42366</v>
      </c>
      <c r="D4066" s="47"/>
      <c r="E4066" s="47"/>
      <c r="F4066" s="48" t="s">
        <v>534</v>
      </c>
      <c r="G4066" s="48"/>
      <c r="H4066" s="48">
        <v>417.06984375000002</v>
      </c>
      <c r="I4066" s="48">
        <v>0.10697187499999999</v>
      </c>
      <c r="J4066" s="48">
        <v>0.12866875</v>
      </c>
      <c r="K4066" s="48">
        <v>0.17343749999999999</v>
      </c>
      <c r="L4066" s="48">
        <v>0.2024125</v>
      </c>
      <c r="M4066" s="48">
        <v>0.26728125000000003</v>
      </c>
      <c r="N4066" s="48">
        <v>0.3304125</v>
      </c>
      <c r="O4066" s="48">
        <v>0.29886875000000002</v>
      </c>
      <c r="P4066" s="48"/>
      <c r="Q4066" s="48"/>
      <c r="R4066" s="48"/>
      <c r="S4066" s="48"/>
      <c r="T4066" s="48"/>
      <c r="U4066" s="48"/>
      <c r="V4066" s="48"/>
      <c r="W4066" s="48"/>
      <c r="X4066" s="48"/>
      <c r="Y4066" s="48"/>
      <c r="Z4066" s="48"/>
      <c r="AA4066" s="48"/>
      <c r="AB4066" s="48"/>
      <c r="AC4066" s="48"/>
      <c r="AD4066" s="48"/>
      <c r="AE4066" s="48"/>
      <c r="AF4066" s="48"/>
      <c r="AG4066" s="48"/>
      <c r="AH4066" s="48"/>
      <c r="AI4066" s="48"/>
      <c r="AJ4066" s="48"/>
      <c r="AK4066" s="48"/>
      <c r="AL4066" s="48"/>
      <c r="AM4066" s="48"/>
      <c r="AN4066" s="48"/>
      <c r="AO4066" s="48"/>
      <c r="AP4066" s="48"/>
      <c r="AQ4066" s="48"/>
      <c r="AR4066" s="48"/>
      <c r="AT4066" s="48"/>
      <c r="AU4066" s="48"/>
      <c r="AV4066" s="48"/>
      <c r="AZ4066" s="48"/>
      <c r="BA4066" s="48"/>
      <c r="BB4066" s="48"/>
      <c r="BC4066" s="48"/>
      <c r="BD4066" s="48"/>
      <c r="BE4066" s="48"/>
      <c r="BF4066" s="48"/>
      <c r="BG4066" s="48"/>
      <c r="BH4066" s="48"/>
      <c r="BI4066" s="48"/>
      <c r="BJ4066" s="48"/>
      <c r="BK4066" s="48"/>
      <c r="BL4066" s="48"/>
    </row>
    <row r="4067" spans="1:64" x14ac:dyDescent="0.25">
      <c r="A4067" s="56" t="s">
        <v>539</v>
      </c>
      <c r="B4067" s="56" t="s">
        <v>539</v>
      </c>
      <c r="C4067" s="47">
        <v>42367</v>
      </c>
      <c r="D4067" s="47"/>
      <c r="E4067" s="47"/>
      <c r="F4067" s="48" t="s">
        <v>534</v>
      </c>
      <c r="G4067" s="48"/>
      <c r="H4067" s="48">
        <v>415.87453125000002</v>
      </c>
      <c r="I4067" s="48">
        <v>0.100490625</v>
      </c>
      <c r="J4067" s="48">
        <v>0.12915625</v>
      </c>
      <c r="K4067" s="48">
        <v>0.173875</v>
      </c>
      <c r="L4067" s="48">
        <v>0.2021125</v>
      </c>
      <c r="M4067" s="48">
        <v>0.26676875</v>
      </c>
      <c r="N4067" s="48">
        <v>0.33005625</v>
      </c>
      <c r="O4067" s="48">
        <v>0.2986125</v>
      </c>
      <c r="P4067" s="48"/>
      <c r="Q4067" s="48"/>
      <c r="R4067" s="48"/>
      <c r="S4067" s="48"/>
      <c r="T4067" s="48"/>
      <c r="U4067" s="48"/>
      <c r="V4067" s="48"/>
      <c r="W4067" s="48"/>
      <c r="X4067" s="48"/>
      <c r="Y4067" s="48"/>
      <c r="Z4067" s="48"/>
      <c r="AA4067" s="48"/>
      <c r="AB4067" s="48"/>
      <c r="AC4067" s="48"/>
      <c r="AD4067" s="48"/>
      <c r="AE4067" s="48"/>
      <c r="AF4067" s="48"/>
      <c r="AG4067" s="48"/>
      <c r="AH4067" s="48"/>
      <c r="AI4067" s="48"/>
      <c r="AJ4067" s="48"/>
      <c r="AK4067" s="48"/>
      <c r="AL4067" s="48"/>
      <c r="AM4067" s="48"/>
      <c r="AN4067" s="48"/>
      <c r="AO4067" s="48"/>
      <c r="AP4067" s="48"/>
      <c r="AQ4067" s="48"/>
      <c r="AR4067" s="48"/>
      <c r="AT4067" s="48"/>
      <c r="AU4067" s="48"/>
      <c r="AV4067" s="48"/>
      <c r="AZ4067" s="48"/>
      <c r="BA4067" s="48"/>
      <c r="BB4067" s="48"/>
      <c r="BC4067" s="48"/>
      <c r="BD4067" s="48"/>
      <c r="BE4067" s="48"/>
      <c r="BF4067" s="48"/>
      <c r="BG4067" s="48"/>
      <c r="BH4067" s="48"/>
      <c r="BI4067" s="48"/>
      <c r="BJ4067" s="48"/>
      <c r="BK4067" s="48"/>
      <c r="BL4067" s="48"/>
    </row>
    <row r="4068" spans="1:64" x14ac:dyDescent="0.25">
      <c r="A4068" s="56" t="s">
        <v>539</v>
      </c>
      <c r="B4068" s="56" t="s">
        <v>539</v>
      </c>
      <c r="C4068" s="47">
        <v>42368</v>
      </c>
      <c r="D4068" s="47"/>
      <c r="E4068" s="47"/>
      <c r="F4068" s="48" t="s">
        <v>534</v>
      </c>
      <c r="G4068" s="48"/>
      <c r="H4068" s="48">
        <v>414.81984375000002</v>
      </c>
      <c r="I4068" s="48">
        <v>9.5546875000000003E-2</v>
      </c>
      <c r="J4068" s="48">
        <v>0.12761875</v>
      </c>
      <c r="K4068" s="48">
        <v>0.17353125</v>
      </c>
      <c r="L4068" s="48">
        <v>0.20245625</v>
      </c>
      <c r="M4068" s="48">
        <v>0.26661249999999997</v>
      </c>
      <c r="N4068" s="48">
        <v>0.33000625</v>
      </c>
      <c r="O4068" s="48">
        <v>0.29854375</v>
      </c>
      <c r="P4068" s="48"/>
      <c r="Q4068" s="48"/>
      <c r="R4068" s="48"/>
      <c r="S4068" s="48"/>
      <c r="T4068" s="48"/>
      <c r="U4068" s="48"/>
      <c r="V4068" s="48"/>
      <c r="W4068" s="48"/>
      <c r="X4068" s="48"/>
      <c r="Y4068" s="48"/>
      <c r="Z4068" s="48"/>
      <c r="AA4068" s="48"/>
      <c r="AB4068" s="48"/>
      <c r="AC4068" s="48"/>
      <c r="AD4068" s="48"/>
      <c r="AE4068" s="48">
        <v>8.5500000000000007</v>
      </c>
      <c r="AF4068" s="48">
        <v>0.44747894567236302</v>
      </c>
      <c r="AG4068" s="48">
        <v>0.136546267917251</v>
      </c>
      <c r="AH4068" s="48"/>
      <c r="AI4068" s="48"/>
      <c r="AJ4068" s="48"/>
      <c r="AK4068" s="48">
        <v>6.05</v>
      </c>
      <c r="AL4068" s="48">
        <v>8.5500000000000007</v>
      </c>
      <c r="AM4068" s="48"/>
      <c r="AN4068" s="48"/>
      <c r="AO4068" s="48"/>
      <c r="AP4068" s="48"/>
      <c r="AQ4068" s="48"/>
      <c r="AR4068" s="48"/>
      <c r="AT4068" s="48"/>
      <c r="AU4068" s="48"/>
      <c r="AV4068" s="48"/>
      <c r="AZ4068" s="48"/>
      <c r="BA4068" s="48"/>
      <c r="BB4068" s="48"/>
      <c r="BC4068" s="48"/>
      <c r="BD4068" s="48"/>
      <c r="BE4068" s="48"/>
      <c r="BF4068" s="48"/>
      <c r="BG4068" s="48"/>
      <c r="BH4068" s="48"/>
      <c r="BI4068" s="48"/>
      <c r="BJ4068" s="48"/>
      <c r="BK4068" s="48"/>
      <c r="BL4068" s="48">
        <v>8.5500000000000007</v>
      </c>
    </row>
    <row r="4069" spans="1:64" x14ac:dyDescent="0.25">
      <c r="A4069" s="56" t="s">
        <v>539</v>
      </c>
      <c r="B4069" s="56" t="s">
        <v>539</v>
      </c>
      <c r="C4069" s="47">
        <v>42369</v>
      </c>
      <c r="D4069" s="47"/>
      <c r="E4069" s="47"/>
      <c r="F4069" s="48" t="s">
        <v>534</v>
      </c>
      <c r="G4069" s="48"/>
      <c r="H4069" s="48">
        <v>413.76421875</v>
      </c>
      <c r="I4069" s="48">
        <v>9.2571874999999998E-2</v>
      </c>
      <c r="J4069" s="48">
        <v>0.12851874999999999</v>
      </c>
      <c r="K4069" s="48">
        <v>0.17352500000000001</v>
      </c>
      <c r="L4069" s="48">
        <v>0.20144375</v>
      </c>
      <c r="M4069" s="48">
        <v>0.26573124999999997</v>
      </c>
      <c r="N4069" s="48">
        <v>0.32969999999999999</v>
      </c>
      <c r="O4069" s="48">
        <v>0.29826875000000003</v>
      </c>
      <c r="P4069" s="48"/>
      <c r="Q4069" s="48"/>
      <c r="R4069" s="48"/>
      <c r="S4069" s="48"/>
      <c r="T4069" s="48"/>
      <c r="U4069" s="48"/>
      <c r="V4069" s="48"/>
      <c r="W4069" s="48"/>
      <c r="X4069" s="48"/>
      <c r="Y4069" s="48"/>
      <c r="Z4069" s="48"/>
      <c r="AA4069" s="48"/>
      <c r="AB4069" s="48"/>
      <c r="AC4069" s="48"/>
      <c r="AD4069" s="48"/>
      <c r="AE4069" s="48"/>
      <c r="AF4069" s="48"/>
      <c r="AG4069" s="48"/>
      <c r="AH4069" s="48"/>
      <c r="AI4069" s="48"/>
      <c r="AJ4069" s="48"/>
      <c r="AK4069" s="48"/>
      <c r="AL4069" s="48"/>
      <c r="AM4069" s="48"/>
      <c r="AN4069" s="48"/>
      <c r="AO4069" s="48"/>
      <c r="AP4069" s="48"/>
      <c r="AQ4069" s="48"/>
      <c r="AR4069" s="48"/>
      <c r="AT4069" s="48"/>
      <c r="AU4069" s="48"/>
      <c r="AV4069" s="48"/>
      <c r="AZ4069" s="48"/>
      <c r="BA4069" s="48"/>
      <c r="BB4069" s="48"/>
      <c r="BC4069" s="48"/>
      <c r="BD4069" s="48"/>
      <c r="BE4069" s="48"/>
      <c r="BF4069" s="48"/>
      <c r="BG4069" s="48"/>
      <c r="BH4069" s="48"/>
      <c r="BI4069" s="48"/>
      <c r="BJ4069" s="48"/>
      <c r="BK4069" s="48"/>
      <c r="BL4069" s="48"/>
    </row>
    <row r="4070" spans="1:64" x14ac:dyDescent="0.25">
      <c r="A4070" s="56" t="s">
        <v>539</v>
      </c>
      <c r="B4070" s="56" t="s">
        <v>539</v>
      </c>
      <c r="C4070" s="47">
        <v>42370</v>
      </c>
      <c r="D4070" s="47"/>
      <c r="E4070" s="47"/>
      <c r="F4070" s="48" t="s">
        <v>534</v>
      </c>
      <c r="G4070" s="48"/>
      <c r="H4070" s="48">
        <v>412.64203125</v>
      </c>
      <c r="I4070" s="48">
        <v>8.8934374999999996E-2</v>
      </c>
      <c r="J4070" s="48">
        <v>0.12913749999999999</v>
      </c>
      <c r="K4070" s="48">
        <v>0.1738875</v>
      </c>
      <c r="L4070" s="48">
        <v>0.20040625000000001</v>
      </c>
      <c r="M4070" s="48">
        <v>0.26466875000000001</v>
      </c>
      <c r="N4070" s="48">
        <v>0.32933750000000001</v>
      </c>
      <c r="O4070" s="48">
        <v>0.2981375</v>
      </c>
      <c r="P4070" s="48"/>
      <c r="Q4070" s="48"/>
      <c r="R4070" s="48"/>
      <c r="S4070" s="48"/>
      <c r="T4070" s="48"/>
      <c r="U4070" s="48"/>
      <c r="V4070" s="48"/>
      <c r="W4070" s="48"/>
      <c r="X4070" s="48"/>
      <c r="Y4070" s="48"/>
      <c r="Z4070" s="48"/>
      <c r="AA4070" s="48"/>
      <c r="AB4070" s="48"/>
      <c r="AC4070" s="48"/>
      <c r="AD4070" s="48"/>
      <c r="AE4070" s="48"/>
      <c r="AF4070" s="48"/>
      <c r="AG4070" s="48"/>
      <c r="AH4070" s="48"/>
      <c r="AI4070" s="48"/>
      <c r="AJ4070" s="48"/>
      <c r="AK4070" s="48"/>
      <c r="AL4070" s="48"/>
      <c r="AM4070" s="48"/>
      <c r="AN4070" s="48"/>
      <c r="AO4070" s="48"/>
      <c r="AP4070" s="48"/>
      <c r="AQ4070" s="48"/>
      <c r="AR4070" s="48"/>
      <c r="AT4070" s="48"/>
      <c r="AU4070" s="48"/>
      <c r="AV4070" s="48"/>
      <c r="AZ4070" s="48"/>
      <c r="BA4070" s="48"/>
      <c r="BB4070" s="48"/>
      <c r="BC4070" s="48"/>
      <c r="BD4070" s="48"/>
      <c r="BE4070" s="48"/>
      <c r="BF4070" s="48"/>
      <c r="BG4070" s="48"/>
      <c r="BH4070" s="48"/>
      <c r="BI4070" s="48"/>
      <c r="BJ4070" s="48"/>
      <c r="BK4070" s="48"/>
      <c r="BL4070" s="48"/>
    </row>
    <row r="4071" spans="1:64" x14ac:dyDescent="0.25">
      <c r="A4071" s="56" t="s">
        <v>539</v>
      </c>
      <c r="B4071" s="56" t="s">
        <v>539</v>
      </c>
      <c r="C4071" s="47">
        <v>42371</v>
      </c>
      <c r="D4071" s="47"/>
      <c r="E4071" s="47"/>
      <c r="F4071" s="48" t="s">
        <v>534</v>
      </c>
      <c r="G4071" s="48"/>
      <c r="H4071" s="48">
        <v>412.23046875</v>
      </c>
      <c r="I4071" s="48">
        <v>8.5490625000000001E-2</v>
      </c>
      <c r="J4071" s="48">
        <v>0.12817500000000001</v>
      </c>
      <c r="K4071" s="48">
        <v>0.17426875</v>
      </c>
      <c r="L4071" s="48">
        <v>0.20124375</v>
      </c>
      <c r="M4071" s="48">
        <v>0.26471250000000002</v>
      </c>
      <c r="N4071" s="48">
        <v>0.32908124999999999</v>
      </c>
      <c r="O4071" s="48">
        <v>0.29796250000000002</v>
      </c>
      <c r="P4071" s="48"/>
      <c r="Q4071" s="48"/>
      <c r="R4071" s="48"/>
      <c r="S4071" s="48"/>
      <c r="T4071" s="48"/>
      <c r="U4071" s="48"/>
      <c r="V4071" s="48"/>
      <c r="W4071" s="48"/>
      <c r="X4071" s="48"/>
      <c r="Y4071" s="48"/>
      <c r="Z4071" s="48"/>
      <c r="AA4071" s="48"/>
      <c r="AB4071" s="48"/>
      <c r="AC4071" s="48"/>
      <c r="AD4071" s="48"/>
      <c r="AE4071" s="48"/>
      <c r="AF4071" s="48"/>
      <c r="AG4071" s="48"/>
      <c r="AH4071" s="48"/>
      <c r="AI4071" s="48"/>
      <c r="AJ4071" s="48"/>
      <c r="AK4071" s="48"/>
      <c r="AL4071" s="48"/>
      <c r="AM4071" s="48"/>
      <c r="AN4071" s="48"/>
      <c r="AO4071" s="48"/>
      <c r="AP4071" s="48"/>
      <c r="AQ4071" s="48"/>
      <c r="AR4071" s="48"/>
      <c r="AT4071" s="48"/>
      <c r="AU4071" s="48"/>
      <c r="AV4071" s="48"/>
      <c r="AZ4071" s="48"/>
      <c r="BA4071" s="48"/>
      <c r="BB4071" s="48"/>
      <c r="BC4071" s="48"/>
      <c r="BD4071" s="48"/>
      <c r="BE4071" s="48"/>
      <c r="BF4071" s="48"/>
      <c r="BG4071" s="48"/>
      <c r="BH4071" s="48"/>
      <c r="BI4071" s="48"/>
      <c r="BJ4071" s="48"/>
      <c r="BK4071" s="48"/>
      <c r="BL4071" s="48"/>
    </row>
    <row r="4072" spans="1:64" x14ac:dyDescent="0.25">
      <c r="A4072" s="56" t="s">
        <v>539</v>
      </c>
      <c r="B4072" s="56" t="s">
        <v>539</v>
      </c>
      <c r="C4072" s="47">
        <v>42372</v>
      </c>
      <c r="D4072" s="47"/>
      <c r="E4072" s="47"/>
      <c r="F4072" s="48" t="s">
        <v>534</v>
      </c>
      <c r="G4072" s="48"/>
      <c r="H4072" s="48">
        <v>411.66703124999998</v>
      </c>
      <c r="I4072" s="48">
        <v>8.3028124999999994E-2</v>
      </c>
      <c r="J4072" s="48">
        <v>0.12696874999999999</v>
      </c>
      <c r="K4072" s="48">
        <v>0.17370625000000001</v>
      </c>
      <c r="L4072" s="48">
        <v>0.20163125000000001</v>
      </c>
      <c r="M4072" s="48">
        <v>0.26493749999999999</v>
      </c>
      <c r="N4072" s="48">
        <v>0.32905000000000001</v>
      </c>
      <c r="O4072" s="48">
        <v>0.2979</v>
      </c>
      <c r="P4072" s="48"/>
      <c r="Q4072" s="48"/>
      <c r="R4072" s="48"/>
      <c r="S4072" s="48"/>
      <c r="T4072" s="48"/>
      <c r="U4072" s="48"/>
      <c r="V4072" s="48"/>
      <c r="W4072" s="48"/>
      <c r="X4072" s="48"/>
      <c r="Y4072" s="48"/>
      <c r="Z4072" s="48"/>
      <c r="AA4072" s="48"/>
      <c r="AB4072" s="48"/>
      <c r="AC4072" s="48"/>
      <c r="AD4072" s="48"/>
      <c r="AE4072" s="48"/>
      <c r="AF4072" s="48"/>
      <c r="AG4072" s="48"/>
      <c r="AH4072" s="48"/>
      <c r="AI4072" s="48"/>
      <c r="AJ4072" s="48"/>
      <c r="AK4072" s="48"/>
      <c r="AL4072" s="48"/>
      <c r="AM4072" s="48"/>
      <c r="AN4072" s="48"/>
      <c r="AO4072" s="48"/>
      <c r="AP4072" s="48"/>
      <c r="AQ4072" s="48"/>
      <c r="AR4072" s="48"/>
      <c r="AT4072" s="48"/>
      <c r="AU4072" s="48"/>
      <c r="AV4072" s="48"/>
      <c r="AZ4072" s="48"/>
      <c r="BA4072" s="48"/>
      <c r="BB4072" s="48"/>
      <c r="BC4072" s="48"/>
      <c r="BD4072" s="48"/>
      <c r="BE4072" s="48"/>
      <c r="BF4072" s="48"/>
      <c r="BG4072" s="48"/>
      <c r="BH4072" s="48"/>
      <c r="BI4072" s="48"/>
      <c r="BJ4072" s="48"/>
      <c r="BK4072" s="48"/>
      <c r="BL4072" s="48"/>
    </row>
    <row r="4073" spans="1:64" x14ac:dyDescent="0.25">
      <c r="A4073" s="56" t="s">
        <v>539</v>
      </c>
      <c r="B4073" s="56" t="s">
        <v>539</v>
      </c>
      <c r="C4073" s="47">
        <v>42373</v>
      </c>
      <c r="D4073" s="47"/>
      <c r="E4073" s="47"/>
      <c r="F4073" s="48" t="s">
        <v>534</v>
      </c>
      <c r="G4073" s="48"/>
      <c r="H4073" s="48">
        <v>410.29312499999997</v>
      </c>
      <c r="I4073" s="48">
        <v>8.1793749999999998E-2</v>
      </c>
      <c r="J4073" s="48">
        <v>0.12670624999999999</v>
      </c>
      <c r="K4073" s="48">
        <v>0.17256250000000001</v>
      </c>
      <c r="L4073" s="48">
        <v>0.2003375</v>
      </c>
      <c r="M4073" s="48">
        <v>0.26411249999999997</v>
      </c>
      <c r="N4073" s="48">
        <v>0.32869375000000001</v>
      </c>
      <c r="O4073" s="48">
        <v>0.29768749999999999</v>
      </c>
      <c r="P4073" s="48"/>
      <c r="Q4073" s="48"/>
      <c r="R4073" s="48"/>
      <c r="S4073" s="48"/>
      <c r="T4073" s="48"/>
      <c r="U4073" s="48"/>
      <c r="V4073" s="48"/>
      <c r="W4073" s="48"/>
      <c r="X4073" s="48"/>
      <c r="Y4073" s="48"/>
      <c r="Z4073" s="48"/>
      <c r="AA4073" s="48"/>
      <c r="AB4073" s="48"/>
      <c r="AC4073" s="48"/>
      <c r="AD4073" s="48"/>
      <c r="AE4073" s="48"/>
      <c r="AF4073" s="48"/>
      <c r="AG4073" s="48"/>
      <c r="AH4073" s="48"/>
      <c r="AI4073" s="48"/>
      <c r="AJ4073" s="48"/>
      <c r="AK4073" s="48"/>
      <c r="AL4073" s="48"/>
      <c r="AM4073" s="48"/>
      <c r="AN4073" s="48"/>
      <c r="AO4073" s="48"/>
      <c r="AP4073" s="48"/>
      <c r="AQ4073" s="48"/>
      <c r="AR4073" s="48"/>
      <c r="AT4073" s="48"/>
      <c r="AU4073" s="48"/>
      <c r="AV4073" s="48"/>
      <c r="AZ4073" s="48"/>
      <c r="BA4073" s="48"/>
      <c r="BB4073" s="48"/>
      <c r="BC4073" s="48"/>
      <c r="BD4073" s="48"/>
      <c r="BE4073" s="48"/>
      <c r="BF4073" s="48"/>
      <c r="BG4073" s="48"/>
      <c r="BH4073" s="48"/>
      <c r="BI4073" s="48"/>
      <c r="BJ4073" s="48"/>
      <c r="BK4073" s="48"/>
      <c r="BL4073" s="48"/>
    </row>
    <row r="4074" spans="1:64" x14ac:dyDescent="0.25">
      <c r="A4074" s="56" t="s">
        <v>539</v>
      </c>
      <c r="B4074" s="56" t="s">
        <v>539</v>
      </c>
      <c r="C4074" s="47">
        <v>42374</v>
      </c>
      <c r="D4074" s="47"/>
      <c r="E4074" s="47"/>
      <c r="F4074" s="48" t="s">
        <v>534</v>
      </c>
      <c r="G4074" s="48"/>
      <c r="H4074" s="48">
        <v>409.40953124999999</v>
      </c>
      <c r="I4074" s="48">
        <v>8.0946875000000001E-2</v>
      </c>
      <c r="J4074" s="48">
        <v>0.1272375</v>
      </c>
      <c r="K4074" s="48">
        <v>0.17232500000000001</v>
      </c>
      <c r="L4074" s="48">
        <v>0.19913125000000001</v>
      </c>
      <c r="M4074" s="48">
        <v>0.26315624999999998</v>
      </c>
      <c r="N4074" s="48">
        <v>0.32850000000000001</v>
      </c>
      <c r="O4074" s="48">
        <v>0.29749375</v>
      </c>
      <c r="P4074" s="48"/>
      <c r="Q4074" s="48"/>
      <c r="R4074" s="48"/>
      <c r="S4074" s="48"/>
      <c r="T4074" s="48"/>
      <c r="U4074" s="48"/>
      <c r="V4074" s="48"/>
      <c r="W4074" s="48"/>
      <c r="X4074" s="48"/>
      <c r="Y4074" s="48"/>
      <c r="Z4074" s="48"/>
      <c r="AA4074" s="48"/>
      <c r="AB4074" s="48"/>
      <c r="AC4074" s="48"/>
      <c r="AD4074" s="48"/>
      <c r="AE4074" s="48"/>
      <c r="AF4074" s="48"/>
      <c r="AG4074" s="48">
        <v>8.2908289330874102E-2</v>
      </c>
      <c r="AH4074" s="48"/>
      <c r="AI4074" s="48"/>
      <c r="AJ4074" s="48"/>
      <c r="AK4074" s="48"/>
      <c r="AL4074" s="48"/>
      <c r="AM4074" s="48"/>
      <c r="AN4074" s="48"/>
      <c r="AO4074" s="48"/>
      <c r="AP4074" s="48"/>
      <c r="AQ4074" s="48"/>
      <c r="AR4074" s="48"/>
      <c r="AT4074" s="48"/>
      <c r="AU4074" s="48"/>
      <c r="AV4074" s="48"/>
      <c r="AZ4074" s="48"/>
      <c r="BA4074" s="48"/>
      <c r="BB4074" s="48"/>
      <c r="BC4074" s="48"/>
      <c r="BD4074" s="48"/>
      <c r="BE4074" s="48"/>
      <c r="BF4074" s="48"/>
      <c r="BG4074" s="48"/>
      <c r="BH4074" s="48"/>
      <c r="BI4074" s="48"/>
      <c r="BJ4074" s="48"/>
      <c r="BK4074" s="48"/>
      <c r="BL4074" s="48"/>
    </row>
    <row r="4075" spans="1:64" x14ac:dyDescent="0.25">
      <c r="A4075" s="56" t="s">
        <v>539</v>
      </c>
      <c r="B4075" s="56" t="s">
        <v>539</v>
      </c>
      <c r="C4075" s="47">
        <v>42375</v>
      </c>
      <c r="D4075" s="47"/>
      <c r="E4075" s="47"/>
      <c r="F4075" s="48" t="s">
        <v>534</v>
      </c>
      <c r="G4075" s="48"/>
      <c r="H4075" s="48">
        <v>408.65718750000002</v>
      </c>
      <c r="I4075" s="48">
        <v>7.9250000000000001E-2</v>
      </c>
      <c r="J4075" s="48">
        <v>0.12746874999999999</v>
      </c>
      <c r="K4075" s="48">
        <v>0.17284374999999999</v>
      </c>
      <c r="L4075" s="48">
        <v>0.1983125</v>
      </c>
      <c r="M4075" s="48">
        <v>0.26232499999999997</v>
      </c>
      <c r="N4075" s="48">
        <v>0.32808124999999999</v>
      </c>
      <c r="O4075" s="48">
        <v>0.29726875000000003</v>
      </c>
      <c r="P4075" s="48"/>
      <c r="Q4075" s="48"/>
      <c r="R4075" s="48"/>
      <c r="S4075" s="48"/>
      <c r="T4075" s="48">
        <v>8.3231570999999995</v>
      </c>
      <c r="U4075" s="48">
        <v>624.91025000000002</v>
      </c>
      <c r="V4075" s="48">
        <v>434.72025000000002</v>
      </c>
      <c r="W4075" s="48"/>
      <c r="X4075" s="48">
        <v>6.8468567</v>
      </c>
      <c r="Y4075" s="48">
        <v>1.8148457735367E-2</v>
      </c>
      <c r="Z4075" s="48"/>
      <c r="AA4075" s="48">
        <v>6.0384456000000002</v>
      </c>
      <c r="AB4075" s="48"/>
      <c r="AC4075" s="48"/>
      <c r="AD4075" s="48">
        <v>332.72500000000002</v>
      </c>
      <c r="AE4075" s="48">
        <v>8.5500000000000007</v>
      </c>
      <c r="AF4075" s="48">
        <v>0.37038561954669602</v>
      </c>
      <c r="AG4075" s="48"/>
      <c r="AH4075" s="48">
        <v>8.6635144741302895E-3</v>
      </c>
      <c r="AI4075" s="48">
        <v>0.19804577500000001</v>
      </c>
      <c r="AJ4075" s="48">
        <v>22.859749999999998</v>
      </c>
      <c r="AK4075" s="48">
        <v>7.3</v>
      </c>
      <c r="AL4075" s="48">
        <v>8.5500000000000007</v>
      </c>
      <c r="AM4075" s="48">
        <v>0.2</v>
      </c>
      <c r="AN4075" s="48">
        <v>1.9730606326497199E-2</v>
      </c>
      <c r="AO4075" s="48">
        <v>0.331676425</v>
      </c>
      <c r="AP4075" s="48">
        <v>16.81025</v>
      </c>
      <c r="AQ4075" s="48"/>
      <c r="AR4075" s="48"/>
      <c r="AS4075">
        <v>1.1897503E-2</v>
      </c>
      <c r="AT4075" s="48"/>
      <c r="AU4075" s="48"/>
      <c r="AV4075" s="48"/>
      <c r="AZ4075" s="48"/>
      <c r="BA4075" s="48"/>
      <c r="BB4075" s="48"/>
      <c r="BC4075" s="48">
        <v>0.80841110000000005</v>
      </c>
      <c r="BD4075" s="48"/>
      <c r="BE4075" s="48">
        <v>101.99525</v>
      </c>
      <c r="BF4075" s="48">
        <v>7.9259681210644608E-3</v>
      </c>
      <c r="BG4075" s="48">
        <v>6.2887204358224799E-3</v>
      </c>
      <c r="BH4075" s="48">
        <v>0.94657820000000004</v>
      </c>
      <c r="BI4075" s="48"/>
      <c r="BJ4075" s="48">
        <v>150.52000000000001</v>
      </c>
      <c r="BK4075" s="48"/>
      <c r="BL4075" s="48">
        <v>8.5500000000000007</v>
      </c>
    </row>
    <row r="4076" spans="1:64" x14ac:dyDescent="0.25">
      <c r="A4076" s="56" t="s">
        <v>539</v>
      </c>
      <c r="B4076" s="56" t="s">
        <v>539</v>
      </c>
      <c r="C4076" s="47">
        <v>42376</v>
      </c>
      <c r="D4076" s="47"/>
      <c r="E4076" s="47"/>
      <c r="F4076" s="48" t="s">
        <v>534</v>
      </c>
      <c r="G4076" s="48"/>
      <c r="H4076" s="48">
        <v>407.95265625000002</v>
      </c>
      <c r="I4076" s="48">
        <v>7.7859374999999995E-2</v>
      </c>
      <c r="J4076" s="48">
        <v>0.1272375</v>
      </c>
      <c r="K4076" s="48">
        <v>0.17293749999999999</v>
      </c>
      <c r="L4076" s="48">
        <v>0.19794999999999999</v>
      </c>
      <c r="M4076" s="48">
        <v>0.26161875000000001</v>
      </c>
      <c r="N4076" s="48">
        <v>0.32776875</v>
      </c>
      <c r="O4076" s="48">
        <v>0.29701875</v>
      </c>
      <c r="P4076" s="48"/>
      <c r="Q4076" s="48"/>
      <c r="R4076" s="48"/>
      <c r="S4076" s="48"/>
      <c r="T4076" s="48"/>
      <c r="U4076" s="48"/>
      <c r="V4076" s="48"/>
      <c r="W4076" s="48"/>
      <c r="X4076" s="48"/>
      <c r="Y4076" s="48"/>
      <c r="Z4076" s="48"/>
      <c r="AA4076" s="48"/>
      <c r="AB4076" s="48"/>
      <c r="AC4076" s="48"/>
      <c r="AD4076" s="48"/>
      <c r="AE4076" s="48"/>
      <c r="AF4076" s="48"/>
      <c r="AG4076" s="48"/>
      <c r="AH4076" s="48"/>
      <c r="AI4076" s="48"/>
      <c r="AJ4076" s="48"/>
      <c r="AK4076" s="48"/>
      <c r="AL4076" s="48"/>
      <c r="AM4076" s="48"/>
      <c r="AN4076" s="48"/>
      <c r="AO4076" s="48"/>
      <c r="AP4076" s="48"/>
      <c r="AQ4076" s="48"/>
      <c r="AR4076" s="48"/>
      <c r="AT4076" s="48"/>
      <c r="AU4076" s="48"/>
      <c r="AV4076" s="48"/>
      <c r="AZ4076" s="48"/>
      <c r="BA4076" s="48"/>
      <c r="BB4076" s="48"/>
      <c r="BC4076" s="48"/>
      <c r="BD4076" s="48"/>
      <c r="BE4076" s="48"/>
      <c r="BF4076" s="48"/>
      <c r="BG4076" s="48"/>
      <c r="BH4076" s="48"/>
      <c r="BI4076" s="48"/>
      <c r="BJ4076" s="48"/>
      <c r="BK4076" s="48"/>
      <c r="BL4076" s="48"/>
    </row>
    <row r="4077" spans="1:64" x14ac:dyDescent="0.25">
      <c r="A4077" s="56" t="s">
        <v>539</v>
      </c>
      <c r="B4077" s="56" t="s">
        <v>539</v>
      </c>
      <c r="C4077" s="47">
        <v>42377</v>
      </c>
      <c r="D4077" s="47"/>
      <c r="E4077" s="47"/>
      <c r="F4077" s="48" t="s">
        <v>534</v>
      </c>
      <c r="G4077" s="48"/>
      <c r="H4077" s="48">
        <v>407.20406250000002</v>
      </c>
      <c r="I4077" s="48">
        <v>7.6212500000000002E-2</v>
      </c>
      <c r="J4077" s="48">
        <v>0.12719374999999999</v>
      </c>
      <c r="K4077" s="48">
        <v>0.17314375000000001</v>
      </c>
      <c r="L4077" s="48">
        <v>0.19735625000000001</v>
      </c>
      <c r="M4077" s="48">
        <v>0.2608125</v>
      </c>
      <c r="N4077" s="48">
        <v>0.32745000000000002</v>
      </c>
      <c r="O4077" s="48">
        <v>0.29688124999999999</v>
      </c>
      <c r="P4077" s="48"/>
      <c r="Q4077" s="48"/>
      <c r="R4077" s="48"/>
      <c r="S4077" s="48"/>
      <c r="T4077" s="48"/>
      <c r="U4077" s="48"/>
      <c r="V4077" s="48"/>
      <c r="W4077" s="48"/>
      <c r="X4077" s="48"/>
      <c r="Y4077" s="48"/>
      <c r="Z4077" s="48"/>
      <c r="AA4077" s="48"/>
      <c r="AB4077" s="48"/>
      <c r="AC4077" s="48"/>
      <c r="AD4077" s="48"/>
      <c r="AE4077" s="48"/>
      <c r="AF4077" s="48"/>
      <c r="AG4077" s="48"/>
      <c r="AH4077" s="48"/>
      <c r="AI4077" s="48"/>
      <c r="AJ4077" s="48"/>
      <c r="AK4077" s="48"/>
      <c r="AL4077" s="48"/>
      <c r="AM4077" s="48"/>
      <c r="AN4077" s="48"/>
      <c r="AO4077" s="48"/>
      <c r="AP4077" s="48"/>
      <c r="AQ4077" s="48"/>
      <c r="AR4077" s="48"/>
      <c r="AT4077" s="48"/>
      <c r="AU4077" s="48"/>
      <c r="AV4077" s="48"/>
      <c r="AZ4077" s="48"/>
      <c r="BA4077" s="48"/>
      <c r="BB4077" s="48"/>
      <c r="BC4077" s="48"/>
      <c r="BD4077" s="48"/>
      <c r="BE4077" s="48"/>
      <c r="BF4077" s="48"/>
      <c r="BG4077" s="48"/>
      <c r="BH4077" s="48"/>
      <c r="BI4077" s="48"/>
      <c r="BJ4077" s="48"/>
      <c r="BK4077" s="48"/>
      <c r="BL4077" s="48"/>
    </row>
    <row r="4078" spans="1:64" x14ac:dyDescent="0.25">
      <c r="A4078" s="56" t="s">
        <v>539</v>
      </c>
      <c r="B4078" s="56" t="s">
        <v>539</v>
      </c>
      <c r="C4078" s="47">
        <v>42378</v>
      </c>
      <c r="D4078" s="47"/>
      <c r="E4078" s="47"/>
      <c r="F4078" s="48" t="s">
        <v>534</v>
      </c>
      <c r="G4078" s="48"/>
      <c r="H4078" s="48">
        <v>406.36640625000001</v>
      </c>
      <c r="I4078" s="48">
        <v>7.4609375000000006E-2</v>
      </c>
      <c r="J4078" s="48">
        <v>0.12638750000000001</v>
      </c>
      <c r="K4078" s="48">
        <v>0.17277500000000001</v>
      </c>
      <c r="L4078" s="48">
        <v>0.19705624999999999</v>
      </c>
      <c r="M4078" s="48">
        <v>0.26037500000000002</v>
      </c>
      <c r="N4078" s="48">
        <v>0.32719999999999999</v>
      </c>
      <c r="O4078" s="48">
        <v>0.29665000000000002</v>
      </c>
      <c r="P4078" s="48"/>
      <c r="Q4078" s="48"/>
      <c r="R4078" s="48"/>
      <c r="S4078" s="48"/>
      <c r="T4078" s="48"/>
      <c r="U4078" s="48"/>
      <c r="V4078" s="48"/>
      <c r="W4078" s="48"/>
      <c r="X4078" s="48"/>
      <c r="Y4078" s="48"/>
      <c r="Z4078" s="48"/>
      <c r="AA4078" s="48"/>
      <c r="AB4078" s="48"/>
      <c r="AC4078" s="48"/>
      <c r="AD4078" s="48"/>
      <c r="AE4078" s="48"/>
      <c r="AF4078" s="48"/>
      <c r="AG4078" s="48"/>
      <c r="AH4078" s="48"/>
      <c r="AI4078" s="48"/>
      <c r="AJ4078" s="48"/>
      <c r="AK4078" s="48"/>
      <c r="AL4078" s="48"/>
      <c r="AM4078" s="48"/>
      <c r="AN4078" s="48"/>
      <c r="AO4078" s="48"/>
      <c r="AP4078" s="48"/>
      <c r="AQ4078" s="48"/>
      <c r="AR4078" s="48"/>
      <c r="AT4078" s="48"/>
      <c r="AU4078" s="48"/>
      <c r="AV4078" s="48"/>
      <c r="AZ4078" s="48"/>
      <c r="BA4078" s="48"/>
      <c r="BB4078" s="48"/>
      <c r="BC4078" s="48"/>
      <c r="BD4078" s="48"/>
      <c r="BE4078" s="48"/>
      <c r="BF4078" s="48"/>
      <c r="BG4078" s="48"/>
      <c r="BH4078" s="48"/>
      <c r="BI4078" s="48"/>
      <c r="BJ4078" s="48"/>
      <c r="BK4078" s="48"/>
      <c r="BL4078" s="48"/>
    </row>
    <row r="4079" spans="1:64" x14ac:dyDescent="0.25">
      <c r="A4079" s="56" t="s">
        <v>539</v>
      </c>
      <c r="B4079" s="56" t="s">
        <v>539</v>
      </c>
      <c r="C4079" s="47">
        <v>42379</v>
      </c>
      <c r="D4079" s="47"/>
      <c r="E4079" s="47"/>
      <c r="F4079" s="48" t="s">
        <v>534</v>
      </c>
      <c r="G4079" s="48"/>
      <c r="H4079" s="48">
        <v>405.5184375</v>
      </c>
      <c r="I4079" s="48">
        <v>7.3293750000000005E-2</v>
      </c>
      <c r="J4079" s="48">
        <v>0.12563750000000001</v>
      </c>
      <c r="K4079" s="48">
        <v>0.17229375</v>
      </c>
      <c r="L4079" s="48">
        <v>0.19652500000000001</v>
      </c>
      <c r="M4079" s="48">
        <v>0.26001249999999998</v>
      </c>
      <c r="N4079" s="48">
        <v>0.32691874999999998</v>
      </c>
      <c r="O4079" s="48">
        <v>0.29651250000000001</v>
      </c>
      <c r="P4079" s="48"/>
      <c r="Q4079" s="48"/>
      <c r="R4079" s="48"/>
      <c r="S4079" s="48"/>
      <c r="T4079" s="48"/>
      <c r="U4079" s="48"/>
      <c r="V4079" s="48"/>
      <c r="W4079" s="48"/>
      <c r="X4079" s="48"/>
      <c r="Y4079" s="48"/>
      <c r="Z4079" s="48"/>
      <c r="AA4079" s="48"/>
      <c r="AB4079" s="48"/>
      <c r="AC4079" s="48"/>
      <c r="AD4079" s="48"/>
      <c r="AE4079" s="48"/>
      <c r="AF4079" s="48"/>
      <c r="AG4079" s="48"/>
      <c r="AH4079" s="48"/>
      <c r="AI4079" s="48"/>
      <c r="AJ4079" s="48"/>
      <c r="AK4079" s="48"/>
      <c r="AL4079" s="48"/>
      <c r="AM4079" s="48"/>
      <c r="AN4079" s="48"/>
      <c r="AO4079" s="48"/>
      <c r="AP4079" s="48"/>
      <c r="AQ4079" s="48"/>
      <c r="AR4079" s="48"/>
      <c r="AT4079" s="48"/>
      <c r="AU4079" s="48"/>
      <c r="AV4079" s="48"/>
      <c r="AZ4079" s="48"/>
      <c r="BA4079" s="48"/>
      <c r="BB4079" s="48"/>
      <c r="BC4079" s="48"/>
      <c r="BD4079" s="48"/>
      <c r="BE4079" s="48"/>
      <c r="BF4079" s="48"/>
      <c r="BG4079" s="48"/>
      <c r="BH4079" s="48"/>
      <c r="BI4079" s="48"/>
      <c r="BJ4079" s="48"/>
      <c r="BK4079" s="48"/>
      <c r="BL4079" s="48"/>
    </row>
    <row r="4080" spans="1:64" x14ac:dyDescent="0.25">
      <c r="A4080" s="56" t="s">
        <v>539</v>
      </c>
      <c r="B4080" s="56" t="s">
        <v>539</v>
      </c>
      <c r="C4080" s="47">
        <v>42380</v>
      </c>
      <c r="D4080" s="47"/>
      <c r="E4080" s="47"/>
      <c r="F4080" s="48" t="s">
        <v>534</v>
      </c>
      <c r="G4080" s="48"/>
      <c r="H4080" s="48">
        <v>405.14859374999997</v>
      </c>
      <c r="I4080" s="48">
        <v>7.3315624999999995E-2</v>
      </c>
      <c r="J4080" s="48">
        <v>0.1259875</v>
      </c>
      <c r="K4080" s="48">
        <v>0.1721375</v>
      </c>
      <c r="L4080" s="48">
        <v>0.196075</v>
      </c>
      <c r="M4080" s="48">
        <v>0.2596</v>
      </c>
      <c r="N4080" s="48">
        <v>0.32669999999999999</v>
      </c>
      <c r="O4080" s="48">
        <v>0.29633124999999999</v>
      </c>
      <c r="P4080" s="48"/>
      <c r="Q4080" s="48"/>
      <c r="R4080" s="48"/>
      <c r="S4080" s="48"/>
      <c r="T4080" s="48"/>
      <c r="U4080" s="48"/>
      <c r="V4080" s="48"/>
      <c r="W4080" s="48"/>
      <c r="X4080" s="48"/>
      <c r="Y4080" s="48"/>
      <c r="Z4080" s="48"/>
      <c r="AA4080" s="48"/>
      <c r="AB4080" s="48"/>
      <c r="AC4080" s="48"/>
      <c r="AD4080" s="48"/>
      <c r="AE4080" s="48"/>
      <c r="AF4080" s="48">
        <v>0.33324471441667702</v>
      </c>
      <c r="AG4080" s="48">
        <v>1.30699170359048E-2</v>
      </c>
      <c r="AH4080" s="48"/>
      <c r="AI4080" s="48"/>
      <c r="AJ4080" s="48"/>
      <c r="AK4080" s="48"/>
      <c r="AL4080" s="48"/>
      <c r="AM4080" s="48"/>
      <c r="AN4080" s="48"/>
      <c r="AO4080" s="48"/>
      <c r="AP4080" s="48"/>
      <c r="AQ4080" s="48"/>
      <c r="AR4080" s="48"/>
      <c r="AT4080" s="48"/>
      <c r="AU4080" s="48"/>
      <c r="AV4080" s="48"/>
      <c r="AZ4080" s="48"/>
      <c r="BA4080" s="48"/>
      <c r="BB4080" s="48"/>
      <c r="BC4080" s="48"/>
      <c r="BD4080" s="48"/>
      <c r="BE4080" s="48"/>
      <c r="BF4080" s="48"/>
      <c r="BG4080" s="48"/>
      <c r="BH4080" s="48"/>
      <c r="BI4080" s="48"/>
      <c r="BJ4080" s="48"/>
      <c r="BK4080" s="48"/>
      <c r="BL4080" s="48"/>
    </row>
    <row r="4081" spans="1:64" x14ac:dyDescent="0.25">
      <c r="A4081" s="56" t="s">
        <v>539</v>
      </c>
      <c r="B4081" s="56" t="s">
        <v>539</v>
      </c>
      <c r="C4081" s="47">
        <v>42381</v>
      </c>
      <c r="D4081" s="47"/>
      <c r="E4081" s="47"/>
      <c r="F4081" s="48" t="s">
        <v>534</v>
      </c>
      <c r="G4081" s="48"/>
      <c r="H4081" s="48">
        <v>404.8565625</v>
      </c>
      <c r="I4081" s="48">
        <v>7.3668750000000005E-2</v>
      </c>
      <c r="J4081" s="48">
        <v>0.12716250000000001</v>
      </c>
      <c r="K4081" s="48">
        <v>0.17276875</v>
      </c>
      <c r="L4081" s="48">
        <v>0.19513125000000001</v>
      </c>
      <c r="M4081" s="48">
        <v>0.25868124999999997</v>
      </c>
      <c r="N4081" s="48">
        <v>0.32642500000000002</v>
      </c>
      <c r="O4081" s="48">
        <v>0.29609999999999997</v>
      </c>
      <c r="P4081" s="48"/>
      <c r="Q4081" s="48"/>
      <c r="R4081" s="48"/>
      <c r="S4081" s="48"/>
      <c r="T4081" s="48"/>
      <c r="U4081" s="48"/>
      <c r="V4081" s="48"/>
      <c r="W4081" s="48"/>
      <c r="X4081" s="48"/>
      <c r="Y4081" s="48"/>
      <c r="Z4081" s="48"/>
      <c r="AA4081" s="48"/>
      <c r="AB4081" s="48"/>
      <c r="AC4081" s="48"/>
      <c r="AD4081" s="48"/>
      <c r="AE4081" s="48"/>
      <c r="AF4081" s="48"/>
      <c r="AG4081" s="48"/>
      <c r="AH4081" s="48"/>
      <c r="AI4081" s="48"/>
      <c r="AJ4081" s="48"/>
      <c r="AK4081" s="48"/>
      <c r="AL4081" s="48"/>
      <c r="AM4081" s="48"/>
      <c r="AN4081" s="48"/>
      <c r="AO4081" s="48"/>
      <c r="AP4081" s="48"/>
      <c r="AQ4081" s="48"/>
      <c r="AR4081" s="48"/>
      <c r="AT4081" s="48"/>
      <c r="AU4081" s="48"/>
      <c r="AV4081" s="48"/>
      <c r="AZ4081" s="48"/>
      <c r="BA4081" s="48"/>
      <c r="BB4081" s="48"/>
      <c r="BC4081" s="48"/>
      <c r="BD4081" s="48"/>
      <c r="BE4081" s="48"/>
      <c r="BF4081" s="48"/>
      <c r="BG4081" s="48"/>
      <c r="BH4081" s="48"/>
      <c r="BI4081" s="48"/>
      <c r="BJ4081" s="48"/>
      <c r="BK4081" s="48"/>
      <c r="BL4081" s="48"/>
    </row>
    <row r="4082" spans="1:64" x14ac:dyDescent="0.25">
      <c r="A4082" s="56" t="s">
        <v>539</v>
      </c>
      <c r="B4082" s="56" t="s">
        <v>539</v>
      </c>
      <c r="C4082" s="47">
        <v>42382</v>
      </c>
      <c r="D4082" s="47"/>
      <c r="E4082" s="47"/>
      <c r="F4082" s="48" t="s">
        <v>534</v>
      </c>
      <c r="G4082" s="48"/>
      <c r="H4082" s="48">
        <v>404.57718749999998</v>
      </c>
      <c r="I4082" s="48">
        <v>7.1468749999999998E-2</v>
      </c>
      <c r="J4082" s="48">
        <v>0.12645000000000001</v>
      </c>
      <c r="K4082" s="48">
        <v>0.17324375</v>
      </c>
      <c r="L4082" s="48">
        <v>0.19564375000000001</v>
      </c>
      <c r="M4082" s="48">
        <v>0.25866250000000002</v>
      </c>
      <c r="N4082" s="48">
        <v>0.32624375</v>
      </c>
      <c r="O4082" s="48">
        <v>0.29583749999999998</v>
      </c>
      <c r="P4082" s="48"/>
      <c r="Q4082" s="48"/>
      <c r="R4082" s="48"/>
      <c r="S4082" s="48"/>
      <c r="T4082" s="48"/>
      <c r="U4082" s="48"/>
      <c r="V4082" s="48"/>
      <c r="W4082" s="48"/>
      <c r="X4082" s="48"/>
      <c r="Y4082" s="48"/>
      <c r="Z4082" s="48"/>
      <c r="AA4082" s="48"/>
      <c r="AB4082" s="48"/>
      <c r="AC4082" s="48"/>
      <c r="AD4082" s="48"/>
      <c r="AE4082" s="48">
        <v>8.5500000000000007</v>
      </c>
      <c r="AF4082" s="48"/>
      <c r="AG4082" s="48"/>
      <c r="AH4082" s="48"/>
      <c r="AI4082" s="48"/>
      <c r="AJ4082" s="48"/>
      <c r="AK4082" s="48">
        <v>8.5</v>
      </c>
      <c r="AL4082" s="48">
        <v>8.5500000000000007</v>
      </c>
      <c r="AM4082" s="48"/>
      <c r="AN4082" s="48"/>
      <c r="AO4082" s="48"/>
      <c r="AP4082" s="48"/>
      <c r="AQ4082" s="48"/>
      <c r="AR4082" s="48"/>
      <c r="AT4082" s="48"/>
      <c r="AU4082" s="48"/>
      <c r="AV4082" s="48"/>
      <c r="AZ4082" s="48"/>
      <c r="BA4082" s="48"/>
      <c r="BB4082" s="48"/>
      <c r="BC4082" s="48"/>
      <c r="BD4082" s="48"/>
      <c r="BE4082" s="48"/>
      <c r="BF4082" s="48"/>
      <c r="BG4082" s="48"/>
      <c r="BH4082" s="48"/>
      <c r="BI4082" s="48"/>
      <c r="BJ4082" s="48"/>
      <c r="BK4082" s="48"/>
      <c r="BL4082" s="48">
        <v>8.5500000000000007</v>
      </c>
    </row>
    <row r="4083" spans="1:64" x14ac:dyDescent="0.25">
      <c r="A4083" s="56" t="s">
        <v>539</v>
      </c>
      <c r="B4083" s="56" t="s">
        <v>539</v>
      </c>
      <c r="C4083" s="47">
        <v>42383</v>
      </c>
      <c r="D4083" s="47"/>
      <c r="E4083" s="47"/>
      <c r="F4083" s="48" t="s">
        <v>534</v>
      </c>
      <c r="G4083" s="48"/>
      <c r="H4083" s="48">
        <v>404.32078124999998</v>
      </c>
      <c r="I4083" s="48">
        <v>7.1478125000000003E-2</v>
      </c>
      <c r="J4083" s="48">
        <v>0.12649374999999999</v>
      </c>
      <c r="K4083" s="48">
        <v>0.17301875</v>
      </c>
      <c r="L4083" s="48">
        <v>0.19551250000000001</v>
      </c>
      <c r="M4083" s="48">
        <v>0.25856249999999997</v>
      </c>
      <c r="N4083" s="48">
        <v>0.32600625</v>
      </c>
      <c r="O4083" s="48">
        <v>0.29565000000000002</v>
      </c>
      <c r="P4083" s="48"/>
      <c r="Q4083" s="48"/>
      <c r="R4083" s="48"/>
      <c r="S4083" s="48"/>
      <c r="T4083" s="48"/>
      <c r="U4083" s="48"/>
      <c r="V4083" s="48"/>
      <c r="W4083" s="48"/>
      <c r="X4083" s="48"/>
      <c r="Y4083" s="48"/>
      <c r="Z4083" s="48"/>
      <c r="AA4083" s="48"/>
      <c r="AB4083" s="48"/>
      <c r="AC4083" s="48"/>
      <c r="AD4083" s="48"/>
      <c r="AE4083" s="48"/>
      <c r="AF4083" s="48">
        <v>0.32374424044974398</v>
      </c>
      <c r="AG4083" s="48">
        <v>7.8978828257688304E-4</v>
      </c>
      <c r="AH4083" s="48"/>
      <c r="AI4083" s="48"/>
      <c r="AJ4083" s="48"/>
      <c r="AK4083" s="48"/>
      <c r="AL4083" s="48"/>
      <c r="AM4083" s="48"/>
      <c r="AN4083" s="48"/>
      <c r="AO4083" s="48"/>
      <c r="AP4083" s="48"/>
      <c r="AQ4083" s="48"/>
      <c r="AR4083" s="48"/>
      <c r="AT4083" s="48"/>
      <c r="AU4083" s="48"/>
      <c r="AV4083" s="48"/>
      <c r="AZ4083" s="48"/>
      <c r="BA4083" s="48"/>
      <c r="BB4083" s="48"/>
      <c r="BC4083" s="48"/>
      <c r="BD4083" s="48"/>
      <c r="BE4083" s="48"/>
      <c r="BF4083" s="48"/>
      <c r="BG4083" s="48"/>
      <c r="BH4083" s="48"/>
      <c r="BI4083" s="48"/>
      <c r="BJ4083" s="48"/>
      <c r="BK4083" s="48"/>
      <c r="BL4083" s="48"/>
    </row>
    <row r="4084" spans="1:64" x14ac:dyDescent="0.25">
      <c r="A4084" s="56" t="s">
        <v>539</v>
      </c>
      <c r="B4084" s="56" t="s">
        <v>539</v>
      </c>
      <c r="C4084" s="47">
        <v>42384</v>
      </c>
      <c r="D4084" s="47"/>
      <c r="E4084" s="47"/>
      <c r="F4084" s="48" t="s">
        <v>534</v>
      </c>
      <c r="G4084" s="48"/>
      <c r="H4084" s="48">
        <v>403.85906249999999</v>
      </c>
      <c r="I4084" s="48">
        <v>7.0250000000000007E-2</v>
      </c>
      <c r="J4084" s="48">
        <v>0.12604375000000001</v>
      </c>
      <c r="K4084" s="48">
        <v>0.17290625000000001</v>
      </c>
      <c r="L4084" s="48">
        <v>0.19547500000000001</v>
      </c>
      <c r="M4084" s="48">
        <v>0.25838125000000001</v>
      </c>
      <c r="N4084" s="48">
        <v>0.32584999999999997</v>
      </c>
      <c r="O4084" s="48">
        <v>0.29543750000000002</v>
      </c>
      <c r="P4084" s="48"/>
      <c r="Q4084" s="48"/>
      <c r="R4084" s="48"/>
      <c r="S4084" s="48"/>
      <c r="T4084" s="48"/>
      <c r="U4084" s="48"/>
      <c r="V4084" s="48"/>
      <c r="W4084" s="48"/>
      <c r="X4084" s="48"/>
      <c r="Y4084" s="48"/>
      <c r="Z4084" s="48"/>
      <c r="AA4084" s="48"/>
      <c r="AB4084" s="48"/>
      <c r="AC4084" s="48"/>
      <c r="AD4084" s="48"/>
      <c r="AE4084" s="48"/>
      <c r="AF4084" s="48"/>
      <c r="AG4084" s="48"/>
      <c r="AH4084" s="48"/>
      <c r="AI4084" s="48"/>
      <c r="AJ4084" s="48"/>
      <c r="AK4084" s="48"/>
      <c r="AL4084" s="48"/>
      <c r="AM4084" s="48"/>
      <c r="AN4084" s="48"/>
      <c r="AO4084" s="48"/>
      <c r="AP4084" s="48"/>
      <c r="AQ4084" s="48"/>
      <c r="AR4084" s="48"/>
      <c r="AT4084" s="48"/>
      <c r="AU4084" s="48"/>
      <c r="AV4084" s="48"/>
      <c r="AZ4084" s="48"/>
      <c r="BA4084" s="48"/>
      <c r="BB4084" s="48"/>
      <c r="BC4084" s="48"/>
      <c r="BD4084" s="48"/>
      <c r="BE4084" s="48"/>
      <c r="BF4084" s="48"/>
      <c r="BG4084" s="48"/>
      <c r="BH4084" s="48"/>
      <c r="BI4084" s="48"/>
      <c r="BJ4084" s="48"/>
      <c r="BK4084" s="48"/>
      <c r="BL4084" s="48"/>
    </row>
    <row r="4085" spans="1:64" x14ac:dyDescent="0.25">
      <c r="A4085" s="56" t="s">
        <v>539</v>
      </c>
      <c r="B4085" s="56" t="s">
        <v>539</v>
      </c>
      <c r="C4085" s="47">
        <v>42385</v>
      </c>
      <c r="D4085" s="47"/>
      <c r="E4085" s="47"/>
      <c r="F4085" s="48" t="s">
        <v>534</v>
      </c>
      <c r="G4085" s="48"/>
      <c r="H4085" s="48">
        <v>403.68093750000003</v>
      </c>
      <c r="I4085" s="48">
        <v>6.9662500000000002E-2</v>
      </c>
      <c r="J4085" s="48">
        <v>0.12551875000000001</v>
      </c>
      <c r="K4085" s="48">
        <v>0.17271249999999999</v>
      </c>
      <c r="L4085" s="48">
        <v>0.1958</v>
      </c>
      <c r="M4085" s="48">
        <v>0.25847500000000001</v>
      </c>
      <c r="N4085" s="48">
        <v>0.32574375</v>
      </c>
      <c r="O4085" s="48">
        <v>0.29528125</v>
      </c>
      <c r="P4085" s="48"/>
      <c r="Q4085" s="48"/>
      <c r="R4085" s="48"/>
      <c r="S4085" s="48"/>
      <c r="T4085" s="48"/>
      <c r="U4085" s="48"/>
      <c r="V4085" s="48"/>
      <c r="W4085" s="48"/>
      <c r="X4085" s="48"/>
      <c r="Y4085" s="48"/>
      <c r="Z4085" s="48"/>
      <c r="AA4085" s="48"/>
      <c r="AB4085" s="48"/>
      <c r="AC4085" s="48"/>
      <c r="AD4085" s="48"/>
      <c r="AE4085" s="48"/>
      <c r="AF4085" s="48"/>
      <c r="AG4085" s="48"/>
      <c r="AH4085" s="48"/>
      <c r="AI4085" s="48"/>
      <c r="AJ4085" s="48"/>
      <c r="AK4085" s="48"/>
      <c r="AL4085" s="48"/>
      <c r="AM4085" s="48"/>
      <c r="AN4085" s="48"/>
      <c r="AO4085" s="48"/>
      <c r="AP4085" s="48"/>
      <c r="AQ4085" s="48"/>
      <c r="AR4085" s="48"/>
      <c r="AT4085" s="48"/>
      <c r="AU4085" s="48"/>
      <c r="AV4085" s="48"/>
      <c r="AZ4085" s="48"/>
      <c r="BA4085" s="48"/>
      <c r="BB4085" s="48"/>
      <c r="BC4085" s="48"/>
      <c r="BD4085" s="48"/>
      <c r="BE4085" s="48"/>
      <c r="BF4085" s="48"/>
      <c r="BG4085" s="48"/>
      <c r="BH4085" s="48"/>
      <c r="BI4085" s="48"/>
      <c r="BJ4085" s="48"/>
      <c r="BK4085" s="48"/>
      <c r="BL4085" s="48"/>
    </row>
    <row r="4086" spans="1:64" x14ac:dyDescent="0.25">
      <c r="A4086" s="56" t="s">
        <v>539</v>
      </c>
      <c r="B4086" s="56" t="s">
        <v>539</v>
      </c>
      <c r="C4086" s="47">
        <v>42386</v>
      </c>
      <c r="D4086" s="47"/>
      <c r="E4086" s="47"/>
      <c r="F4086" s="48" t="s">
        <v>534</v>
      </c>
      <c r="G4086" s="48"/>
      <c r="H4086" s="48">
        <v>403.54453124999998</v>
      </c>
      <c r="I4086" s="48">
        <v>6.9303124999999993E-2</v>
      </c>
      <c r="J4086" s="48">
        <v>0.12516875</v>
      </c>
      <c r="K4086" s="48">
        <v>0.17256250000000001</v>
      </c>
      <c r="L4086" s="48">
        <v>0.19604374999999999</v>
      </c>
      <c r="M4086" s="48">
        <v>0.258575</v>
      </c>
      <c r="N4086" s="48">
        <v>0.32555624999999999</v>
      </c>
      <c r="O4086" s="48">
        <v>0.29517500000000002</v>
      </c>
      <c r="P4086" s="48"/>
      <c r="Q4086" s="48"/>
      <c r="R4086" s="48"/>
      <c r="S4086" s="48"/>
      <c r="T4086" s="48"/>
      <c r="U4086" s="48"/>
      <c r="V4086" s="48"/>
      <c r="W4086" s="48"/>
      <c r="X4086" s="48"/>
      <c r="Y4086" s="48"/>
      <c r="Z4086" s="48"/>
      <c r="AA4086" s="48"/>
      <c r="AB4086" s="48"/>
      <c r="AC4086" s="48"/>
      <c r="AD4086" s="48"/>
      <c r="AE4086" s="48"/>
      <c r="AF4086" s="48"/>
      <c r="AG4086" s="48"/>
      <c r="AH4086" s="48"/>
      <c r="AI4086" s="48"/>
      <c r="AJ4086" s="48"/>
      <c r="AK4086" s="48"/>
      <c r="AL4086" s="48"/>
      <c r="AM4086" s="48"/>
      <c r="AN4086" s="48"/>
      <c r="AO4086" s="48"/>
      <c r="AP4086" s="48"/>
      <c r="AQ4086" s="48"/>
      <c r="AR4086" s="48"/>
      <c r="AT4086" s="48"/>
      <c r="AU4086" s="48"/>
      <c r="AV4086" s="48"/>
      <c r="AZ4086" s="48"/>
      <c r="BA4086" s="48"/>
      <c r="BB4086" s="48"/>
      <c r="BC4086" s="48"/>
      <c r="BD4086" s="48"/>
      <c r="BE4086" s="48"/>
      <c r="BF4086" s="48"/>
      <c r="BG4086" s="48"/>
      <c r="BH4086" s="48"/>
      <c r="BI4086" s="48"/>
      <c r="BJ4086" s="48"/>
      <c r="BK4086" s="48"/>
      <c r="BL4086" s="48"/>
    </row>
    <row r="4087" spans="1:64" x14ac:dyDescent="0.25">
      <c r="A4087" s="56" t="s">
        <v>539</v>
      </c>
      <c r="B4087" s="56" t="s">
        <v>539</v>
      </c>
      <c r="C4087" s="47">
        <v>42387</v>
      </c>
      <c r="D4087" s="47"/>
      <c r="E4087" s="47"/>
      <c r="F4087" s="48" t="s">
        <v>534</v>
      </c>
      <c r="G4087" s="48"/>
      <c r="H4087" s="48">
        <v>403.28390624999997</v>
      </c>
      <c r="I4087" s="48">
        <v>6.9028124999999996E-2</v>
      </c>
      <c r="J4087" s="48">
        <v>0.12489375</v>
      </c>
      <c r="K4087" s="48">
        <v>0.17236874999999999</v>
      </c>
      <c r="L4087" s="48">
        <v>0.19618749999999999</v>
      </c>
      <c r="M4087" s="48">
        <v>0.25856249999999997</v>
      </c>
      <c r="N4087" s="48">
        <v>0.32535625000000001</v>
      </c>
      <c r="O4087" s="48">
        <v>0.29484375000000002</v>
      </c>
      <c r="P4087" s="48"/>
      <c r="Q4087" s="48"/>
      <c r="R4087" s="48"/>
      <c r="S4087" s="48"/>
      <c r="T4087" s="48"/>
      <c r="U4087" s="48"/>
      <c r="V4087" s="48"/>
      <c r="W4087" s="48"/>
      <c r="X4087" s="48"/>
      <c r="Y4087" s="48"/>
      <c r="Z4087" s="48"/>
      <c r="AA4087" s="48"/>
      <c r="AB4087" s="48"/>
      <c r="AC4087" s="48"/>
      <c r="AD4087" s="48"/>
      <c r="AE4087" s="48"/>
      <c r="AF4087" s="48"/>
      <c r="AG4087" s="48"/>
      <c r="AH4087" s="48"/>
      <c r="AI4087" s="48"/>
      <c r="AJ4087" s="48"/>
      <c r="AK4087" s="48"/>
      <c r="AL4087" s="48"/>
      <c r="AM4087" s="48"/>
      <c r="AN4087" s="48"/>
      <c r="AO4087" s="48"/>
      <c r="AP4087" s="48"/>
      <c r="AQ4087" s="48"/>
      <c r="AR4087" s="48"/>
      <c r="AT4087" s="48"/>
      <c r="AU4087" s="48"/>
      <c r="AV4087" s="48"/>
      <c r="AZ4087" s="48"/>
      <c r="BA4087" s="48"/>
      <c r="BB4087" s="48"/>
      <c r="BC4087" s="48"/>
      <c r="BD4087" s="48"/>
      <c r="BE4087" s="48"/>
      <c r="BF4087" s="48"/>
      <c r="BG4087" s="48"/>
      <c r="BH4087" s="48"/>
      <c r="BI4087" s="48"/>
      <c r="BJ4087" s="48"/>
      <c r="BK4087" s="48"/>
      <c r="BL4087" s="48"/>
    </row>
    <row r="4088" spans="1:64" x14ac:dyDescent="0.25">
      <c r="A4088" s="56" t="s">
        <v>539</v>
      </c>
      <c r="B4088" s="56" t="s">
        <v>539</v>
      </c>
      <c r="C4088" s="47">
        <v>42388</v>
      </c>
      <c r="D4088" s="47"/>
      <c r="E4088" s="47"/>
      <c r="F4088" s="48" t="s">
        <v>534</v>
      </c>
      <c r="G4088" s="48"/>
      <c r="H4088" s="48">
        <v>403.18406249999998</v>
      </c>
      <c r="I4088" s="48">
        <v>6.9131250000000005E-2</v>
      </c>
      <c r="J4088" s="48">
        <v>0.12513750000000001</v>
      </c>
      <c r="K4088" s="48">
        <v>0.17231250000000001</v>
      </c>
      <c r="L4088" s="48">
        <v>0.19616875</v>
      </c>
      <c r="M4088" s="48">
        <v>0.25835625000000001</v>
      </c>
      <c r="N4088" s="48">
        <v>0.32524375</v>
      </c>
      <c r="O4088" s="48">
        <v>0.29473125</v>
      </c>
      <c r="P4088" s="48"/>
      <c r="Q4088" s="48"/>
      <c r="R4088" s="48"/>
      <c r="S4088" s="48"/>
      <c r="T4088" s="48"/>
      <c r="U4088" s="48"/>
      <c r="V4088" s="48"/>
      <c r="W4088" s="48"/>
      <c r="X4088" s="48"/>
      <c r="Y4088" s="48"/>
      <c r="Z4088" s="48"/>
      <c r="AA4088" s="48"/>
      <c r="AB4088" s="48"/>
      <c r="AC4088" s="48"/>
      <c r="AD4088" s="48"/>
      <c r="AE4088" s="48">
        <v>8.5500000000000007</v>
      </c>
      <c r="AF4088" s="48">
        <v>0.39498160462724302</v>
      </c>
      <c r="AG4088" s="48">
        <v>0</v>
      </c>
      <c r="AH4088" s="48"/>
      <c r="AI4088" s="48"/>
      <c r="AJ4088" s="48"/>
      <c r="AK4088" s="48">
        <v>8.5500000000000007</v>
      </c>
      <c r="AL4088" s="48">
        <v>8.5500000000000007</v>
      </c>
      <c r="AM4088" s="48"/>
      <c r="AN4088" s="48"/>
      <c r="AO4088" s="48"/>
      <c r="AP4088" s="48"/>
      <c r="AQ4088" s="48"/>
      <c r="AR4088" s="48"/>
      <c r="AT4088" s="48"/>
      <c r="AU4088" s="48"/>
      <c r="AV4088" s="48"/>
      <c r="AZ4088" s="48"/>
      <c r="BA4088" s="48"/>
      <c r="BB4088" s="48"/>
      <c r="BC4088" s="48"/>
      <c r="BD4088" s="48"/>
      <c r="BE4088" s="48"/>
      <c r="BF4088" s="48"/>
      <c r="BG4088" s="48"/>
      <c r="BH4088" s="48"/>
      <c r="BI4088" s="48"/>
      <c r="BJ4088" s="48"/>
      <c r="BK4088" s="48"/>
      <c r="BL4088" s="48">
        <v>8.5500000000000007</v>
      </c>
    </row>
    <row r="4089" spans="1:64" x14ac:dyDescent="0.25">
      <c r="A4089" s="56" t="s">
        <v>539</v>
      </c>
      <c r="B4089" s="56" t="s">
        <v>539</v>
      </c>
      <c r="C4089" s="47">
        <v>42389</v>
      </c>
      <c r="D4089" s="47"/>
      <c r="E4089" s="47"/>
      <c r="F4089" s="48" t="s">
        <v>534</v>
      </c>
      <c r="G4089" s="48"/>
      <c r="H4089" s="48">
        <v>403.66218750000002</v>
      </c>
      <c r="I4089" s="48">
        <v>7.0400000000000004E-2</v>
      </c>
      <c r="J4089" s="48">
        <v>0.12695624999999999</v>
      </c>
      <c r="K4089" s="48">
        <v>0.17319375000000001</v>
      </c>
      <c r="L4089" s="48">
        <v>0.19599374999999999</v>
      </c>
      <c r="M4089" s="48">
        <v>0.25803749999999998</v>
      </c>
      <c r="N4089" s="48">
        <v>0.3251</v>
      </c>
      <c r="O4089" s="48">
        <v>0.29453750000000001</v>
      </c>
      <c r="P4089" s="48"/>
      <c r="Q4089" s="48"/>
      <c r="R4089" s="48"/>
      <c r="S4089" s="48"/>
      <c r="T4089" s="48"/>
      <c r="U4089" s="48"/>
      <c r="V4089" s="48"/>
      <c r="W4089" s="48"/>
      <c r="X4089" s="48"/>
      <c r="Y4089" s="48"/>
      <c r="Z4089" s="48"/>
      <c r="AA4089" s="48"/>
      <c r="AB4089" s="48"/>
      <c r="AC4089" s="48"/>
      <c r="AD4089" s="48"/>
      <c r="AE4089" s="48"/>
      <c r="AF4089" s="48"/>
      <c r="AG4089" s="48"/>
      <c r="AH4089" s="48"/>
      <c r="AI4089" s="48"/>
      <c r="AJ4089" s="48"/>
      <c r="AK4089" s="48"/>
      <c r="AL4089" s="48"/>
      <c r="AM4089" s="48"/>
      <c r="AN4089" s="48"/>
      <c r="AO4089" s="48"/>
      <c r="AP4089" s="48"/>
      <c r="AQ4089" s="48"/>
      <c r="AR4089" s="48"/>
      <c r="AT4089" s="48"/>
      <c r="AU4089" s="48"/>
      <c r="AV4089" s="48"/>
      <c r="AZ4089" s="48"/>
      <c r="BA4089" s="48"/>
      <c r="BB4089" s="48"/>
      <c r="BC4089" s="48"/>
      <c r="BD4089" s="48"/>
      <c r="BE4089" s="48"/>
      <c r="BF4089" s="48"/>
      <c r="BG4089" s="48"/>
      <c r="BH4089" s="48"/>
      <c r="BI4089" s="48"/>
      <c r="BJ4089" s="48"/>
      <c r="BK4089" s="48"/>
      <c r="BL4089" s="48"/>
    </row>
    <row r="4090" spans="1:64" x14ac:dyDescent="0.25">
      <c r="A4090" s="56" t="s">
        <v>539</v>
      </c>
      <c r="B4090" s="56" t="s">
        <v>539</v>
      </c>
      <c r="C4090" s="47">
        <v>42390</v>
      </c>
      <c r="D4090" s="47"/>
      <c r="E4090" s="47"/>
      <c r="F4090" s="48" t="s">
        <v>534</v>
      </c>
      <c r="G4090" s="48"/>
      <c r="H4090" s="48">
        <v>404.06578124999999</v>
      </c>
      <c r="I4090" s="48">
        <v>7.0615625000000001E-2</v>
      </c>
      <c r="J4090" s="48">
        <v>0.12825624999999999</v>
      </c>
      <c r="K4090" s="48">
        <v>0.17454375</v>
      </c>
      <c r="L4090" s="48">
        <v>0.19613125000000001</v>
      </c>
      <c r="M4090" s="48">
        <v>0.25774999999999998</v>
      </c>
      <c r="N4090" s="48">
        <v>0.32482499999999997</v>
      </c>
      <c r="O4090" s="48">
        <v>0.29420000000000002</v>
      </c>
      <c r="P4090" s="48"/>
      <c r="Q4090" s="48"/>
      <c r="R4090" s="48"/>
      <c r="S4090" s="48"/>
      <c r="T4090" s="48"/>
      <c r="U4090" s="48"/>
      <c r="V4090" s="48"/>
      <c r="W4090" s="48"/>
      <c r="X4090" s="48"/>
      <c r="Y4090" s="48"/>
      <c r="Z4090" s="48"/>
      <c r="AA4090" s="48"/>
      <c r="AB4090" s="48"/>
      <c r="AC4090" s="48"/>
      <c r="AD4090" s="48"/>
      <c r="AE4090" s="48"/>
      <c r="AF4090" s="48"/>
      <c r="AG4090" s="48"/>
      <c r="AH4090" s="48"/>
      <c r="AI4090" s="48"/>
      <c r="AJ4090" s="48"/>
      <c r="AK4090" s="48"/>
      <c r="AL4090" s="48"/>
      <c r="AM4090" s="48"/>
      <c r="AN4090" s="48"/>
      <c r="AO4090" s="48"/>
      <c r="AP4090" s="48"/>
      <c r="AQ4090" s="48"/>
      <c r="AR4090" s="48"/>
      <c r="AT4090" s="48"/>
      <c r="AU4090" s="48"/>
      <c r="AV4090" s="48"/>
      <c r="AZ4090" s="48"/>
      <c r="BA4090" s="48"/>
      <c r="BB4090" s="48"/>
      <c r="BC4090" s="48"/>
      <c r="BD4090" s="48"/>
      <c r="BE4090" s="48"/>
      <c r="BF4090" s="48"/>
      <c r="BG4090" s="48"/>
      <c r="BH4090" s="48"/>
      <c r="BI4090" s="48"/>
      <c r="BJ4090" s="48"/>
      <c r="BK4090" s="48"/>
      <c r="BL4090" s="48"/>
    </row>
    <row r="4091" spans="1:64" x14ac:dyDescent="0.25">
      <c r="A4091" s="56" t="s">
        <v>539</v>
      </c>
      <c r="B4091" s="56" t="s">
        <v>539</v>
      </c>
      <c r="C4091" s="47">
        <v>42391</v>
      </c>
      <c r="D4091" s="47"/>
      <c r="E4091" s="47"/>
      <c r="F4091" s="48" t="s">
        <v>534</v>
      </c>
      <c r="G4091" s="48"/>
      <c r="H4091" s="48">
        <v>404.82843750000001</v>
      </c>
      <c r="I4091" s="48">
        <v>7.0837499999999998E-2</v>
      </c>
      <c r="J4091" s="48">
        <v>0.12988125</v>
      </c>
      <c r="K4091" s="48">
        <v>0.17603125</v>
      </c>
      <c r="L4091" s="48">
        <v>0.19659375000000001</v>
      </c>
      <c r="M4091" s="48">
        <v>0.25764375</v>
      </c>
      <c r="N4091" s="48">
        <v>0.32473750000000001</v>
      </c>
      <c r="O4091" s="48">
        <v>0.2940625</v>
      </c>
      <c r="P4091" s="48"/>
      <c r="Q4091" s="48"/>
      <c r="R4091" s="48"/>
      <c r="S4091" s="48"/>
      <c r="T4091" s="48"/>
      <c r="U4091" s="48"/>
      <c r="V4091" s="48"/>
      <c r="W4091" s="48"/>
      <c r="X4091" s="48"/>
      <c r="Y4091" s="48"/>
      <c r="Z4091" s="48"/>
      <c r="AA4091" s="48"/>
      <c r="AB4091" s="48"/>
      <c r="AC4091" s="48"/>
      <c r="AD4091" s="48"/>
      <c r="AE4091" s="48"/>
      <c r="AF4091" s="48">
        <v>0.33190371523383599</v>
      </c>
      <c r="AG4091" s="48">
        <v>0</v>
      </c>
      <c r="AH4091" s="48"/>
      <c r="AI4091" s="48"/>
      <c r="AJ4091" s="48"/>
      <c r="AK4091" s="48"/>
      <c r="AL4091" s="48"/>
      <c r="AM4091" s="48"/>
      <c r="AN4091" s="48"/>
      <c r="AO4091" s="48"/>
      <c r="AP4091" s="48"/>
      <c r="AQ4091" s="48"/>
      <c r="AR4091" s="48"/>
      <c r="AT4091" s="48"/>
      <c r="AU4091" s="48"/>
      <c r="AV4091" s="48"/>
      <c r="AZ4091" s="48"/>
      <c r="BA4091" s="48"/>
      <c r="BB4091" s="48"/>
      <c r="BC4091" s="48"/>
      <c r="BD4091" s="48"/>
      <c r="BE4091" s="48"/>
      <c r="BF4091" s="48"/>
      <c r="BG4091" s="48"/>
      <c r="BH4091" s="48"/>
      <c r="BI4091" s="48"/>
      <c r="BJ4091" s="48"/>
      <c r="BK4091" s="48"/>
      <c r="BL4091" s="48"/>
    </row>
    <row r="4092" spans="1:64" x14ac:dyDescent="0.25">
      <c r="A4092" s="56" t="s">
        <v>539</v>
      </c>
      <c r="B4092" s="56" t="s">
        <v>539</v>
      </c>
      <c r="C4092" s="47">
        <v>42392</v>
      </c>
      <c r="D4092" s="47"/>
      <c r="E4092" s="47"/>
      <c r="F4092" s="48" t="s">
        <v>534</v>
      </c>
      <c r="G4092" s="48"/>
      <c r="H4092" s="48">
        <v>405.31359375</v>
      </c>
      <c r="I4092" s="48">
        <v>6.9965625000000004E-2</v>
      </c>
      <c r="J4092" s="48">
        <v>0.1303375</v>
      </c>
      <c r="K4092" s="48">
        <v>0.17733125</v>
      </c>
      <c r="L4092" s="48">
        <v>0.19740625000000001</v>
      </c>
      <c r="M4092" s="48">
        <v>0.25776874999999999</v>
      </c>
      <c r="N4092" s="48">
        <v>0.32456875000000002</v>
      </c>
      <c r="O4092" s="48">
        <v>0.29381875000000002</v>
      </c>
      <c r="P4092" s="48"/>
      <c r="Q4092" s="48"/>
      <c r="R4092" s="48"/>
      <c r="S4092" s="48"/>
      <c r="T4092" s="48"/>
      <c r="U4092" s="48"/>
      <c r="V4092" s="48"/>
      <c r="W4092" s="48"/>
      <c r="X4092" s="48"/>
      <c r="Y4092" s="48"/>
      <c r="Z4092" s="48"/>
      <c r="AA4092" s="48"/>
      <c r="AB4092" s="48"/>
      <c r="AC4092" s="48"/>
      <c r="AD4092" s="48"/>
      <c r="AE4092" s="48"/>
      <c r="AF4092" s="48"/>
      <c r="AG4092" s="48"/>
      <c r="AH4092" s="48"/>
      <c r="AI4092" s="48"/>
      <c r="AJ4092" s="48"/>
      <c r="AK4092" s="48"/>
      <c r="AL4092" s="48"/>
      <c r="AM4092" s="48"/>
      <c r="AN4092" s="48"/>
      <c r="AO4092" s="48"/>
      <c r="AP4092" s="48"/>
      <c r="AQ4092" s="48"/>
      <c r="AR4092" s="48"/>
      <c r="AT4092" s="48"/>
      <c r="AU4092" s="48"/>
      <c r="AV4092" s="48"/>
      <c r="AZ4092" s="48"/>
      <c r="BA4092" s="48"/>
      <c r="BB4092" s="48"/>
      <c r="BC4092" s="48"/>
      <c r="BD4092" s="48"/>
      <c r="BE4092" s="48"/>
      <c r="BF4092" s="48"/>
      <c r="BG4092" s="48"/>
      <c r="BH4092" s="48"/>
      <c r="BI4092" s="48"/>
      <c r="BJ4092" s="48"/>
      <c r="BK4092" s="48"/>
      <c r="BL4092" s="48"/>
    </row>
    <row r="4093" spans="1:64" x14ac:dyDescent="0.25">
      <c r="A4093" s="56" t="s">
        <v>539</v>
      </c>
      <c r="B4093" s="56" t="s">
        <v>539</v>
      </c>
      <c r="C4093" s="47">
        <v>42393</v>
      </c>
      <c r="D4093" s="47"/>
      <c r="E4093" s="47"/>
      <c r="F4093" s="48" t="s">
        <v>534</v>
      </c>
      <c r="G4093" s="48"/>
      <c r="H4093" s="48">
        <v>405.43875000000003</v>
      </c>
      <c r="I4093" s="48">
        <v>6.829375E-2</v>
      </c>
      <c r="J4093" s="48">
        <v>0.12973124999999999</v>
      </c>
      <c r="K4093" s="48">
        <v>0.17771875000000001</v>
      </c>
      <c r="L4093" s="48">
        <v>0.19846875</v>
      </c>
      <c r="M4093" s="48">
        <v>0.25811875000000001</v>
      </c>
      <c r="N4093" s="48">
        <v>0.32451875000000002</v>
      </c>
      <c r="O4093" s="48">
        <v>0.29362500000000002</v>
      </c>
      <c r="P4093" s="48"/>
      <c r="Q4093" s="48"/>
      <c r="R4093" s="48"/>
      <c r="S4093" s="48"/>
      <c r="T4093" s="48"/>
      <c r="U4093" s="48"/>
      <c r="V4093" s="48"/>
      <c r="W4093" s="48"/>
      <c r="X4093" s="48"/>
      <c r="Y4093" s="48"/>
      <c r="Z4093" s="48"/>
      <c r="AA4093" s="48"/>
      <c r="AB4093" s="48"/>
      <c r="AC4093" s="48"/>
      <c r="AD4093" s="48"/>
      <c r="AE4093" s="48"/>
      <c r="AF4093" s="48"/>
      <c r="AG4093" s="48"/>
      <c r="AH4093" s="48"/>
      <c r="AI4093" s="48"/>
      <c r="AJ4093" s="48"/>
      <c r="AK4093" s="48"/>
      <c r="AL4093" s="48"/>
      <c r="AM4093" s="48"/>
      <c r="AN4093" s="48"/>
      <c r="AO4093" s="48"/>
      <c r="AP4093" s="48"/>
      <c r="AQ4093" s="48"/>
      <c r="AR4093" s="48"/>
      <c r="AT4093" s="48"/>
      <c r="AU4093" s="48"/>
      <c r="AV4093" s="48"/>
      <c r="AZ4093" s="48"/>
      <c r="BA4093" s="48"/>
      <c r="BB4093" s="48"/>
      <c r="BC4093" s="48"/>
      <c r="BD4093" s="48"/>
      <c r="BE4093" s="48"/>
      <c r="BF4093" s="48"/>
      <c r="BG4093" s="48"/>
      <c r="BH4093" s="48"/>
      <c r="BI4093" s="48"/>
      <c r="BJ4093" s="48"/>
      <c r="BK4093" s="48"/>
      <c r="BL4093" s="48"/>
    </row>
    <row r="4094" spans="1:64" x14ac:dyDescent="0.25">
      <c r="A4094" s="56" t="s">
        <v>539</v>
      </c>
      <c r="B4094" s="56" t="s">
        <v>539</v>
      </c>
      <c r="C4094" s="47">
        <v>42394</v>
      </c>
      <c r="D4094" s="47"/>
      <c r="E4094" s="47"/>
      <c r="F4094" s="48" t="s">
        <v>534</v>
      </c>
      <c r="G4094" s="48"/>
      <c r="H4094" s="48">
        <v>405.549375</v>
      </c>
      <c r="I4094" s="48">
        <v>6.8000000000000005E-2</v>
      </c>
      <c r="J4094" s="48">
        <v>0.12947500000000001</v>
      </c>
      <c r="K4094" s="48">
        <v>0.17775625</v>
      </c>
      <c r="L4094" s="48">
        <v>0.19898125</v>
      </c>
      <c r="M4094" s="48">
        <v>0.25839374999999998</v>
      </c>
      <c r="N4094" s="48">
        <v>0.32449375000000003</v>
      </c>
      <c r="O4094" s="48">
        <v>0.29346875</v>
      </c>
      <c r="P4094" s="48"/>
      <c r="Q4094" s="48"/>
      <c r="R4094" s="48"/>
      <c r="S4094" s="48"/>
      <c r="T4094" s="48"/>
      <c r="U4094" s="48"/>
      <c r="V4094" s="48"/>
      <c r="W4094" s="48"/>
      <c r="X4094" s="48"/>
      <c r="Y4094" s="48"/>
      <c r="Z4094" s="48"/>
      <c r="AA4094" s="48"/>
      <c r="AB4094" s="48"/>
      <c r="AC4094" s="48"/>
      <c r="AD4094" s="48"/>
      <c r="AE4094" s="48"/>
      <c r="AF4094" s="48">
        <v>0.39831665338661998</v>
      </c>
      <c r="AG4094" s="48">
        <v>0</v>
      </c>
      <c r="AH4094" s="48"/>
      <c r="AI4094" s="48"/>
      <c r="AJ4094" s="48"/>
      <c r="AK4094" s="48"/>
      <c r="AL4094" s="48"/>
      <c r="AM4094" s="48"/>
      <c r="AN4094" s="48"/>
      <c r="AO4094" s="48"/>
      <c r="AP4094" s="48"/>
      <c r="AQ4094" s="48"/>
      <c r="AR4094" s="48"/>
      <c r="AT4094" s="48"/>
      <c r="AU4094" s="48"/>
      <c r="AV4094" s="48"/>
      <c r="AZ4094" s="48"/>
      <c r="BA4094" s="48"/>
      <c r="BB4094" s="48"/>
      <c r="BC4094" s="48"/>
      <c r="BD4094" s="48"/>
      <c r="BE4094" s="48"/>
      <c r="BF4094" s="48"/>
      <c r="BG4094" s="48"/>
      <c r="BH4094" s="48"/>
      <c r="BI4094" s="48"/>
      <c r="BJ4094" s="48"/>
      <c r="BK4094" s="48"/>
      <c r="BL4094" s="48"/>
    </row>
    <row r="4095" spans="1:64" x14ac:dyDescent="0.25">
      <c r="A4095" s="56" t="s">
        <v>539</v>
      </c>
      <c r="B4095" s="56" t="s">
        <v>539</v>
      </c>
      <c r="C4095" s="47">
        <v>42395</v>
      </c>
      <c r="D4095" s="47"/>
      <c r="E4095" s="47"/>
      <c r="F4095" s="48" t="s">
        <v>534</v>
      </c>
      <c r="G4095" s="48"/>
      <c r="H4095" s="48">
        <v>405.35390625000002</v>
      </c>
      <c r="I4095" s="48">
        <v>6.6509374999999996E-2</v>
      </c>
      <c r="J4095" s="48">
        <v>0.1285125</v>
      </c>
      <c r="K4095" s="48">
        <v>0.17734374999999999</v>
      </c>
      <c r="L4095" s="48">
        <v>0.19954374999999999</v>
      </c>
      <c r="M4095" s="48">
        <v>0.25885625000000001</v>
      </c>
      <c r="N4095" s="48">
        <v>0.32448749999999998</v>
      </c>
      <c r="O4095" s="48">
        <v>0.29343750000000002</v>
      </c>
      <c r="P4095" s="48"/>
      <c r="Q4095" s="48"/>
      <c r="R4095" s="48"/>
      <c r="S4095" s="48"/>
      <c r="T4095" s="48"/>
      <c r="U4095" s="48"/>
      <c r="V4095" s="48"/>
      <c r="W4095" s="48"/>
      <c r="X4095" s="48"/>
      <c r="Y4095" s="48"/>
      <c r="Z4095" s="48"/>
      <c r="AA4095" s="48"/>
      <c r="AB4095" s="48"/>
      <c r="AC4095" s="48"/>
      <c r="AD4095" s="48"/>
      <c r="AE4095" s="48"/>
      <c r="AF4095" s="48"/>
      <c r="AG4095" s="48"/>
      <c r="AH4095" s="48"/>
      <c r="AI4095" s="48"/>
      <c r="AJ4095" s="48"/>
      <c r="AK4095" s="48"/>
      <c r="AL4095" s="48"/>
      <c r="AM4095" s="48"/>
      <c r="AN4095" s="48"/>
      <c r="AO4095" s="48"/>
      <c r="AP4095" s="48"/>
      <c r="AQ4095" s="48"/>
      <c r="AR4095" s="48"/>
      <c r="AT4095" s="48"/>
      <c r="AU4095" s="48"/>
      <c r="AV4095" s="48"/>
      <c r="AZ4095" s="48"/>
      <c r="BA4095" s="48"/>
      <c r="BB4095" s="48"/>
      <c r="BC4095" s="48"/>
      <c r="BD4095" s="48"/>
      <c r="BE4095" s="48"/>
      <c r="BF4095" s="48"/>
      <c r="BG4095" s="48"/>
      <c r="BH4095" s="48"/>
      <c r="BI4095" s="48"/>
      <c r="BJ4095" s="48"/>
      <c r="BK4095" s="48"/>
      <c r="BL4095" s="48"/>
    </row>
    <row r="4096" spans="1:64" x14ac:dyDescent="0.25">
      <c r="A4096" s="56" t="s">
        <v>539</v>
      </c>
      <c r="B4096" s="56" t="s">
        <v>539</v>
      </c>
      <c r="C4096" s="47">
        <v>42396</v>
      </c>
      <c r="D4096" s="47"/>
      <c r="E4096" s="47"/>
      <c r="F4096" s="48" t="s">
        <v>534</v>
      </c>
      <c r="G4096" s="48"/>
      <c r="H4096" s="48">
        <v>404.97609375000002</v>
      </c>
      <c r="I4096" s="48">
        <v>6.5815625000000003E-2</v>
      </c>
      <c r="J4096" s="48">
        <v>0.12782499999999999</v>
      </c>
      <c r="K4096" s="48">
        <v>0.17653125</v>
      </c>
      <c r="L4096" s="48">
        <v>0.19975000000000001</v>
      </c>
      <c r="M4096" s="48">
        <v>0.25905624999999999</v>
      </c>
      <c r="N4096" s="48">
        <v>0.32448749999999998</v>
      </c>
      <c r="O4096" s="48">
        <v>0.29327500000000001</v>
      </c>
      <c r="P4096" s="48"/>
      <c r="Q4096" s="48"/>
      <c r="R4096" s="48"/>
      <c r="S4096" s="48">
        <v>1.55</v>
      </c>
      <c r="T4096" s="48"/>
      <c r="U4096" s="48"/>
      <c r="V4096" s="48"/>
      <c r="W4096" s="48"/>
      <c r="X4096" s="48"/>
      <c r="Y4096" s="48"/>
      <c r="Z4096" s="48"/>
      <c r="AA4096" s="48"/>
      <c r="AB4096" s="48"/>
      <c r="AC4096" s="48"/>
      <c r="AD4096" s="48"/>
      <c r="AE4096" s="48">
        <v>8.5500000000000007</v>
      </c>
      <c r="AF4096" s="48"/>
      <c r="AG4096" s="48"/>
      <c r="AH4096" s="48"/>
      <c r="AI4096" s="48"/>
      <c r="AJ4096" s="48"/>
      <c r="AK4096" s="48">
        <v>8.5500000000000007</v>
      </c>
      <c r="AL4096" s="48">
        <v>8.5500000000000007</v>
      </c>
      <c r="AM4096" s="48"/>
      <c r="AN4096" s="48"/>
      <c r="AO4096" s="48"/>
      <c r="AP4096" s="48"/>
      <c r="AQ4096" s="48"/>
      <c r="AR4096" s="48"/>
      <c r="AT4096" s="48"/>
      <c r="AU4096" s="48"/>
      <c r="AV4096" s="48"/>
      <c r="AZ4096" s="48"/>
      <c r="BA4096" s="48"/>
      <c r="BB4096" s="48"/>
      <c r="BC4096" s="48"/>
      <c r="BD4096" s="48"/>
      <c r="BE4096" s="48"/>
      <c r="BF4096" s="48"/>
      <c r="BG4096" s="48"/>
      <c r="BH4096" s="48"/>
      <c r="BI4096" s="48"/>
      <c r="BJ4096" s="48"/>
      <c r="BK4096" s="48"/>
      <c r="BL4096" s="48">
        <v>8.5500000000000007</v>
      </c>
    </row>
    <row r="4097" spans="1:64" x14ac:dyDescent="0.25">
      <c r="A4097" s="56" t="s">
        <v>539</v>
      </c>
      <c r="B4097" s="56" t="s">
        <v>539</v>
      </c>
      <c r="C4097" s="47">
        <v>42397</v>
      </c>
      <c r="D4097" s="47"/>
      <c r="E4097" s="47"/>
      <c r="F4097" s="48" t="s">
        <v>534</v>
      </c>
      <c r="G4097" s="48"/>
      <c r="H4097" s="48">
        <v>404.85046875</v>
      </c>
      <c r="I4097" s="48">
        <v>6.5909375000000006E-2</v>
      </c>
      <c r="J4097" s="48">
        <v>0.12769374999999999</v>
      </c>
      <c r="K4097" s="48">
        <v>0.17615624999999999</v>
      </c>
      <c r="L4097" s="48">
        <v>0.19977500000000001</v>
      </c>
      <c r="M4097" s="48">
        <v>0.25917499999999999</v>
      </c>
      <c r="N4097" s="48">
        <v>0.32440000000000002</v>
      </c>
      <c r="O4097" s="48">
        <v>0.29319374999999998</v>
      </c>
      <c r="P4097" s="48"/>
      <c r="Q4097" s="48"/>
      <c r="R4097" s="48"/>
      <c r="S4097" s="48"/>
      <c r="T4097" s="48"/>
      <c r="U4097" s="48"/>
      <c r="V4097" s="48"/>
      <c r="W4097" s="48"/>
      <c r="X4097" s="48"/>
      <c r="Y4097" s="48"/>
      <c r="Z4097" s="48"/>
      <c r="AA4097" s="48"/>
      <c r="AB4097" s="48"/>
      <c r="AC4097" s="48"/>
      <c r="AD4097" s="48"/>
      <c r="AE4097" s="48"/>
      <c r="AF4097" s="48"/>
      <c r="AG4097" s="48"/>
      <c r="AH4097" s="48"/>
      <c r="AI4097" s="48"/>
      <c r="AJ4097" s="48"/>
      <c r="AK4097" s="48"/>
      <c r="AL4097" s="48"/>
      <c r="AM4097" s="48"/>
      <c r="AN4097" s="48"/>
      <c r="AO4097" s="48"/>
      <c r="AP4097" s="48"/>
      <c r="AQ4097" s="48"/>
      <c r="AR4097" s="48"/>
      <c r="AT4097" s="48"/>
      <c r="AU4097" s="48"/>
      <c r="AV4097" s="48"/>
      <c r="AZ4097" s="48"/>
      <c r="BA4097" s="48"/>
      <c r="BB4097" s="48"/>
      <c r="BC4097" s="48"/>
      <c r="BD4097" s="48"/>
      <c r="BE4097" s="48"/>
      <c r="BF4097" s="48"/>
      <c r="BG4097" s="48"/>
      <c r="BH4097" s="48"/>
      <c r="BI4097" s="48"/>
      <c r="BJ4097" s="48"/>
      <c r="BK4097" s="48"/>
      <c r="BL4097" s="48"/>
    </row>
    <row r="4098" spans="1:64" x14ac:dyDescent="0.25">
      <c r="A4098" s="56" t="s">
        <v>539</v>
      </c>
      <c r="B4098" s="56" t="s">
        <v>539</v>
      </c>
      <c r="C4098" s="47">
        <v>42398</v>
      </c>
      <c r="D4098" s="47"/>
      <c r="E4098" s="47"/>
      <c r="F4098" s="48" t="s">
        <v>534</v>
      </c>
      <c r="G4098" s="48"/>
      <c r="H4098" s="48">
        <v>405.07828124999997</v>
      </c>
      <c r="I4098" s="48">
        <v>6.6490624999999998E-2</v>
      </c>
      <c r="J4098" s="48">
        <v>0.12849374999999999</v>
      </c>
      <c r="K4098" s="48">
        <v>0.17631875</v>
      </c>
      <c r="L4098" s="48">
        <v>0.19990625000000001</v>
      </c>
      <c r="M4098" s="48">
        <v>0.25910624999999998</v>
      </c>
      <c r="N4098" s="48">
        <v>0.3243375</v>
      </c>
      <c r="O4098" s="48">
        <v>0.29310000000000003</v>
      </c>
      <c r="P4098" s="48"/>
      <c r="Q4098" s="48"/>
      <c r="R4098" s="48"/>
      <c r="S4098" s="48"/>
      <c r="T4098" s="48"/>
      <c r="U4098" s="48"/>
      <c r="V4098" s="48"/>
      <c r="W4098" s="48"/>
      <c r="X4098" s="48"/>
      <c r="Y4098" s="48"/>
      <c r="Z4098" s="48"/>
      <c r="AA4098" s="48"/>
      <c r="AB4098" s="48"/>
      <c r="AC4098" s="48"/>
      <c r="AD4098" s="48"/>
      <c r="AE4098" s="48"/>
      <c r="AF4098" s="48"/>
      <c r="AG4098" s="48">
        <v>0</v>
      </c>
      <c r="AH4098" s="48"/>
      <c r="AI4098" s="48"/>
      <c r="AJ4098" s="48"/>
      <c r="AK4098" s="48"/>
      <c r="AL4098" s="48"/>
      <c r="AM4098" s="48"/>
      <c r="AN4098" s="48"/>
      <c r="AO4098" s="48"/>
      <c r="AP4098" s="48"/>
      <c r="AQ4098" s="48"/>
      <c r="AR4098" s="48"/>
      <c r="AT4098" s="48"/>
      <c r="AU4098" s="48"/>
      <c r="AV4098" s="48"/>
      <c r="AZ4098" s="48"/>
      <c r="BA4098" s="48"/>
      <c r="BB4098" s="48"/>
      <c r="BC4098" s="48"/>
      <c r="BD4098" s="48"/>
      <c r="BE4098" s="48"/>
      <c r="BF4098" s="48"/>
      <c r="BG4098" s="48"/>
      <c r="BH4098" s="48"/>
      <c r="BI4098" s="48"/>
      <c r="BJ4098" s="48"/>
      <c r="BK4098" s="48"/>
      <c r="BL4098" s="48"/>
    </row>
    <row r="4099" spans="1:64" x14ac:dyDescent="0.25">
      <c r="A4099" s="56" t="s">
        <v>539</v>
      </c>
      <c r="B4099" s="56" t="s">
        <v>539</v>
      </c>
      <c r="C4099" s="47">
        <v>42399</v>
      </c>
      <c r="D4099" s="47"/>
      <c r="E4099" s="47"/>
      <c r="F4099" s="48" t="s">
        <v>534</v>
      </c>
      <c r="G4099" s="48"/>
      <c r="H4099" s="48">
        <v>405.16171874999998</v>
      </c>
      <c r="I4099" s="48">
        <v>6.5934375000000003E-2</v>
      </c>
      <c r="J4099" s="48">
        <v>0.12856875000000001</v>
      </c>
      <c r="K4099" s="48">
        <v>0.17684374999999999</v>
      </c>
      <c r="L4099" s="48">
        <v>0.20023125</v>
      </c>
      <c r="M4099" s="48">
        <v>0.2591</v>
      </c>
      <c r="N4099" s="48">
        <v>0.32408749999999997</v>
      </c>
      <c r="O4099" s="48">
        <v>0.29302499999999998</v>
      </c>
      <c r="P4099" s="48"/>
      <c r="Q4099" s="48"/>
      <c r="R4099" s="48"/>
      <c r="S4099" s="48"/>
      <c r="T4099" s="48"/>
      <c r="U4099" s="48"/>
      <c r="V4099" s="48"/>
      <c r="W4099" s="48"/>
      <c r="X4099" s="48"/>
      <c r="Y4099" s="48"/>
      <c r="Z4099" s="48"/>
      <c r="AA4099" s="48"/>
      <c r="AB4099" s="48"/>
      <c r="AC4099" s="48"/>
      <c r="AD4099" s="48"/>
      <c r="AE4099" s="48"/>
      <c r="AF4099" s="48"/>
      <c r="AG4099" s="48"/>
      <c r="AH4099" s="48"/>
      <c r="AI4099" s="48"/>
      <c r="AJ4099" s="48"/>
      <c r="AK4099" s="48"/>
      <c r="AL4099" s="48"/>
      <c r="AM4099" s="48"/>
      <c r="AN4099" s="48"/>
      <c r="AO4099" s="48"/>
      <c r="AP4099" s="48"/>
      <c r="AQ4099" s="48"/>
      <c r="AR4099" s="48"/>
      <c r="AT4099" s="48"/>
      <c r="AU4099" s="48"/>
      <c r="AV4099" s="48"/>
      <c r="AZ4099" s="48"/>
      <c r="BA4099" s="48"/>
      <c r="BB4099" s="48"/>
      <c r="BC4099" s="48"/>
      <c r="BD4099" s="48"/>
      <c r="BE4099" s="48"/>
      <c r="BF4099" s="48"/>
      <c r="BG4099" s="48"/>
      <c r="BH4099" s="48"/>
      <c r="BI4099" s="48"/>
      <c r="BJ4099" s="48"/>
      <c r="BK4099" s="48"/>
      <c r="BL4099" s="48"/>
    </row>
    <row r="4100" spans="1:64" x14ac:dyDescent="0.25">
      <c r="A4100" s="56" t="s">
        <v>539</v>
      </c>
      <c r="B4100" s="56" t="s">
        <v>539</v>
      </c>
      <c r="C4100" s="47">
        <v>42400</v>
      </c>
      <c r="D4100" s="47"/>
      <c r="E4100" s="47"/>
      <c r="F4100" s="48" t="s">
        <v>534</v>
      </c>
      <c r="G4100" s="48"/>
      <c r="H4100" s="48">
        <v>405.35250000000002</v>
      </c>
      <c r="I4100" s="48">
        <v>6.6100000000000006E-2</v>
      </c>
      <c r="J4100" s="48">
        <v>0.12917500000000001</v>
      </c>
      <c r="K4100" s="48">
        <v>0.17711250000000001</v>
      </c>
      <c r="L4100" s="48">
        <v>0.20048750000000001</v>
      </c>
      <c r="M4100" s="48">
        <v>0.25910624999999998</v>
      </c>
      <c r="N4100" s="48">
        <v>0.32403124999999999</v>
      </c>
      <c r="O4100" s="48">
        <v>0.2928</v>
      </c>
      <c r="P4100" s="48"/>
      <c r="Q4100" s="48"/>
      <c r="R4100" s="48"/>
      <c r="S4100" s="48"/>
      <c r="T4100" s="48"/>
      <c r="U4100" s="48"/>
      <c r="V4100" s="48"/>
      <c r="W4100" s="48"/>
      <c r="X4100" s="48"/>
      <c r="Y4100" s="48"/>
      <c r="Z4100" s="48"/>
      <c r="AA4100" s="48"/>
      <c r="AB4100" s="48"/>
      <c r="AC4100" s="48"/>
      <c r="AD4100" s="48"/>
      <c r="AE4100" s="48"/>
      <c r="AF4100" s="48"/>
      <c r="AG4100" s="48"/>
      <c r="AH4100" s="48"/>
      <c r="AI4100" s="48"/>
      <c r="AJ4100" s="48"/>
      <c r="AK4100" s="48"/>
      <c r="AL4100" s="48"/>
      <c r="AM4100" s="48"/>
      <c r="AN4100" s="48"/>
      <c r="AO4100" s="48"/>
      <c r="AP4100" s="48"/>
      <c r="AQ4100" s="48"/>
      <c r="AR4100" s="48"/>
      <c r="AT4100" s="48"/>
      <c r="AU4100" s="48"/>
      <c r="AV4100" s="48"/>
      <c r="AZ4100" s="48"/>
      <c r="BA4100" s="48"/>
      <c r="BB4100" s="48"/>
      <c r="BC4100" s="48"/>
      <c r="BD4100" s="48"/>
      <c r="BE4100" s="48"/>
      <c r="BF4100" s="48"/>
      <c r="BG4100" s="48"/>
      <c r="BH4100" s="48"/>
      <c r="BI4100" s="48"/>
      <c r="BJ4100" s="48"/>
      <c r="BK4100" s="48"/>
      <c r="BL4100" s="48"/>
    </row>
    <row r="4101" spans="1:64" x14ac:dyDescent="0.25">
      <c r="A4101" s="56" t="s">
        <v>539</v>
      </c>
      <c r="B4101" s="56" t="s">
        <v>539</v>
      </c>
      <c r="C4101" s="47">
        <v>42401</v>
      </c>
      <c r="D4101" s="47"/>
      <c r="E4101" s="47"/>
      <c r="F4101" s="48" t="s">
        <v>534</v>
      </c>
      <c r="G4101" s="48"/>
      <c r="H4101" s="48">
        <v>405.87890625</v>
      </c>
      <c r="I4101" s="48">
        <v>6.6559375000000004E-2</v>
      </c>
      <c r="J4101" s="48">
        <v>0.1300625</v>
      </c>
      <c r="K4101" s="48">
        <v>0.17785000000000001</v>
      </c>
      <c r="L4101" s="48">
        <v>0.200875</v>
      </c>
      <c r="M4101" s="48">
        <v>0.25924999999999998</v>
      </c>
      <c r="N4101" s="48">
        <v>0.32391249999999999</v>
      </c>
      <c r="O4101" s="48">
        <v>0.29273125</v>
      </c>
      <c r="P4101" s="48"/>
      <c r="Q4101" s="48"/>
      <c r="R4101" s="48"/>
      <c r="S4101" s="48"/>
      <c r="T4101" s="48">
        <v>7.9731637749999997</v>
      </c>
      <c r="U4101" s="48">
        <v>649.61524999999995</v>
      </c>
      <c r="V4101" s="48">
        <v>492.38350000000003</v>
      </c>
      <c r="W4101" s="48"/>
      <c r="X4101" s="48"/>
      <c r="Y4101" s="48">
        <v>1.7756726296364499E-2</v>
      </c>
      <c r="Z4101" s="48">
        <v>4.4295000000000001E-2</v>
      </c>
      <c r="AA4101" s="48">
        <v>6.9472836500000001</v>
      </c>
      <c r="AB4101" s="48">
        <v>8679.2569955555791</v>
      </c>
      <c r="AC4101" s="48"/>
      <c r="AD4101" s="48">
        <v>391.24799999999999</v>
      </c>
      <c r="AE4101" s="48"/>
      <c r="AF4101" s="48">
        <v>0.39849374405702398</v>
      </c>
      <c r="AG4101" s="48">
        <v>0</v>
      </c>
      <c r="AH4101" s="48"/>
      <c r="AI4101" s="48"/>
      <c r="AJ4101" s="48">
        <v>28.463249999999999</v>
      </c>
      <c r="AK4101" s="48"/>
      <c r="AL4101" s="48"/>
      <c r="AM4101" s="48"/>
      <c r="AN4101" s="48"/>
      <c r="AO4101" s="48"/>
      <c r="AP4101" s="48"/>
      <c r="AQ4101" s="48"/>
      <c r="AR4101" s="48"/>
      <c r="AT4101" s="48" t="s">
        <v>45</v>
      </c>
      <c r="AU4101" s="48"/>
      <c r="AV4101" s="48"/>
      <c r="AZ4101" s="48"/>
      <c r="BA4101" s="48"/>
      <c r="BB4101" s="48"/>
      <c r="BC4101" s="48"/>
      <c r="BD4101" s="48"/>
      <c r="BE4101" s="48">
        <v>101.13549999999999</v>
      </c>
      <c r="BF4101" s="48"/>
      <c r="BG4101" s="48"/>
      <c r="BH4101" s="48"/>
      <c r="BI4101" s="48"/>
      <c r="BJ4101" s="48">
        <v>128.76849999999999</v>
      </c>
      <c r="BK4101" s="48">
        <v>328.71821414425301</v>
      </c>
      <c r="BL4101" s="48"/>
    </row>
    <row r="4102" spans="1:64" x14ac:dyDescent="0.25">
      <c r="A4102" s="56" t="s">
        <v>539</v>
      </c>
      <c r="B4102" s="56" t="s">
        <v>539</v>
      </c>
      <c r="C4102" s="47">
        <v>42402</v>
      </c>
      <c r="D4102" s="47"/>
      <c r="E4102" s="47"/>
      <c r="F4102" s="48" t="s">
        <v>534</v>
      </c>
      <c r="G4102" s="48"/>
      <c r="H4102" s="48">
        <v>406.60640625000002</v>
      </c>
      <c r="I4102" s="48">
        <v>6.7040625000000006E-2</v>
      </c>
      <c r="J4102" s="48">
        <v>0.13148124999999999</v>
      </c>
      <c r="K4102" s="48">
        <v>0.17910000000000001</v>
      </c>
      <c r="L4102" s="48">
        <v>0.20143125000000001</v>
      </c>
      <c r="M4102" s="48">
        <v>0.2593125</v>
      </c>
      <c r="N4102" s="48">
        <v>0.32371875</v>
      </c>
      <c r="O4102" s="48">
        <v>0.29253125000000002</v>
      </c>
      <c r="P4102" s="48"/>
      <c r="Q4102" s="48"/>
      <c r="R4102" s="48"/>
      <c r="S4102" s="48"/>
      <c r="T4102" s="48"/>
      <c r="U4102" s="48"/>
      <c r="V4102" s="48"/>
      <c r="W4102" s="48"/>
      <c r="X4102" s="48"/>
      <c r="Y4102" s="48"/>
      <c r="Z4102" s="48"/>
      <c r="AA4102" s="48"/>
      <c r="AB4102" s="48"/>
      <c r="AC4102" s="48"/>
      <c r="AD4102" s="48"/>
      <c r="AE4102" s="48"/>
      <c r="AF4102" s="48"/>
      <c r="AG4102" s="48"/>
      <c r="AH4102" s="48"/>
      <c r="AI4102" s="48"/>
      <c r="AJ4102" s="48"/>
      <c r="AK4102" s="48"/>
      <c r="AL4102" s="48"/>
      <c r="AM4102" s="48"/>
      <c r="AN4102" s="48"/>
      <c r="AO4102" s="48"/>
      <c r="AP4102" s="48"/>
      <c r="AQ4102" s="48"/>
      <c r="AR4102" s="48"/>
      <c r="AT4102" s="48"/>
      <c r="AU4102" s="48"/>
      <c r="AV4102" s="48"/>
      <c r="AZ4102" s="48"/>
      <c r="BA4102" s="48"/>
      <c r="BB4102" s="48"/>
      <c r="BC4102" s="48"/>
      <c r="BD4102" s="48"/>
      <c r="BE4102" s="48"/>
      <c r="BF4102" s="48"/>
      <c r="BG4102" s="48"/>
      <c r="BH4102" s="48"/>
      <c r="BI4102" s="48"/>
      <c r="BJ4102" s="48"/>
      <c r="BK4102" s="48"/>
      <c r="BL4102" s="48"/>
    </row>
    <row r="4103" spans="1:64" x14ac:dyDescent="0.25">
      <c r="A4103" s="56" t="s">
        <v>539</v>
      </c>
      <c r="B4103" s="56" t="s">
        <v>539</v>
      </c>
      <c r="C4103" s="47">
        <v>42403</v>
      </c>
      <c r="D4103" s="47"/>
      <c r="E4103" s="47"/>
      <c r="F4103" s="48" t="s">
        <v>534</v>
      </c>
      <c r="G4103" s="48"/>
      <c r="H4103" s="48">
        <v>422.91046875000001</v>
      </c>
      <c r="I4103" s="48">
        <v>0.165671875</v>
      </c>
      <c r="J4103" s="48">
        <v>0.13500624999999999</v>
      </c>
      <c r="K4103" s="48">
        <v>0.18144374999999999</v>
      </c>
      <c r="L4103" s="48">
        <v>0.20230624999999999</v>
      </c>
      <c r="M4103" s="48">
        <v>0.25961250000000002</v>
      </c>
      <c r="N4103" s="48">
        <v>0.32363750000000002</v>
      </c>
      <c r="O4103" s="48">
        <v>0.29236250000000003</v>
      </c>
      <c r="P4103" s="48"/>
      <c r="Q4103" s="48"/>
      <c r="R4103" s="48"/>
      <c r="S4103" s="48"/>
      <c r="T4103" s="48"/>
      <c r="U4103" s="48"/>
      <c r="V4103" s="48"/>
      <c r="W4103" s="48"/>
      <c r="X4103" s="48"/>
      <c r="Y4103" s="48"/>
      <c r="Z4103" s="48"/>
      <c r="AA4103" s="48"/>
      <c r="AB4103" s="48"/>
      <c r="AC4103" s="48"/>
      <c r="AD4103" s="48"/>
      <c r="AE4103" s="48">
        <v>8.5500000000000007</v>
      </c>
      <c r="AF4103" s="48"/>
      <c r="AG4103" s="48"/>
      <c r="AH4103" s="48"/>
      <c r="AI4103" s="48"/>
      <c r="AJ4103" s="48"/>
      <c r="AK4103" s="48">
        <v>8.5500000000000007</v>
      </c>
      <c r="AL4103" s="48">
        <v>8.5500000000000007</v>
      </c>
      <c r="AM4103" s="48"/>
      <c r="AN4103" s="48"/>
      <c r="AO4103" s="48"/>
      <c r="AP4103" s="48"/>
      <c r="AQ4103" s="48"/>
      <c r="AR4103" s="48"/>
      <c r="AT4103" s="48"/>
      <c r="AU4103" s="48"/>
      <c r="AV4103" s="48"/>
      <c r="AZ4103" s="48"/>
      <c r="BA4103" s="48"/>
      <c r="BB4103" s="48"/>
      <c r="BC4103" s="48"/>
      <c r="BD4103" s="48"/>
      <c r="BE4103" s="48"/>
      <c r="BF4103" s="48"/>
      <c r="BG4103" s="48"/>
      <c r="BH4103" s="48"/>
      <c r="BI4103" s="48"/>
      <c r="BJ4103" s="48"/>
      <c r="BK4103" s="48"/>
      <c r="BL4103" s="48">
        <v>8.5500000000000007</v>
      </c>
    </row>
    <row r="4104" spans="1:64" x14ac:dyDescent="0.25">
      <c r="A4104" s="56" t="s">
        <v>539</v>
      </c>
      <c r="B4104" s="56" t="s">
        <v>539</v>
      </c>
      <c r="C4104" s="47">
        <v>42404</v>
      </c>
      <c r="D4104" s="47"/>
      <c r="E4104" s="47"/>
      <c r="F4104" s="48" t="s">
        <v>534</v>
      </c>
      <c r="G4104" s="48"/>
      <c r="H4104" s="48">
        <v>474.448125</v>
      </c>
      <c r="I4104" s="48">
        <v>0.30145624999999998</v>
      </c>
      <c r="J4104" s="48">
        <v>0.25900624999999999</v>
      </c>
      <c r="K4104" s="48">
        <v>0.22295000000000001</v>
      </c>
      <c r="L4104" s="48">
        <v>0.2025875</v>
      </c>
      <c r="M4104" s="48">
        <v>0.25981874999999999</v>
      </c>
      <c r="N4104" s="48">
        <v>0.32355</v>
      </c>
      <c r="O4104" s="48">
        <v>0.29235624999999998</v>
      </c>
      <c r="P4104" s="48"/>
      <c r="Q4104" s="48"/>
      <c r="R4104" s="48"/>
      <c r="S4104" s="48"/>
      <c r="T4104" s="48"/>
      <c r="U4104" s="48"/>
      <c r="V4104" s="48"/>
      <c r="W4104" s="48"/>
      <c r="X4104" s="48"/>
      <c r="Y4104" s="48"/>
      <c r="Z4104" s="48"/>
      <c r="AA4104" s="48"/>
      <c r="AB4104" s="48"/>
      <c r="AC4104" s="48"/>
      <c r="AD4104" s="48"/>
      <c r="AE4104" s="48"/>
      <c r="AF4104" s="48"/>
      <c r="AG4104" s="48"/>
      <c r="AH4104" s="48"/>
      <c r="AI4104" s="48"/>
      <c r="AJ4104" s="48"/>
      <c r="AK4104" s="48"/>
      <c r="AL4104" s="48"/>
      <c r="AM4104" s="48"/>
      <c r="AN4104" s="48"/>
      <c r="AO4104" s="48"/>
      <c r="AP4104" s="48"/>
      <c r="AQ4104" s="48"/>
      <c r="AR4104" s="48"/>
      <c r="AT4104" s="48"/>
      <c r="AU4104" s="48"/>
      <c r="AV4104" s="48"/>
      <c r="AZ4104" s="48"/>
      <c r="BA4104" s="48"/>
      <c r="BB4104" s="48"/>
      <c r="BC4104" s="48"/>
      <c r="BD4104" s="48"/>
      <c r="BE4104" s="48"/>
      <c r="BF4104" s="48"/>
      <c r="BG4104" s="48"/>
      <c r="BH4104" s="48"/>
      <c r="BI4104" s="48"/>
      <c r="BJ4104" s="48"/>
      <c r="BK4104" s="48"/>
      <c r="BL4104" s="48"/>
    </row>
    <row r="4105" spans="1:64" x14ac:dyDescent="0.25">
      <c r="A4105" s="56" t="s">
        <v>539</v>
      </c>
      <c r="B4105" s="56" t="s">
        <v>539</v>
      </c>
      <c r="C4105" s="47">
        <v>42405</v>
      </c>
      <c r="D4105" s="47"/>
      <c r="E4105" s="47"/>
      <c r="F4105" s="48" t="s">
        <v>534</v>
      </c>
      <c r="G4105" s="48"/>
      <c r="H4105" s="48">
        <v>472.74</v>
      </c>
      <c r="I4105" s="48">
        <v>0.27689374999999999</v>
      </c>
      <c r="J4105" s="48">
        <v>0.25981874999999999</v>
      </c>
      <c r="K4105" s="48">
        <v>0.2283</v>
      </c>
      <c r="L4105" s="48">
        <v>0.20330000000000001</v>
      </c>
      <c r="M4105" s="48">
        <v>0.25999375000000002</v>
      </c>
      <c r="N4105" s="48">
        <v>0.32354375000000002</v>
      </c>
      <c r="O4105" s="48">
        <v>0.29230624999999999</v>
      </c>
      <c r="P4105" s="48"/>
      <c r="Q4105" s="48"/>
      <c r="R4105" s="48"/>
      <c r="S4105" s="48"/>
      <c r="T4105" s="48"/>
      <c r="U4105" s="48"/>
      <c r="V4105" s="48"/>
      <c r="W4105" s="48"/>
      <c r="X4105" s="48"/>
      <c r="Y4105" s="48"/>
      <c r="Z4105" s="48"/>
      <c r="AA4105" s="48"/>
      <c r="AB4105" s="48"/>
      <c r="AC4105" s="48"/>
      <c r="AD4105" s="48"/>
      <c r="AE4105" s="48"/>
      <c r="AF4105" s="48"/>
      <c r="AG4105" s="48"/>
      <c r="AH4105" s="48"/>
      <c r="AI4105" s="48"/>
      <c r="AJ4105" s="48"/>
      <c r="AK4105" s="48"/>
      <c r="AL4105" s="48"/>
      <c r="AM4105" s="48"/>
      <c r="AN4105" s="48"/>
      <c r="AO4105" s="48"/>
      <c r="AP4105" s="48"/>
      <c r="AQ4105" s="48"/>
      <c r="AR4105" s="48"/>
      <c r="AT4105" s="48"/>
      <c r="AU4105" s="48"/>
      <c r="AV4105" s="48"/>
      <c r="AZ4105" s="48"/>
      <c r="BA4105" s="48"/>
      <c r="BB4105" s="48"/>
      <c r="BC4105" s="48"/>
      <c r="BD4105" s="48"/>
      <c r="BE4105" s="48"/>
      <c r="BF4105" s="48"/>
      <c r="BG4105" s="48"/>
      <c r="BH4105" s="48"/>
      <c r="BI4105" s="48"/>
      <c r="BJ4105" s="48"/>
      <c r="BK4105" s="48"/>
      <c r="BL4105" s="48"/>
    </row>
    <row r="4106" spans="1:64" x14ac:dyDescent="0.25">
      <c r="A4106" s="56" t="s">
        <v>539</v>
      </c>
      <c r="B4106" s="56" t="s">
        <v>539</v>
      </c>
      <c r="C4106" s="47">
        <v>42406</v>
      </c>
      <c r="D4106" s="47"/>
      <c r="E4106" s="47"/>
      <c r="F4106" s="48" t="s">
        <v>534</v>
      </c>
      <c r="G4106" s="48"/>
      <c r="H4106" s="48">
        <v>471.05578125</v>
      </c>
      <c r="I4106" s="48">
        <v>0.26039062499999999</v>
      </c>
      <c r="J4106" s="48">
        <v>0.25769375</v>
      </c>
      <c r="K4106" s="48">
        <v>0.23177500000000001</v>
      </c>
      <c r="L4106" s="48">
        <v>0.20373749999999999</v>
      </c>
      <c r="M4106" s="48">
        <v>0.26016875</v>
      </c>
      <c r="N4106" s="48">
        <v>0.32338749999999999</v>
      </c>
      <c r="O4106" s="48">
        <v>0.29207499999999997</v>
      </c>
      <c r="P4106" s="48"/>
      <c r="Q4106" s="48"/>
      <c r="R4106" s="48"/>
      <c r="S4106" s="48"/>
      <c r="T4106" s="48"/>
      <c r="U4106" s="48"/>
      <c r="V4106" s="48"/>
      <c r="W4106" s="48"/>
      <c r="X4106" s="48"/>
      <c r="Y4106" s="48"/>
      <c r="Z4106" s="48"/>
      <c r="AA4106" s="48"/>
      <c r="AB4106" s="48"/>
      <c r="AC4106" s="48"/>
      <c r="AD4106" s="48"/>
      <c r="AE4106" s="48"/>
      <c r="AF4106" s="48"/>
      <c r="AG4106" s="48"/>
      <c r="AH4106" s="48"/>
      <c r="AI4106" s="48"/>
      <c r="AJ4106" s="48"/>
      <c r="AK4106" s="48"/>
      <c r="AL4106" s="48"/>
      <c r="AM4106" s="48"/>
      <c r="AN4106" s="48"/>
      <c r="AO4106" s="48"/>
      <c r="AP4106" s="48"/>
      <c r="AQ4106" s="48"/>
      <c r="AR4106" s="48"/>
      <c r="AT4106" s="48"/>
      <c r="AU4106" s="48"/>
      <c r="AV4106" s="48"/>
      <c r="AZ4106" s="48"/>
      <c r="BA4106" s="48"/>
      <c r="BB4106" s="48"/>
      <c r="BC4106" s="48"/>
      <c r="BD4106" s="48"/>
      <c r="BE4106" s="48"/>
      <c r="BF4106" s="48"/>
      <c r="BG4106" s="48"/>
      <c r="BH4106" s="48"/>
      <c r="BI4106" s="48"/>
      <c r="BJ4106" s="48"/>
      <c r="BK4106" s="48"/>
      <c r="BL4106" s="48"/>
    </row>
    <row r="4107" spans="1:64" x14ac:dyDescent="0.25">
      <c r="A4107" s="56" t="s">
        <v>539</v>
      </c>
      <c r="B4107" s="56" t="s">
        <v>539</v>
      </c>
      <c r="C4107" s="47">
        <v>42407</v>
      </c>
      <c r="D4107" s="47"/>
      <c r="E4107" s="47"/>
      <c r="F4107" s="48" t="s">
        <v>534</v>
      </c>
      <c r="G4107" s="48"/>
      <c r="H4107" s="48">
        <v>469.75875000000002</v>
      </c>
      <c r="I4107" s="48">
        <v>0.24756875</v>
      </c>
      <c r="J4107" s="48">
        <v>0.25536874999999998</v>
      </c>
      <c r="K4107" s="48">
        <v>0.2344</v>
      </c>
      <c r="L4107" s="48">
        <v>0.20408124999999999</v>
      </c>
      <c r="M4107" s="48">
        <v>0.26033125000000001</v>
      </c>
      <c r="N4107" s="48">
        <v>0.32347500000000001</v>
      </c>
      <c r="O4107" s="48">
        <v>0.29210625000000001</v>
      </c>
      <c r="P4107" s="48"/>
      <c r="Q4107" s="48"/>
      <c r="R4107" s="48"/>
      <c r="S4107" s="48"/>
      <c r="T4107" s="48"/>
      <c r="U4107" s="48"/>
      <c r="V4107" s="48"/>
      <c r="W4107" s="48"/>
      <c r="X4107" s="48"/>
      <c r="Y4107" s="48"/>
      <c r="Z4107" s="48"/>
      <c r="AA4107" s="48"/>
      <c r="AB4107" s="48"/>
      <c r="AC4107" s="48"/>
      <c r="AD4107" s="48"/>
      <c r="AE4107" s="48"/>
      <c r="AF4107" s="48"/>
      <c r="AG4107" s="48"/>
      <c r="AH4107" s="48"/>
      <c r="AI4107" s="48"/>
      <c r="AJ4107" s="48"/>
      <c r="AK4107" s="48"/>
      <c r="AL4107" s="48"/>
      <c r="AM4107" s="48"/>
      <c r="AN4107" s="48"/>
      <c r="AO4107" s="48"/>
      <c r="AP4107" s="48"/>
      <c r="AQ4107" s="48"/>
      <c r="AR4107" s="48"/>
      <c r="AT4107" s="48"/>
      <c r="AU4107" s="48"/>
      <c r="AV4107" s="48"/>
      <c r="AZ4107" s="48"/>
      <c r="BA4107" s="48"/>
      <c r="BB4107" s="48"/>
      <c r="BC4107" s="48"/>
      <c r="BD4107" s="48"/>
      <c r="BE4107" s="48"/>
      <c r="BF4107" s="48"/>
      <c r="BG4107" s="48"/>
      <c r="BH4107" s="48"/>
      <c r="BI4107" s="48"/>
      <c r="BJ4107" s="48"/>
      <c r="BK4107" s="48"/>
      <c r="BL4107" s="48"/>
    </row>
    <row r="4108" spans="1:64" x14ac:dyDescent="0.25">
      <c r="A4108" s="56" t="s">
        <v>539</v>
      </c>
      <c r="B4108" s="56" t="s">
        <v>539</v>
      </c>
      <c r="C4108" s="47">
        <v>42408</v>
      </c>
      <c r="D4108" s="47"/>
      <c r="E4108" s="47"/>
      <c r="F4108" s="48" t="s">
        <v>534</v>
      </c>
      <c r="G4108" s="48"/>
      <c r="H4108" s="48">
        <v>468.489375</v>
      </c>
      <c r="I4108" s="48">
        <v>0.23586874999999999</v>
      </c>
      <c r="J4108" s="48">
        <v>0.25356875000000001</v>
      </c>
      <c r="K4108" s="48">
        <v>0.23669375000000001</v>
      </c>
      <c r="L4108" s="48">
        <v>0.20446249999999999</v>
      </c>
      <c r="M4108" s="48">
        <v>0.26038125000000001</v>
      </c>
      <c r="N4108" s="48">
        <v>0.32342500000000002</v>
      </c>
      <c r="O4108" s="48">
        <v>0.29194999999999999</v>
      </c>
      <c r="P4108" s="48"/>
      <c r="Q4108" s="48"/>
      <c r="R4108" s="48"/>
      <c r="S4108" s="48"/>
      <c r="T4108" s="48"/>
      <c r="U4108" s="48"/>
      <c r="V4108" s="48"/>
      <c r="W4108" s="48"/>
      <c r="X4108" s="48"/>
      <c r="Y4108" s="48"/>
      <c r="Z4108" s="48"/>
      <c r="AA4108" s="48"/>
      <c r="AB4108" s="48"/>
      <c r="AC4108" s="48"/>
      <c r="AD4108" s="48"/>
      <c r="AE4108" s="48"/>
      <c r="AF4108" s="48"/>
      <c r="AG4108" s="48"/>
      <c r="AH4108" s="48"/>
      <c r="AI4108" s="48"/>
      <c r="AJ4108" s="48"/>
      <c r="AK4108" s="48"/>
      <c r="AL4108" s="48"/>
      <c r="AM4108" s="48"/>
      <c r="AN4108" s="48"/>
      <c r="AO4108" s="48"/>
      <c r="AP4108" s="48"/>
      <c r="AQ4108" s="48"/>
      <c r="AR4108" s="48"/>
      <c r="AT4108" s="48"/>
      <c r="AU4108" s="48"/>
      <c r="AV4108" s="48"/>
      <c r="AZ4108" s="48"/>
      <c r="BA4108" s="48"/>
      <c r="BB4108" s="48"/>
      <c r="BC4108" s="48"/>
      <c r="BD4108" s="48"/>
      <c r="BE4108" s="48"/>
      <c r="BF4108" s="48"/>
      <c r="BG4108" s="48"/>
      <c r="BH4108" s="48"/>
      <c r="BI4108" s="48"/>
      <c r="BJ4108" s="48"/>
      <c r="BK4108" s="48"/>
      <c r="BL4108" s="48"/>
    </row>
    <row r="4109" spans="1:64" x14ac:dyDescent="0.25">
      <c r="A4109" s="56" t="s">
        <v>539</v>
      </c>
      <c r="B4109" s="56" t="s">
        <v>539</v>
      </c>
      <c r="C4109" s="47">
        <v>42409</v>
      </c>
      <c r="D4109" s="47"/>
      <c r="E4109" s="47"/>
      <c r="F4109" s="48" t="s">
        <v>534</v>
      </c>
      <c r="G4109" s="48"/>
      <c r="H4109" s="48">
        <v>467.35312499999998</v>
      </c>
      <c r="I4109" s="48">
        <v>0.22511875000000001</v>
      </c>
      <c r="J4109" s="48">
        <v>0.25150624999999999</v>
      </c>
      <c r="K4109" s="48">
        <v>0.23861874999999999</v>
      </c>
      <c r="L4109" s="48">
        <v>0.20499999999999999</v>
      </c>
      <c r="M4109" s="48">
        <v>0.26051875000000002</v>
      </c>
      <c r="N4109" s="48">
        <v>0.32343125</v>
      </c>
      <c r="O4109" s="48">
        <v>0.29196250000000001</v>
      </c>
      <c r="P4109" s="48"/>
      <c r="Q4109" s="48"/>
      <c r="R4109" s="48"/>
      <c r="S4109" s="48"/>
      <c r="T4109" s="48"/>
      <c r="U4109" s="48"/>
      <c r="V4109" s="48"/>
      <c r="W4109" s="48"/>
      <c r="X4109" s="48"/>
      <c r="Y4109" s="48"/>
      <c r="Z4109" s="48"/>
      <c r="AA4109" s="48"/>
      <c r="AB4109" s="48"/>
      <c r="AC4109" s="48"/>
      <c r="AD4109" s="48"/>
      <c r="AE4109" s="48"/>
      <c r="AF4109" s="48"/>
      <c r="AG4109" s="48"/>
      <c r="AH4109" s="48"/>
      <c r="AI4109" s="48"/>
      <c r="AJ4109" s="48"/>
      <c r="AK4109" s="48"/>
      <c r="AL4109" s="48"/>
      <c r="AM4109" s="48"/>
      <c r="AN4109" s="48"/>
      <c r="AO4109" s="48"/>
      <c r="AP4109" s="48"/>
      <c r="AQ4109" s="48"/>
      <c r="AR4109" s="48"/>
      <c r="AT4109" s="48"/>
      <c r="AU4109" s="48"/>
      <c r="AV4109" s="48"/>
      <c r="AZ4109" s="48"/>
      <c r="BA4109" s="48"/>
      <c r="BB4109" s="48"/>
      <c r="BC4109" s="48"/>
      <c r="BD4109" s="48"/>
      <c r="BE4109" s="48"/>
      <c r="BF4109" s="48"/>
      <c r="BG4109" s="48"/>
      <c r="BH4109" s="48"/>
      <c r="BI4109" s="48"/>
      <c r="BJ4109" s="48"/>
      <c r="BK4109" s="48"/>
      <c r="BL4109" s="48"/>
    </row>
    <row r="4110" spans="1:64" x14ac:dyDescent="0.25">
      <c r="A4110" s="56" t="s">
        <v>539</v>
      </c>
      <c r="B4110" s="56" t="s">
        <v>539</v>
      </c>
      <c r="C4110" s="47">
        <v>42410</v>
      </c>
      <c r="D4110" s="47"/>
      <c r="E4110" s="47"/>
      <c r="F4110" s="48" t="s">
        <v>534</v>
      </c>
      <c r="G4110" s="48"/>
      <c r="H4110" s="48">
        <v>466.11609375</v>
      </c>
      <c r="I4110" s="48">
        <v>0.21522187500000001</v>
      </c>
      <c r="J4110" s="48">
        <v>0.24929375000000001</v>
      </c>
      <c r="K4110" s="48">
        <v>0.24</v>
      </c>
      <c r="L4110" s="48">
        <v>0.20561874999999999</v>
      </c>
      <c r="M4110" s="48">
        <v>0.26058750000000003</v>
      </c>
      <c r="N4110" s="48">
        <v>0.32332499999999997</v>
      </c>
      <c r="O4110" s="48">
        <v>0.29193124999999998</v>
      </c>
      <c r="P4110" s="48"/>
      <c r="Q4110" s="48"/>
      <c r="R4110" s="48"/>
      <c r="S4110" s="48"/>
      <c r="T4110" s="48"/>
      <c r="U4110" s="48"/>
      <c r="V4110" s="48"/>
      <c r="W4110" s="48"/>
      <c r="X4110" s="48"/>
      <c r="Y4110" s="48"/>
      <c r="Z4110" s="48"/>
      <c r="AA4110" s="48"/>
      <c r="AB4110" s="48"/>
      <c r="AC4110" s="48"/>
      <c r="AD4110" s="48"/>
      <c r="AE4110" s="48"/>
      <c r="AF4110" s="48"/>
      <c r="AG4110" s="48"/>
      <c r="AH4110" s="48"/>
      <c r="AI4110" s="48"/>
      <c r="AJ4110" s="48"/>
      <c r="AK4110" s="48"/>
      <c r="AL4110" s="48"/>
      <c r="AM4110" s="48"/>
      <c r="AN4110" s="48"/>
      <c r="AO4110" s="48"/>
      <c r="AP4110" s="48"/>
      <c r="AQ4110" s="48"/>
      <c r="AR4110" s="48"/>
      <c r="AT4110" s="48"/>
      <c r="AU4110" s="48"/>
      <c r="AV4110" s="48"/>
      <c r="AZ4110" s="48"/>
      <c r="BA4110" s="48"/>
      <c r="BB4110" s="48"/>
      <c r="BC4110" s="48"/>
      <c r="BD4110" s="48"/>
      <c r="BE4110" s="48"/>
      <c r="BF4110" s="48"/>
      <c r="BG4110" s="48"/>
      <c r="BH4110" s="48"/>
      <c r="BI4110" s="48"/>
      <c r="BJ4110" s="48"/>
      <c r="BK4110" s="48"/>
      <c r="BL4110" s="48"/>
    </row>
    <row r="4111" spans="1:64" x14ac:dyDescent="0.25">
      <c r="A4111" s="56" t="s">
        <v>539</v>
      </c>
      <c r="B4111" s="56" t="s">
        <v>539</v>
      </c>
      <c r="C4111" s="47">
        <v>42411</v>
      </c>
      <c r="D4111" s="47"/>
      <c r="E4111" s="47"/>
      <c r="F4111" s="48" t="s">
        <v>534</v>
      </c>
      <c r="G4111" s="48"/>
      <c r="H4111" s="48">
        <v>465.38015625000003</v>
      </c>
      <c r="I4111" s="48">
        <v>0.20778437499999999</v>
      </c>
      <c r="J4111" s="48">
        <v>0.24763750000000001</v>
      </c>
      <c r="K4111" s="48">
        <v>0.24145625000000001</v>
      </c>
      <c r="L4111" s="48">
        <v>0.2061875</v>
      </c>
      <c r="M4111" s="48">
        <v>0.26074375</v>
      </c>
      <c r="N4111" s="48">
        <v>0.32324375</v>
      </c>
      <c r="O4111" s="48">
        <v>0.29192499999999999</v>
      </c>
      <c r="P4111" s="48"/>
      <c r="Q4111" s="48"/>
      <c r="R4111" s="48"/>
      <c r="S4111" s="48"/>
      <c r="T4111" s="48"/>
      <c r="U4111" s="48"/>
      <c r="V4111" s="48"/>
      <c r="W4111" s="48"/>
      <c r="X4111" s="48"/>
      <c r="Y4111" s="48"/>
      <c r="Z4111" s="48"/>
      <c r="AA4111" s="48"/>
      <c r="AB4111" s="48"/>
      <c r="AC4111" s="48"/>
      <c r="AD4111" s="48"/>
      <c r="AE4111" s="48"/>
      <c r="AF4111" s="48"/>
      <c r="AG4111" s="48"/>
      <c r="AH4111" s="48"/>
      <c r="AI4111" s="48"/>
      <c r="AJ4111" s="48"/>
      <c r="AK4111" s="48"/>
      <c r="AL4111" s="48"/>
      <c r="AM4111" s="48"/>
      <c r="AN4111" s="48"/>
      <c r="AO4111" s="48"/>
      <c r="AP4111" s="48"/>
      <c r="AQ4111" s="48"/>
      <c r="AR4111" s="48"/>
      <c r="AT4111" s="48"/>
      <c r="AU4111" s="48"/>
      <c r="AV4111" s="48"/>
      <c r="AZ4111" s="48"/>
      <c r="BA4111" s="48"/>
      <c r="BB4111" s="48"/>
      <c r="BC4111" s="48"/>
      <c r="BD4111" s="48"/>
      <c r="BE4111" s="48"/>
      <c r="BF4111" s="48"/>
      <c r="BG4111" s="48"/>
      <c r="BH4111" s="48"/>
      <c r="BI4111" s="48"/>
      <c r="BJ4111" s="48"/>
      <c r="BK4111" s="48"/>
      <c r="BL4111" s="48"/>
    </row>
    <row r="4112" spans="1:64" x14ac:dyDescent="0.25">
      <c r="A4112" s="56" t="s">
        <v>539</v>
      </c>
      <c r="B4112" s="56" t="s">
        <v>539</v>
      </c>
      <c r="C4112" s="47">
        <v>42412</v>
      </c>
      <c r="D4112" s="47"/>
      <c r="E4112" s="47"/>
      <c r="F4112" s="48" t="s">
        <v>534</v>
      </c>
      <c r="G4112" s="48"/>
      <c r="H4112" s="48">
        <v>465.05531250000001</v>
      </c>
      <c r="I4112" s="48">
        <v>0.20123750000000001</v>
      </c>
      <c r="J4112" s="48">
        <v>0.24655625</v>
      </c>
      <c r="K4112" s="48">
        <v>0.24328125</v>
      </c>
      <c r="L4112" s="48">
        <v>0.20703125</v>
      </c>
      <c r="M4112" s="48">
        <v>0.26088125000000001</v>
      </c>
      <c r="N4112" s="48">
        <v>0.32318124999999998</v>
      </c>
      <c r="O4112" s="48">
        <v>0.29191250000000002</v>
      </c>
      <c r="P4112" s="48"/>
      <c r="Q4112" s="48"/>
      <c r="R4112" s="48"/>
      <c r="S4112" s="48"/>
      <c r="T4112" s="48"/>
      <c r="U4112" s="48"/>
      <c r="V4112" s="48"/>
      <c r="W4112" s="48"/>
      <c r="X4112" s="48"/>
      <c r="Y4112" s="48"/>
      <c r="Z4112" s="48"/>
      <c r="AA4112" s="48"/>
      <c r="AB4112" s="48"/>
      <c r="AC4112" s="48"/>
      <c r="AD4112" s="48"/>
      <c r="AE4112" s="48">
        <v>8.5500000000000007</v>
      </c>
      <c r="AF4112" s="48"/>
      <c r="AG4112" s="48"/>
      <c r="AH4112" s="48"/>
      <c r="AI4112" s="48"/>
      <c r="AJ4112" s="48"/>
      <c r="AK4112" s="48">
        <v>8.5500000000000007</v>
      </c>
      <c r="AL4112" s="48">
        <v>8.5500000000000007</v>
      </c>
      <c r="AM4112" s="48"/>
      <c r="AN4112" s="48"/>
      <c r="AO4112" s="48"/>
      <c r="AP4112" s="48"/>
      <c r="AQ4112" s="48"/>
      <c r="AR4112" s="48"/>
      <c r="AT4112" s="48"/>
      <c r="AU4112" s="48"/>
      <c r="AV4112" s="48"/>
      <c r="AZ4112" s="48"/>
      <c r="BA4112" s="48"/>
      <c r="BB4112" s="48"/>
      <c r="BC4112" s="48"/>
      <c r="BD4112" s="48"/>
      <c r="BE4112" s="48"/>
      <c r="BF4112" s="48"/>
      <c r="BG4112" s="48"/>
      <c r="BH4112" s="48"/>
      <c r="BI4112" s="48"/>
      <c r="BJ4112" s="48"/>
      <c r="BK4112" s="48"/>
      <c r="BL4112" s="48">
        <v>8.5500000000000007</v>
      </c>
    </row>
    <row r="4113" spans="1:64" x14ac:dyDescent="0.25">
      <c r="A4113" s="56" t="s">
        <v>539</v>
      </c>
      <c r="B4113" s="56" t="s">
        <v>539</v>
      </c>
      <c r="C4113" s="47">
        <v>42413</v>
      </c>
      <c r="D4113" s="47"/>
      <c r="E4113" s="47"/>
      <c r="F4113" s="48" t="s">
        <v>534</v>
      </c>
      <c r="G4113" s="48"/>
      <c r="H4113" s="48">
        <v>464.48390625000002</v>
      </c>
      <c r="I4113" s="48">
        <v>0.194834375</v>
      </c>
      <c r="J4113" s="48">
        <v>0.24431249999999999</v>
      </c>
      <c r="K4113" s="48">
        <v>0.24460000000000001</v>
      </c>
      <c r="L4113" s="48">
        <v>0.20811874999999999</v>
      </c>
      <c r="M4113" s="48">
        <v>0.26096249999999999</v>
      </c>
      <c r="N4113" s="48">
        <v>0.32324999999999998</v>
      </c>
      <c r="O4113" s="48">
        <v>0.29177500000000001</v>
      </c>
      <c r="P4113" s="48"/>
      <c r="Q4113" s="48"/>
      <c r="R4113" s="48"/>
      <c r="S4113" s="48"/>
      <c r="T4113" s="48"/>
      <c r="U4113" s="48"/>
      <c r="V4113" s="48"/>
      <c r="W4113" s="48"/>
      <c r="X4113" s="48"/>
      <c r="Y4113" s="48"/>
      <c r="Z4113" s="48"/>
      <c r="AA4113" s="48"/>
      <c r="AB4113" s="48"/>
      <c r="AC4113" s="48"/>
      <c r="AD4113" s="48"/>
      <c r="AE4113" s="48"/>
      <c r="AF4113" s="48"/>
      <c r="AG4113" s="48"/>
      <c r="AH4113" s="48"/>
      <c r="AI4113" s="48"/>
      <c r="AJ4113" s="48"/>
      <c r="AK4113" s="48"/>
      <c r="AL4113" s="48"/>
      <c r="AM4113" s="48"/>
      <c r="AN4113" s="48"/>
      <c r="AO4113" s="48"/>
      <c r="AP4113" s="48"/>
      <c r="AQ4113" s="48"/>
      <c r="AR4113" s="48"/>
      <c r="AT4113" s="48"/>
      <c r="AU4113" s="48"/>
      <c r="AV4113" s="48"/>
      <c r="AZ4113" s="48"/>
      <c r="BA4113" s="48"/>
      <c r="BB4113" s="48"/>
      <c r="BC4113" s="48"/>
      <c r="BD4113" s="48"/>
      <c r="BE4113" s="48"/>
      <c r="BF4113" s="48"/>
      <c r="BG4113" s="48"/>
      <c r="BH4113" s="48"/>
      <c r="BI4113" s="48"/>
      <c r="BJ4113" s="48"/>
      <c r="BK4113" s="48"/>
      <c r="BL4113" s="48"/>
    </row>
    <row r="4114" spans="1:64" x14ac:dyDescent="0.25">
      <c r="A4114" s="56" t="s">
        <v>539</v>
      </c>
      <c r="B4114" s="56" t="s">
        <v>539</v>
      </c>
      <c r="C4114" s="47">
        <v>42414</v>
      </c>
      <c r="D4114" s="47"/>
      <c r="E4114" s="47"/>
      <c r="F4114" s="48" t="s">
        <v>534</v>
      </c>
      <c r="G4114" s="48"/>
      <c r="H4114" s="48">
        <v>464.28796875</v>
      </c>
      <c r="I4114" s="48">
        <v>0.19082812499999999</v>
      </c>
      <c r="J4114" s="48">
        <v>0.24304999999999999</v>
      </c>
      <c r="K4114" s="48">
        <v>0.2454375</v>
      </c>
      <c r="L4114" s="48">
        <v>0.20897499999999999</v>
      </c>
      <c r="M4114" s="48">
        <v>0.26130625000000002</v>
      </c>
      <c r="N4114" s="48">
        <v>0.32319999999999999</v>
      </c>
      <c r="O4114" s="48">
        <v>0.29176875000000002</v>
      </c>
      <c r="P4114" s="48"/>
      <c r="Q4114" s="48"/>
      <c r="R4114" s="48"/>
      <c r="S4114" s="48"/>
      <c r="T4114" s="48"/>
      <c r="U4114" s="48"/>
      <c r="V4114" s="48"/>
      <c r="W4114" s="48"/>
      <c r="X4114" s="48"/>
      <c r="Y4114" s="48"/>
      <c r="Z4114" s="48"/>
      <c r="AA4114" s="48"/>
      <c r="AB4114" s="48"/>
      <c r="AC4114" s="48"/>
      <c r="AD4114" s="48"/>
      <c r="AE4114" s="48"/>
      <c r="AF4114" s="48"/>
      <c r="AG4114" s="48"/>
      <c r="AH4114" s="48"/>
      <c r="AI4114" s="48"/>
      <c r="AJ4114" s="48"/>
      <c r="AK4114" s="48"/>
      <c r="AL4114" s="48"/>
      <c r="AM4114" s="48"/>
      <c r="AN4114" s="48"/>
      <c r="AO4114" s="48"/>
      <c r="AP4114" s="48"/>
      <c r="AQ4114" s="48"/>
      <c r="AR4114" s="48"/>
      <c r="AT4114" s="48"/>
      <c r="AU4114" s="48"/>
      <c r="AV4114" s="48"/>
      <c r="AZ4114" s="48"/>
      <c r="BA4114" s="48"/>
      <c r="BB4114" s="48"/>
      <c r="BC4114" s="48"/>
      <c r="BD4114" s="48"/>
      <c r="BE4114" s="48"/>
      <c r="BF4114" s="48"/>
      <c r="BG4114" s="48"/>
      <c r="BH4114" s="48"/>
      <c r="BI4114" s="48"/>
      <c r="BJ4114" s="48"/>
      <c r="BK4114" s="48"/>
      <c r="BL4114" s="48"/>
    </row>
    <row r="4115" spans="1:64" x14ac:dyDescent="0.25">
      <c r="A4115" s="56" t="s">
        <v>539</v>
      </c>
      <c r="B4115" s="56" t="s">
        <v>539</v>
      </c>
      <c r="C4115" s="47">
        <v>42415</v>
      </c>
      <c r="D4115" s="47"/>
      <c r="E4115" s="47"/>
      <c r="F4115" s="48" t="s">
        <v>534</v>
      </c>
      <c r="G4115" s="48"/>
      <c r="H4115" s="48">
        <v>464.21953124999999</v>
      </c>
      <c r="I4115" s="48">
        <v>0.18672187500000001</v>
      </c>
      <c r="J4115" s="48">
        <v>0.24198749999999999</v>
      </c>
      <c r="K4115" s="48">
        <v>0.24670624999999999</v>
      </c>
      <c r="L4115" s="48">
        <v>0.20990624999999999</v>
      </c>
      <c r="M4115" s="48">
        <v>0.26152500000000001</v>
      </c>
      <c r="N4115" s="48">
        <v>0.32323125000000003</v>
      </c>
      <c r="O4115" s="48">
        <v>0.29167500000000002</v>
      </c>
      <c r="P4115" s="48"/>
      <c r="Q4115" s="48"/>
      <c r="R4115" s="48"/>
      <c r="S4115" s="48"/>
      <c r="T4115" s="48"/>
      <c r="U4115" s="48"/>
      <c r="V4115" s="48"/>
      <c r="W4115" s="48"/>
      <c r="X4115" s="48"/>
      <c r="Y4115" s="48"/>
      <c r="Z4115" s="48"/>
      <c r="AA4115" s="48"/>
      <c r="AB4115" s="48"/>
      <c r="AC4115" s="48"/>
      <c r="AD4115" s="48"/>
      <c r="AE4115" s="48"/>
      <c r="AF4115" s="48"/>
      <c r="AG4115" s="48"/>
      <c r="AH4115" s="48"/>
      <c r="AI4115" s="48"/>
      <c r="AJ4115" s="48"/>
      <c r="AK4115" s="48"/>
      <c r="AL4115" s="48"/>
      <c r="AM4115" s="48"/>
      <c r="AN4115" s="48"/>
      <c r="AO4115" s="48"/>
      <c r="AP4115" s="48"/>
      <c r="AQ4115" s="48"/>
      <c r="AR4115" s="48"/>
      <c r="AT4115" s="48"/>
      <c r="AU4115" s="48"/>
      <c r="AV4115" s="48"/>
      <c r="AZ4115" s="48"/>
      <c r="BA4115" s="48"/>
      <c r="BB4115" s="48"/>
      <c r="BC4115" s="48"/>
      <c r="BD4115" s="48"/>
      <c r="BE4115" s="48"/>
      <c r="BF4115" s="48"/>
      <c r="BG4115" s="48"/>
      <c r="BH4115" s="48"/>
      <c r="BI4115" s="48"/>
      <c r="BJ4115" s="48"/>
      <c r="BK4115" s="48"/>
      <c r="BL4115" s="48"/>
    </row>
    <row r="4116" spans="1:64" x14ac:dyDescent="0.25">
      <c r="A4116" s="56" t="s">
        <v>539</v>
      </c>
      <c r="B4116" s="56" t="s">
        <v>539</v>
      </c>
      <c r="C4116" s="47">
        <v>42416</v>
      </c>
      <c r="D4116" s="47"/>
      <c r="E4116" s="47"/>
      <c r="F4116" s="48" t="s">
        <v>534</v>
      </c>
      <c r="G4116" s="48"/>
      <c r="H4116" s="48"/>
      <c r="I4116" s="48"/>
      <c r="J4116" s="48"/>
      <c r="K4116" s="48"/>
      <c r="L4116" s="48"/>
      <c r="M4116" s="48"/>
      <c r="N4116" s="48"/>
      <c r="O4116" s="48"/>
      <c r="P4116" s="48"/>
      <c r="Q4116" s="48"/>
      <c r="R4116" s="48"/>
      <c r="S4116" s="48"/>
      <c r="T4116" s="48"/>
      <c r="U4116" s="48"/>
      <c r="V4116" s="48"/>
      <c r="W4116" s="48"/>
      <c r="X4116" s="48"/>
      <c r="Y4116" s="48"/>
      <c r="Z4116" s="48"/>
      <c r="AA4116" s="48"/>
      <c r="AB4116" s="48"/>
      <c r="AC4116" s="48"/>
      <c r="AD4116" s="48"/>
      <c r="AE4116" s="48">
        <v>8.5500000000000007</v>
      </c>
      <c r="AF4116" s="48"/>
      <c r="AG4116" s="48"/>
      <c r="AH4116" s="48"/>
      <c r="AI4116" s="48"/>
      <c r="AJ4116" s="48"/>
      <c r="AK4116" s="48">
        <v>8.5500000000000007</v>
      </c>
      <c r="AL4116" s="48">
        <v>8.5500000000000007</v>
      </c>
      <c r="AM4116" s="48"/>
      <c r="AN4116" s="48"/>
      <c r="AO4116" s="48"/>
      <c r="AP4116" s="48"/>
      <c r="AQ4116" s="48"/>
      <c r="AR4116" s="48"/>
      <c r="AT4116" s="48"/>
      <c r="AU4116" s="48"/>
      <c r="AV4116" s="48"/>
      <c r="AZ4116" s="48"/>
      <c r="BA4116" s="48"/>
      <c r="BB4116" s="48"/>
      <c r="BC4116" s="48"/>
      <c r="BD4116" s="48"/>
      <c r="BE4116" s="48"/>
      <c r="BF4116" s="48"/>
      <c r="BG4116" s="48"/>
      <c r="BH4116" s="48"/>
      <c r="BI4116" s="48"/>
      <c r="BJ4116" s="48"/>
      <c r="BK4116" s="48"/>
      <c r="BL4116" s="48">
        <v>8.5500000000000007</v>
      </c>
    </row>
    <row r="4117" spans="1:64" x14ac:dyDescent="0.25">
      <c r="A4117" s="57" t="s">
        <v>300</v>
      </c>
      <c r="B4117" s="57" t="s">
        <v>300</v>
      </c>
      <c r="C4117" s="9">
        <v>33483</v>
      </c>
      <c r="D4117" s="9"/>
      <c r="E4117" s="9"/>
      <c r="F4117" s="10"/>
      <c r="H4117">
        <v>416.54</v>
      </c>
      <c r="I4117">
        <v>0.27400000000000002</v>
      </c>
      <c r="J4117">
        <v>0.2954</v>
      </c>
      <c r="K4117">
        <v>0.28160000000000002</v>
      </c>
      <c r="L4117">
        <v>0.24840000000000001</v>
      </c>
      <c r="M4117">
        <v>0.23874999999999999</v>
      </c>
      <c r="N4117">
        <v>0.26919999999999999</v>
      </c>
      <c r="O4117">
        <v>0.26740000000000003</v>
      </c>
      <c r="P4117">
        <v>0.20795</v>
      </c>
    </row>
    <row r="4118" spans="1:64" x14ac:dyDescent="0.25">
      <c r="A4118" s="57" t="s">
        <v>300</v>
      </c>
      <c r="B4118" s="57" t="s">
        <v>300</v>
      </c>
      <c r="C4118" s="9">
        <v>33491</v>
      </c>
      <c r="D4118" s="9"/>
      <c r="E4118" s="9"/>
      <c r="F4118" s="10"/>
      <c r="H4118">
        <v>418.79</v>
      </c>
      <c r="I4118">
        <v>0.28499999999999998</v>
      </c>
      <c r="J4118">
        <v>0.29925000000000002</v>
      </c>
      <c r="K4118">
        <v>0.28094999999999998</v>
      </c>
      <c r="L4118">
        <v>0.2487</v>
      </c>
      <c r="M4118">
        <v>0.2387</v>
      </c>
      <c r="N4118">
        <v>0.26615</v>
      </c>
      <c r="O4118">
        <v>0.26624999999999999</v>
      </c>
      <c r="P4118">
        <v>0.20895</v>
      </c>
    </row>
    <row r="4119" spans="1:64" x14ac:dyDescent="0.25">
      <c r="A4119" s="57" t="s">
        <v>300</v>
      </c>
      <c r="B4119" s="57" t="s">
        <v>300</v>
      </c>
      <c r="C4119" s="9">
        <v>33497</v>
      </c>
      <c r="D4119" s="9"/>
      <c r="E4119" s="9"/>
      <c r="F4119" s="10"/>
      <c r="H4119">
        <v>431.31</v>
      </c>
      <c r="I4119">
        <v>0.30199999999999999</v>
      </c>
      <c r="J4119">
        <v>0.30235000000000001</v>
      </c>
      <c r="K4119">
        <v>0.28885</v>
      </c>
      <c r="L4119">
        <v>0.26255000000000001</v>
      </c>
      <c r="M4119">
        <v>0.25380000000000003</v>
      </c>
      <c r="N4119">
        <v>0.27260000000000001</v>
      </c>
      <c r="O4119">
        <v>0.26555000000000001</v>
      </c>
      <c r="P4119">
        <v>0.20885000000000001</v>
      </c>
    </row>
    <row r="4120" spans="1:64" x14ac:dyDescent="0.25">
      <c r="A4120" s="57" t="s">
        <v>300</v>
      </c>
      <c r="B4120" s="57" t="s">
        <v>300</v>
      </c>
      <c r="C4120" s="9">
        <v>33504</v>
      </c>
      <c r="D4120" s="9"/>
      <c r="E4120" s="9"/>
      <c r="F4120" s="10"/>
      <c r="H4120">
        <v>429.45</v>
      </c>
      <c r="I4120">
        <v>0.29649999999999999</v>
      </c>
      <c r="J4120">
        <v>0.30175000000000002</v>
      </c>
      <c r="K4120">
        <v>0.2883</v>
      </c>
      <c r="L4120">
        <v>0.26200000000000001</v>
      </c>
      <c r="M4120">
        <v>0.25324999999999998</v>
      </c>
      <c r="N4120">
        <v>0.27205000000000001</v>
      </c>
      <c r="O4120">
        <v>0.26500000000000001</v>
      </c>
      <c r="P4120">
        <v>0.2084</v>
      </c>
    </row>
    <row r="4121" spans="1:64" x14ac:dyDescent="0.25">
      <c r="A4121" s="57" t="s">
        <v>300</v>
      </c>
      <c r="B4121" s="57" t="s">
        <v>300</v>
      </c>
      <c r="C4121" s="9">
        <v>33505</v>
      </c>
      <c r="D4121" s="9"/>
      <c r="E4121" s="9"/>
      <c r="F4121" s="10"/>
      <c r="U4121">
        <v>176.9</v>
      </c>
      <c r="AM4121">
        <v>2.445180342</v>
      </c>
      <c r="AP4121">
        <v>107.975242968952</v>
      </c>
      <c r="AS4121">
        <v>2.2645749999999999E-2</v>
      </c>
      <c r="BB4121">
        <v>187.5</v>
      </c>
      <c r="BJ4121">
        <v>68.924757031048401</v>
      </c>
      <c r="BK4121">
        <v>657.5</v>
      </c>
    </row>
    <row r="4122" spans="1:64" x14ac:dyDescent="0.25">
      <c r="A4122" s="57" t="s">
        <v>300</v>
      </c>
      <c r="B4122" s="57" t="s">
        <v>300</v>
      </c>
      <c r="C4122" s="9">
        <v>33512</v>
      </c>
      <c r="D4122" s="9"/>
      <c r="E4122" s="9"/>
      <c r="F4122" s="10"/>
      <c r="H4122">
        <v>406.59</v>
      </c>
      <c r="I4122">
        <v>0.25800000000000001</v>
      </c>
      <c r="J4122">
        <v>0.27200000000000002</v>
      </c>
      <c r="K4122">
        <v>0.27500000000000002</v>
      </c>
      <c r="L4122">
        <v>0.24745</v>
      </c>
      <c r="M4122">
        <v>0.24335000000000001</v>
      </c>
      <c r="N4122">
        <v>0.26784999999999998</v>
      </c>
      <c r="O4122">
        <v>0.26565</v>
      </c>
      <c r="P4122">
        <v>0.20365</v>
      </c>
    </row>
    <row r="4123" spans="1:64" x14ac:dyDescent="0.25">
      <c r="A4123" s="57" t="s">
        <v>300</v>
      </c>
      <c r="B4123" s="57" t="s">
        <v>300</v>
      </c>
      <c r="C4123" s="9">
        <v>33519</v>
      </c>
      <c r="D4123" s="9"/>
      <c r="E4123" s="9"/>
      <c r="F4123" s="10"/>
      <c r="H4123">
        <v>415</v>
      </c>
      <c r="I4123">
        <v>0.27150000000000002</v>
      </c>
      <c r="J4123">
        <v>0.29335</v>
      </c>
      <c r="K4123">
        <v>0.27875</v>
      </c>
      <c r="L4123">
        <v>0.24575</v>
      </c>
      <c r="M4123">
        <v>0.24554999999999999</v>
      </c>
      <c r="N4123">
        <v>0.26590000000000003</v>
      </c>
      <c r="O4123">
        <v>0.26350000000000001</v>
      </c>
      <c r="P4123">
        <v>0.2107</v>
      </c>
    </row>
    <row r="4124" spans="1:64" x14ac:dyDescent="0.25">
      <c r="A4124" s="57" t="s">
        <v>300</v>
      </c>
      <c r="B4124" s="57" t="s">
        <v>300</v>
      </c>
      <c r="C4124" s="9">
        <v>33521</v>
      </c>
      <c r="D4124" s="9"/>
      <c r="E4124" s="9"/>
      <c r="F4124" s="10"/>
      <c r="U4124">
        <v>419.2</v>
      </c>
      <c r="AM4124">
        <v>6.9373268399999999</v>
      </c>
      <c r="AP4124">
        <v>233.60221861471899</v>
      </c>
      <c r="AS4124">
        <v>2.9697179000000001E-2</v>
      </c>
      <c r="BB4124">
        <v>235</v>
      </c>
      <c r="BJ4124">
        <v>185.597781385281</v>
      </c>
      <c r="BK4124">
        <v>760</v>
      </c>
    </row>
    <row r="4125" spans="1:64" x14ac:dyDescent="0.25">
      <c r="A4125" s="57" t="s">
        <v>300</v>
      </c>
      <c r="B4125" s="57" t="s">
        <v>300</v>
      </c>
      <c r="C4125" s="9">
        <v>33525</v>
      </c>
      <c r="D4125" s="9"/>
      <c r="E4125" s="9"/>
      <c r="F4125" s="10"/>
      <c r="H4125">
        <v>406.44</v>
      </c>
      <c r="I4125">
        <v>0.25700000000000001</v>
      </c>
      <c r="J4125">
        <v>0.27575</v>
      </c>
      <c r="K4125">
        <v>0.27565000000000001</v>
      </c>
      <c r="L4125">
        <v>0.24460000000000001</v>
      </c>
      <c r="M4125">
        <v>0.23769999999999999</v>
      </c>
      <c r="N4125">
        <v>0.26800000000000002</v>
      </c>
      <c r="O4125">
        <v>0.26374999999999998</v>
      </c>
      <c r="P4125">
        <v>0.20974999999999999</v>
      </c>
    </row>
    <row r="4126" spans="1:64" x14ac:dyDescent="0.25">
      <c r="A4126" s="57" t="s">
        <v>300</v>
      </c>
      <c r="B4126" s="57" t="s">
        <v>300</v>
      </c>
      <c r="C4126" s="9">
        <v>33532</v>
      </c>
      <c r="D4126" s="9"/>
      <c r="E4126" s="9"/>
      <c r="F4126" s="10"/>
      <c r="H4126">
        <v>396.97</v>
      </c>
      <c r="I4126">
        <v>0.245</v>
      </c>
      <c r="J4126">
        <v>0.26755000000000001</v>
      </c>
      <c r="K4126">
        <v>0.26769999999999999</v>
      </c>
      <c r="L4126">
        <v>0.23874999999999999</v>
      </c>
      <c r="M4126">
        <v>0.23050000000000001</v>
      </c>
      <c r="N4126">
        <v>0.26269999999999999</v>
      </c>
      <c r="O4126">
        <v>0.26365</v>
      </c>
      <c r="P4126">
        <v>0.20899999999999999</v>
      </c>
    </row>
    <row r="4127" spans="1:64" x14ac:dyDescent="0.25">
      <c r="A4127" s="57" t="s">
        <v>300</v>
      </c>
      <c r="B4127" s="57" t="s">
        <v>300</v>
      </c>
      <c r="C4127" s="9">
        <v>33533</v>
      </c>
      <c r="D4127" s="9"/>
      <c r="E4127" s="9"/>
      <c r="F4127" s="10"/>
      <c r="U4127">
        <v>589.625</v>
      </c>
      <c r="AM4127">
        <v>7.7521683020000003</v>
      </c>
      <c r="AP4127">
        <v>287.60125142533201</v>
      </c>
      <c r="AS4127">
        <v>2.6954571E-2</v>
      </c>
      <c r="BB4127">
        <v>205</v>
      </c>
      <c r="BJ4127">
        <v>302.02374857466799</v>
      </c>
      <c r="BK4127">
        <v>650</v>
      </c>
    </row>
    <row r="4128" spans="1:64" x14ac:dyDescent="0.25">
      <c r="A4128" s="57" t="s">
        <v>300</v>
      </c>
      <c r="B4128" s="57" t="s">
        <v>300</v>
      </c>
      <c r="C4128" s="9">
        <v>33540</v>
      </c>
      <c r="D4128" s="9"/>
      <c r="E4128" s="9"/>
      <c r="F4128" s="10"/>
      <c r="H4128">
        <v>395.03</v>
      </c>
      <c r="I4128">
        <v>0.25800000000000001</v>
      </c>
      <c r="J4128">
        <v>0.27155000000000001</v>
      </c>
      <c r="K4128">
        <v>0.26369999999999999</v>
      </c>
      <c r="L4128">
        <v>0.2293</v>
      </c>
      <c r="M4128">
        <v>0.22635</v>
      </c>
      <c r="N4128">
        <v>0.25850000000000001</v>
      </c>
      <c r="O4128">
        <v>0.26200000000000001</v>
      </c>
      <c r="P4128">
        <v>0.20574999999999999</v>
      </c>
    </row>
    <row r="4129" spans="1:63" x14ac:dyDescent="0.25">
      <c r="A4129" s="57" t="s">
        <v>300</v>
      </c>
      <c r="B4129" s="57" t="s">
        <v>300</v>
      </c>
      <c r="C4129" s="9">
        <v>33546</v>
      </c>
      <c r="D4129" s="9"/>
      <c r="E4129" s="9"/>
      <c r="F4129" s="10"/>
      <c r="H4129">
        <v>404.18</v>
      </c>
      <c r="I4129">
        <v>0.28449999999999998</v>
      </c>
      <c r="J4129">
        <v>0.29244999999999999</v>
      </c>
      <c r="K4129">
        <v>0.26755000000000001</v>
      </c>
      <c r="L4129">
        <v>0.23164999999999999</v>
      </c>
      <c r="M4129">
        <v>0.21845000000000001</v>
      </c>
      <c r="N4129">
        <v>0.2581</v>
      </c>
      <c r="O4129">
        <v>0.26095000000000002</v>
      </c>
      <c r="P4129">
        <v>0.20724999999999999</v>
      </c>
    </row>
    <row r="4130" spans="1:63" x14ac:dyDescent="0.25">
      <c r="A4130" s="57" t="s">
        <v>300</v>
      </c>
      <c r="B4130" s="57" t="s">
        <v>300</v>
      </c>
      <c r="C4130" s="9">
        <v>33547</v>
      </c>
      <c r="D4130" s="9"/>
      <c r="E4130" s="9"/>
      <c r="F4130" s="10"/>
      <c r="T4130">
        <v>20.823239999999998</v>
      </c>
      <c r="U4130">
        <v>963.05</v>
      </c>
      <c r="AJ4130">
        <v>4.5250000000000297</v>
      </c>
      <c r="AM4130">
        <v>9.7284178820000005</v>
      </c>
      <c r="AP4130">
        <v>361.81232314506002</v>
      </c>
      <c r="AS4130">
        <v>2.6888022000000001E-2</v>
      </c>
      <c r="BB4130">
        <v>252.5</v>
      </c>
      <c r="BJ4130">
        <v>596.71267685494001</v>
      </c>
      <c r="BK4130">
        <v>702.5</v>
      </c>
    </row>
    <row r="4131" spans="1:63" x14ac:dyDescent="0.25">
      <c r="A4131" s="57" t="s">
        <v>300</v>
      </c>
      <c r="B4131" s="57" t="s">
        <v>300</v>
      </c>
      <c r="C4131" s="9">
        <v>33553</v>
      </c>
      <c r="D4131" s="9"/>
      <c r="E4131" s="9"/>
      <c r="F4131" s="10"/>
      <c r="H4131">
        <v>400.12</v>
      </c>
      <c r="I4131">
        <v>0.27200000000000002</v>
      </c>
      <c r="J4131">
        <v>0.28510000000000002</v>
      </c>
      <c r="K4131">
        <v>0.27155000000000001</v>
      </c>
      <c r="L4131">
        <v>0.23100000000000001</v>
      </c>
      <c r="M4131">
        <v>0.21820000000000001</v>
      </c>
      <c r="N4131">
        <v>0.25850000000000001</v>
      </c>
      <c r="O4131">
        <v>0.2586</v>
      </c>
      <c r="P4131">
        <v>0.20565</v>
      </c>
    </row>
    <row r="4132" spans="1:63" x14ac:dyDescent="0.25">
      <c r="A4132" s="57" t="s">
        <v>300</v>
      </c>
      <c r="B4132" s="57" t="s">
        <v>300</v>
      </c>
      <c r="C4132" s="9">
        <v>33560</v>
      </c>
      <c r="D4132" s="9"/>
      <c r="E4132" s="9"/>
      <c r="F4132" s="10"/>
      <c r="H4132">
        <v>390.82</v>
      </c>
      <c r="I4132">
        <v>0.25950000000000001</v>
      </c>
      <c r="J4132">
        <v>0.27029999999999998</v>
      </c>
      <c r="K4132">
        <v>0.26085000000000003</v>
      </c>
      <c r="L4132">
        <v>0.22140000000000001</v>
      </c>
      <c r="M4132">
        <v>0.20974999999999999</v>
      </c>
      <c r="N4132">
        <v>0.25595000000000001</v>
      </c>
      <c r="O4132">
        <v>0.26624999999999999</v>
      </c>
      <c r="P4132">
        <v>0.21010000000000001</v>
      </c>
    </row>
    <row r="4133" spans="1:63" x14ac:dyDescent="0.25">
      <c r="A4133" s="57" t="s">
        <v>300</v>
      </c>
      <c r="B4133" s="57" t="s">
        <v>300</v>
      </c>
      <c r="C4133" s="9">
        <v>33561</v>
      </c>
      <c r="D4133" s="9"/>
      <c r="E4133" s="9"/>
      <c r="F4133" s="10"/>
      <c r="T4133">
        <v>16.974693089807801</v>
      </c>
      <c r="U4133">
        <v>1307.075</v>
      </c>
      <c r="V4133">
        <v>209.2</v>
      </c>
      <c r="W4133">
        <v>1.5699999999999999E-2</v>
      </c>
      <c r="X4133">
        <v>3.3094000000000001</v>
      </c>
      <c r="AH4133">
        <v>0.96</v>
      </c>
      <c r="AI4133">
        <v>3.7134999999999099E-2</v>
      </c>
      <c r="AJ4133">
        <v>3.8499999999999099</v>
      </c>
      <c r="AM4133">
        <v>7.4438309</v>
      </c>
      <c r="AN4133">
        <v>2.75E-2</v>
      </c>
      <c r="AO4133">
        <v>8.2226707149549405</v>
      </c>
      <c r="AP4133">
        <v>296.78687799745802</v>
      </c>
      <c r="AS4133">
        <v>2.5081401999999999E-2</v>
      </c>
      <c r="BB4133">
        <v>197.5</v>
      </c>
      <c r="BE4133">
        <v>254.630401133769</v>
      </c>
      <c r="BG4133">
        <v>7.0499999999999998E-3</v>
      </c>
      <c r="BH4133">
        <v>5.5456149833543904</v>
      </c>
      <c r="BJ4133">
        <v>797.23812200254201</v>
      </c>
      <c r="BK4133">
        <v>622.5</v>
      </c>
    </row>
    <row r="4134" spans="1:63" x14ac:dyDescent="0.25">
      <c r="A4134" s="57" t="s">
        <v>300</v>
      </c>
      <c r="B4134" s="57" t="s">
        <v>300</v>
      </c>
      <c r="C4134" s="9">
        <v>33568</v>
      </c>
      <c r="D4134" s="9"/>
      <c r="E4134" s="9"/>
      <c r="F4134" s="10"/>
      <c r="T4134">
        <v>16.5181785304759</v>
      </c>
      <c r="U4134">
        <v>1501.2750000000001</v>
      </c>
      <c r="V4134">
        <v>216.97499999999999</v>
      </c>
      <c r="W4134">
        <v>1.37E-2</v>
      </c>
      <c r="X4134">
        <v>2.9288249999999998</v>
      </c>
      <c r="AH4134">
        <v>0.90500000000000003</v>
      </c>
      <c r="AI4134">
        <v>6.7077500000000595E-2</v>
      </c>
      <c r="AJ4134">
        <v>7.42500000000007</v>
      </c>
      <c r="AM4134">
        <v>6.1079999999999997</v>
      </c>
      <c r="AN4134">
        <v>2.7199999999999998E-2</v>
      </c>
      <c r="AO4134">
        <v>6.8581049873941398</v>
      </c>
      <c r="AP4134">
        <v>252.831762718986</v>
      </c>
      <c r="AS4134">
        <v>2.4158356999999998E-2</v>
      </c>
      <c r="BB4134">
        <v>197.5</v>
      </c>
      <c r="BE4134">
        <v>254.630401133769</v>
      </c>
      <c r="BG4134">
        <v>6.7000000000000002E-3</v>
      </c>
      <c r="BH4134">
        <v>6.7700539087045097</v>
      </c>
      <c r="BJ4134">
        <v>1024.0432372810101</v>
      </c>
      <c r="BK4134">
        <v>530</v>
      </c>
    </row>
    <row r="4135" spans="1:63" x14ac:dyDescent="0.25">
      <c r="A4135" s="57" t="s">
        <v>300</v>
      </c>
      <c r="B4135" s="57" t="s">
        <v>300</v>
      </c>
      <c r="C4135" s="9">
        <v>33574</v>
      </c>
      <c r="D4135" s="9"/>
      <c r="E4135" s="9"/>
      <c r="F4135" s="10"/>
      <c r="H4135">
        <v>388.13</v>
      </c>
      <c r="I4135">
        <v>0.2535</v>
      </c>
      <c r="J4135">
        <v>0.29060000000000002</v>
      </c>
      <c r="K4135">
        <v>0.26390000000000002</v>
      </c>
      <c r="L4135">
        <v>0.21995000000000001</v>
      </c>
      <c r="M4135">
        <v>0.2011</v>
      </c>
      <c r="N4135">
        <v>0.24995000000000001</v>
      </c>
      <c r="O4135">
        <v>0.25900000000000001</v>
      </c>
      <c r="P4135">
        <v>0.20265</v>
      </c>
      <c r="T4135">
        <v>23.2248556588391</v>
      </c>
      <c r="U4135">
        <v>1751.7750000000001</v>
      </c>
      <c r="V4135">
        <v>300.7</v>
      </c>
      <c r="W4135">
        <v>1.6799999999999999E-2</v>
      </c>
      <c r="X4135">
        <v>5.0774499999999998</v>
      </c>
      <c r="AD4135">
        <v>46.069598866230798</v>
      </c>
      <c r="AH4135">
        <v>1.0649999999999999</v>
      </c>
      <c r="AI4135">
        <v>5.7015000000000197E-2</v>
      </c>
      <c r="AJ4135">
        <v>5.3500000000000201</v>
      </c>
      <c r="AM4135">
        <v>6.1319999999999997</v>
      </c>
      <c r="AN4135">
        <v>3.295E-2</v>
      </c>
      <c r="AO4135">
        <v>9.1777577207990895</v>
      </c>
      <c r="AP4135">
        <v>278.80272160160899</v>
      </c>
      <c r="AS4135">
        <v>2.1994046E-2</v>
      </c>
      <c r="BB4135">
        <v>220</v>
      </c>
      <c r="BE4135">
        <v>254.630401133769</v>
      </c>
      <c r="BG4135">
        <v>7.8499999999999993E-3</v>
      </c>
      <c r="BH4135">
        <v>9.0130328521978207</v>
      </c>
      <c r="BJ4135">
        <v>1166.9222783983901</v>
      </c>
      <c r="BK4135">
        <v>582.5</v>
      </c>
    </row>
    <row r="4136" spans="1:63" x14ac:dyDescent="0.25">
      <c r="A4136" s="57" t="s">
        <v>300</v>
      </c>
      <c r="B4136" s="57" t="s">
        <v>300</v>
      </c>
      <c r="C4136" s="9">
        <v>33581</v>
      </c>
      <c r="D4136" s="9"/>
      <c r="E4136" s="9"/>
      <c r="F4136" s="10"/>
      <c r="H4136">
        <v>398.44</v>
      </c>
      <c r="I4136">
        <v>0.29899999999999999</v>
      </c>
      <c r="J4136">
        <v>0.30330000000000001</v>
      </c>
      <c r="K4136">
        <v>0.27005000000000001</v>
      </c>
      <c r="L4136">
        <v>0.22195000000000001</v>
      </c>
      <c r="M4136">
        <v>0.19769999999999999</v>
      </c>
      <c r="N4136">
        <v>0.24579999999999999</v>
      </c>
      <c r="O4136">
        <v>0.25555</v>
      </c>
      <c r="P4136">
        <v>0.19885</v>
      </c>
      <c r="T4136">
        <v>30.176561076084901</v>
      </c>
      <c r="U4136">
        <v>2299.75</v>
      </c>
      <c r="V4136">
        <v>465</v>
      </c>
      <c r="W4136">
        <v>1.67E-2</v>
      </c>
      <c r="X4136">
        <v>7.8278999999999996</v>
      </c>
      <c r="AD4136">
        <v>210.369598866231</v>
      </c>
      <c r="AH4136">
        <v>1.06</v>
      </c>
      <c r="AI4136">
        <v>5.24199999999993E-2</v>
      </c>
      <c r="AJ4136">
        <v>4.94999999999993</v>
      </c>
      <c r="AM4136">
        <v>7.7640000000000002</v>
      </c>
      <c r="AN4136">
        <v>3.2599999999999997E-2</v>
      </c>
      <c r="AO4136">
        <v>10.742754078445801</v>
      </c>
      <c r="AP4136">
        <v>333.06652624967501</v>
      </c>
      <c r="AS4136">
        <v>2.3310658000000001E-2</v>
      </c>
      <c r="BB4136">
        <v>270</v>
      </c>
      <c r="BE4136">
        <v>254.630401133769</v>
      </c>
      <c r="BG4136">
        <v>7.8499999999999993E-3</v>
      </c>
      <c r="BH4136">
        <v>11.662910979597999</v>
      </c>
      <c r="BJ4136">
        <v>1496.7334737503199</v>
      </c>
      <c r="BK4136">
        <v>650</v>
      </c>
    </row>
    <row r="4137" spans="1:63" x14ac:dyDescent="0.25">
      <c r="A4137" s="57" t="s">
        <v>300</v>
      </c>
      <c r="B4137" s="57" t="s">
        <v>300</v>
      </c>
      <c r="C4137" s="9">
        <v>33585</v>
      </c>
      <c r="D4137" s="9"/>
      <c r="E4137" s="9"/>
      <c r="F4137" s="10"/>
      <c r="T4137">
        <v>26.043576015999498</v>
      </c>
      <c r="U4137">
        <v>2326.25</v>
      </c>
      <c r="V4137">
        <v>532.25</v>
      </c>
      <c r="W4137">
        <v>1.6400000000000001E-2</v>
      </c>
      <c r="X4137">
        <v>8.6236750000000004</v>
      </c>
      <c r="AD4137">
        <v>277.619598866231</v>
      </c>
      <c r="AH4137">
        <v>1.05</v>
      </c>
      <c r="AI4137">
        <v>8.3319999999999797E-2</v>
      </c>
      <c r="AJ4137">
        <v>7.875</v>
      </c>
      <c r="AM4137">
        <v>6.4950000000000001</v>
      </c>
      <c r="AN4137">
        <v>3.0200000000000001E-2</v>
      </c>
      <c r="AO4137">
        <v>8.7302550265740901</v>
      </c>
      <c r="AP4137">
        <v>289.08332865692603</v>
      </c>
      <c r="AS4137">
        <v>2.2467569999999999E-2</v>
      </c>
      <c r="BB4137">
        <v>332.5</v>
      </c>
      <c r="BE4137">
        <v>254.630401133769</v>
      </c>
      <c r="BG4137">
        <v>5.7499999999999999E-3</v>
      </c>
      <c r="BH4137">
        <v>8.5477346187345997</v>
      </c>
      <c r="BJ4137">
        <v>1497.04167134307</v>
      </c>
      <c r="BK4137">
        <v>660</v>
      </c>
    </row>
    <row r="4138" spans="1:63" x14ac:dyDescent="0.25">
      <c r="A4138" s="57" t="s">
        <v>300</v>
      </c>
      <c r="B4138" s="57" t="s">
        <v>300</v>
      </c>
      <c r="C4138" s="9">
        <v>33588</v>
      </c>
      <c r="D4138" s="9"/>
      <c r="E4138" s="9"/>
      <c r="F4138" s="10"/>
      <c r="H4138">
        <v>399.9</v>
      </c>
      <c r="I4138">
        <v>0.28249999999999997</v>
      </c>
      <c r="J4138">
        <v>0.30835000000000001</v>
      </c>
      <c r="K4138">
        <v>0.27955000000000002</v>
      </c>
      <c r="L4138">
        <v>0.22789999999999999</v>
      </c>
      <c r="M4138">
        <v>0.20144999999999999</v>
      </c>
      <c r="N4138">
        <v>0.24575</v>
      </c>
      <c r="O4138">
        <v>0.25390000000000001</v>
      </c>
      <c r="P4138">
        <v>0.2001</v>
      </c>
    </row>
    <row r="4139" spans="1:63" x14ac:dyDescent="0.25">
      <c r="A4139" s="57" t="s">
        <v>300</v>
      </c>
      <c r="B4139" s="57" t="s">
        <v>300</v>
      </c>
      <c r="C4139" s="9">
        <v>33590</v>
      </c>
      <c r="D4139" s="9"/>
      <c r="E4139" s="9"/>
      <c r="F4139" s="10"/>
      <c r="T4139">
        <v>25.673543055451901</v>
      </c>
      <c r="U4139">
        <v>2224.7750000000001</v>
      </c>
      <c r="V4139">
        <v>552</v>
      </c>
      <c r="W4139">
        <v>1.5599999999999999E-2</v>
      </c>
      <c r="X4139">
        <v>8.6065500000000004</v>
      </c>
      <c r="AD4139">
        <v>297.369598866231</v>
      </c>
      <c r="AH4139">
        <v>1.2649999999999999</v>
      </c>
      <c r="AI4139">
        <v>6.4599999999999894E-2</v>
      </c>
      <c r="AJ4139">
        <v>5.125</v>
      </c>
      <c r="AM4139">
        <v>6.3639999999999999</v>
      </c>
      <c r="AN4139">
        <v>2.9649999999999999E-2</v>
      </c>
      <c r="AO4139">
        <v>8.9393535466453802</v>
      </c>
      <c r="AP4139">
        <v>301.057812543578</v>
      </c>
      <c r="AS4139">
        <v>2.1138797000000001E-2</v>
      </c>
      <c r="BE4139">
        <v>254.630401133769</v>
      </c>
      <c r="BG4139">
        <v>5.7999999999999996E-3</v>
      </c>
      <c r="BH4139">
        <v>7.9262346872472396</v>
      </c>
      <c r="BJ4139">
        <v>1366.5921874564201</v>
      </c>
      <c r="BK4139">
        <v>570</v>
      </c>
    </row>
    <row r="4140" spans="1:63" x14ac:dyDescent="0.25">
      <c r="A4140" s="57" t="s">
        <v>300</v>
      </c>
      <c r="B4140" s="57" t="s">
        <v>300</v>
      </c>
      <c r="C4140" s="9">
        <v>33595</v>
      </c>
      <c r="D4140" s="9"/>
      <c r="E4140" s="9"/>
      <c r="F4140" s="10"/>
      <c r="H4140">
        <v>380.27</v>
      </c>
      <c r="I4140">
        <v>0.24349999999999999</v>
      </c>
      <c r="J4140">
        <v>0.28225</v>
      </c>
      <c r="K4140">
        <v>0.26405000000000001</v>
      </c>
      <c r="L4140">
        <v>0.21815000000000001</v>
      </c>
      <c r="M4140">
        <v>0.19800000000000001</v>
      </c>
      <c r="N4140">
        <v>0.2422</v>
      </c>
      <c r="O4140">
        <v>0.25490000000000002</v>
      </c>
      <c r="P4140">
        <v>0.1983</v>
      </c>
      <c r="T4140">
        <v>26.051316182118502</v>
      </c>
      <c r="U4140">
        <v>2313.6999999999998</v>
      </c>
      <c r="V4140">
        <v>693.5</v>
      </c>
      <c r="W4140">
        <v>1.635E-2</v>
      </c>
      <c r="X4140">
        <v>11.215875</v>
      </c>
      <c r="AD4140">
        <v>438.869598866231</v>
      </c>
      <c r="AH4140">
        <v>1.1399999999999999</v>
      </c>
      <c r="AI4140">
        <v>8.5525000000000406E-2</v>
      </c>
      <c r="AJ4140">
        <v>7.3250000000000499</v>
      </c>
      <c r="AM4140">
        <v>5.93</v>
      </c>
      <c r="AN4140">
        <v>2.7799999999999998E-2</v>
      </c>
      <c r="AO4140">
        <v>7.42109459107769</v>
      </c>
      <c r="AP4140">
        <v>267.99170433129302</v>
      </c>
      <c r="AS4140">
        <v>2.2127550999999999E-2</v>
      </c>
      <c r="BE4140">
        <v>254.630401133769</v>
      </c>
      <c r="BG4140">
        <v>5.4000000000000003E-3</v>
      </c>
      <c r="BH4140">
        <v>7.1923015260921099</v>
      </c>
      <c r="BJ4140">
        <v>1344.8832956687099</v>
      </c>
      <c r="BK4140">
        <v>575</v>
      </c>
    </row>
    <row r="4141" spans="1:63" x14ac:dyDescent="0.25">
      <c r="A4141" s="57" t="s">
        <v>300</v>
      </c>
      <c r="B4141" s="57" t="s">
        <v>300</v>
      </c>
      <c r="C4141" s="9">
        <v>33602</v>
      </c>
      <c r="D4141" s="9"/>
      <c r="E4141" s="9"/>
      <c r="F4141" s="10"/>
      <c r="H4141">
        <v>385.9</v>
      </c>
      <c r="I4141">
        <v>0.28199999999999997</v>
      </c>
      <c r="J4141">
        <v>0.29239999999999999</v>
      </c>
      <c r="K4141">
        <v>0.26224999999999998</v>
      </c>
      <c r="L4141">
        <v>0.2107</v>
      </c>
      <c r="M4141">
        <v>0.19155</v>
      </c>
      <c r="N4141">
        <v>0.24015</v>
      </c>
      <c r="O4141">
        <v>0.25359999999999999</v>
      </c>
      <c r="P4141">
        <v>0.19685</v>
      </c>
      <c r="T4141">
        <v>20.070751295763099</v>
      </c>
      <c r="U4141">
        <v>2315.5500000000002</v>
      </c>
      <c r="V4141">
        <v>856.25</v>
      </c>
      <c r="W4141">
        <v>1.9050000000000001E-2</v>
      </c>
      <c r="X4141">
        <v>16.104225</v>
      </c>
      <c r="AD4141">
        <v>601.61959886623094</v>
      </c>
      <c r="AH4141">
        <v>1.08</v>
      </c>
      <c r="AI4141">
        <v>8.1269999999999801E-2</v>
      </c>
      <c r="AJ4141">
        <v>12.999999999999901</v>
      </c>
      <c r="AM4141">
        <v>3.9769999999999999</v>
      </c>
      <c r="AN4141">
        <v>2.47E-2</v>
      </c>
      <c r="AO4141">
        <v>1.4270453990610299</v>
      </c>
      <c r="AP4141">
        <v>185.829466759821</v>
      </c>
      <c r="AS4141">
        <v>2.1401342E-2</v>
      </c>
      <c r="BE4141">
        <v>254.630401133769</v>
      </c>
      <c r="BG4141">
        <v>4.3E-3</v>
      </c>
      <c r="BH4141">
        <v>2.1789169953051601</v>
      </c>
      <c r="BJ4141">
        <v>1260.47053324018</v>
      </c>
      <c r="BK4141">
        <v>512.5</v>
      </c>
    </row>
    <row r="4142" spans="1:63" x14ac:dyDescent="0.25">
      <c r="A4142" s="57" t="s">
        <v>300</v>
      </c>
      <c r="B4142" s="57" t="s">
        <v>300</v>
      </c>
      <c r="C4142" s="9">
        <v>33609</v>
      </c>
      <c r="D4142" s="9"/>
      <c r="E4142" s="9"/>
      <c r="F4142" s="10"/>
      <c r="H4142">
        <v>388.87</v>
      </c>
      <c r="I4142">
        <v>0.26</v>
      </c>
      <c r="J4142">
        <v>0.29630000000000001</v>
      </c>
      <c r="K4142">
        <v>0.26565</v>
      </c>
      <c r="L4142">
        <v>0.22470000000000001</v>
      </c>
      <c r="M4142">
        <v>0.19844999999999999</v>
      </c>
      <c r="N4142">
        <v>0.24349999999999999</v>
      </c>
      <c r="O4142">
        <v>0.25390000000000001</v>
      </c>
      <c r="P4142">
        <v>0.20185</v>
      </c>
      <c r="T4142">
        <v>32.709666313272997</v>
      </c>
      <c r="U4142">
        <v>2595.6999999999998</v>
      </c>
      <c r="V4142">
        <v>1138</v>
      </c>
      <c r="W4142">
        <v>1.7899999999999999E-2</v>
      </c>
      <c r="X4142">
        <v>20.370200000000001</v>
      </c>
      <c r="AD4142">
        <v>883.36959886623094</v>
      </c>
      <c r="AH4142">
        <v>1.2949999999999999</v>
      </c>
      <c r="AI4142">
        <v>0.199307499999999</v>
      </c>
      <c r="AJ4142">
        <v>15.425000000000001</v>
      </c>
      <c r="AM4142">
        <v>3.72</v>
      </c>
      <c r="AN4142">
        <v>2.325E-2</v>
      </c>
      <c r="AO4142">
        <v>4.2869814551603804</v>
      </c>
      <c r="AP4142">
        <v>184.33694117584599</v>
      </c>
      <c r="AS4142">
        <v>2.0180436999999999E-2</v>
      </c>
      <c r="BE4142">
        <v>254.630401133769</v>
      </c>
      <c r="BG4142">
        <v>5.5999999999999999E-3</v>
      </c>
      <c r="BH4142">
        <v>6.9726152895795099</v>
      </c>
      <c r="BJ4142">
        <v>1257.9380588241499</v>
      </c>
      <c r="BK4142">
        <v>572.5</v>
      </c>
    </row>
    <row r="4143" spans="1:63" x14ac:dyDescent="0.25">
      <c r="A4143" s="57" t="s">
        <v>300</v>
      </c>
      <c r="B4143" s="57" t="s">
        <v>300</v>
      </c>
      <c r="C4143" s="9">
        <v>33613</v>
      </c>
      <c r="D4143" s="9"/>
      <c r="E4143" s="9"/>
      <c r="F4143" s="10"/>
      <c r="U4143">
        <v>2551.75</v>
      </c>
      <c r="V4143">
        <v>1214</v>
      </c>
      <c r="W4143">
        <v>2.0400000000000001E-2</v>
      </c>
      <c r="X4143">
        <v>24.576000000000001</v>
      </c>
      <c r="AD4143">
        <v>959.36959886623094</v>
      </c>
      <c r="AJ4143">
        <v>10</v>
      </c>
      <c r="AM4143">
        <v>0.77400000000000002</v>
      </c>
      <c r="AN4143">
        <v>2.29E-2</v>
      </c>
      <c r="BE4143">
        <v>254.630401133769</v>
      </c>
      <c r="BG4143">
        <v>5.1999999999999998E-3</v>
      </c>
      <c r="BK4143">
        <v>605</v>
      </c>
    </row>
    <row r="4144" spans="1:63" x14ac:dyDescent="0.25">
      <c r="A4144" s="57" t="s">
        <v>300</v>
      </c>
      <c r="B4144" s="57" t="s">
        <v>300</v>
      </c>
      <c r="C4144" s="9">
        <v>33616</v>
      </c>
      <c r="D4144" s="9"/>
      <c r="E4144" s="9"/>
      <c r="F4144" s="10"/>
      <c r="H4144">
        <v>382.33</v>
      </c>
      <c r="I4144">
        <v>0.2465</v>
      </c>
      <c r="J4144">
        <v>0.2964</v>
      </c>
      <c r="K4144">
        <v>0.26719999999999999</v>
      </c>
      <c r="L4144">
        <v>0.21909999999999999</v>
      </c>
      <c r="M4144">
        <v>0.19364999999999999</v>
      </c>
      <c r="N4144">
        <v>0.23945</v>
      </c>
      <c r="O4144">
        <v>0.25319999999999998</v>
      </c>
      <c r="P4144">
        <v>0.19614999999999999</v>
      </c>
    </row>
    <row r="4145" spans="1:63" x14ac:dyDescent="0.25">
      <c r="A4145" s="57" t="s">
        <v>300</v>
      </c>
      <c r="B4145" s="57" t="s">
        <v>300</v>
      </c>
      <c r="C4145" s="9">
        <v>33618</v>
      </c>
      <c r="D4145" s="9"/>
      <c r="E4145" s="9"/>
      <c r="F4145" s="10"/>
      <c r="U4145">
        <v>2369.5</v>
      </c>
      <c r="V4145">
        <v>1161.5</v>
      </c>
      <c r="W4145">
        <v>0.02</v>
      </c>
      <c r="X4145">
        <v>23.261199999999999</v>
      </c>
      <c r="AD4145">
        <v>906.86959886623094</v>
      </c>
      <c r="BE4145">
        <v>254.630401133769</v>
      </c>
    </row>
    <row r="4146" spans="1:63" x14ac:dyDescent="0.25">
      <c r="A4146" s="57" t="s">
        <v>300</v>
      </c>
      <c r="B4146" s="57" t="s">
        <v>300</v>
      </c>
      <c r="C4146" s="9">
        <v>33623</v>
      </c>
      <c r="D4146" s="9"/>
      <c r="E4146" s="9"/>
      <c r="F4146" s="10" t="s">
        <v>84</v>
      </c>
      <c r="H4146">
        <v>359.47</v>
      </c>
      <c r="I4146">
        <v>0.22450000000000001</v>
      </c>
      <c r="J4146">
        <v>0.26024999999999998</v>
      </c>
      <c r="K4146">
        <v>0.25109999999999999</v>
      </c>
      <c r="L4146">
        <v>0.20219999999999999</v>
      </c>
      <c r="M4146">
        <v>0.18315000000000001</v>
      </c>
      <c r="N4146">
        <v>0.2341</v>
      </c>
      <c r="O4146">
        <v>0.24909999999999999</v>
      </c>
      <c r="P4146">
        <v>0.19295000000000001</v>
      </c>
      <c r="U4146" s="35">
        <v>2164.5073807548602</v>
      </c>
      <c r="Z4146">
        <v>3.6534400000000002E-2</v>
      </c>
      <c r="AB4146">
        <v>21889.932467834002</v>
      </c>
      <c r="AD4146">
        <v>799.73554875283503</v>
      </c>
      <c r="AT4146" t="s">
        <v>45</v>
      </c>
    </row>
    <row r="4147" spans="1:63" x14ac:dyDescent="0.25">
      <c r="A4147" s="57" t="s">
        <v>301</v>
      </c>
      <c r="B4147" s="57" t="s">
        <v>301</v>
      </c>
      <c r="C4147" s="9">
        <v>33483</v>
      </c>
      <c r="D4147" s="9"/>
      <c r="E4147" s="9"/>
      <c r="F4147" s="10"/>
      <c r="H4147">
        <v>409.48</v>
      </c>
      <c r="I4147">
        <v>0.2485</v>
      </c>
      <c r="J4147">
        <v>0.24945000000000001</v>
      </c>
      <c r="K4147">
        <v>0.23794999999999999</v>
      </c>
      <c r="L4147">
        <v>0.25119999999999998</v>
      </c>
      <c r="M4147">
        <v>0.26669999999999999</v>
      </c>
      <c r="N4147">
        <v>0.26350000000000001</v>
      </c>
      <c r="O4147">
        <v>0.23130000000000001</v>
      </c>
      <c r="P4147">
        <v>0.29880000000000001</v>
      </c>
      <c r="U4147" s="35">
        <v>2266.29021420966</v>
      </c>
    </row>
    <row r="4148" spans="1:63" x14ac:dyDescent="0.25">
      <c r="A4148" s="57" t="s">
        <v>301</v>
      </c>
      <c r="B4148" s="57" t="s">
        <v>301</v>
      </c>
      <c r="C4148" s="9">
        <v>33491</v>
      </c>
      <c r="D4148" s="9"/>
      <c r="E4148" s="9"/>
      <c r="F4148" s="10"/>
      <c r="H4148">
        <v>400.79</v>
      </c>
      <c r="I4148">
        <v>0.224</v>
      </c>
      <c r="J4148">
        <v>0.23915</v>
      </c>
      <c r="K4148">
        <v>0.23014999999999999</v>
      </c>
      <c r="L4148">
        <v>0.25059999999999999</v>
      </c>
      <c r="M4148">
        <v>0.26284999999999997</v>
      </c>
      <c r="N4148">
        <v>0.26540000000000002</v>
      </c>
      <c r="O4148">
        <v>0.23064999999999999</v>
      </c>
      <c r="P4148">
        <v>0.30114999999999997</v>
      </c>
      <c r="U4148" s="35">
        <v>2145.84171279161</v>
      </c>
    </row>
    <row r="4149" spans="1:63" x14ac:dyDescent="0.25">
      <c r="A4149" s="57" t="s">
        <v>301</v>
      </c>
      <c r="B4149" s="57" t="s">
        <v>301</v>
      </c>
      <c r="C4149" s="9">
        <v>33497</v>
      </c>
      <c r="D4149" s="9"/>
      <c r="E4149" s="9"/>
      <c r="F4149" s="10"/>
      <c r="H4149">
        <v>394.17</v>
      </c>
      <c r="I4149">
        <v>0.21149999999999999</v>
      </c>
      <c r="J4149">
        <v>0.23005</v>
      </c>
      <c r="K4149">
        <v>0.22935</v>
      </c>
      <c r="L4149">
        <v>0.24445</v>
      </c>
      <c r="M4149">
        <v>0.26079999999999998</v>
      </c>
      <c r="N4149">
        <v>0.26340000000000002</v>
      </c>
      <c r="O4149">
        <v>0.2291</v>
      </c>
      <c r="P4149">
        <v>0.30220000000000002</v>
      </c>
      <c r="U4149" s="35">
        <v>1620.1078994237</v>
      </c>
    </row>
    <row r="4150" spans="1:63" x14ac:dyDescent="0.25">
      <c r="A4150" s="57" t="s">
        <v>301</v>
      </c>
      <c r="B4150" s="57" t="s">
        <v>301</v>
      </c>
      <c r="C4150" s="9">
        <v>33504</v>
      </c>
      <c r="D4150" s="9"/>
      <c r="E4150" s="9"/>
      <c r="F4150" s="10"/>
      <c r="H4150">
        <v>391.14</v>
      </c>
      <c r="I4150">
        <v>0.2</v>
      </c>
      <c r="J4150">
        <v>0.22955</v>
      </c>
      <c r="K4150">
        <v>0.22885</v>
      </c>
      <c r="L4150">
        <v>0.24390000000000001</v>
      </c>
      <c r="M4150">
        <v>0.26029999999999998</v>
      </c>
      <c r="N4150">
        <v>0.26284999999999997</v>
      </c>
      <c r="O4150">
        <v>0.22864999999999999</v>
      </c>
      <c r="P4150">
        <v>0.30159999999999998</v>
      </c>
      <c r="U4150" s="35">
        <v>1243.8978697201401</v>
      </c>
    </row>
    <row r="4151" spans="1:63" x14ac:dyDescent="0.25">
      <c r="A4151" s="57" t="s">
        <v>301</v>
      </c>
      <c r="B4151" s="57" t="s">
        <v>301</v>
      </c>
      <c r="C4151" s="9">
        <v>33505</v>
      </c>
      <c r="D4151" s="9"/>
      <c r="E4151" s="9"/>
      <c r="F4151" s="10"/>
      <c r="U4151" s="35">
        <v>1338.90722831635</v>
      </c>
      <c r="AM4151">
        <v>2.3896118820000001</v>
      </c>
      <c r="AP4151">
        <v>111.51077451380399</v>
      </c>
      <c r="AS4151">
        <v>2.1429426000000001E-2</v>
      </c>
      <c r="BB4151">
        <v>212.5</v>
      </c>
      <c r="BJ4151">
        <v>72.189225486196094</v>
      </c>
      <c r="BK4151">
        <v>695</v>
      </c>
    </row>
    <row r="4152" spans="1:63" x14ac:dyDescent="0.25">
      <c r="A4152" s="57" t="s">
        <v>301</v>
      </c>
      <c r="B4152" s="57" t="s">
        <v>301</v>
      </c>
      <c r="C4152" s="9">
        <v>33512</v>
      </c>
      <c r="D4152" s="9"/>
      <c r="E4152" s="9"/>
      <c r="F4152" s="10"/>
      <c r="H4152">
        <v>370.48</v>
      </c>
      <c r="I4152">
        <v>0.17899999999999999</v>
      </c>
      <c r="J4152">
        <v>0.1966</v>
      </c>
      <c r="K4152">
        <v>0.21099999999999999</v>
      </c>
      <c r="L4152">
        <v>0.2326</v>
      </c>
      <c r="M4152">
        <v>0.24975</v>
      </c>
      <c r="N4152">
        <v>0.25779999999999997</v>
      </c>
      <c r="O4152">
        <v>0.2261</v>
      </c>
      <c r="P4152">
        <v>0.29954999999999998</v>
      </c>
      <c r="U4152" s="35">
        <v>1569.55312990828</v>
      </c>
    </row>
    <row r="4153" spans="1:63" x14ac:dyDescent="0.25">
      <c r="A4153" s="57" t="s">
        <v>301</v>
      </c>
      <c r="B4153" s="57" t="s">
        <v>301</v>
      </c>
      <c r="C4153" s="9">
        <v>33519</v>
      </c>
      <c r="D4153" s="9"/>
      <c r="E4153" s="9"/>
      <c r="F4153" s="10"/>
      <c r="H4153">
        <v>358.56</v>
      </c>
      <c r="I4153">
        <v>0.15</v>
      </c>
      <c r="J4153">
        <v>0.18285000000000001</v>
      </c>
      <c r="K4153">
        <v>0.19885</v>
      </c>
      <c r="L4153">
        <v>0.23200000000000001</v>
      </c>
      <c r="M4153">
        <v>0.24629999999999999</v>
      </c>
      <c r="N4153">
        <v>0.25714999999999999</v>
      </c>
      <c r="O4153">
        <v>0.2233</v>
      </c>
      <c r="P4153">
        <v>0.30235000000000001</v>
      </c>
      <c r="U4153" s="35">
        <v>1952.1901740426199</v>
      </c>
    </row>
    <row r="4154" spans="1:63" x14ac:dyDescent="0.25">
      <c r="A4154" s="57" t="s">
        <v>301</v>
      </c>
      <c r="B4154" s="57" t="s">
        <v>301</v>
      </c>
      <c r="C4154" s="9">
        <v>33521</v>
      </c>
      <c r="D4154" s="9"/>
      <c r="E4154" s="9"/>
      <c r="F4154" s="10"/>
      <c r="U4154" s="35">
        <v>2179.6248573955399</v>
      </c>
      <c r="AM4154">
        <v>5.2471551649999997</v>
      </c>
      <c r="AP4154">
        <v>190.03289930555599</v>
      </c>
      <c r="AS4154">
        <v>2.7611825E-2</v>
      </c>
      <c r="BB4154">
        <v>222.5</v>
      </c>
      <c r="BJ4154">
        <v>182.167100694444</v>
      </c>
      <c r="BK4154">
        <v>687.5</v>
      </c>
    </row>
    <row r="4155" spans="1:63" x14ac:dyDescent="0.25">
      <c r="A4155" s="57" t="s">
        <v>301</v>
      </c>
      <c r="B4155" s="57" t="s">
        <v>301</v>
      </c>
      <c r="C4155" s="9">
        <v>33525</v>
      </c>
      <c r="D4155" s="9"/>
      <c r="E4155" s="9"/>
      <c r="F4155" s="10"/>
      <c r="H4155">
        <v>362.49</v>
      </c>
      <c r="I4155">
        <v>0.18049999999999999</v>
      </c>
      <c r="J4155">
        <v>0.19175</v>
      </c>
      <c r="K4155">
        <v>0.19700000000000001</v>
      </c>
      <c r="L4155">
        <v>0.22575000000000001</v>
      </c>
      <c r="M4155">
        <v>0.24049999999999999</v>
      </c>
      <c r="N4155">
        <v>0.25380000000000003</v>
      </c>
      <c r="O4155">
        <v>0.22245000000000001</v>
      </c>
      <c r="P4155">
        <v>0.30070000000000002</v>
      </c>
      <c r="U4155" s="35">
        <v>2117.05108928149</v>
      </c>
    </row>
    <row r="4156" spans="1:63" x14ac:dyDescent="0.25">
      <c r="A4156" s="57" t="s">
        <v>301</v>
      </c>
      <c r="B4156" s="57" t="s">
        <v>301</v>
      </c>
      <c r="C4156" s="9">
        <v>33532</v>
      </c>
      <c r="D4156" s="9"/>
      <c r="E4156" s="9"/>
      <c r="F4156" s="10"/>
      <c r="H4156">
        <v>373.46</v>
      </c>
      <c r="I4156">
        <v>0.20499999999999999</v>
      </c>
      <c r="J4156">
        <v>0.22775000000000001</v>
      </c>
      <c r="K4156">
        <v>0.2019</v>
      </c>
      <c r="L4156">
        <v>0.22445000000000001</v>
      </c>
      <c r="M4156">
        <v>0.2364</v>
      </c>
      <c r="N4156">
        <v>0.2525</v>
      </c>
      <c r="O4156">
        <v>0.21959999999999999</v>
      </c>
      <c r="P4156">
        <v>0.29970000000000002</v>
      </c>
      <c r="U4156" s="35">
        <v>969.87855784618205</v>
      </c>
    </row>
    <row r="4157" spans="1:63" x14ac:dyDescent="0.25">
      <c r="A4157" s="57" t="s">
        <v>301</v>
      </c>
      <c r="B4157" s="57" t="s">
        <v>301</v>
      </c>
      <c r="C4157" s="9">
        <v>33533</v>
      </c>
      <c r="D4157" s="9"/>
      <c r="E4157" s="9"/>
      <c r="F4157" s="10"/>
      <c r="U4157" s="35">
        <v>1962.8623815778601</v>
      </c>
      <c r="AM4157">
        <v>6.5258925049999998</v>
      </c>
      <c r="AP4157">
        <v>258.45360260376998</v>
      </c>
      <c r="AS4157">
        <v>2.5249764000000001E-2</v>
      </c>
      <c r="BB4157">
        <v>265</v>
      </c>
      <c r="BJ4157">
        <v>360.02139739622999</v>
      </c>
      <c r="BK4157">
        <v>727.5</v>
      </c>
    </row>
    <row r="4158" spans="1:63" x14ac:dyDescent="0.25">
      <c r="A4158" s="57" t="s">
        <v>301</v>
      </c>
      <c r="B4158" s="57" t="s">
        <v>301</v>
      </c>
      <c r="C4158" s="9">
        <v>33540</v>
      </c>
      <c r="D4158" s="9"/>
      <c r="E4158" s="9"/>
      <c r="F4158" s="10"/>
      <c r="H4158">
        <v>381.44</v>
      </c>
      <c r="I4158">
        <v>0.23200000000000001</v>
      </c>
      <c r="J4158">
        <v>0.24475</v>
      </c>
      <c r="K4158">
        <v>0.20845</v>
      </c>
      <c r="L4158">
        <v>0.2271</v>
      </c>
      <c r="M4158">
        <v>0.22925000000000001</v>
      </c>
      <c r="N4158">
        <v>0.2485</v>
      </c>
      <c r="O4158">
        <v>0.21859999999999999</v>
      </c>
      <c r="P4158">
        <v>0.29854999999999998</v>
      </c>
    </row>
    <row r="4159" spans="1:63" x14ac:dyDescent="0.25">
      <c r="A4159" s="57" t="s">
        <v>301</v>
      </c>
      <c r="B4159" s="57" t="s">
        <v>301</v>
      </c>
      <c r="C4159" s="9">
        <v>33546</v>
      </c>
      <c r="D4159" s="9"/>
      <c r="E4159" s="9"/>
      <c r="F4159" s="10"/>
      <c r="H4159">
        <v>391.72</v>
      </c>
      <c r="I4159">
        <v>0.27</v>
      </c>
      <c r="J4159">
        <v>0.25824999999999998</v>
      </c>
      <c r="K4159">
        <v>0.21804999999999999</v>
      </c>
      <c r="L4159">
        <v>0.22359999999999999</v>
      </c>
      <c r="M4159">
        <v>0.22969999999999999</v>
      </c>
      <c r="N4159">
        <v>0.2467</v>
      </c>
      <c r="O4159">
        <v>0.21410000000000001</v>
      </c>
      <c r="P4159">
        <v>0.29820000000000002</v>
      </c>
    </row>
    <row r="4160" spans="1:63" x14ac:dyDescent="0.25">
      <c r="A4160" s="57" t="s">
        <v>301</v>
      </c>
      <c r="B4160" s="57" t="s">
        <v>301</v>
      </c>
      <c r="C4160" s="9">
        <v>33547</v>
      </c>
      <c r="D4160" s="9"/>
      <c r="E4160" s="9"/>
      <c r="F4160" s="10"/>
      <c r="T4160">
        <v>15.971</v>
      </c>
      <c r="U4160">
        <v>862.875</v>
      </c>
      <c r="AJ4160">
        <v>2.07499999999999</v>
      </c>
      <c r="AM4160">
        <v>6.0510919300000001</v>
      </c>
      <c r="AP4160">
        <v>245.94302995733099</v>
      </c>
      <c r="AS4160">
        <v>2.4603633E-2</v>
      </c>
      <c r="BB4160">
        <v>197.5</v>
      </c>
      <c r="BJ4160">
        <v>614.85697004266899</v>
      </c>
      <c r="BK4160">
        <v>592.5</v>
      </c>
    </row>
    <row r="4161" spans="1:63" x14ac:dyDescent="0.25">
      <c r="A4161" s="57" t="s">
        <v>301</v>
      </c>
      <c r="B4161" s="57" t="s">
        <v>301</v>
      </c>
      <c r="C4161" s="9">
        <v>33553</v>
      </c>
      <c r="D4161" s="9"/>
      <c r="E4161" s="9"/>
      <c r="F4161" s="10"/>
      <c r="H4161">
        <v>391.24</v>
      </c>
      <c r="I4161">
        <v>0.26050000000000001</v>
      </c>
      <c r="J4161">
        <v>0.25819999999999999</v>
      </c>
      <c r="K4161">
        <v>0.22055</v>
      </c>
      <c r="L4161">
        <v>0.23005</v>
      </c>
      <c r="M4161">
        <v>0.23175000000000001</v>
      </c>
      <c r="N4161">
        <v>0.24395</v>
      </c>
      <c r="O4161">
        <v>0.21609999999999999</v>
      </c>
      <c r="P4161">
        <v>0.29509999999999997</v>
      </c>
    </row>
    <row r="4162" spans="1:63" x14ac:dyDescent="0.25">
      <c r="A4162" s="57" t="s">
        <v>301</v>
      </c>
      <c r="B4162" s="57" t="s">
        <v>301</v>
      </c>
      <c r="C4162" s="9">
        <v>33560</v>
      </c>
      <c r="D4162" s="9"/>
      <c r="E4162" s="9"/>
      <c r="F4162" s="10"/>
      <c r="H4162">
        <v>389.46</v>
      </c>
      <c r="I4162">
        <v>0.255</v>
      </c>
      <c r="J4162">
        <v>0.2495</v>
      </c>
      <c r="K4162">
        <v>0.22145000000000001</v>
      </c>
      <c r="L4162">
        <v>0.23164999999999999</v>
      </c>
      <c r="M4162">
        <v>0.23185</v>
      </c>
      <c r="N4162">
        <v>0.24374999999999999</v>
      </c>
      <c r="O4162">
        <v>0.21834999999999999</v>
      </c>
      <c r="P4162">
        <v>0.29575000000000001</v>
      </c>
    </row>
    <row r="4163" spans="1:63" x14ac:dyDescent="0.25">
      <c r="A4163" s="57" t="s">
        <v>301</v>
      </c>
      <c r="B4163" s="57" t="s">
        <v>301</v>
      </c>
      <c r="C4163" s="9">
        <v>33561</v>
      </c>
      <c r="D4163" s="9"/>
      <c r="E4163" s="9"/>
      <c r="F4163" s="10"/>
      <c r="T4163">
        <v>19.244575495718699</v>
      </c>
      <c r="U4163">
        <v>1501.1</v>
      </c>
      <c r="V4163">
        <v>236.42500000000001</v>
      </c>
      <c r="W4163">
        <v>1.5900000000000001E-2</v>
      </c>
      <c r="X4163">
        <v>3.76132</v>
      </c>
      <c r="AH4163">
        <v>0.82499999999999996</v>
      </c>
      <c r="AI4163">
        <v>2.6969999999999598E-2</v>
      </c>
      <c r="AJ4163">
        <v>3.1749999999999501</v>
      </c>
      <c r="AM4163">
        <v>6.9612062379999999</v>
      </c>
      <c r="AN4163">
        <v>2.9049999999999999E-2</v>
      </c>
      <c r="AO4163">
        <v>7.9268047718503798</v>
      </c>
      <c r="AP4163">
        <v>273.727880127064</v>
      </c>
      <c r="AS4163">
        <v>2.5431118999999999E-2</v>
      </c>
      <c r="BB4163">
        <v>257.5</v>
      </c>
      <c r="BE4163">
        <v>264.11945836444198</v>
      </c>
      <c r="BG4163">
        <v>8.0000000000000002E-3</v>
      </c>
      <c r="BH4163">
        <v>7.7393693415415301</v>
      </c>
      <c r="BJ4163">
        <v>987.77211987293595</v>
      </c>
      <c r="BK4163">
        <v>727.5</v>
      </c>
    </row>
    <row r="4164" spans="1:63" x14ac:dyDescent="0.25">
      <c r="A4164" s="57" t="s">
        <v>301</v>
      </c>
      <c r="B4164" s="57" t="s">
        <v>301</v>
      </c>
      <c r="C4164" s="9">
        <v>33568</v>
      </c>
      <c r="D4164" s="9"/>
      <c r="E4164" s="9"/>
      <c r="F4164" s="10"/>
      <c r="T4164">
        <v>19.8687616660022</v>
      </c>
      <c r="U4164">
        <v>1662.8</v>
      </c>
      <c r="V4164">
        <v>254.7</v>
      </c>
      <c r="W4164">
        <v>1.37E-2</v>
      </c>
      <c r="X4164">
        <v>3.5285899999999999</v>
      </c>
      <c r="AD4164">
        <v>14.890270817778999</v>
      </c>
      <c r="AH4164">
        <v>0.875</v>
      </c>
      <c r="AI4164">
        <v>4.4655000000000201E-2</v>
      </c>
      <c r="AJ4164">
        <v>5.1000000000000201</v>
      </c>
      <c r="AM4164">
        <v>6.3319999999999999</v>
      </c>
      <c r="AN4164">
        <v>2.895E-2</v>
      </c>
      <c r="AO4164">
        <v>7.7737768853193803</v>
      </c>
      <c r="AP4164">
        <v>265.558808367859</v>
      </c>
      <c r="AS4164">
        <v>2.3844059000000001E-2</v>
      </c>
      <c r="BB4164">
        <v>227.5</v>
      </c>
      <c r="BE4164">
        <v>264.11945836444198</v>
      </c>
      <c r="BG4164">
        <v>7.6499999999999997E-3</v>
      </c>
      <c r="BH4164">
        <v>8.7081436406630903</v>
      </c>
      <c r="BJ4164">
        <v>1137.4411916321401</v>
      </c>
      <c r="BK4164">
        <v>630</v>
      </c>
    </row>
    <row r="4165" spans="1:63" x14ac:dyDescent="0.25">
      <c r="A4165" s="57" t="s">
        <v>301</v>
      </c>
      <c r="B4165" s="57" t="s">
        <v>301</v>
      </c>
      <c r="C4165" s="9">
        <v>33574</v>
      </c>
      <c r="D4165" s="9"/>
      <c r="E4165" s="9"/>
      <c r="F4165" s="10"/>
      <c r="H4165">
        <v>392.51</v>
      </c>
      <c r="I4165">
        <v>0.25700000000000001</v>
      </c>
      <c r="J4165">
        <v>0.26315</v>
      </c>
      <c r="K4165">
        <v>0.23205000000000001</v>
      </c>
      <c r="L4165">
        <v>0.24679999999999999</v>
      </c>
      <c r="M4165">
        <v>0.22750000000000001</v>
      </c>
      <c r="N4165">
        <v>0.23995</v>
      </c>
      <c r="O4165">
        <v>0.20635000000000001</v>
      </c>
      <c r="P4165">
        <v>0.28975000000000001</v>
      </c>
      <c r="T4165">
        <v>19.2476396417355</v>
      </c>
      <c r="U4165">
        <v>1647.375</v>
      </c>
      <c r="V4165">
        <v>302.45</v>
      </c>
      <c r="W4165">
        <v>1.7299999999999999E-2</v>
      </c>
      <c r="X4165">
        <v>5.20228</v>
      </c>
      <c r="AD4165">
        <v>38.330541635557999</v>
      </c>
      <c r="AH4165">
        <v>0.89</v>
      </c>
      <c r="AI4165">
        <v>4.2279999999999797E-2</v>
      </c>
      <c r="AJ4165">
        <v>4.7749999999999799</v>
      </c>
      <c r="AM4165">
        <v>4.3860000000000001</v>
      </c>
      <c r="AN4165">
        <v>3.09E-2</v>
      </c>
      <c r="AO4165">
        <v>7.1482068964781504</v>
      </c>
      <c r="AP4165">
        <v>230.77319509325801</v>
      </c>
      <c r="AS4165">
        <v>1.9005674E-2</v>
      </c>
      <c r="BB4165">
        <v>192.5</v>
      </c>
      <c r="BE4165">
        <v>264.11945836444198</v>
      </c>
      <c r="BG4165">
        <v>6.3E-3</v>
      </c>
      <c r="BH4165">
        <v>6.9355202469848196</v>
      </c>
      <c r="BJ4165">
        <v>1109.3768049067401</v>
      </c>
      <c r="BK4165">
        <v>577.5</v>
      </c>
    </row>
    <row r="4166" spans="1:63" x14ac:dyDescent="0.25">
      <c r="A4166" s="57" t="s">
        <v>301</v>
      </c>
      <c r="B4166" s="57" t="s">
        <v>301</v>
      </c>
      <c r="C4166" s="9">
        <v>33581</v>
      </c>
      <c r="D4166" s="9"/>
      <c r="E4166" s="9"/>
      <c r="F4166" s="10"/>
      <c r="H4166">
        <v>402.39</v>
      </c>
      <c r="I4166">
        <v>0.29199999999999998</v>
      </c>
      <c r="J4166">
        <v>0.2707</v>
      </c>
      <c r="K4166">
        <v>0.2407</v>
      </c>
      <c r="L4166">
        <v>0.25314999999999999</v>
      </c>
      <c r="M4166">
        <v>0.22739999999999999</v>
      </c>
      <c r="N4166">
        <v>0.23594999999999999</v>
      </c>
      <c r="O4166">
        <v>0.20699999999999999</v>
      </c>
      <c r="P4166">
        <v>0.28505000000000003</v>
      </c>
      <c r="T4166">
        <v>24.971693497375298</v>
      </c>
      <c r="U4166">
        <v>2025.9749999999999</v>
      </c>
      <c r="V4166">
        <v>459.92500000000001</v>
      </c>
      <c r="W4166">
        <v>1.5650000000000001E-2</v>
      </c>
      <c r="X4166">
        <v>7.2045199999999996</v>
      </c>
      <c r="AD4166">
        <v>195.805541635558</v>
      </c>
      <c r="AH4166">
        <v>1.1299999999999999</v>
      </c>
      <c r="AI4166">
        <v>3.4182499999999699E-2</v>
      </c>
      <c r="AJ4166">
        <v>3.0249999999999799</v>
      </c>
      <c r="AM4166">
        <v>5.1829999999999998</v>
      </c>
      <c r="AN4166">
        <v>3.1449999999999999E-2</v>
      </c>
      <c r="AO4166">
        <v>7.8083759646422397</v>
      </c>
      <c r="AP4166">
        <v>247.74128911554601</v>
      </c>
      <c r="AS4166">
        <v>2.0921018E-2</v>
      </c>
      <c r="BB4166">
        <v>260</v>
      </c>
      <c r="BE4166">
        <v>264.11945836444198</v>
      </c>
      <c r="BG4166">
        <v>7.5500000000000003E-3</v>
      </c>
      <c r="BH4166">
        <v>9.9251242352591493</v>
      </c>
      <c r="BJ4166">
        <v>1315.2837108844501</v>
      </c>
      <c r="BK4166">
        <v>637.5</v>
      </c>
    </row>
    <row r="4167" spans="1:63" x14ac:dyDescent="0.25">
      <c r="A4167" s="57" t="s">
        <v>301</v>
      </c>
      <c r="B4167" s="57" t="s">
        <v>301</v>
      </c>
      <c r="C4167" s="9">
        <v>33585</v>
      </c>
      <c r="D4167" s="9"/>
      <c r="E4167" s="9"/>
      <c r="F4167" s="10"/>
      <c r="T4167">
        <v>19.286051434383399</v>
      </c>
      <c r="U4167">
        <v>1656.9749999999999</v>
      </c>
      <c r="V4167">
        <v>413.75</v>
      </c>
      <c r="W4167">
        <v>1.8350000000000002E-2</v>
      </c>
      <c r="X4167">
        <v>7.5866249999999997</v>
      </c>
      <c r="AD4167">
        <v>149.63054163555799</v>
      </c>
      <c r="AH4167">
        <v>0.95499999999999996</v>
      </c>
      <c r="AI4167">
        <v>4.6664999999999797E-2</v>
      </c>
      <c r="AJ4167">
        <v>4.8999999999999799</v>
      </c>
      <c r="AM4167">
        <v>4.3479999999999999</v>
      </c>
      <c r="AN4167">
        <v>2.93E-2</v>
      </c>
      <c r="AO4167">
        <v>5.6507923525217496</v>
      </c>
      <c r="AP4167">
        <v>192.85980725330199</v>
      </c>
      <c r="AS4167">
        <v>2.2544873999999999E-2</v>
      </c>
      <c r="BB4167">
        <v>205</v>
      </c>
      <c r="BE4167">
        <v>264.11945836444198</v>
      </c>
      <c r="BG4167">
        <v>5.7499999999999999E-3</v>
      </c>
      <c r="BH4167">
        <v>5.9973547713720601</v>
      </c>
      <c r="BJ4167">
        <v>1045.4651927467</v>
      </c>
      <c r="BK4167">
        <v>540</v>
      </c>
    </row>
    <row r="4168" spans="1:63" x14ac:dyDescent="0.25">
      <c r="A4168" s="57" t="s">
        <v>301</v>
      </c>
      <c r="B4168" s="57" t="s">
        <v>301</v>
      </c>
      <c r="C4168" s="9">
        <v>33588</v>
      </c>
      <c r="D4168" s="9"/>
      <c r="E4168" s="9"/>
      <c r="F4168" s="10"/>
      <c r="H4168">
        <v>408.15</v>
      </c>
      <c r="I4168">
        <v>0.28199999999999997</v>
      </c>
      <c r="J4168">
        <v>0.27825</v>
      </c>
      <c r="K4168">
        <v>0.24890000000000001</v>
      </c>
      <c r="L4168">
        <v>0.26640000000000003</v>
      </c>
      <c r="M4168">
        <v>0.2336</v>
      </c>
      <c r="N4168">
        <v>0.23715</v>
      </c>
      <c r="O4168">
        <v>0.20910000000000001</v>
      </c>
      <c r="P4168">
        <v>0.28534999999999999</v>
      </c>
    </row>
    <row r="4169" spans="1:63" x14ac:dyDescent="0.25">
      <c r="A4169" s="57" t="s">
        <v>301</v>
      </c>
      <c r="B4169" s="57" t="s">
        <v>301</v>
      </c>
      <c r="C4169" s="9">
        <v>33590</v>
      </c>
      <c r="D4169" s="9"/>
      <c r="E4169" s="9"/>
      <c r="F4169" s="10"/>
      <c r="T4169">
        <v>23.245946960515798</v>
      </c>
      <c r="U4169">
        <v>2054.35</v>
      </c>
      <c r="V4169">
        <v>610.25</v>
      </c>
      <c r="W4169">
        <v>1.575E-2</v>
      </c>
      <c r="X4169">
        <v>9.6717999999999993</v>
      </c>
      <c r="AD4169">
        <v>346.13054163555802</v>
      </c>
      <c r="AH4169">
        <v>1.1950000000000001</v>
      </c>
      <c r="AI4169">
        <v>4.7117499999999202E-2</v>
      </c>
      <c r="AJ4169">
        <v>3.82499999999993</v>
      </c>
      <c r="AM4169">
        <v>4.5510000000000002</v>
      </c>
      <c r="AN4169">
        <v>2.8000000000000001E-2</v>
      </c>
      <c r="AO4169">
        <v>6.2953610939268199</v>
      </c>
      <c r="AP4169">
        <v>226.340739343644</v>
      </c>
      <c r="AS4169">
        <v>2.0106853000000001E-2</v>
      </c>
      <c r="BE4169">
        <v>264.11945836444198</v>
      </c>
      <c r="BG4169">
        <v>5.8999999999999999E-3</v>
      </c>
      <c r="BH4169">
        <v>7.1267681252357598</v>
      </c>
      <c r="BJ4169">
        <v>1213.93426065636</v>
      </c>
      <c r="BK4169">
        <v>575</v>
      </c>
    </row>
    <row r="4170" spans="1:63" x14ac:dyDescent="0.25">
      <c r="A4170" s="57" t="s">
        <v>301</v>
      </c>
      <c r="B4170" s="57" t="s">
        <v>301</v>
      </c>
      <c r="C4170" s="9">
        <v>33595</v>
      </c>
      <c r="D4170" s="9"/>
      <c r="E4170" s="9"/>
      <c r="F4170" s="10"/>
      <c r="H4170">
        <v>391.46</v>
      </c>
      <c r="I4170">
        <v>0.23499999999999999</v>
      </c>
      <c r="J4170">
        <v>0.2591</v>
      </c>
      <c r="K4170">
        <v>0.24049999999999999</v>
      </c>
      <c r="L4170">
        <v>0.26064999999999999</v>
      </c>
      <c r="M4170">
        <v>0.23485</v>
      </c>
      <c r="N4170">
        <v>0.23719999999999999</v>
      </c>
      <c r="O4170">
        <v>0.20610000000000001</v>
      </c>
      <c r="P4170">
        <v>0.28389999999999999</v>
      </c>
      <c r="T4170">
        <v>26.9677214202286</v>
      </c>
      <c r="U4170">
        <v>2337.1999999999998</v>
      </c>
      <c r="V4170">
        <v>799.25</v>
      </c>
      <c r="W4170">
        <v>1.7850000000000001E-2</v>
      </c>
      <c r="X4170">
        <v>14.188650000000001</v>
      </c>
      <c r="AD4170">
        <v>535.13054163555796</v>
      </c>
      <c r="AH4170">
        <v>1.145</v>
      </c>
      <c r="AI4170">
        <v>8.8304999999999495E-2</v>
      </c>
      <c r="AJ4170">
        <v>8.1749999999999492</v>
      </c>
      <c r="AM4170">
        <v>4.1820000000000004</v>
      </c>
      <c r="AN4170">
        <v>2.7050000000000001E-2</v>
      </c>
      <c r="AO4170">
        <v>5.1995652115081299</v>
      </c>
      <c r="AP4170">
        <v>193.64214936309901</v>
      </c>
      <c r="AS4170">
        <v>2.1596537999999998E-2</v>
      </c>
      <c r="BE4170">
        <v>264.11945836444198</v>
      </c>
      <c r="BG4170">
        <v>5.4000000000000003E-3</v>
      </c>
      <c r="BH4170">
        <v>7.19734169866903</v>
      </c>
      <c r="BJ4170">
        <v>1336.1328506369</v>
      </c>
      <c r="BK4170">
        <v>605</v>
      </c>
    </row>
    <row r="4171" spans="1:63" x14ac:dyDescent="0.25">
      <c r="A4171" s="57" t="s">
        <v>301</v>
      </c>
      <c r="B4171" s="57" t="s">
        <v>301</v>
      </c>
      <c r="C4171" s="9">
        <v>33602</v>
      </c>
      <c r="D4171" s="9"/>
      <c r="E4171" s="9"/>
      <c r="F4171" s="10"/>
      <c r="H4171">
        <v>400.39</v>
      </c>
      <c r="I4171">
        <v>0.29749999999999999</v>
      </c>
      <c r="J4171">
        <v>0.26555000000000001</v>
      </c>
      <c r="K4171">
        <v>0.2369</v>
      </c>
      <c r="L4171">
        <v>0.25559999999999999</v>
      </c>
      <c r="M4171">
        <v>0.22689999999999999</v>
      </c>
      <c r="N4171">
        <v>0.23599999999999999</v>
      </c>
      <c r="O4171">
        <v>0.20369999999999999</v>
      </c>
      <c r="P4171">
        <v>0.27979999999999999</v>
      </c>
      <c r="T4171">
        <v>31.731592550041999</v>
      </c>
      <c r="U4171">
        <v>2457.375</v>
      </c>
      <c r="V4171">
        <v>1034</v>
      </c>
      <c r="W4171">
        <v>1.9349999999999999E-2</v>
      </c>
      <c r="X4171">
        <v>20.0321</v>
      </c>
      <c r="AD4171">
        <v>769.88054163555796</v>
      </c>
      <c r="AH4171">
        <v>0.98499999999999999</v>
      </c>
      <c r="AI4171">
        <v>0.141015</v>
      </c>
      <c r="AJ4171">
        <v>14.324999999999999</v>
      </c>
      <c r="AM4171">
        <v>4.3250000000000002</v>
      </c>
      <c r="AN4171">
        <v>2.69E-2</v>
      </c>
      <c r="AO4171">
        <v>5.0520374735514801</v>
      </c>
      <c r="AP4171">
        <v>184.86973214913601</v>
      </c>
      <c r="AS4171">
        <v>2.3394852000000001E-2</v>
      </c>
      <c r="BE4171">
        <v>264.11945836444198</v>
      </c>
      <c r="BG4171">
        <v>5.0499999999999998E-3</v>
      </c>
      <c r="BH4171">
        <v>6.1852416786894802</v>
      </c>
      <c r="BJ4171">
        <v>1224.18026785086</v>
      </c>
      <c r="BK4171">
        <v>615</v>
      </c>
    </row>
    <row r="4172" spans="1:63" x14ac:dyDescent="0.25">
      <c r="A4172" s="57" t="s">
        <v>301</v>
      </c>
      <c r="B4172" s="57" t="s">
        <v>301</v>
      </c>
      <c r="C4172" s="9">
        <v>33609</v>
      </c>
      <c r="D4172" s="9"/>
      <c r="E4172" s="9"/>
      <c r="F4172" s="10"/>
      <c r="H4172">
        <v>408.41</v>
      </c>
      <c r="I4172">
        <v>0.27200000000000002</v>
      </c>
      <c r="J4172">
        <v>0.28110000000000002</v>
      </c>
      <c r="K4172">
        <v>0.25524999999999998</v>
      </c>
      <c r="L4172">
        <v>0.27834999999999999</v>
      </c>
      <c r="M4172">
        <v>0.23624999999999999</v>
      </c>
      <c r="N4172">
        <v>0.2346</v>
      </c>
      <c r="O4172">
        <v>0.20424999999999999</v>
      </c>
      <c r="P4172">
        <v>0.28025</v>
      </c>
      <c r="T4172">
        <v>29.345517664236599</v>
      </c>
      <c r="U4172">
        <v>2505.4499999999998</v>
      </c>
      <c r="V4172">
        <v>1215.5</v>
      </c>
      <c r="W4172">
        <v>1.8550000000000001E-2</v>
      </c>
      <c r="X4172">
        <v>22.411349999999999</v>
      </c>
      <c r="AD4172">
        <v>951.38054163555796</v>
      </c>
      <c r="AH4172">
        <v>1.0149999999999999</v>
      </c>
      <c r="AI4172">
        <v>0.17878249999999901</v>
      </c>
      <c r="AJ4172">
        <v>18.224999999999898</v>
      </c>
      <c r="AM4172">
        <v>1.1870000000000001</v>
      </c>
      <c r="AN4172">
        <v>1.8749999999999999E-2</v>
      </c>
      <c r="AO4172">
        <v>1.28348388458226</v>
      </c>
      <c r="AP4172">
        <v>64.090848406546101</v>
      </c>
      <c r="AS4172">
        <v>1.8520584999999999E-2</v>
      </c>
      <c r="BE4172">
        <v>264.11945836444198</v>
      </c>
      <c r="BG4172">
        <v>3.5000000000000001E-3</v>
      </c>
      <c r="BH4172">
        <v>4.3921430663221397</v>
      </c>
      <c r="BJ4172">
        <v>1207.63415159345</v>
      </c>
      <c r="BK4172">
        <v>587.5</v>
      </c>
    </row>
    <row r="4173" spans="1:63" x14ac:dyDescent="0.25">
      <c r="A4173" s="57" t="s">
        <v>301</v>
      </c>
      <c r="B4173" s="57" t="s">
        <v>301</v>
      </c>
      <c r="C4173" s="9">
        <v>33613</v>
      </c>
      <c r="D4173" s="9"/>
      <c r="E4173" s="9"/>
      <c r="F4173" s="10"/>
      <c r="T4173">
        <v>27.1872904814375</v>
      </c>
      <c r="U4173">
        <v>2200.0749999999998</v>
      </c>
      <c r="V4173">
        <v>1170.75</v>
      </c>
      <c r="W4173">
        <v>2.06E-2</v>
      </c>
      <c r="X4173">
        <v>24.057950000000002</v>
      </c>
      <c r="AD4173">
        <v>906.63054163555796</v>
      </c>
      <c r="AJ4173">
        <v>15.8499999999999</v>
      </c>
      <c r="AM4173">
        <v>0.57499999999999996</v>
      </c>
      <c r="AN4173">
        <v>2.35E-2</v>
      </c>
      <c r="AO4173">
        <v>0.68907179784401396</v>
      </c>
      <c r="AP4173">
        <v>31.217008121463</v>
      </c>
      <c r="AS4173">
        <v>1.8419445999999999E-2</v>
      </c>
      <c r="BE4173">
        <v>264.11945836444198</v>
      </c>
      <c r="BG4173">
        <v>3.0000000000000001E-3</v>
      </c>
      <c r="BH4173">
        <v>3.0193956299559299</v>
      </c>
      <c r="BJ4173">
        <v>982.25799187853704</v>
      </c>
      <c r="BK4173">
        <v>575</v>
      </c>
    </row>
    <row r="4174" spans="1:63" x14ac:dyDescent="0.25">
      <c r="A4174" s="57" t="s">
        <v>301</v>
      </c>
      <c r="B4174" s="57" t="s">
        <v>301</v>
      </c>
      <c r="C4174" s="9">
        <v>33616</v>
      </c>
      <c r="D4174" s="9"/>
      <c r="E4174" s="9"/>
      <c r="F4174" s="10"/>
      <c r="H4174">
        <v>417.25</v>
      </c>
      <c r="I4174">
        <v>0.28599999999999998</v>
      </c>
      <c r="J4174">
        <v>0.28179999999999999</v>
      </c>
      <c r="K4174">
        <v>0.2591</v>
      </c>
      <c r="L4174">
        <v>0.28725000000000001</v>
      </c>
      <c r="M4174">
        <v>0.24790000000000001</v>
      </c>
      <c r="N4174">
        <v>0.23794999999999999</v>
      </c>
      <c r="O4174">
        <v>0.20715</v>
      </c>
      <c r="P4174">
        <v>0.27910000000000001</v>
      </c>
    </row>
    <row r="4175" spans="1:63" x14ac:dyDescent="0.25">
      <c r="A4175" s="57" t="s">
        <v>301</v>
      </c>
      <c r="B4175" s="57" t="s">
        <v>301</v>
      </c>
      <c r="C4175" s="9">
        <v>33618</v>
      </c>
      <c r="D4175" s="9"/>
      <c r="E4175" s="9"/>
      <c r="F4175" s="10"/>
      <c r="U4175">
        <v>2680.25</v>
      </c>
      <c r="V4175">
        <v>1410.25</v>
      </c>
      <c r="W4175">
        <v>2.0899999999999998E-2</v>
      </c>
      <c r="X4175">
        <v>29.63505</v>
      </c>
      <c r="AD4175">
        <v>1146.1305416355599</v>
      </c>
      <c r="BE4175">
        <v>264.11945836444198</v>
      </c>
    </row>
    <row r="4176" spans="1:63" x14ac:dyDescent="0.25">
      <c r="A4176" s="57" t="s">
        <v>301</v>
      </c>
      <c r="B4176" s="57" t="s">
        <v>301</v>
      </c>
      <c r="C4176" s="9">
        <v>33623</v>
      </c>
      <c r="D4176" s="9"/>
      <c r="E4176" s="9"/>
      <c r="F4176" s="10" t="s">
        <v>84</v>
      </c>
      <c r="H4176">
        <v>396.13</v>
      </c>
      <c r="I4176">
        <v>0.25600000000000001</v>
      </c>
      <c r="J4176">
        <v>0.26119999999999999</v>
      </c>
      <c r="K4176">
        <v>0.24195</v>
      </c>
      <c r="L4176">
        <v>0.26600000000000001</v>
      </c>
      <c r="M4176">
        <v>0.23880000000000001</v>
      </c>
      <c r="N4176">
        <v>0.2384</v>
      </c>
      <c r="O4176">
        <v>0.20505000000000001</v>
      </c>
      <c r="P4176">
        <v>0.27324999999999999</v>
      </c>
      <c r="U4176" s="35">
        <v>2266.29021420966</v>
      </c>
      <c r="Z4176">
        <v>3.7764525E-2</v>
      </c>
      <c r="AB4176">
        <v>23279.599261858501</v>
      </c>
      <c r="AD4176">
        <v>879.143008314437</v>
      </c>
      <c r="AT4176" t="s">
        <v>45</v>
      </c>
    </row>
    <row r="4177" spans="1:63" x14ac:dyDescent="0.25">
      <c r="A4177" s="57" t="s">
        <v>302</v>
      </c>
      <c r="B4177" s="57" t="s">
        <v>302</v>
      </c>
      <c r="C4177" s="9">
        <v>33483</v>
      </c>
      <c r="D4177" s="9"/>
      <c r="E4177" s="9"/>
      <c r="F4177" s="10"/>
      <c r="H4177">
        <v>409.87</v>
      </c>
      <c r="I4177">
        <v>0.27900000000000003</v>
      </c>
      <c r="J4177">
        <v>0.26769999999999999</v>
      </c>
      <c r="K4177">
        <v>0.24909999999999999</v>
      </c>
      <c r="L4177">
        <v>0.27045000000000002</v>
      </c>
      <c r="M4177">
        <v>0.311</v>
      </c>
      <c r="N4177">
        <v>0.25355</v>
      </c>
      <c r="O4177">
        <v>0.27634999999999998</v>
      </c>
      <c r="P4177">
        <v>0.14219999999999999</v>
      </c>
    </row>
    <row r="4178" spans="1:63" x14ac:dyDescent="0.25">
      <c r="A4178" s="57" t="s">
        <v>302</v>
      </c>
      <c r="B4178" s="57" t="s">
        <v>302</v>
      </c>
      <c r="C4178" s="9">
        <v>33491</v>
      </c>
      <c r="D4178" s="9"/>
      <c r="E4178" s="9"/>
      <c r="F4178" s="10"/>
      <c r="H4178">
        <v>398.62</v>
      </c>
      <c r="I4178">
        <v>0.26050000000000001</v>
      </c>
      <c r="J4178">
        <v>0.25159999999999999</v>
      </c>
      <c r="K4178">
        <v>0.2442</v>
      </c>
      <c r="L4178">
        <v>0.2631</v>
      </c>
      <c r="M4178">
        <v>0.30745</v>
      </c>
      <c r="N4178">
        <v>0.25169999999999998</v>
      </c>
      <c r="O4178">
        <v>0.2722</v>
      </c>
      <c r="P4178">
        <v>0.14235</v>
      </c>
    </row>
    <row r="4179" spans="1:63" x14ac:dyDescent="0.25">
      <c r="A4179" s="57" t="s">
        <v>302</v>
      </c>
      <c r="B4179" s="57" t="s">
        <v>302</v>
      </c>
      <c r="C4179" s="9">
        <v>33497</v>
      </c>
      <c r="D4179" s="9"/>
      <c r="E4179" s="9"/>
      <c r="F4179" s="10"/>
      <c r="H4179">
        <v>389.06</v>
      </c>
      <c r="I4179">
        <v>0.25</v>
      </c>
      <c r="J4179">
        <v>0.23565</v>
      </c>
      <c r="K4179">
        <v>0.23350000000000001</v>
      </c>
      <c r="L4179">
        <v>0.25669999999999998</v>
      </c>
      <c r="M4179">
        <v>0.30399999999999999</v>
      </c>
      <c r="N4179">
        <v>0.25130000000000002</v>
      </c>
      <c r="O4179">
        <v>0.27310000000000001</v>
      </c>
      <c r="P4179">
        <v>0.14105000000000001</v>
      </c>
    </row>
    <row r="4180" spans="1:63" x14ac:dyDescent="0.25">
      <c r="A4180" s="57" t="s">
        <v>302</v>
      </c>
      <c r="B4180" s="57" t="s">
        <v>302</v>
      </c>
      <c r="C4180" s="9">
        <v>33504</v>
      </c>
      <c r="D4180" s="9"/>
      <c r="E4180" s="9"/>
      <c r="F4180" s="10"/>
      <c r="H4180">
        <v>385.95</v>
      </c>
      <c r="I4180">
        <v>0.23799999999999999</v>
      </c>
      <c r="J4180">
        <v>0.23515</v>
      </c>
      <c r="K4180">
        <v>0.23300000000000001</v>
      </c>
      <c r="L4180">
        <v>0.25619999999999998</v>
      </c>
      <c r="M4180">
        <v>0.3034</v>
      </c>
      <c r="N4180">
        <v>0.25074999999999997</v>
      </c>
      <c r="O4180">
        <v>0.27255000000000001</v>
      </c>
      <c r="P4180">
        <v>0.14069999999999999</v>
      </c>
    </row>
    <row r="4181" spans="1:63" x14ac:dyDescent="0.25">
      <c r="A4181" s="57" t="s">
        <v>302</v>
      </c>
      <c r="B4181" s="57" t="s">
        <v>302</v>
      </c>
      <c r="C4181" s="9">
        <v>33505</v>
      </c>
      <c r="D4181" s="9"/>
      <c r="E4181" s="9"/>
      <c r="F4181" s="10"/>
      <c r="U4181">
        <v>216.97499999999999</v>
      </c>
      <c r="AM4181">
        <v>2.9656581260000001</v>
      </c>
      <c r="AP4181">
        <v>132.82012987012999</v>
      </c>
      <c r="AS4181">
        <v>2.2328377999999999E-2</v>
      </c>
      <c r="BB4181">
        <v>217.5</v>
      </c>
      <c r="BJ4181">
        <v>84.154870129870105</v>
      </c>
      <c r="BK4181">
        <v>745</v>
      </c>
    </row>
    <row r="4182" spans="1:63" x14ac:dyDescent="0.25">
      <c r="A4182" s="57" t="s">
        <v>302</v>
      </c>
      <c r="B4182" s="57" t="s">
        <v>302</v>
      </c>
      <c r="C4182" s="9">
        <v>33512</v>
      </c>
      <c r="D4182" s="9"/>
      <c r="E4182" s="9"/>
      <c r="F4182" s="10"/>
      <c r="H4182">
        <v>362.2</v>
      </c>
      <c r="I4182">
        <v>0.21099999999999999</v>
      </c>
      <c r="J4182">
        <v>0.20305000000000001</v>
      </c>
      <c r="K4182">
        <v>0.21879999999999999</v>
      </c>
      <c r="L4182">
        <v>0.23494999999999999</v>
      </c>
      <c r="M4182">
        <v>0.28715000000000002</v>
      </c>
      <c r="N4182">
        <v>0.24725</v>
      </c>
      <c r="O4182">
        <v>0.26945000000000002</v>
      </c>
      <c r="P4182">
        <v>0.13935</v>
      </c>
    </row>
    <row r="4183" spans="1:63" x14ac:dyDescent="0.25">
      <c r="A4183" s="57" t="s">
        <v>302</v>
      </c>
      <c r="B4183" s="57" t="s">
        <v>302</v>
      </c>
      <c r="C4183" s="9">
        <v>33519</v>
      </c>
      <c r="D4183" s="9"/>
      <c r="E4183" s="9"/>
      <c r="F4183" s="10"/>
      <c r="H4183">
        <v>344.49</v>
      </c>
      <c r="I4183">
        <v>0.182</v>
      </c>
      <c r="J4183">
        <v>0.18049999999999999</v>
      </c>
      <c r="K4183">
        <v>0.2039</v>
      </c>
      <c r="L4183">
        <v>0.22595000000000001</v>
      </c>
      <c r="M4183">
        <v>0.28149999999999997</v>
      </c>
      <c r="N4183">
        <v>0.2422</v>
      </c>
      <c r="O4183">
        <v>0.26545000000000002</v>
      </c>
      <c r="P4183">
        <v>0.14094999999999999</v>
      </c>
    </row>
    <row r="4184" spans="1:63" x14ac:dyDescent="0.25">
      <c r="A4184" s="57" t="s">
        <v>302</v>
      </c>
      <c r="B4184" s="57" t="s">
        <v>302</v>
      </c>
      <c r="C4184" s="9">
        <v>33521</v>
      </c>
      <c r="D4184" s="9"/>
      <c r="E4184" s="9"/>
      <c r="F4184" s="10"/>
      <c r="U4184">
        <v>497.47500000000002</v>
      </c>
      <c r="AM4184">
        <v>6.4143086829999998</v>
      </c>
      <c r="AP4184">
        <v>250.58668067226901</v>
      </c>
      <c r="AS4184">
        <v>2.5597165000000002E-2</v>
      </c>
      <c r="BB4184">
        <v>302.5</v>
      </c>
      <c r="BJ4184">
        <v>246.88831932773101</v>
      </c>
      <c r="BK4184">
        <v>852.5</v>
      </c>
    </row>
    <row r="4185" spans="1:63" x14ac:dyDescent="0.25">
      <c r="A4185" s="57" t="s">
        <v>302</v>
      </c>
      <c r="B4185" s="57" t="s">
        <v>302</v>
      </c>
      <c r="C4185" s="9">
        <v>33525</v>
      </c>
      <c r="D4185" s="9"/>
      <c r="E4185" s="9"/>
      <c r="F4185" s="10"/>
      <c r="H4185">
        <v>326.23</v>
      </c>
      <c r="I4185">
        <v>0.14699999999999999</v>
      </c>
      <c r="J4185">
        <v>0.15654999999999999</v>
      </c>
      <c r="K4185">
        <v>0.1895</v>
      </c>
      <c r="L4185">
        <v>0.21395</v>
      </c>
      <c r="M4185">
        <v>0.27265</v>
      </c>
      <c r="N4185">
        <v>0.23945</v>
      </c>
      <c r="O4185">
        <v>0.27150000000000002</v>
      </c>
      <c r="P4185">
        <v>0.14055000000000001</v>
      </c>
    </row>
    <row r="4186" spans="1:63" x14ac:dyDescent="0.25">
      <c r="A4186" s="57" t="s">
        <v>302</v>
      </c>
      <c r="B4186" s="57" t="s">
        <v>302</v>
      </c>
      <c r="C4186" s="9">
        <v>33532</v>
      </c>
      <c r="D4186" s="9"/>
      <c r="E4186" s="9"/>
      <c r="F4186" s="10"/>
      <c r="H4186">
        <v>298.58999999999997</v>
      </c>
      <c r="I4186">
        <v>9.5500000000000002E-2</v>
      </c>
      <c r="J4186">
        <v>0.13425000000000001</v>
      </c>
      <c r="K4186">
        <v>0.1663</v>
      </c>
      <c r="L4186">
        <v>0.19450000000000001</v>
      </c>
      <c r="M4186">
        <v>0.25945000000000001</v>
      </c>
      <c r="N4186">
        <v>0.2366</v>
      </c>
      <c r="O4186">
        <v>0.26679999999999998</v>
      </c>
      <c r="P4186">
        <v>0.13955000000000001</v>
      </c>
    </row>
    <row r="4187" spans="1:63" x14ac:dyDescent="0.25">
      <c r="A4187" s="57" t="s">
        <v>302</v>
      </c>
      <c r="B4187" s="57" t="s">
        <v>302</v>
      </c>
      <c r="C4187" s="9">
        <v>33533</v>
      </c>
      <c r="D4187" s="9"/>
      <c r="E4187" s="9"/>
      <c r="F4187" s="10"/>
      <c r="U4187">
        <v>781.45</v>
      </c>
      <c r="AM4187">
        <v>6.3268816770000003</v>
      </c>
      <c r="AP4187">
        <v>304.78339933674602</v>
      </c>
      <c r="AS4187">
        <v>2.0758616000000001E-2</v>
      </c>
      <c r="BB4187">
        <v>305</v>
      </c>
      <c r="BJ4187">
        <v>476.66660066325397</v>
      </c>
      <c r="BK4187">
        <v>812.5</v>
      </c>
    </row>
    <row r="4188" spans="1:63" x14ac:dyDescent="0.25">
      <c r="A4188" s="57" t="s">
        <v>302</v>
      </c>
      <c r="B4188" s="57" t="s">
        <v>302</v>
      </c>
      <c r="C4188" s="9">
        <v>33540</v>
      </c>
      <c r="D4188" s="9"/>
      <c r="E4188" s="9"/>
      <c r="F4188" s="10"/>
      <c r="H4188">
        <v>328.12</v>
      </c>
      <c r="I4188">
        <v>0.2145</v>
      </c>
      <c r="J4188">
        <v>0.191</v>
      </c>
      <c r="K4188">
        <v>0.17549999999999999</v>
      </c>
      <c r="L4188">
        <v>0.18260000000000001</v>
      </c>
      <c r="M4188">
        <v>0.24725</v>
      </c>
      <c r="N4188">
        <v>0.23080000000000001</v>
      </c>
      <c r="O4188">
        <v>0.26174999999999998</v>
      </c>
      <c r="P4188">
        <v>0.13719999999999999</v>
      </c>
    </row>
    <row r="4189" spans="1:63" x14ac:dyDescent="0.25">
      <c r="A4189" s="57" t="s">
        <v>302</v>
      </c>
      <c r="B4189" s="57" t="s">
        <v>302</v>
      </c>
      <c r="C4189" s="9">
        <v>33546</v>
      </c>
      <c r="D4189" s="9"/>
      <c r="E4189" s="9"/>
      <c r="F4189" s="10"/>
      <c r="H4189">
        <v>344.05</v>
      </c>
      <c r="I4189">
        <v>0.2495</v>
      </c>
      <c r="J4189">
        <v>0.2218</v>
      </c>
      <c r="K4189">
        <v>0.19345000000000001</v>
      </c>
      <c r="L4189">
        <v>0.18475</v>
      </c>
      <c r="M4189">
        <v>0.2432</v>
      </c>
      <c r="N4189">
        <v>0.23244999999999999</v>
      </c>
      <c r="O4189">
        <v>0.25950000000000001</v>
      </c>
      <c r="P4189">
        <v>0.1356</v>
      </c>
    </row>
    <row r="4190" spans="1:63" x14ac:dyDescent="0.25">
      <c r="A4190" s="57" t="s">
        <v>302</v>
      </c>
      <c r="B4190" s="57" t="s">
        <v>302</v>
      </c>
      <c r="C4190" s="9">
        <v>33547</v>
      </c>
      <c r="D4190" s="9"/>
      <c r="E4190" s="9"/>
      <c r="F4190" s="10"/>
      <c r="T4190">
        <v>17.982089999999999</v>
      </c>
      <c r="U4190">
        <v>845.6</v>
      </c>
      <c r="AJ4190">
        <v>4.4750000000000201</v>
      </c>
      <c r="AM4190">
        <v>6.189833148</v>
      </c>
      <c r="AP4190">
        <v>256.90678989331201</v>
      </c>
      <c r="AS4190">
        <v>2.4093692E-2</v>
      </c>
      <c r="BB4190">
        <v>222.5</v>
      </c>
      <c r="BJ4190">
        <v>584.21821010668805</v>
      </c>
      <c r="BK4190">
        <v>652.5</v>
      </c>
    </row>
    <row r="4191" spans="1:63" x14ac:dyDescent="0.25">
      <c r="A4191" s="57" t="s">
        <v>302</v>
      </c>
      <c r="B4191" s="57" t="s">
        <v>302</v>
      </c>
      <c r="C4191" s="9">
        <v>33553</v>
      </c>
      <c r="D4191" s="9"/>
      <c r="E4191" s="9"/>
      <c r="F4191" s="10"/>
      <c r="H4191">
        <v>346.33</v>
      </c>
      <c r="I4191">
        <v>0.249</v>
      </c>
      <c r="J4191">
        <v>0.22570000000000001</v>
      </c>
      <c r="K4191">
        <v>0.19855</v>
      </c>
      <c r="L4191">
        <v>0.19405</v>
      </c>
      <c r="M4191">
        <v>0.24595</v>
      </c>
      <c r="N4191">
        <v>0.2253</v>
      </c>
      <c r="O4191">
        <v>0.25924999999999998</v>
      </c>
      <c r="P4191">
        <v>0.13385</v>
      </c>
    </row>
    <row r="4192" spans="1:63" x14ac:dyDescent="0.25">
      <c r="A4192" s="57" t="s">
        <v>302</v>
      </c>
      <c r="B4192" s="57" t="s">
        <v>302</v>
      </c>
      <c r="C4192" s="9">
        <v>33560</v>
      </c>
      <c r="D4192" s="9"/>
      <c r="E4192" s="9"/>
      <c r="F4192" s="10"/>
      <c r="H4192">
        <v>346.96</v>
      </c>
      <c r="I4192">
        <v>0.2505</v>
      </c>
      <c r="J4192">
        <v>0.22835</v>
      </c>
      <c r="K4192">
        <v>0.20125000000000001</v>
      </c>
      <c r="L4192">
        <v>0.19234999999999999</v>
      </c>
      <c r="M4192">
        <v>0.24640000000000001</v>
      </c>
      <c r="N4192">
        <v>0.2243</v>
      </c>
      <c r="O4192">
        <v>0.25605</v>
      </c>
      <c r="P4192">
        <v>0.1356</v>
      </c>
    </row>
    <row r="4193" spans="1:63" x14ac:dyDescent="0.25">
      <c r="A4193" s="57" t="s">
        <v>302</v>
      </c>
      <c r="B4193" s="57" t="s">
        <v>302</v>
      </c>
      <c r="C4193" s="9">
        <v>33561</v>
      </c>
      <c r="D4193" s="9"/>
      <c r="E4193" s="9"/>
      <c r="F4193" s="10"/>
      <c r="T4193">
        <v>19.166597430053301</v>
      </c>
      <c r="U4193">
        <v>1520.2</v>
      </c>
      <c r="V4193">
        <v>211.77500000000001</v>
      </c>
      <c r="W4193">
        <v>1.5350000000000001E-2</v>
      </c>
      <c r="X4193">
        <v>3.2490800000000002</v>
      </c>
      <c r="AH4193">
        <v>0.84</v>
      </c>
      <c r="AI4193">
        <v>4.9612500000000601E-2</v>
      </c>
      <c r="AJ4193">
        <v>5.92500000000007</v>
      </c>
      <c r="AM4193">
        <v>6.6487233720000001</v>
      </c>
      <c r="AN4193">
        <v>2.945E-2</v>
      </c>
      <c r="AO4193">
        <v>8.4321722281314102</v>
      </c>
      <c r="AP4193">
        <v>286.38998585654701</v>
      </c>
      <c r="AS4193">
        <v>2.3215627999999999E-2</v>
      </c>
      <c r="BB4193">
        <v>262.5</v>
      </c>
      <c r="BE4193">
        <v>264.16992677617702</v>
      </c>
      <c r="BG4193">
        <v>7.6E-3</v>
      </c>
      <c r="BH4193">
        <v>7.7146957013829196</v>
      </c>
      <c r="BJ4193">
        <v>1016.11001414345</v>
      </c>
      <c r="BK4193">
        <v>735</v>
      </c>
    </row>
    <row r="4194" spans="1:63" x14ac:dyDescent="0.25">
      <c r="A4194" s="57" t="s">
        <v>302</v>
      </c>
      <c r="B4194" s="57" t="s">
        <v>302</v>
      </c>
      <c r="C4194" s="9">
        <v>33568</v>
      </c>
      <c r="D4194" s="9"/>
      <c r="E4194" s="9"/>
      <c r="F4194" s="10"/>
      <c r="T4194">
        <v>16.9906332805154</v>
      </c>
      <c r="U4194">
        <v>1418.4</v>
      </c>
      <c r="V4194">
        <v>227.15</v>
      </c>
      <c r="W4194">
        <v>1.495E-2</v>
      </c>
      <c r="X4194">
        <v>3.4957175</v>
      </c>
      <c r="AD4194">
        <v>11.7400366119117</v>
      </c>
      <c r="AH4194">
        <v>0.79</v>
      </c>
      <c r="AI4194">
        <v>3.5104999999999803E-2</v>
      </c>
      <c r="AJ4194">
        <v>4.1499999999999799</v>
      </c>
      <c r="AM4194">
        <v>5.3220000000000001</v>
      </c>
      <c r="AN4194">
        <v>2.7449999999999999E-2</v>
      </c>
      <c r="AO4194">
        <v>6.57504664799528</v>
      </c>
      <c r="AP4194">
        <v>243.51439359579101</v>
      </c>
      <c r="AS4194">
        <v>2.1854971000000001E-2</v>
      </c>
      <c r="BB4194">
        <v>197.5</v>
      </c>
      <c r="BE4194">
        <v>264.16992677617702</v>
      </c>
      <c r="BG4194">
        <v>7.3499999999999998E-3</v>
      </c>
      <c r="BH4194">
        <v>6.9966880939314198</v>
      </c>
      <c r="BJ4194">
        <v>943.58560640420899</v>
      </c>
      <c r="BK4194">
        <v>577.5</v>
      </c>
    </row>
    <row r="4195" spans="1:63" x14ac:dyDescent="0.25">
      <c r="A4195" s="57" t="s">
        <v>302</v>
      </c>
      <c r="B4195" s="57" t="s">
        <v>302</v>
      </c>
      <c r="C4195" s="9">
        <v>33574</v>
      </c>
      <c r="D4195" s="9"/>
      <c r="E4195" s="9"/>
      <c r="F4195" s="10"/>
      <c r="H4195">
        <v>357.87</v>
      </c>
      <c r="I4195">
        <v>0.253</v>
      </c>
      <c r="J4195">
        <v>0.2437</v>
      </c>
      <c r="K4195">
        <v>0.22825000000000001</v>
      </c>
      <c r="L4195">
        <v>0.2137</v>
      </c>
      <c r="M4195">
        <v>0.25430000000000003</v>
      </c>
      <c r="N4195">
        <v>0.21940000000000001</v>
      </c>
      <c r="O4195">
        <v>0.24775</v>
      </c>
      <c r="P4195">
        <v>0.12925</v>
      </c>
      <c r="T4195">
        <v>25.615259830980001</v>
      </c>
      <c r="U4195">
        <v>2095.0250000000001</v>
      </c>
      <c r="V4195">
        <v>389.4</v>
      </c>
      <c r="W4195">
        <v>1.77E-2</v>
      </c>
      <c r="X4195">
        <v>6.87981</v>
      </c>
      <c r="AD4195">
        <v>125.230073223823</v>
      </c>
      <c r="AH4195">
        <v>0.95</v>
      </c>
      <c r="AI4195">
        <v>3.5949999999999101E-2</v>
      </c>
      <c r="AJ4195">
        <v>3.7249999999999099</v>
      </c>
      <c r="AM4195">
        <v>6.9080000000000004</v>
      </c>
      <c r="AN4195">
        <v>3.175E-2</v>
      </c>
      <c r="AO4195">
        <v>9.6879475510967108</v>
      </c>
      <c r="AP4195">
        <v>304.83807328016002</v>
      </c>
      <c r="AS4195">
        <v>2.2661211000000001E-2</v>
      </c>
      <c r="BB4195">
        <v>247.5</v>
      </c>
      <c r="BE4195">
        <v>264.16992677617702</v>
      </c>
      <c r="BG4195">
        <v>6.4999999999999997E-3</v>
      </c>
      <c r="BH4195">
        <v>9.0809025236789598</v>
      </c>
      <c r="BJ4195">
        <v>1397.0619267198399</v>
      </c>
      <c r="BK4195">
        <v>780</v>
      </c>
    </row>
    <row r="4196" spans="1:63" x14ac:dyDescent="0.25">
      <c r="A4196" s="57" t="s">
        <v>302</v>
      </c>
      <c r="B4196" s="57" t="s">
        <v>302</v>
      </c>
      <c r="C4196" s="9">
        <v>33581</v>
      </c>
      <c r="D4196" s="9"/>
      <c r="E4196" s="9"/>
      <c r="F4196" s="10"/>
      <c r="H4196">
        <v>370.17</v>
      </c>
      <c r="I4196">
        <v>0.28499999999999998</v>
      </c>
      <c r="J4196">
        <v>0.25885000000000002</v>
      </c>
      <c r="K4196">
        <v>0.23619999999999999</v>
      </c>
      <c r="L4196">
        <v>0.22589999999999999</v>
      </c>
      <c r="M4196">
        <v>0.25574999999999998</v>
      </c>
      <c r="N4196">
        <v>0.2167</v>
      </c>
      <c r="O4196">
        <v>0.2452</v>
      </c>
      <c r="P4196">
        <v>0.12725</v>
      </c>
      <c r="T4196">
        <v>25.493004004787799</v>
      </c>
      <c r="U4196">
        <v>1881.5</v>
      </c>
      <c r="V4196">
        <v>400.5</v>
      </c>
      <c r="W4196">
        <v>1.7299999999999999E-2</v>
      </c>
      <c r="X4196">
        <v>6.9089</v>
      </c>
      <c r="AD4196">
        <v>136.33007322382301</v>
      </c>
      <c r="AH4196">
        <v>1.28</v>
      </c>
      <c r="AI4196">
        <v>3.8779999999999898E-2</v>
      </c>
      <c r="AJ4196">
        <v>3.125</v>
      </c>
      <c r="AM4196">
        <v>5.6449999999999996</v>
      </c>
      <c r="AN4196">
        <v>3.2050000000000002E-2</v>
      </c>
      <c r="AO4196">
        <v>8.2076949260042298</v>
      </c>
      <c r="AP4196">
        <v>255.63979915433401</v>
      </c>
      <c r="AS4196">
        <v>2.2081851E-2</v>
      </c>
      <c r="BB4196">
        <v>230</v>
      </c>
      <c r="BE4196">
        <v>264.16992677617702</v>
      </c>
      <c r="BG4196">
        <v>8.5000000000000006E-3</v>
      </c>
      <c r="BH4196">
        <v>10.3454766913319</v>
      </c>
      <c r="BJ4196">
        <v>1222.2352008456701</v>
      </c>
      <c r="BK4196">
        <v>665</v>
      </c>
    </row>
    <row r="4197" spans="1:63" x14ac:dyDescent="0.25">
      <c r="A4197" s="57" t="s">
        <v>302</v>
      </c>
      <c r="B4197" s="57" t="s">
        <v>302</v>
      </c>
      <c r="C4197" s="9">
        <v>33585</v>
      </c>
      <c r="D4197" s="9"/>
      <c r="E4197" s="9"/>
      <c r="F4197" s="10"/>
      <c r="T4197">
        <v>30.055352912296598</v>
      </c>
      <c r="U4197">
        <v>2187.5500000000002</v>
      </c>
      <c r="V4197">
        <v>525.5</v>
      </c>
      <c r="W4197">
        <v>1.9099999999999999E-2</v>
      </c>
      <c r="X4197">
        <v>10.037699999999999</v>
      </c>
      <c r="AD4197">
        <v>261.33007322382298</v>
      </c>
      <c r="AH4197">
        <v>1.155</v>
      </c>
      <c r="AI4197">
        <v>6.6457499999998407E-2</v>
      </c>
      <c r="AJ4197">
        <v>5.77499999999986</v>
      </c>
      <c r="AM4197">
        <v>6.2229999999999999</v>
      </c>
      <c r="AN4197">
        <v>3.1850000000000003E-2</v>
      </c>
      <c r="AO4197">
        <v>8.5546781825139693</v>
      </c>
      <c r="AP4197">
        <v>267.86994689442002</v>
      </c>
      <c r="AS4197">
        <v>2.3231423000000001E-2</v>
      </c>
      <c r="BB4197">
        <v>245</v>
      </c>
      <c r="BE4197">
        <v>264.16992677617702</v>
      </c>
      <c r="BG4197">
        <v>8.2500000000000004E-3</v>
      </c>
      <c r="BH4197">
        <v>11.453946465586201</v>
      </c>
      <c r="BJ4197">
        <v>1388.40505310558</v>
      </c>
      <c r="BK4197">
        <v>702.5</v>
      </c>
    </row>
    <row r="4198" spans="1:63" x14ac:dyDescent="0.25">
      <c r="A4198" s="57" t="s">
        <v>302</v>
      </c>
      <c r="B4198" s="57" t="s">
        <v>302</v>
      </c>
      <c r="C4198" s="9">
        <v>33588</v>
      </c>
      <c r="D4198" s="9"/>
      <c r="E4198" s="9"/>
      <c r="F4198" s="10"/>
      <c r="H4198">
        <v>379.67</v>
      </c>
      <c r="I4198">
        <v>0.27850000000000003</v>
      </c>
      <c r="J4198">
        <v>0.26365</v>
      </c>
      <c r="K4198">
        <v>0.24990000000000001</v>
      </c>
      <c r="L4198">
        <v>0.24660000000000001</v>
      </c>
      <c r="M4198">
        <v>0.26965</v>
      </c>
      <c r="N4198">
        <v>0.21754999999999999</v>
      </c>
      <c r="O4198">
        <v>0.24429999999999999</v>
      </c>
      <c r="P4198">
        <v>0.12820000000000001</v>
      </c>
    </row>
    <row r="4199" spans="1:63" x14ac:dyDescent="0.25">
      <c r="A4199" s="57" t="s">
        <v>302</v>
      </c>
      <c r="B4199" s="57" t="s">
        <v>302</v>
      </c>
      <c r="C4199" s="9">
        <v>33590</v>
      </c>
      <c r="D4199" s="9"/>
      <c r="E4199" s="9"/>
      <c r="F4199" s="10"/>
      <c r="T4199">
        <v>24.848066285779801</v>
      </c>
      <c r="U4199">
        <v>2122.0500000000002</v>
      </c>
      <c r="V4199">
        <v>604.75</v>
      </c>
      <c r="W4199">
        <v>1.635E-2</v>
      </c>
      <c r="X4199">
        <v>9.9024000000000001</v>
      </c>
      <c r="AD4199">
        <v>340.58007322382298</v>
      </c>
      <c r="AH4199">
        <v>1.2949999999999999</v>
      </c>
      <c r="AI4199">
        <v>8.4764999999999396E-2</v>
      </c>
      <c r="AJ4199">
        <v>6.5499999999999501</v>
      </c>
      <c r="AM4199">
        <v>4.88</v>
      </c>
      <c r="AN4199">
        <v>2.725E-2</v>
      </c>
      <c r="AO4199">
        <v>6.0687459395063303</v>
      </c>
      <c r="AP4199">
        <v>222.62039844698899</v>
      </c>
      <c r="AS4199">
        <v>2.1920723E-2</v>
      </c>
      <c r="BE4199">
        <v>264.16992677617702</v>
      </c>
      <c r="BG4199">
        <v>6.6499999999999997E-3</v>
      </c>
      <c r="BH4199">
        <v>8.5721493230522299</v>
      </c>
      <c r="BJ4199">
        <v>1288.1296015530099</v>
      </c>
      <c r="BK4199">
        <v>587.5</v>
      </c>
    </row>
    <row r="4200" spans="1:63" x14ac:dyDescent="0.25">
      <c r="A4200" s="57" t="s">
        <v>302</v>
      </c>
      <c r="B4200" s="57" t="s">
        <v>302</v>
      </c>
      <c r="C4200" s="9">
        <v>33595</v>
      </c>
      <c r="D4200" s="9"/>
      <c r="E4200" s="9"/>
      <c r="F4200" s="10"/>
      <c r="H4200">
        <v>367.4</v>
      </c>
      <c r="I4200">
        <v>0.23799999999999999</v>
      </c>
      <c r="J4200">
        <v>0.24654999999999999</v>
      </c>
      <c r="K4200">
        <v>0.24460000000000001</v>
      </c>
      <c r="L4200">
        <v>0.24354999999999999</v>
      </c>
      <c r="M4200">
        <v>0.27350000000000002</v>
      </c>
      <c r="N4200">
        <v>0.21920000000000001</v>
      </c>
      <c r="O4200">
        <v>0.245</v>
      </c>
      <c r="P4200">
        <v>0.12659999999999999</v>
      </c>
      <c r="T4200">
        <v>26.768563708631198</v>
      </c>
      <c r="U4200">
        <v>2228</v>
      </c>
      <c r="V4200">
        <v>728.25</v>
      </c>
      <c r="W4200">
        <v>1.6750000000000001E-2</v>
      </c>
      <c r="X4200">
        <v>12.36985</v>
      </c>
      <c r="AD4200">
        <v>464.08007322382298</v>
      </c>
      <c r="AH4200">
        <v>1.4950000000000001</v>
      </c>
      <c r="AI4200">
        <v>9.4657499999998701E-2</v>
      </c>
      <c r="AJ4200">
        <v>6.3499999999999099</v>
      </c>
      <c r="AM4200">
        <v>4.9050000000000002</v>
      </c>
      <c r="AN4200">
        <v>2.8049999999999999E-2</v>
      </c>
      <c r="AO4200">
        <v>6.4391392448139504</v>
      </c>
      <c r="AP4200">
        <v>230.327964496058</v>
      </c>
      <c r="AS4200">
        <v>2.1295721E-2</v>
      </c>
      <c r="BE4200">
        <v>264.16992677617702</v>
      </c>
      <c r="BG4200">
        <v>5.9500000000000004E-3</v>
      </c>
      <c r="BH4200">
        <v>7.44084932783284</v>
      </c>
      <c r="BJ4200">
        <v>1263.07203550394</v>
      </c>
      <c r="BK4200">
        <v>605</v>
      </c>
    </row>
    <row r="4201" spans="1:63" x14ac:dyDescent="0.25">
      <c r="A4201" s="57" t="s">
        <v>302</v>
      </c>
      <c r="B4201" s="57" t="s">
        <v>302</v>
      </c>
      <c r="C4201" s="9">
        <v>33602</v>
      </c>
      <c r="D4201" s="9"/>
      <c r="E4201" s="9"/>
      <c r="F4201" s="10"/>
      <c r="H4201">
        <v>377.55</v>
      </c>
      <c r="I4201">
        <v>0.28699999999999998</v>
      </c>
      <c r="J4201">
        <v>0.25769999999999998</v>
      </c>
      <c r="K4201">
        <v>0.24660000000000001</v>
      </c>
      <c r="L4201">
        <v>0.24124999999999999</v>
      </c>
      <c r="M4201">
        <v>0.2681</v>
      </c>
      <c r="N4201">
        <v>0.21790000000000001</v>
      </c>
      <c r="O4201">
        <v>0.2417</v>
      </c>
      <c r="P4201">
        <v>0.1275</v>
      </c>
      <c r="T4201">
        <v>21.879045210062699</v>
      </c>
      <c r="U4201">
        <v>1634.625</v>
      </c>
      <c r="V4201">
        <v>660.5</v>
      </c>
      <c r="W4201">
        <v>2.0899999999999998E-2</v>
      </c>
      <c r="X4201">
        <v>13.72185</v>
      </c>
      <c r="AD4201">
        <v>396.33007322382298</v>
      </c>
      <c r="AH4201">
        <v>1.1399999999999999</v>
      </c>
      <c r="AI4201">
        <v>0.1472</v>
      </c>
      <c r="AJ4201">
        <v>13</v>
      </c>
      <c r="AM4201">
        <v>2.3340000000000001</v>
      </c>
      <c r="AN4201">
        <v>2.895E-2</v>
      </c>
      <c r="AO4201">
        <v>3.20597377490262</v>
      </c>
      <c r="AP4201">
        <v>104.736476296902</v>
      </c>
      <c r="AS4201">
        <v>2.2284499999999999E-2</v>
      </c>
      <c r="BE4201">
        <v>264.16992677617702</v>
      </c>
      <c r="BG4201">
        <v>5.1999999999999998E-3</v>
      </c>
      <c r="BH4201">
        <v>4.4784209037613003</v>
      </c>
      <c r="BJ4201">
        <v>856.38852370309803</v>
      </c>
      <c r="BK4201">
        <v>437.5</v>
      </c>
    </row>
    <row r="4202" spans="1:63" x14ac:dyDescent="0.25">
      <c r="A4202" s="57" t="s">
        <v>302</v>
      </c>
      <c r="B4202" s="57" t="s">
        <v>302</v>
      </c>
      <c r="C4202" s="9">
        <v>33609</v>
      </c>
      <c r="D4202" s="9"/>
      <c r="E4202" s="9"/>
      <c r="F4202" s="10"/>
      <c r="H4202">
        <v>384.52</v>
      </c>
      <c r="I4202">
        <v>0.26800000000000002</v>
      </c>
      <c r="J4202">
        <v>0.26515</v>
      </c>
      <c r="K4202">
        <v>0.25724999999999998</v>
      </c>
      <c r="L4202">
        <v>0.26450000000000001</v>
      </c>
      <c r="M4202">
        <v>0.27905000000000002</v>
      </c>
      <c r="N4202">
        <v>0.21515000000000001</v>
      </c>
      <c r="O4202">
        <v>0.24510000000000001</v>
      </c>
      <c r="P4202">
        <v>0.12839999999999999</v>
      </c>
      <c r="T4202">
        <v>27.761822879919301</v>
      </c>
      <c r="U4202">
        <v>1955.8</v>
      </c>
      <c r="V4202">
        <v>876.5</v>
      </c>
      <c r="W4202">
        <v>2.1749999999999999E-2</v>
      </c>
      <c r="X4202">
        <v>18.469725</v>
      </c>
      <c r="AD4202">
        <v>612.33007322382298</v>
      </c>
      <c r="AH4202">
        <v>1.2</v>
      </c>
      <c r="AI4202">
        <v>0.14218500000000001</v>
      </c>
      <c r="AJ4202">
        <v>12.225</v>
      </c>
      <c r="AM4202">
        <v>1.8180000000000001</v>
      </c>
      <c r="AN4202">
        <v>2.64E-2</v>
      </c>
      <c r="AO4202">
        <v>2.2716076595744701</v>
      </c>
      <c r="AP4202">
        <v>100.274899199801</v>
      </c>
      <c r="AS4202">
        <v>1.8130159999999999E-2</v>
      </c>
      <c r="BE4202">
        <v>264.16992677617702</v>
      </c>
      <c r="BG4202">
        <v>6.6E-3</v>
      </c>
      <c r="BH4202">
        <v>6.2197764144593997</v>
      </c>
      <c r="BJ4202">
        <v>966.80010080019895</v>
      </c>
      <c r="BK4202">
        <v>522.5</v>
      </c>
    </row>
    <row r="4203" spans="1:63" x14ac:dyDescent="0.25">
      <c r="A4203" s="57" t="s">
        <v>302</v>
      </c>
      <c r="B4203" s="57" t="s">
        <v>302</v>
      </c>
      <c r="C4203" s="9">
        <v>33613</v>
      </c>
      <c r="D4203" s="9"/>
      <c r="E4203" s="9"/>
      <c r="F4203" s="10"/>
      <c r="T4203">
        <v>30.388009430512</v>
      </c>
      <c r="U4203">
        <v>2316.5749999999998</v>
      </c>
      <c r="V4203">
        <v>1159.25</v>
      </c>
      <c r="W4203">
        <v>2.1749999999999999E-2</v>
      </c>
      <c r="X4203">
        <v>25.229775</v>
      </c>
      <c r="AD4203">
        <v>895.08007322382298</v>
      </c>
      <c r="AJ4203">
        <v>19.074999999999999</v>
      </c>
      <c r="AM4203">
        <v>1.042</v>
      </c>
      <c r="AN4203">
        <v>2.3300000000000001E-2</v>
      </c>
      <c r="AO4203">
        <v>1.39059367521368</v>
      </c>
      <c r="AP4203">
        <v>58.729594017094001</v>
      </c>
      <c r="AS4203">
        <v>1.7742332999999999E-2</v>
      </c>
      <c r="BE4203">
        <v>264.16992677617702</v>
      </c>
      <c r="BG4203">
        <v>4.3499999999999997E-3</v>
      </c>
      <c r="BH4203">
        <v>4.6957022435897402</v>
      </c>
      <c r="BJ4203">
        <v>1079.52040598291</v>
      </c>
      <c r="BK4203">
        <v>540</v>
      </c>
    </row>
    <row r="4204" spans="1:63" x14ac:dyDescent="0.25">
      <c r="A4204" s="57" t="s">
        <v>302</v>
      </c>
      <c r="B4204" s="57" t="s">
        <v>302</v>
      </c>
      <c r="C4204" s="9">
        <v>33616</v>
      </c>
      <c r="D4204" s="9"/>
      <c r="E4204" s="9"/>
      <c r="F4204" s="10"/>
      <c r="H4204">
        <v>389.64</v>
      </c>
      <c r="I4204">
        <v>0.27700000000000002</v>
      </c>
      <c r="J4204">
        <v>0.26500000000000001</v>
      </c>
      <c r="K4204">
        <v>0.26145000000000002</v>
      </c>
      <c r="L4204">
        <v>0.27089999999999997</v>
      </c>
      <c r="M4204">
        <v>0.28839999999999999</v>
      </c>
      <c r="N4204">
        <v>0.21959999999999999</v>
      </c>
      <c r="O4204">
        <v>0.2409</v>
      </c>
      <c r="P4204">
        <v>0.12495000000000001</v>
      </c>
    </row>
    <row r="4205" spans="1:63" x14ac:dyDescent="0.25">
      <c r="A4205" s="57" t="s">
        <v>302</v>
      </c>
      <c r="B4205" s="57" t="s">
        <v>302</v>
      </c>
      <c r="C4205" s="9">
        <v>33618</v>
      </c>
      <c r="D4205" s="9"/>
      <c r="E4205" s="9"/>
      <c r="F4205" s="10"/>
      <c r="U4205">
        <v>2708.25</v>
      </c>
      <c r="V4205">
        <v>1428</v>
      </c>
      <c r="W4205">
        <v>2.4150000000000001E-2</v>
      </c>
      <c r="X4205">
        <v>34.467775000000003</v>
      </c>
      <c r="AD4205">
        <v>1163.8300732238199</v>
      </c>
      <c r="BE4205">
        <v>264.16992677617702</v>
      </c>
    </row>
    <row r="4206" spans="1:63" x14ac:dyDescent="0.25">
      <c r="A4206" s="57" t="s">
        <v>302</v>
      </c>
      <c r="B4206" s="57" t="s">
        <v>302</v>
      </c>
      <c r="C4206" s="9">
        <v>33623</v>
      </c>
      <c r="D4206" s="9"/>
      <c r="E4206" s="9"/>
      <c r="F4206" s="10" t="s">
        <v>84</v>
      </c>
      <c r="H4206">
        <v>372.1</v>
      </c>
      <c r="I4206">
        <v>0.26950000000000002</v>
      </c>
      <c r="J4206">
        <v>0.24545</v>
      </c>
      <c r="K4206">
        <v>0.23935000000000001</v>
      </c>
      <c r="L4206">
        <v>0.24504999999999999</v>
      </c>
      <c r="M4206">
        <v>0.27805000000000002</v>
      </c>
      <c r="N4206">
        <v>0.218</v>
      </c>
      <c r="O4206">
        <v>0.23955000000000001</v>
      </c>
      <c r="P4206">
        <v>0.12554999999999999</v>
      </c>
      <c r="U4206" s="35">
        <v>2145.84171279161</v>
      </c>
      <c r="Z4206">
        <v>3.7456835000000001E-2</v>
      </c>
      <c r="AB4206">
        <v>21549.6344940124</v>
      </c>
      <c r="AD4206">
        <v>807.18110355253202</v>
      </c>
      <c r="AT4206" t="s">
        <v>45</v>
      </c>
    </row>
    <row r="4207" spans="1:63" x14ac:dyDescent="0.25">
      <c r="A4207" s="57" t="s">
        <v>303</v>
      </c>
      <c r="B4207" s="57" t="s">
        <v>303</v>
      </c>
      <c r="C4207" s="9">
        <v>33483</v>
      </c>
      <c r="D4207" s="9"/>
      <c r="E4207" s="9"/>
      <c r="F4207" s="10"/>
      <c r="H4207">
        <v>419.57</v>
      </c>
      <c r="I4207">
        <v>0.26600000000000001</v>
      </c>
      <c r="J4207">
        <v>0.27989999999999998</v>
      </c>
      <c r="K4207">
        <v>0.26050000000000001</v>
      </c>
      <c r="L4207">
        <v>0.24435000000000001</v>
      </c>
      <c r="M4207">
        <v>0.27784999999999999</v>
      </c>
      <c r="N4207">
        <v>0.28129999999999999</v>
      </c>
      <c r="O4207">
        <v>0.23705000000000001</v>
      </c>
      <c r="P4207">
        <v>0.25090000000000001</v>
      </c>
    </row>
    <row r="4208" spans="1:63" x14ac:dyDescent="0.25">
      <c r="A4208" s="57" t="s">
        <v>303</v>
      </c>
      <c r="B4208" s="57" t="s">
        <v>303</v>
      </c>
      <c r="C4208" s="9">
        <v>33491</v>
      </c>
      <c r="D4208" s="9"/>
      <c r="E4208" s="9"/>
      <c r="F4208" s="10"/>
      <c r="H4208">
        <v>408.16</v>
      </c>
      <c r="I4208">
        <v>0.24399999999999999</v>
      </c>
      <c r="J4208">
        <v>0.26085000000000003</v>
      </c>
      <c r="K4208">
        <v>0.25330000000000003</v>
      </c>
      <c r="L4208">
        <v>0.24285000000000001</v>
      </c>
      <c r="M4208">
        <v>0.27844999999999998</v>
      </c>
      <c r="N4208">
        <v>0.28075</v>
      </c>
      <c r="O4208">
        <v>0.23815</v>
      </c>
      <c r="P4208">
        <v>0.24245</v>
      </c>
    </row>
    <row r="4209" spans="1:63" x14ac:dyDescent="0.25">
      <c r="A4209" s="57" t="s">
        <v>303</v>
      </c>
      <c r="B4209" s="57" t="s">
        <v>303</v>
      </c>
      <c r="C4209" s="9">
        <v>33497</v>
      </c>
      <c r="D4209" s="9"/>
      <c r="E4209" s="9"/>
      <c r="F4209" s="10"/>
      <c r="H4209">
        <v>398.56</v>
      </c>
      <c r="I4209">
        <v>0.22550000000000001</v>
      </c>
      <c r="J4209">
        <v>0.2409</v>
      </c>
      <c r="K4209">
        <v>0.25069999999999998</v>
      </c>
      <c r="L4209">
        <v>0.23674999999999999</v>
      </c>
      <c r="M4209">
        <v>0.27779999999999999</v>
      </c>
      <c r="N4209">
        <v>0.27889999999999998</v>
      </c>
      <c r="O4209">
        <v>0.23865</v>
      </c>
      <c r="P4209">
        <v>0.24360000000000001</v>
      </c>
    </row>
    <row r="4210" spans="1:63" x14ac:dyDescent="0.25">
      <c r="A4210" s="57" t="s">
        <v>303</v>
      </c>
      <c r="B4210" s="57" t="s">
        <v>303</v>
      </c>
      <c r="C4210" s="9">
        <v>33504</v>
      </c>
      <c r="D4210" s="9"/>
      <c r="E4210" s="9"/>
      <c r="F4210" s="10"/>
      <c r="H4210">
        <v>394.43</v>
      </c>
      <c r="I4210">
        <v>0.20849999999999999</v>
      </c>
      <c r="J4210">
        <v>0.2404</v>
      </c>
      <c r="K4210">
        <v>0.25014999999999998</v>
      </c>
      <c r="L4210">
        <v>0.23624999999999999</v>
      </c>
      <c r="M4210">
        <v>0.27729999999999999</v>
      </c>
      <c r="N4210">
        <v>0.27834999999999999</v>
      </c>
      <c r="O4210">
        <v>0.23815</v>
      </c>
      <c r="P4210">
        <v>0.24304999999999999</v>
      </c>
    </row>
    <row r="4211" spans="1:63" x14ac:dyDescent="0.25">
      <c r="A4211" s="57" t="s">
        <v>303</v>
      </c>
      <c r="B4211" s="57" t="s">
        <v>303</v>
      </c>
      <c r="C4211" s="9">
        <v>33505</v>
      </c>
      <c r="D4211" s="9"/>
      <c r="E4211" s="9"/>
      <c r="F4211" s="10"/>
      <c r="U4211">
        <v>231.05</v>
      </c>
      <c r="AM4211">
        <v>3.1245683460000002</v>
      </c>
      <c r="AP4211">
        <v>134.38346458802101</v>
      </c>
      <c r="AS4211">
        <v>2.3251137000000002E-2</v>
      </c>
      <c r="BB4211">
        <v>252.5</v>
      </c>
      <c r="BJ4211">
        <v>96.666535411978998</v>
      </c>
      <c r="BK4211">
        <v>807.5</v>
      </c>
    </row>
    <row r="4212" spans="1:63" x14ac:dyDescent="0.25">
      <c r="A4212" s="57" t="s">
        <v>303</v>
      </c>
      <c r="B4212" s="57" t="s">
        <v>303</v>
      </c>
      <c r="C4212" s="9">
        <v>33512</v>
      </c>
      <c r="D4212" s="9"/>
      <c r="E4212" s="9"/>
      <c r="F4212" s="10"/>
      <c r="H4212">
        <v>373.22</v>
      </c>
      <c r="I4212">
        <v>0.18149999999999999</v>
      </c>
      <c r="J4212">
        <v>0.20835000000000001</v>
      </c>
      <c r="K4212">
        <v>0.22620000000000001</v>
      </c>
      <c r="L4212">
        <v>0.22445000000000001</v>
      </c>
      <c r="M4212">
        <v>0.26874999999999999</v>
      </c>
      <c r="N4212">
        <v>0.27775</v>
      </c>
      <c r="O4212">
        <v>0.23425000000000001</v>
      </c>
      <c r="P4212">
        <v>0.24485000000000001</v>
      </c>
    </row>
    <row r="4213" spans="1:63" x14ac:dyDescent="0.25">
      <c r="A4213" s="57" t="s">
        <v>303</v>
      </c>
      <c r="B4213" s="57" t="s">
        <v>303</v>
      </c>
      <c r="C4213" s="9">
        <v>33519</v>
      </c>
      <c r="D4213" s="9"/>
      <c r="E4213" s="9"/>
      <c r="F4213" s="10"/>
      <c r="H4213">
        <v>356.28</v>
      </c>
      <c r="I4213">
        <v>0.14499999999999999</v>
      </c>
      <c r="J4213">
        <v>0.1888</v>
      </c>
      <c r="K4213">
        <v>0.21199999999999999</v>
      </c>
      <c r="L4213">
        <v>0.218</v>
      </c>
      <c r="M4213">
        <v>0.26634999999999998</v>
      </c>
      <c r="N4213">
        <v>0.2717</v>
      </c>
      <c r="O4213">
        <v>0.23580000000000001</v>
      </c>
      <c r="P4213">
        <v>0.24374999999999999</v>
      </c>
    </row>
    <row r="4214" spans="1:63" x14ac:dyDescent="0.25">
      <c r="A4214" s="57" t="s">
        <v>303</v>
      </c>
      <c r="B4214" s="57" t="s">
        <v>303</v>
      </c>
      <c r="C4214" s="9">
        <v>33521</v>
      </c>
      <c r="D4214" s="9"/>
      <c r="E4214" s="9"/>
      <c r="F4214" s="10"/>
      <c r="U4214">
        <v>516.85</v>
      </c>
      <c r="AM4214">
        <v>5.9993366950000002</v>
      </c>
      <c r="AP4214">
        <v>251.757540826129</v>
      </c>
      <c r="AS4214">
        <v>2.3829818999999999E-2</v>
      </c>
      <c r="BB4214">
        <v>250</v>
      </c>
      <c r="BJ4214">
        <v>265.09245917387102</v>
      </c>
      <c r="BK4214">
        <v>865</v>
      </c>
    </row>
    <row r="4215" spans="1:63" x14ac:dyDescent="0.25">
      <c r="A4215" s="57" t="s">
        <v>303</v>
      </c>
      <c r="B4215" s="57" t="s">
        <v>303</v>
      </c>
      <c r="C4215" s="9">
        <v>33525</v>
      </c>
      <c r="D4215" s="9"/>
      <c r="E4215" s="9"/>
      <c r="F4215" s="10"/>
      <c r="H4215">
        <v>338.9</v>
      </c>
      <c r="I4215">
        <v>0.11600000000000001</v>
      </c>
      <c r="J4215">
        <v>0.1701</v>
      </c>
      <c r="K4215">
        <v>0.18834999999999999</v>
      </c>
      <c r="L4215">
        <v>0.20835000000000001</v>
      </c>
      <c r="M4215">
        <v>0.25805</v>
      </c>
      <c r="N4215">
        <v>0.27305000000000001</v>
      </c>
      <c r="O4215">
        <v>0.23615</v>
      </c>
      <c r="P4215">
        <v>0.24445</v>
      </c>
    </row>
    <row r="4216" spans="1:63" x14ac:dyDescent="0.25">
      <c r="A4216" s="57" t="s">
        <v>303</v>
      </c>
      <c r="B4216" s="57" t="s">
        <v>303</v>
      </c>
      <c r="C4216" s="9">
        <v>33532</v>
      </c>
      <c r="D4216" s="9"/>
      <c r="E4216" s="9"/>
      <c r="F4216" s="10"/>
      <c r="H4216">
        <v>317.44</v>
      </c>
      <c r="I4216">
        <v>8.7499999999999994E-2</v>
      </c>
      <c r="J4216">
        <v>0.15104999999999999</v>
      </c>
      <c r="K4216">
        <v>0.16095000000000001</v>
      </c>
      <c r="L4216">
        <v>0.19719999999999999</v>
      </c>
      <c r="M4216">
        <v>0.24895</v>
      </c>
      <c r="N4216">
        <v>0.26669999999999999</v>
      </c>
      <c r="O4216">
        <v>0.23080000000000001</v>
      </c>
      <c r="P4216">
        <v>0.24404999999999999</v>
      </c>
    </row>
    <row r="4217" spans="1:63" x14ac:dyDescent="0.25">
      <c r="A4217" s="57" t="s">
        <v>303</v>
      </c>
      <c r="B4217" s="57" t="s">
        <v>303</v>
      </c>
      <c r="C4217" s="9">
        <v>33533</v>
      </c>
      <c r="D4217" s="9"/>
      <c r="E4217" s="9"/>
      <c r="F4217" s="10"/>
      <c r="U4217">
        <v>814.3</v>
      </c>
      <c r="AM4217">
        <v>7.5132408909999997</v>
      </c>
      <c r="AP4217">
        <v>317.62364060666903</v>
      </c>
      <c r="AS4217">
        <v>2.3654538999999999E-2</v>
      </c>
      <c r="BB4217">
        <v>277.5</v>
      </c>
      <c r="BJ4217">
        <v>496.67635939333098</v>
      </c>
      <c r="BK4217">
        <v>822.5</v>
      </c>
    </row>
    <row r="4218" spans="1:63" x14ac:dyDescent="0.25">
      <c r="A4218" s="57" t="s">
        <v>303</v>
      </c>
      <c r="B4218" s="57" t="s">
        <v>303</v>
      </c>
      <c r="C4218" s="9">
        <v>33540</v>
      </c>
      <c r="D4218" s="9"/>
      <c r="E4218" s="9"/>
      <c r="F4218" s="10"/>
      <c r="H4218">
        <v>301.87</v>
      </c>
      <c r="I4218">
        <v>7.8E-2</v>
      </c>
      <c r="J4218">
        <v>0.13475000000000001</v>
      </c>
      <c r="K4218">
        <v>0.1426</v>
      </c>
      <c r="L4218">
        <v>0.18515000000000001</v>
      </c>
      <c r="M4218">
        <v>0.23744999999999999</v>
      </c>
      <c r="N4218">
        <v>0.26340000000000002</v>
      </c>
      <c r="O4218">
        <v>0.22775000000000001</v>
      </c>
      <c r="P4218">
        <v>0.24024999999999999</v>
      </c>
    </row>
    <row r="4219" spans="1:63" x14ac:dyDescent="0.25">
      <c r="A4219" s="57" t="s">
        <v>303</v>
      </c>
      <c r="B4219" s="57" t="s">
        <v>303</v>
      </c>
      <c r="C4219" s="9">
        <v>33546</v>
      </c>
      <c r="D4219" s="9"/>
      <c r="E4219" s="9"/>
      <c r="F4219" s="10"/>
      <c r="H4219">
        <v>292.52</v>
      </c>
      <c r="I4219">
        <v>7.6999999999999999E-2</v>
      </c>
      <c r="J4219">
        <v>0.12905</v>
      </c>
      <c r="K4219">
        <v>0.13535</v>
      </c>
      <c r="L4219">
        <v>0.17730000000000001</v>
      </c>
      <c r="M4219">
        <v>0.22614999999999999</v>
      </c>
      <c r="N4219">
        <v>0.25424999999999998</v>
      </c>
      <c r="O4219">
        <v>0.22545000000000001</v>
      </c>
      <c r="P4219">
        <v>0.23805000000000001</v>
      </c>
    </row>
    <row r="4220" spans="1:63" x14ac:dyDescent="0.25">
      <c r="A4220" s="57" t="s">
        <v>303</v>
      </c>
      <c r="B4220" s="57" t="s">
        <v>303</v>
      </c>
      <c r="C4220" s="9">
        <v>33547</v>
      </c>
      <c r="D4220" s="9"/>
      <c r="E4220" s="9"/>
      <c r="F4220" s="10"/>
      <c r="T4220">
        <v>18.953444999999999</v>
      </c>
      <c r="U4220">
        <v>1106.95</v>
      </c>
      <c r="AJ4220">
        <v>6.2749999999999799</v>
      </c>
      <c r="AM4220">
        <v>6.7970510669999999</v>
      </c>
      <c r="AP4220">
        <v>295.06286429287599</v>
      </c>
      <c r="AS4220">
        <v>2.3035942E-2</v>
      </c>
      <c r="BB4220">
        <v>270</v>
      </c>
      <c r="BJ4220">
        <v>805.61213570712403</v>
      </c>
      <c r="BK4220">
        <v>740</v>
      </c>
    </row>
    <row r="4221" spans="1:63" x14ac:dyDescent="0.25">
      <c r="A4221" s="57" t="s">
        <v>303</v>
      </c>
      <c r="B4221" s="57" t="s">
        <v>303</v>
      </c>
      <c r="C4221" s="9">
        <v>33553</v>
      </c>
      <c r="D4221" s="9"/>
      <c r="E4221" s="9"/>
      <c r="F4221" s="10"/>
      <c r="H4221">
        <v>285.97000000000003</v>
      </c>
      <c r="I4221">
        <v>8.6499999999999994E-2</v>
      </c>
      <c r="J4221">
        <v>0.1216</v>
      </c>
      <c r="K4221">
        <v>0.12809999999999999</v>
      </c>
      <c r="L4221">
        <v>0.17005000000000001</v>
      </c>
      <c r="M4221">
        <v>0.22040000000000001</v>
      </c>
      <c r="N4221">
        <v>0.24685000000000001</v>
      </c>
      <c r="O4221">
        <v>0.2195</v>
      </c>
      <c r="P4221">
        <v>0.23685</v>
      </c>
    </row>
    <row r="4222" spans="1:63" x14ac:dyDescent="0.25">
      <c r="A4222" s="57" t="s">
        <v>303</v>
      </c>
      <c r="B4222" s="57" t="s">
        <v>303</v>
      </c>
      <c r="C4222" s="9">
        <v>33560</v>
      </c>
      <c r="D4222" s="9"/>
      <c r="E4222" s="9"/>
      <c r="F4222" s="10"/>
      <c r="H4222">
        <v>277.77999999999997</v>
      </c>
      <c r="I4222">
        <v>8.0500000000000002E-2</v>
      </c>
      <c r="J4222">
        <v>0.11465</v>
      </c>
      <c r="K4222">
        <v>0.1244</v>
      </c>
      <c r="L4222">
        <v>0.16020000000000001</v>
      </c>
      <c r="M4222">
        <v>0.21135000000000001</v>
      </c>
      <c r="N4222">
        <v>0.24365000000000001</v>
      </c>
      <c r="O4222">
        <v>0.22084999999999999</v>
      </c>
      <c r="P4222">
        <v>0.23330000000000001</v>
      </c>
    </row>
    <row r="4223" spans="1:63" x14ac:dyDescent="0.25">
      <c r="A4223" s="57" t="s">
        <v>303</v>
      </c>
      <c r="B4223" s="57" t="s">
        <v>303</v>
      </c>
      <c r="C4223" s="9">
        <v>33561</v>
      </c>
      <c r="D4223" s="9"/>
      <c r="E4223" s="9"/>
      <c r="F4223" s="10"/>
      <c r="T4223">
        <v>13.150071577152699</v>
      </c>
      <c r="U4223">
        <v>1228.05</v>
      </c>
      <c r="V4223">
        <v>204.52500000000001</v>
      </c>
      <c r="W4223">
        <v>1.6449999999999999E-2</v>
      </c>
      <c r="X4223">
        <v>3.3367499999999999</v>
      </c>
      <c r="AH4223">
        <v>0.71</v>
      </c>
      <c r="AI4223">
        <v>7.7762499999999804E-2</v>
      </c>
      <c r="AJ4223">
        <v>11.025</v>
      </c>
      <c r="AM4223">
        <v>4.2750636330000003</v>
      </c>
      <c r="AN4223">
        <v>2.4549999999999999E-2</v>
      </c>
      <c r="AO4223">
        <v>4.8921577388423998</v>
      </c>
      <c r="AP4223">
        <v>201.414661785216</v>
      </c>
      <c r="AS4223">
        <v>2.1225186E-2</v>
      </c>
      <c r="BB4223">
        <v>257.5</v>
      </c>
      <c r="BE4223">
        <v>232.389364482378</v>
      </c>
      <c r="BG4223">
        <v>6.4999999999999997E-3</v>
      </c>
      <c r="BH4223">
        <v>5.2610105631101796</v>
      </c>
      <c r="BJ4223">
        <v>811.08533821478397</v>
      </c>
      <c r="BK4223">
        <v>605</v>
      </c>
    </row>
    <row r="4224" spans="1:63" x14ac:dyDescent="0.25">
      <c r="A4224" s="57" t="s">
        <v>303</v>
      </c>
      <c r="B4224" s="57" t="s">
        <v>303</v>
      </c>
      <c r="C4224" s="9">
        <v>33568</v>
      </c>
      <c r="D4224" s="9"/>
      <c r="E4224" s="9"/>
      <c r="F4224" s="10"/>
      <c r="T4224">
        <v>19.535057966461</v>
      </c>
      <c r="U4224">
        <v>1706.625</v>
      </c>
      <c r="V4224">
        <v>278.45</v>
      </c>
      <c r="W4224">
        <v>1.7299999999999999E-2</v>
      </c>
      <c r="X4224">
        <v>4.8303450000000003</v>
      </c>
      <c r="AD4224">
        <v>46.060635517621897</v>
      </c>
      <c r="AH4224">
        <v>0.875</v>
      </c>
      <c r="AI4224">
        <v>0.105062499999999</v>
      </c>
      <c r="AJ4224">
        <v>12.0999999999999</v>
      </c>
      <c r="AM4224">
        <v>5.2919999999999998</v>
      </c>
      <c r="AN4224">
        <v>2.5649999999999999E-2</v>
      </c>
      <c r="AO4224">
        <v>7.3635003286454097</v>
      </c>
      <c r="AP4224">
        <v>286.14064869105403</v>
      </c>
      <c r="AS4224">
        <v>1.8494401000000001E-2</v>
      </c>
      <c r="BB4224">
        <v>295</v>
      </c>
      <c r="BE4224">
        <v>232.389364482378</v>
      </c>
      <c r="BG4224">
        <v>6.7999999999999996E-3</v>
      </c>
      <c r="BH4224">
        <v>7.5903396079793604</v>
      </c>
      <c r="BJ4224">
        <v>1129.93435130895</v>
      </c>
      <c r="BK4224">
        <v>610</v>
      </c>
    </row>
    <row r="4225" spans="1:63" x14ac:dyDescent="0.25">
      <c r="A4225" s="57" t="s">
        <v>303</v>
      </c>
      <c r="B4225" s="57" t="s">
        <v>303</v>
      </c>
      <c r="C4225" s="9">
        <v>33574</v>
      </c>
      <c r="D4225" s="9"/>
      <c r="E4225" s="9"/>
      <c r="F4225" s="10"/>
      <c r="H4225">
        <v>327.56</v>
      </c>
      <c r="I4225">
        <v>0.22600000000000001</v>
      </c>
      <c r="J4225">
        <v>0.23899999999999999</v>
      </c>
      <c r="K4225">
        <v>0.1535</v>
      </c>
      <c r="L4225">
        <v>0.15484999999999999</v>
      </c>
      <c r="M4225">
        <v>0.20225000000000001</v>
      </c>
      <c r="N4225">
        <v>0.23335</v>
      </c>
      <c r="O4225">
        <v>0.20795</v>
      </c>
      <c r="P4225">
        <v>0.22090000000000001</v>
      </c>
      <c r="T4225">
        <v>15.5807225531887</v>
      </c>
      <c r="U4225">
        <v>1282.25</v>
      </c>
      <c r="V4225">
        <v>236.47499999999999</v>
      </c>
      <c r="W4225">
        <v>1.8350000000000002E-2</v>
      </c>
      <c r="X4225">
        <v>4.2738075000000002</v>
      </c>
      <c r="AD4225">
        <v>26.305317758811</v>
      </c>
      <c r="AH4225">
        <v>0.89</v>
      </c>
      <c r="AI4225">
        <v>7.3842499999999797E-2</v>
      </c>
      <c r="AJ4225">
        <v>8.2749999999999808</v>
      </c>
      <c r="AM4225">
        <v>3.444</v>
      </c>
      <c r="AN4225">
        <v>3.1150000000000001E-2</v>
      </c>
      <c r="AO4225">
        <v>5.5655465488833897</v>
      </c>
      <c r="AP4225">
        <v>178.637068361102</v>
      </c>
      <c r="AS4225">
        <v>1.9279312999999999E-2</v>
      </c>
      <c r="BB4225">
        <v>237.5</v>
      </c>
      <c r="BE4225">
        <v>232.389364482378</v>
      </c>
      <c r="BG4225">
        <v>6.7499999999999999E-3</v>
      </c>
      <c r="BH4225">
        <v>5.8015708550663803</v>
      </c>
      <c r="BJ4225">
        <v>858.86293163889798</v>
      </c>
      <c r="BK4225">
        <v>615</v>
      </c>
    </row>
    <row r="4226" spans="1:63" x14ac:dyDescent="0.25">
      <c r="A4226" s="57" t="s">
        <v>303</v>
      </c>
      <c r="B4226" s="57" t="s">
        <v>303</v>
      </c>
      <c r="C4226" s="9">
        <v>33581</v>
      </c>
      <c r="D4226" s="9"/>
      <c r="E4226" s="9"/>
      <c r="F4226" s="10"/>
      <c r="H4226">
        <v>346.75</v>
      </c>
      <c r="I4226">
        <v>0.25600000000000001</v>
      </c>
      <c r="J4226">
        <v>0.27210000000000001</v>
      </c>
      <c r="K4226">
        <v>0.184</v>
      </c>
      <c r="L4226">
        <v>0.16245000000000001</v>
      </c>
      <c r="M4226">
        <v>0.20935000000000001</v>
      </c>
      <c r="N4226">
        <v>0.22714999999999999</v>
      </c>
      <c r="O4226">
        <v>0.20280000000000001</v>
      </c>
      <c r="P4226">
        <v>0.21990000000000001</v>
      </c>
      <c r="T4226">
        <v>21.956498272062799</v>
      </c>
      <c r="U4226">
        <v>1769.4749999999999</v>
      </c>
      <c r="V4226">
        <v>386.75</v>
      </c>
      <c r="W4226">
        <v>1.8849999999999999E-2</v>
      </c>
      <c r="X4226">
        <v>7.3925000000000001</v>
      </c>
      <c r="AD4226">
        <v>154.360635517622</v>
      </c>
      <c r="AH4226">
        <v>1.23</v>
      </c>
      <c r="AI4226">
        <v>0.13589499999999899</v>
      </c>
      <c r="AJ4226">
        <v>10.675000000000001</v>
      </c>
      <c r="AM4226">
        <v>3.766</v>
      </c>
      <c r="AN4226">
        <v>3.3399999999999999E-2</v>
      </c>
      <c r="AO4226">
        <v>6.5374608578363098</v>
      </c>
      <c r="AP4226">
        <v>195.83436915608999</v>
      </c>
      <c r="AS4226">
        <v>1.9230536999999999E-2</v>
      </c>
      <c r="BB4226">
        <v>317.5</v>
      </c>
      <c r="BE4226">
        <v>232.389364482378</v>
      </c>
      <c r="BG4226">
        <v>6.4999999999999997E-3</v>
      </c>
      <c r="BH4226">
        <v>7.5100547371981099</v>
      </c>
      <c r="BJ4226">
        <v>1176.21563084391</v>
      </c>
      <c r="BK4226">
        <v>592.5</v>
      </c>
    </row>
    <row r="4227" spans="1:63" x14ac:dyDescent="0.25">
      <c r="A4227" s="57" t="s">
        <v>303</v>
      </c>
      <c r="B4227" s="57" t="s">
        <v>303</v>
      </c>
      <c r="C4227" s="9">
        <v>33585</v>
      </c>
      <c r="D4227" s="9"/>
      <c r="E4227" s="9"/>
      <c r="F4227" s="10"/>
      <c r="T4227">
        <v>22.652616671530499</v>
      </c>
      <c r="U4227">
        <v>1650.3</v>
      </c>
      <c r="V4227">
        <v>411.5</v>
      </c>
      <c r="W4227">
        <v>2.07E-2</v>
      </c>
      <c r="X4227">
        <v>8.4955499999999997</v>
      </c>
      <c r="AD4227">
        <v>179.110635517622</v>
      </c>
      <c r="AH4227">
        <v>1.125</v>
      </c>
      <c r="AI4227">
        <v>0.12770500000000001</v>
      </c>
      <c r="AJ4227">
        <v>11.275</v>
      </c>
      <c r="AM4227">
        <v>4.0010000000000003</v>
      </c>
      <c r="AN4227">
        <v>3.4950000000000002E-2</v>
      </c>
      <c r="AO4227">
        <v>6.97920065749285</v>
      </c>
      <c r="AP4227">
        <v>199.634708341324</v>
      </c>
      <c r="AS4227">
        <v>2.0041605000000001E-2</v>
      </c>
      <c r="BB4227">
        <v>272.5</v>
      </c>
      <c r="BE4227">
        <v>232.389364482378</v>
      </c>
      <c r="BG4227">
        <v>6.8999999999999999E-3</v>
      </c>
      <c r="BH4227">
        <v>7.0858839633189099</v>
      </c>
      <c r="BJ4227">
        <v>1027.8902916586801</v>
      </c>
      <c r="BK4227">
        <v>647.5</v>
      </c>
    </row>
    <row r="4228" spans="1:63" x14ac:dyDescent="0.25">
      <c r="A4228" s="57" t="s">
        <v>303</v>
      </c>
      <c r="B4228" s="57" t="s">
        <v>303</v>
      </c>
      <c r="C4228" s="9">
        <v>33588</v>
      </c>
      <c r="D4228" s="9"/>
      <c r="E4228" s="9"/>
      <c r="F4228" s="10"/>
      <c r="H4228">
        <v>368.99</v>
      </c>
      <c r="I4228">
        <v>0.26400000000000001</v>
      </c>
      <c r="J4228">
        <v>0.28034999999999999</v>
      </c>
      <c r="K4228">
        <v>0.23544999999999999</v>
      </c>
      <c r="L4228">
        <v>0.18834999999999999</v>
      </c>
      <c r="M4228">
        <v>0.21734999999999999</v>
      </c>
      <c r="N4228">
        <v>0.2341</v>
      </c>
      <c r="O4228">
        <v>0.20705000000000001</v>
      </c>
      <c r="P4228">
        <v>0.21829999999999999</v>
      </c>
    </row>
    <row r="4229" spans="1:63" x14ac:dyDescent="0.25">
      <c r="A4229" s="57" t="s">
        <v>303</v>
      </c>
      <c r="B4229" s="57" t="s">
        <v>303</v>
      </c>
      <c r="C4229" s="9">
        <v>33590</v>
      </c>
      <c r="D4229" s="9"/>
      <c r="E4229" s="9"/>
      <c r="F4229" s="10"/>
      <c r="T4229">
        <v>22.960595265224601</v>
      </c>
      <c r="U4229">
        <v>1663.3</v>
      </c>
      <c r="V4229">
        <v>449</v>
      </c>
      <c r="W4229">
        <v>1.83E-2</v>
      </c>
      <c r="X4229">
        <v>8.1804000000000006</v>
      </c>
      <c r="AD4229">
        <v>216.610635517622</v>
      </c>
      <c r="AH4229">
        <v>1.46</v>
      </c>
      <c r="AI4229">
        <v>0.17665</v>
      </c>
      <c r="AJ4229">
        <v>11.875</v>
      </c>
      <c r="AM4229">
        <v>3.806</v>
      </c>
      <c r="AN4229">
        <v>3.3149999999999999E-2</v>
      </c>
      <c r="AO4229">
        <v>6.6345276915619698</v>
      </c>
      <c r="AP4229">
        <v>200.412532961067</v>
      </c>
      <c r="AS4229">
        <v>1.8990828000000001E-2</v>
      </c>
      <c r="BE4229">
        <v>232.389364482378</v>
      </c>
      <c r="BG4229">
        <v>7.4999999999999997E-3</v>
      </c>
      <c r="BH4229">
        <v>7.4921928280595598</v>
      </c>
      <c r="BJ4229">
        <v>1002.01246703893</v>
      </c>
      <c r="BK4229">
        <v>782.5</v>
      </c>
    </row>
    <row r="4230" spans="1:63" x14ac:dyDescent="0.25">
      <c r="A4230" s="57" t="s">
        <v>303</v>
      </c>
      <c r="B4230" s="57" t="s">
        <v>303</v>
      </c>
      <c r="C4230" s="9">
        <v>33595</v>
      </c>
      <c r="D4230" s="9"/>
      <c r="E4230" s="9"/>
      <c r="F4230" s="10"/>
      <c r="H4230">
        <v>370.16</v>
      </c>
      <c r="I4230">
        <v>0.23200000000000001</v>
      </c>
      <c r="J4230">
        <v>0.27224999999999999</v>
      </c>
      <c r="K4230">
        <v>0.24915000000000001</v>
      </c>
      <c r="L4230">
        <v>0.20774999999999999</v>
      </c>
      <c r="M4230">
        <v>0.22539999999999999</v>
      </c>
      <c r="N4230">
        <v>0.23605000000000001</v>
      </c>
      <c r="O4230">
        <v>0.20899999999999999</v>
      </c>
      <c r="P4230">
        <v>0.21920000000000001</v>
      </c>
      <c r="T4230">
        <v>24.229463076335399</v>
      </c>
      <c r="U4230">
        <v>1784</v>
      </c>
      <c r="V4230">
        <v>551.5</v>
      </c>
      <c r="W4230">
        <v>2.1299999999999999E-2</v>
      </c>
      <c r="X4230">
        <v>11.66595</v>
      </c>
      <c r="AD4230">
        <v>319.11063551762197</v>
      </c>
      <c r="AH4230">
        <v>1.175</v>
      </c>
      <c r="AI4230">
        <v>0.13976250000000101</v>
      </c>
      <c r="AJ4230">
        <v>12.4000000000001</v>
      </c>
      <c r="AM4230">
        <v>3.8180000000000001</v>
      </c>
      <c r="AN4230">
        <v>3.015E-2</v>
      </c>
      <c r="AO4230">
        <v>6.0048827853219002</v>
      </c>
      <c r="AP4230">
        <v>199.67078118083899</v>
      </c>
      <c r="AS4230">
        <v>1.9121475999999998E-2</v>
      </c>
      <c r="BE4230">
        <v>232.389364482378</v>
      </c>
      <c r="BG4230">
        <v>6.3499999999999997E-3</v>
      </c>
      <c r="BH4230">
        <v>6.3760021688621604</v>
      </c>
      <c r="BJ4230">
        <v>1020.42921881916</v>
      </c>
      <c r="BK4230">
        <v>757.5</v>
      </c>
    </row>
    <row r="4231" spans="1:63" x14ac:dyDescent="0.25">
      <c r="A4231" s="57" t="s">
        <v>303</v>
      </c>
      <c r="B4231" s="57" t="s">
        <v>303</v>
      </c>
      <c r="C4231" s="9">
        <v>33602</v>
      </c>
      <c r="D4231" s="9"/>
      <c r="E4231" s="9"/>
      <c r="F4231" s="10"/>
      <c r="H4231">
        <v>386.53</v>
      </c>
      <c r="I4231">
        <v>0.27900000000000003</v>
      </c>
      <c r="J4231">
        <v>0.28439999999999999</v>
      </c>
      <c r="K4231">
        <v>0.26</v>
      </c>
      <c r="L4231">
        <v>0.21645</v>
      </c>
      <c r="M4231">
        <v>0.23215</v>
      </c>
      <c r="N4231">
        <v>0.23515</v>
      </c>
      <c r="O4231">
        <v>0.20774999999999999</v>
      </c>
      <c r="P4231">
        <v>0.21775</v>
      </c>
      <c r="T4231">
        <v>27.520685398554001</v>
      </c>
      <c r="U4231">
        <v>1668</v>
      </c>
      <c r="V4231">
        <v>568.5</v>
      </c>
      <c r="W4231">
        <v>2.3800000000000002E-2</v>
      </c>
      <c r="X4231">
        <v>13.619400000000001</v>
      </c>
      <c r="AD4231">
        <v>336.11063551762197</v>
      </c>
      <c r="AH4231">
        <v>1.18</v>
      </c>
      <c r="AI4231">
        <v>0.109045</v>
      </c>
      <c r="AJ4231">
        <v>9.5</v>
      </c>
      <c r="AM4231">
        <v>4.1150000000000002</v>
      </c>
      <c r="AN4231">
        <v>3.5450000000000002E-2</v>
      </c>
      <c r="AO4231">
        <v>6.8422092148170002</v>
      </c>
      <c r="AP4231">
        <v>192.60173513620001</v>
      </c>
      <c r="AS4231">
        <v>2.1365332000000001E-2</v>
      </c>
      <c r="BE4231">
        <v>232.389364482378</v>
      </c>
      <c r="BG4231">
        <v>8.0000000000000002E-3</v>
      </c>
      <c r="BH4231">
        <v>7.0920054528102101</v>
      </c>
      <c r="BJ4231">
        <v>897.39826486380002</v>
      </c>
      <c r="BK4231">
        <v>757.5</v>
      </c>
    </row>
    <row r="4232" spans="1:63" x14ac:dyDescent="0.25">
      <c r="A4232" s="57" t="s">
        <v>303</v>
      </c>
      <c r="B4232" s="57" t="s">
        <v>303</v>
      </c>
      <c r="C4232" s="9">
        <v>33609</v>
      </c>
      <c r="D4232" s="9"/>
      <c r="E4232" s="9"/>
      <c r="F4232" s="10"/>
      <c r="H4232">
        <v>397.21</v>
      </c>
      <c r="I4232">
        <v>0.26550000000000001</v>
      </c>
      <c r="J4232">
        <v>0.28954999999999997</v>
      </c>
      <c r="K4232">
        <v>0.27045000000000002</v>
      </c>
      <c r="L4232">
        <v>0.2409</v>
      </c>
      <c r="M4232">
        <v>0.24424999999999999</v>
      </c>
      <c r="N4232">
        <v>0.24245</v>
      </c>
      <c r="O4232">
        <v>0.21190000000000001</v>
      </c>
      <c r="P4232">
        <v>0.22105</v>
      </c>
      <c r="T4232">
        <v>30.287112130784099</v>
      </c>
      <c r="U4232">
        <v>1854.05</v>
      </c>
      <c r="V4232">
        <v>751</v>
      </c>
      <c r="W4232">
        <v>2.3099999999999999E-2</v>
      </c>
      <c r="X4232">
        <v>17.254999999999999</v>
      </c>
      <c r="AD4232">
        <v>518.61063551762197</v>
      </c>
      <c r="AH4232">
        <v>1.4450000000000001</v>
      </c>
      <c r="AI4232">
        <v>0.174235</v>
      </c>
      <c r="AJ4232">
        <v>11.975</v>
      </c>
      <c r="AM4232">
        <v>2.86</v>
      </c>
      <c r="AN4232">
        <v>3.3099999999999997E-2</v>
      </c>
      <c r="AO4232">
        <v>4.5887708619219598</v>
      </c>
      <c r="AP4232">
        <v>141.108207636381</v>
      </c>
      <c r="AS4232">
        <v>2.0268134E-2</v>
      </c>
      <c r="BE4232">
        <v>232.389364482378</v>
      </c>
      <c r="BG4232">
        <v>8.2500000000000004E-3</v>
      </c>
      <c r="BH4232">
        <v>7.7816583417303598</v>
      </c>
      <c r="BJ4232">
        <v>949.96679236362002</v>
      </c>
      <c r="BK4232">
        <v>810</v>
      </c>
    </row>
    <row r="4233" spans="1:63" x14ac:dyDescent="0.25">
      <c r="A4233" s="57" t="s">
        <v>303</v>
      </c>
      <c r="B4233" s="57" t="s">
        <v>303</v>
      </c>
      <c r="C4233" s="9">
        <v>33613</v>
      </c>
      <c r="D4233" s="9"/>
      <c r="E4233" s="9"/>
      <c r="F4233" s="10"/>
      <c r="T4233">
        <v>21.367117783634399</v>
      </c>
      <c r="U4233">
        <v>1700.2750000000001</v>
      </c>
      <c r="V4233">
        <v>625</v>
      </c>
      <c r="W4233">
        <v>2.46E-2</v>
      </c>
      <c r="X4233">
        <v>15.36975</v>
      </c>
      <c r="AD4233">
        <v>392.61063551762197</v>
      </c>
      <c r="AJ4233">
        <v>12.975</v>
      </c>
      <c r="AM4233">
        <v>1.073</v>
      </c>
      <c r="AN4233">
        <v>3.1649999999999998E-2</v>
      </c>
      <c r="AO4233">
        <v>1.8900901335367599</v>
      </c>
      <c r="AP4233">
        <v>59.491498614568599</v>
      </c>
      <c r="AS4233">
        <v>1.8036190000000001E-2</v>
      </c>
      <c r="BE4233">
        <v>232.389364482378</v>
      </c>
      <c r="BG4233">
        <v>5.2500000000000003E-3</v>
      </c>
      <c r="BH4233">
        <v>5.2683803661313897</v>
      </c>
      <c r="BJ4233">
        <v>1002.80850138543</v>
      </c>
      <c r="BK4233">
        <v>712.5</v>
      </c>
    </row>
    <row r="4234" spans="1:63" x14ac:dyDescent="0.25">
      <c r="A4234" s="57" t="s">
        <v>303</v>
      </c>
      <c r="B4234" s="57" t="s">
        <v>303</v>
      </c>
      <c r="C4234" s="9">
        <v>33616</v>
      </c>
      <c r="D4234" s="9"/>
      <c r="E4234" s="9"/>
      <c r="F4234" s="10"/>
      <c r="H4234">
        <v>401.68</v>
      </c>
      <c r="I4234">
        <v>0.26400000000000001</v>
      </c>
      <c r="J4234">
        <v>0.28784999999999999</v>
      </c>
      <c r="K4234">
        <v>0.2722</v>
      </c>
      <c r="L4234">
        <v>0.24709999999999999</v>
      </c>
      <c r="M4234">
        <v>0.25679999999999997</v>
      </c>
      <c r="N4234">
        <v>0.24610000000000001</v>
      </c>
      <c r="O4234">
        <v>0.21485000000000001</v>
      </c>
      <c r="P4234">
        <v>0.2195</v>
      </c>
    </row>
    <row r="4235" spans="1:63" x14ac:dyDescent="0.25">
      <c r="A4235" s="57" t="s">
        <v>303</v>
      </c>
      <c r="B4235" s="57" t="s">
        <v>303</v>
      </c>
      <c r="C4235" s="9">
        <v>33618</v>
      </c>
      <c r="D4235" s="9"/>
      <c r="E4235" s="9"/>
      <c r="F4235" s="10"/>
      <c r="U4235">
        <v>1603</v>
      </c>
      <c r="V4235">
        <v>615.75</v>
      </c>
      <c r="W4235">
        <v>2.8199999999999999E-2</v>
      </c>
      <c r="X4235">
        <v>17.016175</v>
      </c>
      <c r="AD4235">
        <v>383.36063551762197</v>
      </c>
      <c r="BE4235">
        <v>232.389364482378</v>
      </c>
    </row>
    <row r="4236" spans="1:63" x14ac:dyDescent="0.25">
      <c r="A4236" s="57" t="s">
        <v>303</v>
      </c>
      <c r="B4236" s="57" t="s">
        <v>303</v>
      </c>
      <c r="C4236" s="9">
        <v>33623</v>
      </c>
      <c r="D4236" s="9"/>
      <c r="E4236" s="9"/>
      <c r="F4236" s="10" t="s">
        <v>84</v>
      </c>
      <c r="H4236">
        <v>379.17</v>
      </c>
      <c r="I4236">
        <v>0.23400000000000001</v>
      </c>
      <c r="J4236">
        <v>0.25259999999999999</v>
      </c>
      <c r="K4236">
        <v>0.25530000000000003</v>
      </c>
      <c r="L4236">
        <v>0.23375000000000001</v>
      </c>
      <c r="M4236">
        <v>0.24779999999999999</v>
      </c>
      <c r="N4236">
        <v>0.24435000000000001</v>
      </c>
      <c r="O4236">
        <v>0.20880000000000001</v>
      </c>
      <c r="P4236">
        <v>0.21925</v>
      </c>
      <c r="U4236" s="35">
        <v>1620.1078994237</v>
      </c>
      <c r="Z4236">
        <v>3.7500947499999999E-2</v>
      </c>
      <c r="AB4236">
        <v>15154.036881244099</v>
      </c>
      <c r="AD4236">
        <v>568.29074149659903</v>
      </c>
      <c r="AT4236" t="s">
        <v>45</v>
      </c>
    </row>
    <row r="4237" spans="1:63" x14ac:dyDescent="0.25">
      <c r="A4237" s="57" t="s">
        <v>304</v>
      </c>
      <c r="B4237" s="57" t="s">
        <v>304</v>
      </c>
      <c r="C4237" s="9">
        <v>33483</v>
      </c>
      <c r="D4237" s="9"/>
      <c r="E4237" s="9"/>
      <c r="F4237" s="10"/>
      <c r="H4237">
        <v>452.66</v>
      </c>
      <c r="I4237">
        <v>0.26550000000000001</v>
      </c>
      <c r="J4237">
        <v>0.27</v>
      </c>
      <c r="K4237">
        <v>0.20899999999999999</v>
      </c>
      <c r="L4237">
        <v>0.31145</v>
      </c>
      <c r="M4237">
        <v>0.30790000000000001</v>
      </c>
      <c r="N4237">
        <v>0.30070000000000002</v>
      </c>
      <c r="O4237">
        <v>0.28705000000000003</v>
      </c>
      <c r="P4237">
        <v>0.31169999999999998</v>
      </c>
    </row>
    <row r="4238" spans="1:63" x14ac:dyDescent="0.25">
      <c r="A4238" s="57" t="s">
        <v>304</v>
      </c>
      <c r="B4238" s="57" t="s">
        <v>304</v>
      </c>
      <c r="C4238" s="9">
        <v>33491</v>
      </c>
      <c r="D4238" s="9"/>
      <c r="E4238" s="9"/>
      <c r="F4238" s="10"/>
      <c r="H4238">
        <v>436.61</v>
      </c>
      <c r="I4238">
        <v>0.24149999999999999</v>
      </c>
      <c r="J4238">
        <v>0.24765000000000001</v>
      </c>
      <c r="K4238">
        <v>0.192</v>
      </c>
      <c r="L4238">
        <v>0.30649999999999999</v>
      </c>
      <c r="M4238">
        <v>0.30075000000000002</v>
      </c>
      <c r="N4238">
        <v>0.2969</v>
      </c>
      <c r="O4238">
        <v>0.28625</v>
      </c>
      <c r="P4238">
        <v>0.3115</v>
      </c>
    </row>
    <row r="4239" spans="1:63" x14ac:dyDescent="0.25">
      <c r="A4239" s="57" t="s">
        <v>304</v>
      </c>
      <c r="B4239" s="57" t="s">
        <v>304</v>
      </c>
      <c r="C4239" s="9">
        <v>33497</v>
      </c>
      <c r="D4239" s="9"/>
      <c r="E4239" s="9"/>
      <c r="F4239" s="10"/>
      <c r="H4239">
        <v>425.77</v>
      </c>
      <c r="I4239">
        <v>0.224</v>
      </c>
      <c r="J4239">
        <v>0.23435</v>
      </c>
      <c r="K4239">
        <v>0.17530000000000001</v>
      </c>
      <c r="L4239">
        <v>0.30549999999999999</v>
      </c>
      <c r="M4239">
        <v>0.2984</v>
      </c>
      <c r="N4239">
        <v>0.29494999999999999</v>
      </c>
      <c r="O4239">
        <v>0.2873</v>
      </c>
      <c r="P4239">
        <v>0.30904999999999999</v>
      </c>
    </row>
    <row r="4240" spans="1:63" x14ac:dyDescent="0.25">
      <c r="A4240" s="57" t="s">
        <v>304</v>
      </c>
      <c r="B4240" s="57" t="s">
        <v>304</v>
      </c>
      <c r="C4240" s="9">
        <v>33504</v>
      </c>
      <c r="D4240" s="9"/>
      <c r="E4240" s="9"/>
      <c r="F4240" s="10"/>
      <c r="H4240">
        <v>422.8</v>
      </c>
      <c r="I4240">
        <v>0.21299999999999999</v>
      </c>
      <c r="J4240">
        <v>0.23385</v>
      </c>
      <c r="K4240">
        <v>0.1749</v>
      </c>
      <c r="L4240">
        <v>0.30495</v>
      </c>
      <c r="M4240">
        <v>0.29780000000000001</v>
      </c>
      <c r="N4240">
        <v>0.29435</v>
      </c>
      <c r="O4240">
        <v>0.28670000000000001</v>
      </c>
      <c r="P4240">
        <v>0.30845</v>
      </c>
    </row>
    <row r="4241" spans="1:63" x14ac:dyDescent="0.25">
      <c r="A4241" s="57" t="s">
        <v>304</v>
      </c>
      <c r="B4241" s="57" t="s">
        <v>304</v>
      </c>
      <c r="C4241" s="9">
        <v>33505</v>
      </c>
      <c r="D4241" s="9"/>
      <c r="E4241" s="9"/>
      <c r="F4241" s="10"/>
      <c r="U4241">
        <v>249.6</v>
      </c>
      <c r="AM4241">
        <v>3.4097023809999998</v>
      </c>
      <c r="AP4241">
        <v>149.59523809523799</v>
      </c>
      <c r="AS4241">
        <v>2.2792854000000001E-2</v>
      </c>
      <c r="BB4241">
        <v>262.5</v>
      </c>
      <c r="BJ4241">
        <v>100.00476190476201</v>
      </c>
      <c r="BK4241">
        <v>912.5</v>
      </c>
    </row>
    <row r="4242" spans="1:63" x14ac:dyDescent="0.25">
      <c r="A4242" s="57" t="s">
        <v>304</v>
      </c>
      <c r="B4242" s="57" t="s">
        <v>304</v>
      </c>
      <c r="C4242" s="9">
        <v>33512</v>
      </c>
      <c r="D4242" s="9"/>
      <c r="E4242" s="9"/>
      <c r="F4242" s="10"/>
      <c r="H4242">
        <v>400.57</v>
      </c>
      <c r="I4242">
        <v>0.1885</v>
      </c>
      <c r="J4242">
        <v>0.19805</v>
      </c>
      <c r="K4242">
        <v>0.1447</v>
      </c>
      <c r="L4242">
        <v>0.2944</v>
      </c>
      <c r="M4242">
        <v>0.2949</v>
      </c>
      <c r="N4242">
        <v>0.29265000000000002</v>
      </c>
      <c r="O4242">
        <v>0.28179999999999999</v>
      </c>
      <c r="P4242">
        <v>0.30785000000000001</v>
      </c>
    </row>
    <row r="4243" spans="1:63" x14ac:dyDescent="0.25">
      <c r="A4243" s="57" t="s">
        <v>304</v>
      </c>
      <c r="B4243" s="57" t="s">
        <v>304</v>
      </c>
      <c r="C4243" s="9">
        <v>33519</v>
      </c>
      <c r="D4243" s="9"/>
      <c r="E4243" s="9"/>
      <c r="F4243" s="10"/>
      <c r="H4243">
        <v>386.56</v>
      </c>
      <c r="I4243">
        <v>0.17100000000000001</v>
      </c>
      <c r="J4243">
        <v>0.17055000000000001</v>
      </c>
      <c r="K4243">
        <v>0.12984999999999999</v>
      </c>
      <c r="L4243">
        <v>0.29165000000000002</v>
      </c>
      <c r="M4243">
        <v>0.29370000000000002</v>
      </c>
      <c r="N4243">
        <v>0.28684999999999999</v>
      </c>
      <c r="O4243">
        <v>0.28065000000000001</v>
      </c>
      <c r="P4243">
        <v>0.30854999999999999</v>
      </c>
    </row>
    <row r="4244" spans="1:63" x14ac:dyDescent="0.25">
      <c r="A4244" s="57" t="s">
        <v>304</v>
      </c>
      <c r="B4244" s="57" t="s">
        <v>304</v>
      </c>
      <c r="C4244" s="9">
        <v>33521</v>
      </c>
      <c r="D4244" s="9"/>
      <c r="E4244" s="9"/>
      <c r="F4244" s="10"/>
      <c r="U4244">
        <v>467.07499999999999</v>
      </c>
      <c r="AM4244">
        <v>6.0289473559999998</v>
      </c>
      <c r="AP4244">
        <v>227.48808068459701</v>
      </c>
      <c r="AS4244">
        <v>2.6502255999999998E-2</v>
      </c>
      <c r="BB4244">
        <v>250</v>
      </c>
      <c r="BJ4244">
        <v>239.58691931540301</v>
      </c>
      <c r="BK4244">
        <v>800</v>
      </c>
    </row>
    <row r="4245" spans="1:63" x14ac:dyDescent="0.25">
      <c r="A4245" s="57" t="s">
        <v>304</v>
      </c>
      <c r="B4245" s="57" t="s">
        <v>304</v>
      </c>
      <c r="C4245" s="9">
        <v>33525</v>
      </c>
      <c r="D4245" s="9"/>
      <c r="E4245" s="9"/>
      <c r="F4245" s="10"/>
      <c r="H4245">
        <v>368.04</v>
      </c>
      <c r="I4245">
        <v>0.129</v>
      </c>
      <c r="J4245">
        <v>0.14065</v>
      </c>
      <c r="K4245">
        <v>0.11685</v>
      </c>
      <c r="L4245">
        <v>0.2858</v>
      </c>
      <c r="M4245">
        <v>0.28660000000000002</v>
      </c>
      <c r="N4245">
        <v>0.28789999999999999</v>
      </c>
      <c r="O4245">
        <v>0.28249999999999997</v>
      </c>
      <c r="P4245">
        <v>0.31090000000000001</v>
      </c>
    </row>
    <row r="4246" spans="1:63" x14ac:dyDescent="0.25">
      <c r="A4246" s="57" t="s">
        <v>304</v>
      </c>
      <c r="B4246" s="57" t="s">
        <v>304</v>
      </c>
      <c r="C4246" s="9">
        <v>33532</v>
      </c>
      <c r="D4246" s="9"/>
      <c r="E4246" s="9"/>
      <c r="F4246" s="10"/>
      <c r="H4246">
        <v>346.76</v>
      </c>
      <c r="I4246">
        <v>0.10100000000000001</v>
      </c>
      <c r="J4246">
        <v>0.1201</v>
      </c>
      <c r="K4246">
        <v>9.7750000000000004E-2</v>
      </c>
      <c r="L4246">
        <v>0.26979999999999998</v>
      </c>
      <c r="M4246">
        <v>0.27910000000000001</v>
      </c>
      <c r="N4246">
        <v>0.28349999999999997</v>
      </c>
      <c r="O4246">
        <v>0.2767</v>
      </c>
      <c r="P4246">
        <v>0.30585000000000001</v>
      </c>
    </row>
    <row r="4247" spans="1:63" x14ac:dyDescent="0.25">
      <c r="A4247" s="57" t="s">
        <v>304</v>
      </c>
      <c r="B4247" s="57" t="s">
        <v>304</v>
      </c>
      <c r="C4247" s="9">
        <v>33533</v>
      </c>
      <c r="D4247" s="9"/>
      <c r="E4247" s="9"/>
      <c r="F4247" s="10"/>
      <c r="U4247">
        <v>679.57500000000005</v>
      </c>
      <c r="AM4247">
        <v>6.7987147490000002</v>
      </c>
      <c r="AP4247">
        <v>275.62307872194498</v>
      </c>
      <c r="AS4247">
        <v>2.4666711000000001E-2</v>
      </c>
      <c r="BB4247">
        <v>257.5</v>
      </c>
      <c r="BJ4247">
        <v>403.95192127805501</v>
      </c>
      <c r="BK4247">
        <v>737.5</v>
      </c>
    </row>
    <row r="4248" spans="1:63" x14ac:dyDescent="0.25">
      <c r="A4248" s="57" t="s">
        <v>304</v>
      </c>
      <c r="B4248" s="57" t="s">
        <v>304</v>
      </c>
      <c r="C4248" s="9">
        <v>33540</v>
      </c>
      <c r="D4248" s="9"/>
      <c r="E4248" s="9"/>
      <c r="F4248" s="10"/>
      <c r="H4248">
        <v>330.07</v>
      </c>
      <c r="I4248">
        <v>7.3999999999999996E-2</v>
      </c>
      <c r="J4248">
        <v>0.1065</v>
      </c>
      <c r="K4248">
        <v>9.0950000000000003E-2</v>
      </c>
      <c r="L4248">
        <v>0.25180000000000002</v>
      </c>
      <c r="M4248">
        <v>0.26795000000000002</v>
      </c>
      <c r="N4248">
        <v>0.27400000000000002</v>
      </c>
      <c r="O4248">
        <v>0.27584999999999998</v>
      </c>
      <c r="P4248">
        <v>0.30930000000000002</v>
      </c>
    </row>
    <row r="4249" spans="1:63" x14ac:dyDescent="0.25">
      <c r="A4249" s="57" t="s">
        <v>304</v>
      </c>
      <c r="B4249" s="57" t="s">
        <v>304</v>
      </c>
      <c r="C4249" s="9">
        <v>33546</v>
      </c>
      <c r="D4249" s="9"/>
      <c r="E4249" s="9"/>
      <c r="F4249" s="10"/>
      <c r="H4249">
        <v>318.97000000000003</v>
      </c>
      <c r="I4249">
        <v>7.2499999999999995E-2</v>
      </c>
      <c r="J4249">
        <v>0.10174999999999999</v>
      </c>
      <c r="K4249">
        <v>8.5349999999999995E-2</v>
      </c>
      <c r="L4249">
        <v>0.24099999999999999</v>
      </c>
      <c r="M4249">
        <v>0.25559999999999999</v>
      </c>
      <c r="N4249">
        <v>0.26619999999999999</v>
      </c>
      <c r="O4249">
        <v>0.26974999999999999</v>
      </c>
      <c r="P4249">
        <v>0.30270000000000002</v>
      </c>
    </row>
    <row r="4250" spans="1:63" x14ac:dyDescent="0.25">
      <c r="A4250" s="57" t="s">
        <v>304</v>
      </c>
      <c r="B4250" s="57" t="s">
        <v>304</v>
      </c>
      <c r="C4250" s="9">
        <v>33547</v>
      </c>
      <c r="D4250" s="9"/>
      <c r="E4250" s="9"/>
      <c r="F4250" s="10"/>
      <c r="T4250">
        <v>14.141920000000001</v>
      </c>
      <c r="U4250">
        <v>887.9</v>
      </c>
      <c r="AJ4250">
        <v>6.0999999999999703</v>
      </c>
      <c r="AM4250">
        <v>5.1999119970000001</v>
      </c>
      <c r="AP4250">
        <v>254.66424859350701</v>
      </c>
      <c r="AS4250">
        <v>2.0418696E-2</v>
      </c>
      <c r="BB4250">
        <v>220</v>
      </c>
      <c r="BJ4250">
        <v>627.135751406493</v>
      </c>
      <c r="BK4250">
        <v>627.5</v>
      </c>
    </row>
    <row r="4251" spans="1:63" x14ac:dyDescent="0.25">
      <c r="A4251" s="57" t="s">
        <v>304</v>
      </c>
      <c r="B4251" s="57" t="s">
        <v>304</v>
      </c>
      <c r="C4251" s="9">
        <v>33553</v>
      </c>
      <c r="D4251" s="9"/>
      <c r="E4251" s="9"/>
      <c r="F4251" s="10"/>
      <c r="H4251">
        <v>314.56</v>
      </c>
      <c r="I4251">
        <v>8.5500000000000007E-2</v>
      </c>
      <c r="J4251">
        <v>9.9750000000000005E-2</v>
      </c>
      <c r="K4251">
        <v>8.3349999999999994E-2</v>
      </c>
      <c r="L4251">
        <v>0.2253</v>
      </c>
      <c r="M4251">
        <v>0.25109999999999999</v>
      </c>
      <c r="N4251">
        <v>0.25595000000000001</v>
      </c>
      <c r="O4251">
        <v>0.26729999999999998</v>
      </c>
      <c r="P4251">
        <v>0.30454999999999999</v>
      </c>
    </row>
    <row r="4252" spans="1:63" x14ac:dyDescent="0.25">
      <c r="A4252" s="57" t="s">
        <v>304</v>
      </c>
      <c r="B4252" s="57" t="s">
        <v>304</v>
      </c>
      <c r="C4252" s="9">
        <v>33560</v>
      </c>
      <c r="D4252" s="9"/>
      <c r="E4252" s="9"/>
      <c r="F4252" s="10"/>
      <c r="H4252">
        <v>303.92</v>
      </c>
      <c r="I4252">
        <v>7.7499999999999999E-2</v>
      </c>
      <c r="J4252">
        <v>9.715E-2</v>
      </c>
      <c r="K4252">
        <v>7.8299999999999995E-2</v>
      </c>
      <c r="L4252">
        <v>0.21525</v>
      </c>
      <c r="M4252">
        <v>0.2407</v>
      </c>
      <c r="N4252">
        <v>0.25019999999999998</v>
      </c>
      <c r="O4252">
        <v>0.26500000000000001</v>
      </c>
      <c r="P4252">
        <v>0.29549999999999998</v>
      </c>
    </row>
    <row r="4253" spans="1:63" x14ac:dyDescent="0.25">
      <c r="A4253" s="57" t="s">
        <v>304</v>
      </c>
      <c r="B4253" s="57" t="s">
        <v>304</v>
      </c>
      <c r="C4253" s="9">
        <v>33561</v>
      </c>
      <c r="D4253" s="9"/>
      <c r="E4253" s="9"/>
      <c r="F4253" s="10"/>
      <c r="T4253">
        <v>12.9821991085061</v>
      </c>
      <c r="U4253">
        <v>1151.825</v>
      </c>
      <c r="V4253">
        <v>184.32499999999999</v>
      </c>
      <c r="W4253">
        <v>1.6650000000000002E-2</v>
      </c>
      <c r="X4253">
        <v>3.0701200000000002</v>
      </c>
      <c r="AH4253">
        <v>0.93</v>
      </c>
      <c r="AI4253">
        <v>9.7219999999999807E-2</v>
      </c>
      <c r="AJ4253">
        <v>10.525</v>
      </c>
      <c r="AM4253">
        <v>3.9909390220000001</v>
      </c>
      <c r="AN4253">
        <v>2.8000000000000001E-2</v>
      </c>
      <c r="AO4253">
        <v>5.3648383259325101</v>
      </c>
      <c r="AP4253">
        <v>192.12982428317699</v>
      </c>
      <c r="AS4253">
        <v>2.0772095000000001E-2</v>
      </c>
      <c r="BB4253">
        <v>265</v>
      </c>
      <c r="BE4253">
        <v>207.260552270842</v>
      </c>
      <c r="BG4253">
        <v>5.9500000000000004E-3</v>
      </c>
      <c r="BH4253">
        <v>4.5613146790154797</v>
      </c>
      <c r="BJ4253">
        <v>764.84517571682295</v>
      </c>
      <c r="BK4253">
        <v>570</v>
      </c>
    </row>
    <row r="4254" spans="1:63" x14ac:dyDescent="0.25">
      <c r="A4254" s="57" t="s">
        <v>304</v>
      </c>
      <c r="B4254" s="57" t="s">
        <v>304</v>
      </c>
      <c r="C4254" s="9">
        <v>33568</v>
      </c>
      <c r="D4254" s="9"/>
      <c r="E4254" s="9"/>
      <c r="F4254" s="10"/>
      <c r="T4254">
        <v>17.2029530957963</v>
      </c>
      <c r="U4254">
        <v>1281.5999999999999</v>
      </c>
      <c r="V4254">
        <v>204.97499999999999</v>
      </c>
      <c r="W4254">
        <v>1.6650000000000002E-2</v>
      </c>
      <c r="X4254">
        <v>3.4026475</v>
      </c>
      <c r="AD4254">
        <v>2.3697238645788601</v>
      </c>
      <c r="AH4254">
        <v>1.0149999999999999</v>
      </c>
      <c r="AI4254">
        <v>0.129025</v>
      </c>
      <c r="AJ4254">
        <v>12.875</v>
      </c>
      <c r="AM4254">
        <v>3.6680000000000001</v>
      </c>
      <c r="AN4254">
        <v>2.8750000000000001E-2</v>
      </c>
      <c r="AO4254">
        <v>5.7846049756993798</v>
      </c>
      <c r="AP4254">
        <v>202.20798956851601</v>
      </c>
      <c r="AS4254">
        <v>1.8139737999999999E-2</v>
      </c>
      <c r="BB4254">
        <v>307.5</v>
      </c>
      <c r="BE4254">
        <v>207.260552270842</v>
      </c>
      <c r="BG4254">
        <v>9.9500000000000005E-3</v>
      </c>
      <c r="BH4254">
        <v>8.4337917383831194</v>
      </c>
      <c r="BJ4254">
        <v>861.54201043148396</v>
      </c>
      <c r="BK4254">
        <v>605</v>
      </c>
    </row>
    <row r="4255" spans="1:63" x14ac:dyDescent="0.25">
      <c r="A4255" s="57" t="s">
        <v>304</v>
      </c>
      <c r="B4255" s="57" t="s">
        <v>304</v>
      </c>
      <c r="C4255" s="9">
        <v>33574</v>
      </c>
      <c r="D4255" s="9"/>
      <c r="E4255" s="9"/>
      <c r="F4255" s="10"/>
      <c r="H4255">
        <v>287.52</v>
      </c>
      <c r="I4255">
        <v>8.3500000000000005E-2</v>
      </c>
      <c r="J4255">
        <v>8.7749999999999995E-2</v>
      </c>
      <c r="K4255">
        <v>7.2300000000000003E-2</v>
      </c>
      <c r="L4255">
        <v>0.19209999999999999</v>
      </c>
      <c r="M4255">
        <v>0.22550000000000001</v>
      </c>
      <c r="N4255">
        <v>0.23315</v>
      </c>
      <c r="O4255">
        <v>0.25530000000000003</v>
      </c>
      <c r="P4255">
        <v>0.28799999999999998</v>
      </c>
      <c r="T4255">
        <v>17.7272884840724</v>
      </c>
      <c r="U4255">
        <v>1377.55</v>
      </c>
      <c r="V4255">
        <v>252.05</v>
      </c>
      <c r="W4255">
        <v>1.8700000000000001E-2</v>
      </c>
      <c r="X4255">
        <v>4.706385</v>
      </c>
      <c r="AD4255">
        <v>44.7894477291577</v>
      </c>
      <c r="AH4255">
        <v>1.04</v>
      </c>
      <c r="AI4255">
        <v>0.16911000000000001</v>
      </c>
      <c r="AJ4255">
        <v>15.775</v>
      </c>
      <c r="AM4255">
        <v>2.9</v>
      </c>
      <c r="AN4255">
        <v>3.125E-2</v>
      </c>
      <c r="AO4255">
        <v>4.6078482120787703</v>
      </c>
      <c r="AP4255">
        <v>147.26542297311701</v>
      </c>
      <c r="AS4255">
        <v>1.9692334999999998E-2</v>
      </c>
      <c r="BB4255">
        <v>267.5</v>
      </c>
      <c r="BE4255">
        <v>207.260552270842</v>
      </c>
      <c r="BG4255">
        <v>8.9499999999999996E-3</v>
      </c>
      <c r="BH4255">
        <v>8.5461431502480494</v>
      </c>
      <c r="BJ4255">
        <v>962.45957702688304</v>
      </c>
      <c r="BK4255">
        <v>527.5</v>
      </c>
    </row>
    <row r="4256" spans="1:63" x14ac:dyDescent="0.25">
      <c r="A4256" s="57" t="s">
        <v>304</v>
      </c>
      <c r="B4256" s="57" t="s">
        <v>304</v>
      </c>
      <c r="C4256" s="9">
        <v>33581</v>
      </c>
      <c r="D4256" s="9"/>
      <c r="E4256" s="9"/>
      <c r="F4256" s="10"/>
      <c r="H4256">
        <v>276.20999999999998</v>
      </c>
      <c r="I4256">
        <v>6.9500000000000006E-2</v>
      </c>
      <c r="J4256">
        <v>8.7050000000000002E-2</v>
      </c>
      <c r="K4256">
        <v>7.0949999999999999E-2</v>
      </c>
      <c r="L4256">
        <v>0.1845</v>
      </c>
      <c r="M4256">
        <v>0.21895000000000001</v>
      </c>
      <c r="N4256">
        <v>0.21854999999999999</v>
      </c>
      <c r="O4256">
        <v>0.24335000000000001</v>
      </c>
      <c r="P4256">
        <v>0.28820000000000001</v>
      </c>
      <c r="T4256">
        <v>16.8577855525877</v>
      </c>
      <c r="U4256">
        <v>1525.7750000000001</v>
      </c>
      <c r="V4256">
        <v>353</v>
      </c>
      <c r="W4256">
        <v>1.7399999999999999E-2</v>
      </c>
      <c r="X4256">
        <v>6.2</v>
      </c>
      <c r="AD4256">
        <v>145.739447729158</v>
      </c>
      <c r="AH4256">
        <v>0.9</v>
      </c>
      <c r="AI4256">
        <v>0.16064999999999999</v>
      </c>
      <c r="AJ4256">
        <v>18</v>
      </c>
      <c r="AM4256">
        <v>2.0270000000000001</v>
      </c>
      <c r="AN4256">
        <v>2.6349999999999998E-2</v>
      </c>
      <c r="AO4256">
        <v>3.5966990851413199</v>
      </c>
      <c r="AP4256">
        <v>136.50810219829501</v>
      </c>
      <c r="AS4256">
        <v>1.4848935000000001E-2</v>
      </c>
      <c r="BB4256">
        <v>342.5</v>
      </c>
      <c r="BE4256">
        <v>207.260552270842</v>
      </c>
      <c r="BG4256">
        <v>6.7999999999999996E-3</v>
      </c>
      <c r="BH4256">
        <v>6.9242149050515902</v>
      </c>
      <c r="BJ4256">
        <v>1018.2668978017</v>
      </c>
      <c r="BK4256">
        <v>550</v>
      </c>
    </row>
    <row r="4257" spans="1:63" x14ac:dyDescent="0.25">
      <c r="A4257" s="57" t="s">
        <v>304</v>
      </c>
      <c r="B4257" s="57" t="s">
        <v>304</v>
      </c>
      <c r="C4257" s="9">
        <v>33585</v>
      </c>
      <c r="D4257" s="9"/>
      <c r="E4257" s="9"/>
      <c r="F4257" s="10"/>
      <c r="T4257">
        <v>15.603155116564</v>
      </c>
      <c r="U4257">
        <v>1350.4749999999999</v>
      </c>
      <c r="V4257">
        <v>341</v>
      </c>
      <c r="W4257">
        <v>2.035E-2</v>
      </c>
      <c r="X4257">
        <v>7.04</v>
      </c>
      <c r="AD4257">
        <v>133.739447729158</v>
      </c>
      <c r="AH4257">
        <v>0.98499999999999999</v>
      </c>
      <c r="AI4257">
        <v>0.189775</v>
      </c>
      <c r="AJ4257">
        <v>19.574999999999999</v>
      </c>
      <c r="AM4257">
        <v>2.0489999999999999</v>
      </c>
      <c r="AN4257">
        <v>2.7050000000000001E-2</v>
      </c>
      <c r="AO4257">
        <v>3.1285876285857999</v>
      </c>
      <c r="AP4257">
        <v>116.039808919644</v>
      </c>
      <c r="AS4257">
        <v>1.7657732999999998E-2</v>
      </c>
      <c r="BB4257">
        <v>210</v>
      </c>
      <c r="BE4257">
        <v>207.260552270842</v>
      </c>
      <c r="BG4257">
        <v>5.7000000000000002E-3</v>
      </c>
      <c r="BH4257">
        <v>5.0399046281187401</v>
      </c>
      <c r="BJ4257">
        <v>873.860191080356</v>
      </c>
      <c r="BK4257">
        <v>452.5</v>
      </c>
    </row>
    <row r="4258" spans="1:63" x14ac:dyDescent="0.25">
      <c r="A4258" s="57" t="s">
        <v>304</v>
      </c>
      <c r="B4258" s="57" t="s">
        <v>304</v>
      </c>
      <c r="C4258" s="9">
        <v>33588</v>
      </c>
      <c r="D4258" s="9"/>
      <c r="E4258" s="9"/>
      <c r="F4258" s="10"/>
      <c r="H4258">
        <v>320.79000000000002</v>
      </c>
      <c r="I4258">
        <v>0.21149999999999999</v>
      </c>
      <c r="J4258">
        <v>0.15310000000000001</v>
      </c>
      <c r="K4258">
        <v>8.2049999999999998E-2</v>
      </c>
      <c r="L4258">
        <v>0.18925</v>
      </c>
      <c r="M4258">
        <v>0.21834999999999999</v>
      </c>
      <c r="N4258">
        <v>0.21990000000000001</v>
      </c>
      <c r="O4258">
        <v>0.24404999999999999</v>
      </c>
      <c r="P4258">
        <v>0.28575</v>
      </c>
    </row>
    <row r="4259" spans="1:63" x14ac:dyDescent="0.25">
      <c r="A4259" s="57" t="s">
        <v>304</v>
      </c>
      <c r="B4259" s="57" t="s">
        <v>304</v>
      </c>
      <c r="C4259" s="9">
        <v>33590</v>
      </c>
      <c r="D4259" s="9"/>
      <c r="E4259" s="9"/>
      <c r="F4259" s="10"/>
      <c r="T4259">
        <v>17.131733208200899</v>
      </c>
      <c r="U4259">
        <v>1502.85</v>
      </c>
      <c r="V4259">
        <v>463.25</v>
      </c>
      <c r="W4259">
        <v>1.8700000000000001E-2</v>
      </c>
      <c r="X4259">
        <v>8.5634750000000004</v>
      </c>
      <c r="AD4259">
        <v>255.989447729158</v>
      </c>
      <c r="AH4259">
        <v>1.0549999999999999</v>
      </c>
      <c r="AI4259">
        <v>0.211095</v>
      </c>
      <c r="AJ4259">
        <v>20.024999999999999</v>
      </c>
      <c r="AM4259">
        <v>1.306</v>
      </c>
      <c r="AN4259">
        <v>2.3949999999999999E-2</v>
      </c>
      <c r="AO4259">
        <v>1.94663374676298</v>
      </c>
      <c r="AP4259">
        <v>81.263132070328496</v>
      </c>
      <c r="AS4259">
        <v>1.6071248999999999E-2</v>
      </c>
      <c r="BE4259">
        <v>207.260552270842</v>
      </c>
      <c r="BG4259">
        <v>6.3E-3</v>
      </c>
      <c r="BH4259">
        <v>5.8549865394575402</v>
      </c>
      <c r="BJ4259">
        <v>938.31186792967105</v>
      </c>
      <c r="BK4259">
        <v>540</v>
      </c>
    </row>
    <row r="4260" spans="1:63" x14ac:dyDescent="0.25">
      <c r="A4260" s="57" t="s">
        <v>304</v>
      </c>
      <c r="B4260" s="57" t="s">
        <v>304</v>
      </c>
      <c r="C4260" s="9">
        <v>33595</v>
      </c>
      <c r="D4260" s="9"/>
      <c r="E4260" s="9"/>
      <c r="F4260" s="10"/>
      <c r="H4260">
        <v>336.52</v>
      </c>
      <c r="I4260">
        <v>0.216</v>
      </c>
      <c r="J4260">
        <v>0.20044999999999999</v>
      </c>
      <c r="K4260">
        <v>0.11125</v>
      </c>
      <c r="L4260">
        <v>0.19455</v>
      </c>
      <c r="M4260">
        <v>0.21879999999999999</v>
      </c>
      <c r="N4260">
        <v>0.21495</v>
      </c>
      <c r="O4260">
        <v>0.24224999999999999</v>
      </c>
      <c r="P4260">
        <v>0.28434999999999999</v>
      </c>
      <c r="T4260">
        <v>15.9963605917519</v>
      </c>
      <c r="U4260">
        <v>1362.0250000000001</v>
      </c>
      <c r="V4260">
        <v>459.75</v>
      </c>
      <c r="W4260">
        <v>1.9699999999999999E-2</v>
      </c>
      <c r="X4260">
        <v>9.0570749999999993</v>
      </c>
      <c r="AD4260">
        <v>252.489447729158</v>
      </c>
      <c r="AH4260">
        <v>1.0900000000000001</v>
      </c>
      <c r="AI4260">
        <v>0.228405</v>
      </c>
      <c r="AJ4260">
        <v>20.925000000000001</v>
      </c>
      <c r="AM4260">
        <v>0.73599999999999999</v>
      </c>
      <c r="AN4260">
        <v>2.29E-2</v>
      </c>
      <c r="AO4260">
        <v>1.0363012775048199</v>
      </c>
      <c r="AP4260">
        <v>45.350690876071702</v>
      </c>
      <c r="AS4260">
        <v>1.622908E-2</v>
      </c>
      <c r="BE4260">
        <v>207.260552270842</v>
      </c>
      <c r="BG4260">
        <v>5.9500000000000004E-3</v>
      </c>
      <c r="BH4260">
        <v>4.9981131275604298</v>
      </c>
      <c r="BJ4260">
        <v>835.99930912392801</v>
      </c>
      <c r="BK4260">
        <v>457.5</v>
      </c>
    </row>
    <row r="4261" spans="1:63" x14ac:dyDescent="0.25">
      <c r="A4261" s="57" t="s">
        <v>304</v>
      </c>
      <c r="B4261" s="57" t="s">
        <v>304</v>
      </c>
      <c r="C4261" s="9">
        <v>33602</v>
      </c>
      <c r="D4261" s="9"/>
      <c r="E4261" s="9"/>
      <c r="F4261" s="10"/>
      <c r="H4261">
        <v>367.75</v>
      </c>
      <c r="I4261">
        <v>0.246</v>
      </c>
      <c r="J4261">
        <v>0.24475</v>
      </c>
      <c r="K4261">
        <v>0.17415</v>
      </c>
      <c r="L4261">
        <v>0.217</v>
      </c>
      <c r="M4261">
        <v>0.22405</v>
      </c>
      <c r="N4261">
        <v>0.21584999999999999</v>
      </c>
      <c r="O4261">
        <v>0.23855000000000001</v>
      </c>
      <c r="P4261">
        <v>0.27839999999999998</v>
      </c>
      <c r="T4261">
        <v>14.3013629706145</v>
      </c>
      <c r="U4261">
        <v>1835.2750000000001</v>
      </c>
      <c r="V4261">
        <v>811.25</v>
      </c>
      <c r="W4261">
        <v>1.83E-2</v>
      </c>
      <c r="X4261">
        <v>7.62195</v>
      </c>
      <c r="AD4261">
        <v>603.98944772915797</v>
      </c>
      <c r="AH4261">
        <v>0.81499999999999995</v>
      </c>
      <c r="AI4261">
        <v>0.2486525</v>
      </c>
      <c r="AJ4261">
        <v>31.25</v>
      </c>
      <c r="AM4261">
        <v>0.26200000000000001</v>
      </c>
      <c r="AN4261">
        <v>2.76E-2</v>
      </c>
      <c r="AO4261">
        <v>0.35185642105263099</v>
      </c>
      <c r="AP4261">
        <v>12.748421052631601</v>
      </c>
      <c r="AS4261">
        <v>2.0551565000000001E-2</v>
      </c>
      <c r="BE4261">
        <v>207.260552270842</v>
      </c>
      <c r="BG4261">
        <v>5.45E-3</v>
      </c>
      <c r="BH4261">
        <v>5.3353686578947404</v>
      </c>
      <c r="BJ4261">
        <v>980.02657894736797</v>
      </c>
      <c r="BK4261">
        <v>580</v>
      </c>
    </row>
    <row r="4262" spans="1:63" x14ac:dyDescent="0.25">
      <c r="A4262" s="57" t="s">
        <v>304</v>
      </c>
      <c r="B4262" s="57" t="s">
        <v>304</v>
      </c>
      <c r="C4262" s="9">
        <v>33609</v>
      </c>
      <c r="D4262" s="9"/>
      <c r="E4262" s="9"/>
      <c r="F4262" s="10"/>
      <c r="H4262">
        <v>404.92</v>
      </c>
      <c r="I4262">
        <v>0.26500000000000001</v>
      </c>
      <c r="J4262">
        <v>0.26910000000000001</v>
      </c>
      <c r="K4262">
        <v>0.23485</v>
      </c>
      <c r="L4262">
        <v>0.27145000000000002</v>
      </c>
      <c r="M4262">
        <v>0.2397</v>
      </c>
      <c r="N4262">
        <v>0.223</v>
      </c>
      <c r="O4262">
        <v>0.23935000000000001</v>
      </c>
      <c r="P4262">
        <v>0.28215000000000001</v>
      </c>
      <c r="U4262">
        <v>1669.8</v>
      </c>
      <c r="V4262">
        <v>742</v>
      </c>
      <c r="W4262">
        <v>2.3199999999999998E-2</v>
      </c>
      <c r="X4262">
        <v>17.008800000000001</v>
      </c>
      <c r="AD4262">
        <v>534.73944772915797</v>
      </c>
      <c r="AH4262">
        <v>1.39</v>
      </c>
      <c r="AI4262">
        <v>9.8342500000000596E-2</v>
      </c>
      <c r="AJ4262">
        <v>7.0750000000000499</v>
      </c>
      <c r="AN4262">
        <v>2.6700000000000002E-2</v>
      </c>
      <c r="BE4262">
        <v>207.260552270842</v>
      </c>
      <c r="BG4262">
        <v>4.7000000000000002E-3</v>
      </c>
      <c r="BK4262">
        <v>495</v>
      </c>
    </row>
    <row r="4263" spans="1:63" x14ac:dyDescent="0.25">
      <c r="A4263" s="57" t="s">
        <v>304</v>
      </c>
      <c r="B4263" s="57" t="s">
        <v>304</v>
      </c>
      <c r="C4263" s="9">
        <v>33613</v>
      </c>
      <c r="D4263" s="9"/>
      <c r="E4263" s="9"/>
      <c r="F4263" s="10"/>
      <c r="BE4263">
        <v>207.260552270842</v>
      </c>
      <c r="BG4263">
        <v>0</v>
      </c>
    </row>
    <row r="4264" spans="1:63" x14ac:dyDescent="0.25">
      <c r="A4264" s="57" t="s">
        <v>304</v>
      </c>
      <c r="B4264" s="57" t="s">
        <v>304</v>
      </c>
      <c r="C4264" s="9">
        <v>33616</v>
      </c>
      <c r="D4264" s="9"/>
      <c r="E4264" s="9"/>
      <c r="F4264" s="10"/>
      <c r="H4264">
        <v>387.45</v>
      </c>
      <c r="I4264">
        <v>0.23250000000000001</v>
      </c>
      <c r="J4264">
        <v>0.246</v>
      </c>
      <c r="K4264">
        <v>0.19070000000000001</v>
      </c>
      <c r="L4264">
        <v>0.27565000000000001</v>
      </c>
      <c r="M4264">
        <v>0.24904999999999999</v>
      </c>
      <c r="N4264">
        <v>0.22735</v>
      </c>
      <c r="O4264">
        <v>0.23760000000000001</v>
      </c>
      <c r="P4264">
        <v>0.27839999999999998</v>
      </c>
    </row>
    <row r="4265" spans="1:63" x14ac:dyDescent="0.25">
      <c r="A4265" s="57" t="s">
        <v>304</v>
      </c>
      <c r="B4265" s="57" t="s">
        <v>304</v>
      </c>
      <c r="C4265" s="9">
        <v>33618</v>
      </c>
      <c r="D4265" s="9"/>
      <c r="E4265" s="9"/>
      <c r="F4265" s="10"/>
      <c r="BE4265">
        <v>207.260552270842</v>
      </c>
    </row>
    <row r="4266" spans="1:63" x14ac:dyDescent="0.25">
      <c r="A4266" s="57" t="s">
        <v>304</v>
      </c>
      <c r="B4266" s="57" t="s">
        <v>304</v>
      </c>
      <c r="C4266" s="9">
        <v>33623</v>
      </c>
      <c r="D4266" s="9"/>
      <c r="E4266" s="9"/>
      <c r="F4266" s="10" t="s">
        <v>84</v>
      </c>
      <c r="H4266">
        <v>384.02</v>
      </c>
      <c r="I4266">
        <v>0.2535</v>
      </c>
      <c r="J4266">
        <v>0.2324</v>
      </c>
      <c r="K4266">
        <v>0.17230000000000001</v>
      </c>
      <c r="L4266">
        <v>0.26865</v>
      </c>
      <c r="M4266">
        <v>0.25124999999999997</v>
      </c>
      <c r="N4266">
        <v>0.2288</v>
      </c>
      <c r="O4266">
        <v>0.23619999999999999</v>
      </c>
      <c r="P4266">
        <v>0.27700000000000002</v>
      </c>
      <c r="U4266" s="35">
        <v>1243.8978697201401</v>
      </c>
      <c r="Z4266">
        <v>3.4193895000000002E-2</v>
      </c>
      <c r="AB4266">
        <v>12136.671161177899</v>
      </c>
      <c r="AD4266">
        <v>415.00005933484499</v>
      </c>
      <c r="AT4266" t="s">
        <v>45</v>
      </c>
    </row>
    <row r="4267" spans="1:63" x14ac:dyDescent="0.25">
      <c r="A4267" s="57" t="s">
        <v>305</v>
      </c>
      <c r="B4267" s="57" t="s">
        <v>305</v>
      </c>
      <c r="C4267" s="9">
        <v>33483</v>
      </c>
      <c r="D4267" s="9"/>
      <c r="E4267" s="9"/>
      <c r="F4267" s="10"/>
      <c r="H4267">
        <v>392.55</v>
      </c>
      <c r="I4267">
        <v>0.28050000000000003</v>
      </c>
      <c r="J4267">
        <v>0.27965000000000001</v>
      </c>
      <c r="K4267">
        <v>0.27</v>
      </c>
      <c r="L4267">
        <v>0.29599999999999999</v>
      </c>
      <c r="M4267">
        <v>0.23105000000000001</v>
      </c>
      <c r="N4267">
        <v>0.24529999999999999</v>
      </c>
      <c r="O4267">
        <v>0.20419999999999999</v>
      </c>
      <c r="P4267">
        <v>0.15604999999999999</v>
      </c>
    </row>
    <row r="4268" spans="1:63" x14ac:dyDescent="0.25">
      <c r="A4268" s="57" t="s">
        <v>305</v>
      </c>
      <c r="B4268" s="57" t="s">
        <v>305</v>
      </c>
      <c r="C4268" s="9">
        <v>33491</v>
      </c>
      <c r="D4268" s="9"/>
      <c r="E4268" s="9"/>
      <c r="F4268" s="10"/>
      <c r="H4268">
        <v>388.84</v>
      </c>
      <c r="I4268">
        <v>0.27350000000000002</v>
      </c>
      <c r="J4268">
        <v>0.27045000000000002</v>
      </c>
      <c r="K4268">
        <v>0.26829999999999998</v>
      </c>
      <c r="L4268">
        <v>0.29444999999999999</v>
      </c>
      <c r="M4268">
        <v>0.23180000000000001</v>
      </c>
      <c r="N4268">
        <v>0.24445</v>
      </c>
      <c r="O4268">
        <v>0.20549999999999999</v>
      </c>
      <c r="P4268">
        <v>0.15575</v>
      </c>
    </row>
    <row r="4269" spans="1:63" x14ac:dyDescent="0.25">
      <c r="A4269" s="57" t="s">
        <v>305</v>
      </c>
      <c r="B4269" s="57" t="s">
        <v>305</v>
      </c>
      <c r="C4269" s="9">
        <v>33497</v>
      </c>
      <c r="D4269" s="9"/>
      <c r="E4269" s="9"/>
      <c r="F4269" s="10"/>
      <c r="H4269">
        <v>385.75</v>
      </c>
      <c r="I4269">
        <v>0.27650000000000002</v>
      </c>
      <c r="J4269">
        <v>0.25805</v>
      </c>
      <c r="K4269">
        <v>0.26284999999999997</v>
      </c>
      <c r="L4269">
        <v>0.29189999999999999</v>
      </c>
      <c r="M4269">
        <v>0.23044999999999999</v>
      </c>
      <c r="N4269">
        <v>0.24675</v>
      </c>
      <c r="O4269">
        <v>0.20660000000000001</v>
      </c>
      <c r="P4269">
        <v>0.15565000000000001</v>
      </c>
    </row>
    <row r="4270" spans="1:63" x14ac:dyDescent="0.25">
      <c r="A4270" s="57" t="s">
        <v>305</v>
      </c>
      <c r="B4270" s="57" t="s">
        <v>305</v>
      </c>
      <c r="C4270" s="9">
        <v>33504</v>
      </c>
      <c r="D4270" s="9"/>
      <c r="E4270" s="9"/>
      <c r="F4270" s="10"/>
      <c r="H4270">
        <v>384.06</v>
      </c>
      <c r="I4270">
        <v>0.27150000000000002</v>
      </c>
      <c r="J4270">
        <v>0.25755</v>
      </c>
      <c r="K4270">
        <v>0.26229999999999998</v>
      </c>
      <c r="L4270">
        <v>0.29125000000000001</v>
      </c>
      <c r="M4270">
        <v>0.22994999999999999</v>
      </c>
      <c r="N4270">
        <v>0.24625</v>
      </c>
      <c r="O4270">
        <v>0.20619999999999999</v>
      </c>
      <c r="P4270">
        <v>0.15529999999999999</v>
      </c>
    </row>
    <row r="4271" spans="1:63" x14ac:dyDescent="0.25">
      <c r="A4271" s="57" t="s">
        <v>305</v>
      </c>
      <c r="B4271" s="57" t="s">
        <v>305</v>
      </c>
      <c r="C4271" s="9">
        <v>33505</v>
      </c>
      <c r="D4271" s="9"/>
      <c r="E4271" s="9"/>
      <c r="F4271" s="10"/>
      <c r="U4271">
        <v>230.42500000000001</v>
      </c>
      <c r="AM4271">
        <v>3.54459825</v>
      </c>
      <c r="AP4271">
        <v>144.216716769253</v>
      </c>
      <c r="AS4271">
        <v>2.4578276E-2</v>
      </c>
      <c r="BB4271">
        <v>232.5</v>
      </c>
      <c r="BJ4271">
        <v>86.208283230747199</v>
      </c>
      <c r="BK4271">
        <v>820</v>
      </c>
    </row>
    <row r="4272" spans="1:63" x14ac:dyDescent="0.25">
      <c r="A4272" s="57" t="s">
        <v>305</v>
      </c>
      <c r="B4272" s="57" t="s">
        <v>305</v>
      </c>
      <c r="C4272" s="9">
        <v>33512</v>
      </c>
      <c r="D4272" s="9"/>
      <c r="E4272" s="9"/>
      <c r="F4272" s="10"/>
      <c r="H4272">
        <v>361.94</v>
      </c>
      <c r="I4272">
        <v>0.23649999999999999</v>
      </c>
      <c r="J4272">
        <v>0.22925000000000001</v>
      </c>
      <c r="K4272">
        <v>0.24854999999999999</v>
      </c>
      <c r="L4272">
        <v>0.28520000000000001</v>
      </c>
      <c r="M4272">
        <v>0.22005</v>
      </c>
      <c r="N4272">
        <v>0.23574999999999999</v>
      </c>
      <c r="O4272">
        <v>0.20035</v>
      </c>
      <c r="P4272">
        <v>0.15404999999999999</v>
      </c>
    </row>
    <row r="4273" spans="1:63" x14ac:dyDescent="0.25">
      <c r="A4273" s="57" t="s">
        <v>305</v>
      </c>
      <c r="B4273" s="57" t="s">
        <v>305</v>
      </c>
      <c r="C4273" s="9">
        <v>33519</v>
      </c>
      <c r="D4273" s="9"/>
      <c r="E4273" s="9"/>
      <c r="F4273" s="10"/>
      <c r="H4273">
        <v>344.43</v>
      </c>
      <c r="I4273">
        <v>0.215</v>
      </c>
      <c r="J4273">
        <v>0.19764999999999999</v>
      </c>
      <c r="K4273">
        <v>0.22745000000000001</v>
      </c>
      <c r="L4273">
        <v>0.28029999999999999</v>
      </c>
      <c r="M4273">
        <v>0.2162</v>
      </c>
      <c r="N4273">
        <v>0.23344999999999999</v>
      </c>
      <c r="O4273">
        <v>0.1993</v>
      </c>
      <c r="P4273">
        <v>0.15279999999999999</v>
      </c>
    </row>
    <row r="4274" spans="1:63" x14ac:dyDescent="0.25">
      <c r="A4274" s="3" t="s">
        <v>305</v>
      </c>
      <c r="B4274" s="3" t="s">
        <v>305</v>
      </c>
      <c r="C4274" s="4">
        <v>33521</v>
      </c>
      <c r="D4274" s="9"/>
      <c r="E4274" s="9"/>
      <c r="F4274" s="10"/>
      <c r="U4274">
        <v>457.67500000000001</v>
      </c>
      <c r="AM4274">
        <v>6.8376998589999998</v>
      </c>
      <c r="AP4274">
        <v>241.83710757327799</v>
      </c>
      <c r="AS4274">
        <v>2.8273989999999999E-2</v>
      </c>
      <c r="BB4274">
        <v>245</v>
      </c>
      <c r="BJ4274">
        <v>215.83789242672199</v>
      </c>
      <c r="BK4274">
        <v>807.5</v>
      </c>
    </row>
    <row r="4275" spans="1:63" x14ac:dyDescent="0.25">
      <c r="A4275" s="3" t="s">
        <v>305</v>
      </c>
      <c r="B4275" s="3" t="s">
        <v>305</v>
      </c>
      <c r="C4275" s="4">
        <v>33525</v>
      </c>
      <c r="D4275" s="9"/>
      <c r="E4275" s="9"/>
      <c r="F4275" s="10"/>
      <c r="H4275">
        <v>323.02</v>
      </c>
      <c r="I4275">
        <v>0.17399999999999999</v>
      </c>
      <c r="J4275">
        <v>0.1636</v>
      </c>
      <c r="K4275">
        <v>0.20085</v>
      </c>
      <c r="L4275">
        <v>0.27324999999999999</v>
      </c>
      <c r="M4275">
        <v>0.21174999999999999</v>
      </c>
      <c r="N4275">
        <v>0.23724999999999999</v>
      </c>
      <c r="O4275">
        <v>0.2009</v>
      </c>
      <c r="P4275">
        <v>0.1535</v>
      </c>
    </row>
    <row r="4276" spans="1:63" x14ac:dyDescent="0.25">
      <c r="A4276" s="3" t="s">
        <v>305</v>
      </c>
      <c r="B4276" s="3" t="s">
        <v>305</v>
      </c>
      <c r="C4276" s="4">
        <v>33532</v>
      </c>
      <c r="D4276" s="9"/>
      <c r="E4276" s="9"/>
      <c r="F4276" s="10"/>
      <c r="H4276">
        <v>293.39</v>
      </c>
      <c r="I4276">
        <v>0.1285</v>
      </c>
      <c r="J4276">
        <v>0.13355</v>
      </c>
      <c r="K4276">
        <v>0.16594999999999999</v>
      </c>
      <c r="L4276">
        <v>0.2571</v>
      </c>
      <c r="M4276">
        <v>0.20150000000000001</v>
      </c>
      <c r="N4276">
        <v>0.23230000000000001</v>
      </c>
      <c r="O4276">
        <v>0.19639999999999999</v>
      </c>
      <c r="P4276">
        <v>0.15165000000000001</v>
      </c>
    </row>
    <row r="4277" spans="1:63" x14ac:dyDescent="0.25">
      <c r="A4277" s="3" t="s">
        <v>305</v>
      </c>
      <c r="B4277" s="3" t="s">
        <v>305</v>
      </c>
      <c r="C4277" s="4">
        <v>33533</v>
      </c>
      <c r="D4277" s="9"/>
      <c r="E4277" s="9"/>
      <c r="F4277" s="10"/>
      <c r="U4277">
        <v>623.20000000000005</v>
      </c>
      <c r="AM4277">
        <v>6.4818234959999996</v>
      </c>
      <c r="AP4277">
        <v>268.49568352326003</v>
      </c>
      <c r="AS4277">
        <v>2.4141257999999999E-2</v>
      </c>
      <c r="BB4277">
        <v>245</v>
      </c>
      <c r="BJ4277">
        <v>354.70431647674002</v>
      </c>
      <c r="BK4277">
        <v>695</v>
      </c>
    </row>
    <row r="4278" spans="1:63" x14ac:dyDescent="0.25">
      <c r="A4278" s="3" t="s">
        <v>305</v>
      </c>
      <c r="B4278" s="3" t="s">
        <v>305</v>
      </c>
      <c r="C4278" s="4">
        <v>33540</v>
      </c>
      <c r="D4278" s="9"/>
      <c r="E4278" s="9"/>
      <c r="F4278" s="10"/>
      <c r="H4278">
        <v>268.55</v>
      </c>
      <c r="I4278">
        <v>0.10100000000000001</v>
      </c>
      <c r="J4278">
        <v>0.1177</v>
      </c>
      <c r="K4278">
        <v>0.14615</v>
      </c>
      <c r="L4278">
        <v>0.23005</v>
      </c>
      <c r="M4278">
        <v>0.18404999999999999</v>
      </c>
      <c r="N4278">
        <v>0.22339999999999999</v>
      </c>
      <c r="O4278">
        <v>0.19359999999999999</v>
      </c>
      <c r="P4278">
        <v>0.14680000000000001</v>
      </c>
    </row>
    <row r="4279" spans="1:63" x14ac:dyDescent="0.25">
      <c r="A4279" s="3" t="s">
        <v>305</v>
      </c>
      <c r="B4279" s="3" t="s">
        <v>305</v>
      </c>
      <c r="C4279" s="4">
        <v>33546</v>
      </c>
      <c r="D4279" s="9"/>
      <c r="E4279" s="9"/>
      <c r="F4279" s="10"/>
      <c r="H4279">
        <v>258.86</v>
      </c>
      <c r="I4279">
        <v>0.10299999999999999</v>
      </c>
      <c r="J4279">
        <v>0.11325</v>
      </c>
      <c r="K4279">
        <v>0.13830000000000001</v>
      </c>
      <c r="L4279">
        <v>0.2157</v>
      </c>
      <c r="M4279">
        <v>0.1714</v>
      </c>
      <c r="N4279">
        <v>0.21625</v>
      </c>
      <c r="O4279">
        <v>0.18925</v>
      </c>
      <c r="P4279">
        <v>0.14715</v>
      </c>
    </row>
    <row r="4280" spans="1:63" x14ac:dyDescent="0.25">
      <c r="A4280" s="3" t="s">
        <v>305</v>
      </c>
      <c r="B4280" s="3" t="s">
        <v>305</v>
      </c>
      <c r="C4280" s="4">
        <v>33547</v>
      </c>
      <c r="D4280" s="9"/>
      <c r="E4280" s="9"/>
      <c r="F4280" s="10"/>
      <c r="T4280">
        <v>14.447685</v>
      </c>
      <c r="U4280">
        <v>750.125</v>
      </c>
      <c r="AJ4280">
        <v>5.375</v>
      </c>
      <c r="AM4280">
        <v>5.700381492</v>
      </c>
      <c r="AP4280">
        <v>240.55948098855001</v>
      </c>
      <c r="AS4280">
        <v>2.3696348999999998E-2</v>
      </c>
      <c r="BB4280">
        <v>220</v>
      </c>
      <c r="BJ4280">
        <v>504.19051901145002</v>
      </c>
      <c r="BK4280">
        <v>620</v>
      </c>
    </row>
    <row r="4281" spans="1:63" x14ac:dyDescent="0.25">
      <c r="A4281" s="3" t="s">
        <v>305</v>
      </c>
      <c r="B4281" s="3" t="s">
        <v>305</v>
      </c>
      <c r="C4281" s="4">
        <v>33553</v>
      </c>
      <c r="D4281" s="9"/>
      <c r="E4281" s="9"/>
      <c r="F4281" s="10"/>
      <c r="H4281">
        <v>246.33</v>
      </c>
      <c r="I4281">
        <v>0.10150000000000001</v>
      </c>
      <c r="J4281">
        <v>0.1061</v>
      </c>
      <c r="K4281">
        <v>0.12759999999999999</v>
      </c>
      <c r="L4281">
        <v>0.19420000000000001</v>
      </c>
      <c r="M4281">
        <v>0.16189999999999999</v>
      </c>
      <c r="N4281">
        <v>0.21015</v>
      </c>
      <c r="O4281">
        <v>0.18385000000000001</v>
      </c>
      <c r="P4281">
        <v>0.14635000000000001</v>
      </c>
    </row>
    <row r="4282" spans="1:63" x14ac:dyDescent="0.25">
      <c r="A4282" s="3" t="s">
        <v>305</v>
      </c>
      <c r="B4282" s="3" t="s">
        <v>305</v>
      </c>
      <c r="C4282" s="4">
        <v>33560</v>
      </c>
      <c r="D4282" s="9"/>
      <c r="E4282" s="9"/>
      <c r="F4282" s="10"/>
      <c r="H4282">
        <v>230.52</v>
      </c>
      <c r="I4282">
        <v>9.1499999999999998E-2</v>
      </c>
      <c r="J4282">
        <v>9.7949999999999995E-2</v>
      </c>
      <c r="K4282">
        <v>0.11745</v>
      </c>
      <c r="L4282">
        <v>0.1668</v>
      </c>
      <c r="M4282">
        <v>0.14779999999999999</v>
      </c>
      <c r="N4282">
        <v>0.20319999999999999</v>
      </c>
      <c r="O4282">
        <v>0.18245</v>
      </c>
      <c r="P4282">
        <v>0.14545</v>
      </c>
    </row>
    <row r="4283" spans="1:63" x14ac:dyDescent="0.25">
      <c r="A4283" s="3" t="s">
        <v>305</v>
      </c>
      <c r="B4283" s="3" t="s">
        <v>305</v>
      </c>
      <c r="C4283" s="4">
        <v>33561</v>
      </c>
      <c r="D4283" s="9"/>
      <c r="E4283" s="9"/>
      <c r="F4283" s="10"/>
      <c r="T4283">
        <v>15.3475214857424</v>
      </c>
      <c r="U4283">
        <v>1325</v>
      </c>
      <c r="V4283">
        <v>230.25</v>
      </c>
      <c r="W4283">
        <v>1.49E-2</v>
      </c>
      <c r="X4283">
        <v>3.4116499999999998</v>
      </c>
      <c r="AD4283">
        <v>26.438453032155302</v>
      </c>
      <c r="AH4283">
        <v>0.92500000000000004</v>
      </c>
      <c r="AI4283">
        <v>8.7482500000000393E-2</v>
      </c>
      <c r="AJ4283">
        <v>9.4500000000000508</v>
      </c>
      <c r="AM4283">
        <v>5.2039999999999997</v>
      </c>
      <c r="AN4283">
        <v>2.7699999999999999E-2</v>
      </c>
      <c r="AO4283">
        <v>6.4802274876957204</v>
      </c>
      <c r="AP4283">
        <v>233.077376477923</v>
      </c>
      <c r="AS4283">
        <v>2.2327349E-2</v>
      </c>
      <c r="BB4283">
        <v>230</v>
      </c>
      <c r="BE4283">
        <v>204.62309393568901</v>
      </c>
      <c r="BG4283">
        <v>6.5500000000000003E-3</v>
      </c>
      <c r="BH4283">
        <v>5.5741919574235697</v>
      </c>
      <c r="BJ4283">
        <v>852.22262352207701</v>
      </c>
      <c r="BK4283">
        <v>710</v>
      </c>
    </row>
    <row r="4284" spans="1:63" x14ac:dyDescent="0.25">
      <c r="A4284" s="3" t="s">
        <v>305</v>
      </c>
      <c r="B4284" s="3" t="s">
        <v>305</v>
      </c>
      <c r="C4284" s="4">
        <v>33568</v>
      </c>
      <c r="D4284" s="9"/>
      <c r="E4284" s="9"/>
      <c r="F4284" s="10"/>
      <c r="T4284">
        <v>14.9710192055141</v>
      </c>
      <c r="U4284">
        <v>1341.55</v>
      </c>
      <c r="V4284">
        <v>232.97499999999999</v>
      </c>
      <c r="W4284">
        <v>1.5949999999999999E-2</v>
      </c>
      <c r="X4284">
        <v>3.7474075</v>
      </c>
      <c r="AD4284">
        <v>28.351906064310601</v>
      </c>
      <c r="AH4284">
        <v>1</v>
      </c>
      <c r="AI4284">
        <v>0.16208</v>
      </c>
      <c r="AJ4284">
        <v>16</v>
      </c>
      <c r="AM4284">
        <v>3.94</v>
      </c>
      <c r="AN4284">
        <v>2.8000000000000001E-2</v>
      </c>
      <c r="AO4284">
        <v>5.6458864123547299</v>
      </c>
      <c r="AP4284">
        <v>198.505410260068</v>
      </c>
      <c r="AS4284">
        <v>1.9848325999999999E-2</v>
      </c>
      <c r="BB4284">
        <v>247.5</v>
      </c>
      <c r="BE4284">
        <v>204.62309393568901</v>
      </c>
      <c r="BG4284">
        <v>6.1000000000000004E-3</v>
      </c>
      <c r="BH4284">
        <v>5.4469607661453798</v>
      </c>
      <c r="BJ4284">
        <v>894.06958973993198</v>
      </c>
      <c r="BK4284">
        <v>487.5</v>
      </c>
    </row>
    <row r="4285" spans="1:63" x14ac:dyDescent="0.25">
      <c r="A4285" s="3" t="s">
        <v>305</v>
      </c>
      <c r="B4285" s="3" t="s">
        <v>305</v>
      </c>
      <c r="C4285" s="4">
        <v>33574</v>
      </c>
      <c r="D4285" s="9"/>
      <c r="E4285" s="9"/>
      <c r="F4285" s="10"/>
      <c r="H4285">
        <v>203.04</v>
      </c>
      <c r="I4285">
        <v>7.6499999999999999E-2</v>
      </c>
      <c r="J4285">
        <v>8.8950000000000001E-2</v>
      </c>
      <c r="K4285">
        <v>0.1042</v>
      </c>
      <c r="L4285">
        <v>0.13095000000000001</v>
      </c>
      <c r="M4285">
        <v>0.1236</v>
      </c>
      <c r="N4285">
        <v>0.18490000000000001</v>
      </c>
      <c r="O4285">
        <v>0.16855000000000001</v>
      </c>
      <c r="P4285">
        <v>0.13755000000000001</v>
      </c>
      <c r="T4285">
        <v>17.096926636977699</v>
      </c>
      <c r="U4285">
        <v>1476.575</v>
      </c>
      <c r="V4285">
        <v>319.375</v>
      </c>
      <c r="W4285">
        <v>1.8700000000000001E-2</v>
      </c>
      <c r="X4285">
        <v>5.9583325</v>
      </c>
      <c r="AD4285">
        <v>114.751906064311</v>
      </c>
      <c r="AH4285">
        <v>0.79500000000000004</v>
      </c>
      <c r="AI4285">
        <v>9.4692500000000304E-2</v>
      </c>
      <c r="AJ4285">
        <v>11.7</v>
      </c>
      <c r="AM4285">
        <v>2.2320000000000002</v>
      </c>
      <c r="AN4285">
        <v>2.725E-2</v>
      </c>
      <c r="AO4285">
        <v>4.69673719410609</v>
      </c>
      <c r="AP4285">
        <v>168.237616442263</v>
      </c>
      <c r="AS4285">
        <v>1.326695E-2</v>
      </c>
      <c r="BB4285">
        <v>247.5</v>
      </c>
      <c r="BE4285">
        <v>204.62309393568901</v>
      </c>
      <c r="BG4285">
        <v>6.7000000000000002E-3</v>
      </c>
      <c r="BH4285">
        <v>6.6357332327678398</v>
      </c>
      <c r="BJ4285">
        <v>977.26238355773705</v>
      </c>
      <c r="BK4285">
        <v>507.5</v>
      </c>
    </row>
    <row r="4286" spans="1:63" x14ac:dyDescent="0.25">
      <c r="A4286" s="3" t="s">
        <v>305</v>
      </c>
      <c r="B4286" s="3" t="s">
        <v>305</v>
      </c>
      <c r="C4286" s="4">
        <v>33581</v>
      </c>
      <c r="D4286" s="9"/>
      <c r="E4286" s="9"/>
      <c r="F4286" s="10"/>
      <c r="H4286">
        <v>198.04</v>
      </c>
      <c r="I4286">
        <v>8.2000000000000003E-2</v>
      </c>
      <c r="J4286">
        <v>8.6050000000000001E-2</v>
      </c>
      <c r="K4286">
        <v>0.10015</v>
      </c>
      <c r="L4286">
        <v>0.12385</v>
      </c>
      <c r="M4286">
        <v>0.12230000000000001</v>
      </c>
      <c r="N4286">
        <v>0.17699999999999999</v>
      </c>
      <c r="O4286">
        <v>0.16339999999999999</v>
      </c>
      <c r="P4286">
        <v>0.13544999999999999</v>
      </c>
      <c r="T4286">
        <v>19.6118379040241</v>
      </c>
      <c r="U4286">
        <v>1651.0250000000001</v>
      </c>
      <c r="V4286">
        <v>383.25</v>
      </c>
      <c r="W4286">
        <v>1.6500000000000001E-2</v>
      </c>
      <c r="X4286">
        <v>6.3283500000000004</v>
      </c>
      <c r="AD4286">
        <v>178.62690606431099</v>
      </c>
      <c r="AH4286">
        <v>1.03</v>
      </c>
      <c r="AI4286">
        <v>0.14657500000000001</v>
      </c>
      <c r="AJ4286">
        <v>14.375</v>
      </c>
      <c r="AM4286">
        <v>3.6160000000000001</v>
      </c>
      <c r="AN4286">
        <v>3.2500000000000001E-2</v>
      </c>
      <c r="AO4286">
        <v>6.3163269230769199</v>
      </c>
      <c r="AP4286">
        <v>184.466783216783</v>
      </c>
      <c r="AS4286">
        <v>1.9602445E-2</v>
      </c>
      <c r="BB4286">
        <v>240</v>
      </c>
      <c r="BE4286">
        <v>204.62309393568901</v>
      </c>
      <c r="BG4286">
        <v>6.3499999999999997E-3</v>
      </c>
      <c r="BH4286">
        <v>6.8356894755244797</v>
      </c>
      <c r="BJ4286">
        <v>1068.9332167832199</v>
      </c>
      <c r="BK4286">
        <v>547.5</v>
      </c>
    </row>
    <row r="4287" spans="1:63" x14ac:dyDescent="0.25">
      <c r="A4287" s="3" t="s">
        <v>305</v>
      </c>
      <c r="B4287" s="3" t="s">
        <v>305</v>
      </c>
      <c r="C4287" s="4">
        <v>33585</v>
      </c>
      <c r="D4287" s="9"/>
      <c r="E4287" s="9"/>
      <c r="F4287" s="10"/>
      <c r="T4287">
        <v>19.7814101081341</v>
      </c>
      <c r="U4287">
        <v>1632.25</v>
      </c>
      <c r="V4287">
        <v>428.25</v>
      </c>
      <c r="W4287">
        <v>1.8800000000000001E-2</v>
      </c>
      <c r="X4287">
        <v>8.0377500000000008</v>
      </c>
      <c r="AD4287">
        <v>223.62690606431099</v>
      </c>
      <c r="AH4287">
        <v>0.95499999999999996</v>
      </c>
      <c r="AI4287">
        <v>0.18288750000000001</v>
      </c>
      <c r="AJ4287">
        <v>19.125</v>
      </c>
      <c r="AM4287">
        <v>2.8330000000000002</v>
      </c>
      <c r="AN4287">
        <v>2.8750000000000001E-2</v>
      </c>
      <c r="AO4287">
        <v>4.5487344670320402</v>
      </c>
      <c r="AP4287">
        <v>152.811904187674</v>
      </c>
      <c r="AS4287">
        <v>1.8539132E-2</v>
      </c>
      <c r="BB4287">
        <v>250</v>
      </c>
      <c r="BE4287">
        <v>204.62309393568901</v>
      </c>
      <c r="BG4287">
        <v>6.7999999999999996E-3</v>
      </c>
      <c r="BH4287">
        <v>7.0375067059191903</v>
      </c>
      <c r="BJ4287">
        <v>1032.0630958123299</v>
      </c>
      <c r="BK4287">
        <v>550</v>
      </c>
    </row>
    <row r="4288" spans="1:63" x14ac:dyDescent="0.25">
      <c r="A4288" s="3" t="s">
        <v>305</v>
      </c>
      <c r="B4288" s="3" t="s">
        <v>305</v>
      </c>
      <c r="C4288" s="4">
        <v>33588</v>
      </c>
      <c r="D4288" s="9"/>
      <c r="E4288" s="9"/>
      <c r="F4288" s="10"/>
      <c r="H4288">
        <v>191.99</v>
      </c>
      <c r="I4288">
        <v>0.08</v>
      </c>
      <c r="J4288">
        <v>8.5500000000000007E-2</v>
      </c>
      <c r="K4288">
        <v>9.7949999999999995E-2</v>
      </c>
      <c r="L4288">
        <v>0.11849999999999999</v>
      </c>
      <c r="M4288">
        <v>0.1125</v>
      </c>
      <c r="N4288">
        <v>0.17224999999999999</v>
      </c>
      <c r="O4288">
        <v>0.16184999999999999</v>
      </c>
      <c r="P4288">
        <v>0.13139999999999999</v>
      </c>
    </row>
    <row r="4289" spans="1:63" x14ac:dyDescent="0.25">
      <c r="A4289" s="3" t="s">
        <v>305</v>
      </c>
      <c r="B4289" s="3" t="s">
        <v>305</v>
      </c>
      <c r="C4289" s="4">
        <v>33590</v>
      </c>
      <c r="D4289" s="9"/>
      <c r="E4289" s="9"/>
      <c r="F4289" s="10"/>
      <c r="T4289">
        <v>16.551963113103099</v>
      </c>
      <c r="U4289">
        <v>1452.425</v>
      </c>
      <c r="V4289">
        <v>464.25</v>
      </c>
      <c r="W4289">
        <v>1.7500000000000002E-2</v>
      </c>
      <c r="X4289">
        <v>8.0902750000000001</v>
      </c>
      <c r="AD4289">
        <v>259.62690606431102</v>
      </c>
      <c r="AH4289">
        <v>1.0049999999999999</v>
      </c>
      <c r="AI4289">
        <v>0.21238499999999999</v>
      </c>
      <c r="AJ4289">
        <v>21.5</v>
      </c>
      <c r="AM4289">
        <v>1.0780000000000001</v>
      </c>
      <c r="AN4289">
        <v>2.375E-2</v>
      </c>
      <c r="AO4289">
        <v>1.88143627342424</v>
      </c>
      <c r="AP4289">
        <v>67.948457338921699</v>
      </c>
      <c r="AS4289">
        <v>1.5864967000000001E-2</v>
      </c>
      <c r="BE4289">
        <v>204.62309393568901</v>
      </c>
      <c r="BG4289">
        <v>6.6499999999999997E-3</v>
      </c>
      <c r="BH4289">
        <v>5.9753502045495699</v>
      </c>
      <c r="BJ4289">
        <v>898.72654266107804</v>
      </c>
      <c r="BK4289">
        <v>437.5</v>
      </c>
    </row>
    <row r="4290" spans="1:63" x14ac:dyDescent="0.25">
      <c r="A4290" s="3" t="s">
        <v>305</v>
      </c>
      <c r="B4290" s="3" t="s">
        <v>305</v>
      </c>
      <c r="C4290" s="4">
        <v>33595</v>
      </c>
      <c r="D4290" s="9"/>
      <c r="E4290" s="9"/>
      <c r="F4290" s="10"/>
      <c r="H4290">
        <v>187.27</v>
      </c>
      <c r="I4290">
        <v>8.3000000000000004E-2</v>
      </c>
      <c r="J4290">
        <v>8.3299999999999999E-2</v>
      </c>
      <c r="K4290">
        <v>9.425E-2</v>
      </c>
      <c r="L4290">
        <v>0.11075</v>
      </c>
      <c r="M4290">
        <v>0.1119</v>
      </c>
      <c r="N4290">
        <v>0.16930000000000001</v>
      </c>
      <c r="O4290">
        <v>0.15565000000000001</v>
      </c>
      <c r="P4290">
        <v>0.12820000000000001</v>
      </c>
      <c r="U4290">
        <v>1699.325</v>
      </c>
      <c r="V4290">
        <v>666.25</v>
      </c>
      <c r="W4290">
        <v>1.89E-2</v>
      </c>
      <c r="X4290">
        <v>12.686249999999999</v>
      </c>
      <c r="AD4290">
        <v>461.62690606431102</v>
      </c>
      <c r="AH4290">
        <v>1.2</v>
      </c>
      <c r="AI4290">
        <v>0.171599999999999</v>
      </c>
      <c r="AJ4290">
        <v>14.3</v>
      </c>
      <c r="AM4290">
        <v>0.47</v>
      </c>
      <c r="AN4290">
        <v>2.5899999999999999E-2</v>
      </c>
      <c r="BE4290">
        <v>204.62309393568901</v>
      </c>
      <c r="BG4290">
        <v>7.7000000000000002E-3</v>
      </c>
      <c r="BK4290">
        <v>530</v>
      </c>
    </row>
    <row r="4291" spans="1:63" x14ac:dyDescent="0.25">
      <c r="A4291" s="3" t="s">
        <v>305</v>
      </c>
      <c r="B4291" s="3" t="s">
        <v>305</v>
      </c>
      <c r="C4291" s="4">
        <v>33602</v>
      </c>
      <c r="D4291" s="9"/>
      <c r="E4291" s="9"/>
      <c r="F4291" s="10"/>
      <c r="H4291">
        <v>186.2</v>
      </c>
      <c r="I4291">
        <v>8.7499999999999994E-2</v>
      </c>
      <c r="J4291">
        <v>8.2400000000000001E-2</v>
      </c>
      <c r="K4291">
        <v>9.3299999999999994E-2</v>
      </c>
      <c r="L4291">
        <v>0.11144999999999999</v>
      </c>
      <c r="M4291">
        <v>0.109</v>
      </c>
      <c r="N4291">
        <v>0.16655</v>
      </c>
      <c r="O4291">
        <v>0.15429999999999999</v>
      </c>
      <c r="P4291">
        <v>0.1265</v>
      </c>
      <c r="U4291">
        <v>1772.25</v>
      </c>
      <c r="V4291">
        <v>772</v>
      </c>
      <c r="W4291">
        <v>2.1049999999999999E-2</v>
      </c>
      <c r="X4291">
        <v>16.226974999999999</v>
      </c>
      <c r="AD4291">
        <v>567.37690606431102</v>
      </c>
      <c r="BE4291">
        <v>204.62309393568901</v>
      </c>
      <c r="BG4291">
        <v>0</v>
      </c>
      <c r="BK4291">
        <v>542.5</v>
      </c>
    </row>
    <row r="4292" spans="1:63" x14ac:dyDescent="0.25">
      <c r="A4292" s="3" t="s">
        <v>305</v>
      </c>
      <c r="B4292" s="3" t="s">
        <v>305</v>
      </c>
      <c r="C4292" s="4">
        <v>33609</v>
      </c>
      <c r="D4292" s="9"/>
      <c r="E4292" s="9"/>
      <c r="F4292" s="10"/>
      <c r="H4292">
        <v>185.6</v>
      </c>
      <c r="I4292">
        <v>8.4500000000000006E-2</v>
      </c>
      <c r="J4292">
        <v>8.2400000000000001E-2</v>
      </c>
      <c r="K4292">
        <v>9.3299999999999994E-2</v>
      </c>
      <c r="L4292">
        <v>0.11144999999999999</v>
      </c>
      <c r="M4292">
        <v>0.109</v>
      </c>
      <c r="N4292">
        <v>0.16655</v>
      </c>
      <c r="O4292">
        <v>0.15429999999999999</v>
      </c>
      <c r="P4292">
        <v>0.1265</v>
      </c>
      <c r="U4292">
        <v>2016.5</v>
      </c>
      <c r="V4292">
        <v>960.25</v>
      </c>
      <c r="W4292">
        <v>2.0150000000000001E-2</v>
      </c>
      <c r="X4292">
        <v>19.2986</v>
      </c>
      <c r="AD4292">
        <v>755.62690606431102</v>
      </c>
      <c r="BE4292">
        <v>204.62309393568901</v>
      </c>
      <c r="BG4292">
        <v>0</v>
      </c>
      <c r="BK4292">
        <v>577.5</v>
      </c>
    </row>
    <row r="4293" spans="1:63" x14ac:dyDescent="0.25">
      <c r="A4293" s="3" t="s">
        <v>305</v>
      </c>
      <c r="B4293" s="3" t="s">
        <v>305</v>
      </c>
      <c r="C4293" s="4">
        <v>33613</v>
      </c>
      <c r="D4293" s="9"/>
      <c r="E4293" s="9"/>
      <c r="F4293" s="10"/>
      <c r="BE4293">
        <v>204.62309393568901</v>
      </c>
      <c r="BG4293">
        <v>0</v>
      </c>
    </row>
    <row r="4294" spans="1:63" x14ac:dyDescent="0.25">
      <c r="A4294" s="3" t="s">
        <v>305</v>
      </c>
      <c r="B4294" s="3" t="s">
        <v>305</v>
      </c>
      <c r="C4294" s="4">
        <v>33616</v>
      </c>
      <c r="D4294" s="9"/>
      <c r="E4294" s="9"/>
      <c r="F4294" s="10"/>
      <c r="H4294">
        <v>187.85</v>
      </c>
      <c r="I4294">
        <v>7.9000000000000001E-2</v>
      </c>
      <c r="J4294">
        <v>8.7300000000000003E-2</v>
      </c>
      <c r="K4294">
        <v>9.8849999999999993E-2</v>
      </c>
      <c r="L4294">
        <v>0.11845</v>
      </c>
      <c r="M4294">
        <v>0.1135</v>
      </c>
      <c r="N4294">
        <v>0.16539999999999999</v>
      </c>
      <c r="O4294">
        <v>0.15145</v>
      </c>
      <c r="P4294">
        <v>0.12529999999999999</v>
      </c>
    </row>
    <row r="4295" spans="1:63" x14ac:dyDescent="0.25">
      <c r="A4295" s="3" t="s">
        <v>305</v>
      </c>
      <c r="B4295" s="3" t="s">
        <v>305</v>
      </c>
      <c r="C4295" s="4">
        <v>33618</v>
      </c>
      <c r="D4295" s="9"/>
      <c r="E4295" s="9"/>
      <c r="F4295" s="10"/>
      <c r="BE4295">
        <v>204.62309393568901</v>
      </c>
    </row>
    <row r="4296" spans="1:63" x14ac:dyDescent="0.25">
      <c r="A4296" s="3" t="s">
        <v>305</v>
      </c>
      <c r="B4296" s="3" t="s">
        <v>305</v>
      </c>
      <c r="C4296" s="4">
        <v>33623</v>
      </c>
      <c r="D4296" s="9"/>
      <c r="E4296" s="9"/>
      <c r="F4296" s="10" t="s">
        <v>84</v>
      </c>
      <c r="H4296">
        <v>190.1</v>
      </c>
      <c r="I4296">
        <v>9.2999999999999999E-2</v>
      </c>
      <c r="J4296">
        <v>8.5500000000000007E-2</v>
      </c>
      <c r="K4296">
        <v>0.10105</v>
      </c>
      <c r="L4296">
        <v>0.12085</v>
      </c>
      <c r="M4296">
        <v>0.1153</v>
      </c>
      <c r="N4296">
        <v>0.16175</v>
      </c>
      <c r="O4296">
        <v>0.14954999999999999</v>
      </c>
      <c r="P4296">
        <v>0.1235</v>
      </c>
      <c r="U4296" s="35">
        <v>1338.90722831635</v>
      </c>
      <c r="Z4296">
        <v>3.3933999999999999E-2</v>
      </c>
      <c r="AB4296">
        <v>14078.779219329401</v>
      </c>
      <c r="AD4296">
        <v>477.749294028723</v>
      </c>
      <c r="AT4296" t="s">
        <v>45</v>
      </c>
    </row>
    <row r="4297" spans="1:63" x14ac:dyDescent="0.25">
      <c r="A4297" s="3" t="s">
        <v>306</v>
      </c>
      <c r="B4297" s="3" t="s">
        <v>306</v>
      </c>
      <c r="C4297" s="4">
        <v>33483</v>
      </c>
      <c r="D4297" s="9"/>
      <c r="E4297" s="9"/>
      <c r="F4297" s="10"/>
      <c r="H4297">
        <v>426.51</v>
      </c>
      <c r="I4297">
        <v>0.27800000000000002</v>
      </c>
      <c r="J4297">
        <v>0.26824999999999999</v>
      </c>
      <c r="K4297">
        <v>0.25355</v>
      </c>
      <c r="L4297">
        <v>0.2364</v>
      </c>
      <c r="M4297">
        <v>0.26350000000000001</v>
      </c>
      <c r="N4297">
        <v>0.27705000000000002</v>
      </c>
      <c r="O4297">
        <v>0.3392</v>
      </c>
      <c r="P4297">
        <v>0.21659999999999999</v>
      </c>
    </row>
    <row r="4298" spans="1:63" x14ac:dyDescent="0.25">
      <c r="A4298" s="3" t="s">
        <v>306</v>
      </c>
      <c r="B4298" s="3" t="s">
        <v>306</v>
      </c>
      <c r="C4298" s="4">
        <v>33491</v>
      </c>
      <c r="D4298" s="9"/>
      <c r="E4298" s="9"/>
      <c r="F4298" s="10"/>
      <c r="H4298">
        <v>421.1</v>
      </c>
      <c r="I4298">
        <v>0.27700000000000002</v>
      </c>
      <c r="J4298">
        <v>0.26315</v>
      </c>
      <c r="K4298">
        <v>0.25685000000000002</v>
      </c>
      <c r="L4298">
        <v>0.23280000000000001</v>
      </c>
      <c r="M4298">
        <v>0.26229999999999998</v>
      </c>
      <c r="N4298">
        <v>0.27424999999999999</v>
      </c>
      <c r="O4298">
        <v>0.33700000000000002</v>
      </c>
      <c r="P4298">
        <v>0.20215</v>
      </c>
    </row>
    <row r="4299" spans="1:63" x14ac:dyDescent="0.25">
      <c r="A4299" s="3" t="s">
        <v>306</v>
      </c>
      <c r="B4299" s="3" t="s">
        <v>306</v>
      </c>
      <c r="C4299" s="4">
        <v>33497</v>
      </c>
      <c r="D4299" s="9"/>
      <c r="E4299" s="9"/>
      <c r="F4299" s="10"/>
      <c r="H4299">
        <v>424.27</v>
      </c>
      <c r="I4299">
        <v>0.28649999999999998</v>
      </c>
      <c r="J4299">
        <v>0.26769999999999999</v>
      </c>
      <c r="K4299">
        <v>0.25464999999999999</v>
      </c>
      <c r="L4299">
        <v>0.23574999999999999</v>
      </c>
      <c r="M4299">
        <v>0.26200000000000001</v>
      </c>
      <c r="N4299">
        <v>0.27474999999999999</v>
      </c>
      <c r="O4299">
        <v>0.33944999999999997</v>
      </c>
      <c r="P4299">
        <v>0.20055000000000001</v>
      </c>
    </row>
    <row r="4300" spans="1:63" x14ac:dyDescent="0.25">
      <c r="A4300" s="3" t="s">
        <v>306</v>
      </c>
      <c r="B4300" s="3" t="s">
        <v>306</v>
      </c>
      <c r="C4300" s="4">
        <v>33504</v>
      </c>
      <c r="D4300" s="9"/>
      <c r="E4300" s="9"/>
      <c r="F4300" s="10"/>
      <c r="H4300">
        <v>424.33</v>
      </c>
      <c r="I4300">
        <v>0.29049999999999998</v>
      </c>
      <c r="J4300">
        <v>0.26719999999999999</v>
      </c>
      <c r="K4300">
        <v>0.25409999999999999</v>
      </c>
      <c r="L4300">
        <v>0.23524999999999999</v>
      </c>
      <c r="M4300">
        <v>0.26150000000000001</v>
      </c>
      <c r="N4300">
        <v>0.2742</v>
      </c>
      <c r="O4300">
        <v>0.33879999999999999</v>
      </c>
      <c r="P4300">
        <v>0.2001</v>
      </c>
    </row>
    <row r="4301" spans="1:63" x14ac:dyDescent="0.25">
      <c r="A4301" s="3" t="s">
        <v>306</v>
      </c>
      <c r="B4301" s="3" t="s">
        <v>306</v>
      </c>
      <c r="C4301" s="4">
        <v>33505</v>
      </c>
      <c r="D4301" s="9"/>
      <c r="E4301" s="9"/>
      <c r="F4301" s="10"/>
      <c r="U4301">
        <v>202.2</v>
      </c>
      <c r="AM4301">
        <v>2.8306359589999999</v>
      </c>
      <c r="AP4301">
        <v>122.990820525335</v>
      </c>
      <c r="AS4301">
        <v>2.3015018000000002E-2</v>
      </c>
      <c r="BB4301">
        <v>210</v>
      </c>
      <c r="BJ4301">
        <v>79.209179474665206</v>
      </c>
      <c r="BK4301">
        <v>777.5</v>
      </c>
    </row>
    <row r="4302" spans="1:63" x14ac:dyDescent="0.25">
      <c r="A4302" s="3" t="s">
        <v>306</v>
      </c>
      <c r="B4302" s="3" t="s">
        <v>306</v>
      </c>
      <c r="C4302" s="4">
        <v>33512</v>
      </c>
      <c r="D4302" s="9"/>
      <c r="E4302" s="9"/>
      <c r="F4302" s="10"/>
      <c r="H4302">
        <v>400.19</v>
      </c>
      <c r="I4302">
        <v>0.24199999999999999</v>
      </c>
      <c r="J4302">
        <v>0.23619999999999999</v>
      </c>
      <c r="K4302">
        <v>0.23300000000000001</v>
      </c>
      <c r="L4302">
        <v>0.22514999999999999</v>
      </c>
      <c r="M4302">
        <v>0.25745000000000001</v>
      </c>
      <c r="N4302">
        <v>0.27195000000000003</v>
      </c>
      <c r="O4302">
        <v>0.33455000000000001</v>
      </c>
      <c r="P4302">
        <v>0.20065</v>
      </c>
    </row>
    <row r="4303" spans="1:63" x14ac:dyDescent="0.25">
      <c r="A4303" s="3" t="s">
        <v>306</v>
      </c>
      <c r="B4303" s="3" t="s">
        <v>306</v>
      </c>
      <c r="C4303" s="4">
        <v>33519</v>
      </c>
      <c r="D4303" s="9"/>
      <c r="E4303" s="9"/>
      <c r="F4303" s="10"/>
      <c r="H4303">
        <v>407.89</v>
      </c>
      <c r="I4303">
        <v>0.26850000000000002</v>
      </c>
      <c r="J4303">
        <v>0.25180000000000002</v>
      </c>
      <c r="K4303">
        <v>0.23874999999999999</v>
      </c>
      <c r="L4303">
        <v>0.2263</v>
      </c>
      <c r="M4303">
        <v>0.25459999999999999</v>
      </c>
      <c r="N4303">
        <v>0.26500000000000001</v>
      </c>
      <c r="O4303">
        <v>0.33500000000000002</v>
      </c>
      <c r="P4303">
        <v>0.19950000000000001</v>
      </c>
    </row>
    <row r="4304" spans="1:63" x14ac:dyDescent="0.25">
      <c r="A4304" s="3" t="s">
        <v>306</v>
      </c>
      <c r="B4304" s="3" t="s">
        <v>306</v>
      </c>
      <c r="C4304" s="4">
        <v>33521</v>
      </c>
      <c r="D4304" s="9"/>
      <c r="E4304" s="9"/>
      <c r="F4304" s="10"/>
      <c r="U4304">
        <v>401.82499999999999</v>
      </c>
      <c r="AM4304">
        <v>6.884600571</v>
      </c>
      <c r="AP4304">
        <v>217.685047396442</v>
      </c>
      <c r="AS4304">
        <v>3.1626427999999998E-2</v>
      </c>
      <c r="BB4304">
        <v>265</v>
      </c>
      <c r="BJ4304">
        <v>184.13995260355799</v>
      </c>
      <c r="BK4304">
        <v>840</v>
      </c>
    </row>
    <row r="4305" spans="1:63" x14ac:dyDescent="0.25">
      <c r="A4305" s="3" t="s">
        <v>306</v>
      </c>
      <c r="B4305" s="3" t="s">
        <v>306</v>
      </c>
      <c r="C4305" s="4">
        <v>33525</v>
      </c>
      <c r="D4305" s="9"/>
      <c r="E4305" s="9"/>
      <c r="F4305" s="10"/>
      <c r="H4305">
        <v>399.27</v>
      </c>
      <c r="I4305">
        <v>0.2555</v>
      </c>
      <c r="J4305">
        <v>0.2382</v>
      </c>
      <c r="K4305">
        <v>0.2281</v>
      </c>
      <c r="L4305">
        <v>0.22165000000000001</v>
      </c>
      <c r="M4305">
        <v>0.25624999999999998</v>
      </c>
      <c r="N4305">
        <v>0.26574999999999999</v>
      </c>
      <c r="O4305">
        <v>0.33345000000000002</v>
      </c>
      <c r="P4305">
        <v>0.19744999999999999</v>
      </c>
    </row>
    <row r="4306" spans="1:63" x14ac:dyDescent="0.25">
      <c r="A4306" s="3" t="s">
        <v>306</v>
      </c>
      <c r="B4306" s="3" t="s">
        <v>306</v>
      </c>
      <c r="C4306" s="4">
        <v>33532</v>
      </c>
      <c r="D4306" s="9"/>
      <c r="E4306" s="9"/>
      <c r="F4306" s="10"/>
      <c r="H4306">
        <v>386.69</v>
      </c>
      <c r="I4306">
        <v>0.23949999999999999</v>
      </c>
      <c r="J4306">
        <v>0.22600000000000001</v>
      </c>
      <c r="K4306">
        <v>0.21129999999999999</v>
      </c>
      <c r="L4306">
        <v>0.21379999999999999</v>
      </c>
      <c r="M4306">
        <v>0.25054999999999999</v>
      </c>
      <c r="N4306">
        <v>0.26069999999999999</v>
      </c>
      <c r="O4306">
        <v>0.3332</v>
      </c>
      <c r="P4306">
        <v>0.19839999999999999</v>
      </c>
    </row>
    <row r="4307" spans="1:63" x14ac:dyDescent="0.25">
      <c r="A4307" s="3" t="s">
        <v>306</v>
      </c>
      <c r="B4307" s="3" t="s">
        <v>306</v>
      </c>
      <c r="C4307" s="4">
        <v>33533</v>
      </c>
      <c r="D4307" s="9"/>
      <c r="E4307" s="9"/>
      <c r="F4307" s="10"/>
      <c r="U4307">
        <v>771.52499999999998</v>
      </c>
      <c r="AM4307">
        <v>10.251551839999999</v>
      </c>
      <c r="AP4307">
        <v>369.72787274453901</v>
      </c>
      <c r="AS4307">
        <v>2.7727290000000002E-2</v>
      </c>
      <c r="BB4307">
        <v>295</v>
      </c>
      <c r="BJ4307">
        <v>401.79712725546102</v>
      </c>
      <c r="BK4307">
        <v>917.5</v>
      </c>
    </row>
    <row r="4308" spans="1:63" x14ac:dyDescent="0.25">
      <c r="A4308" s="3" t="s">
        <v>306</v>
      </c>
      <c r="B4308" s="3" t="s">
        <v>306</v>
      </c>
      <c r="C4308" s="4">
        <v>33540</v>
      </c>
      <c r="D4308" s="9"/>
      <c r="E4308" s="9"/>
      <c r="F4308" s="10"/>
      <c r="H4308">
        <v>344.68</v>
      </c>
      <c r="I4308">
        <v>0.17949999999999999</v>
      </c>
      <c r="J4308">
        <v>0.16735</v>
      </c>
      <c r="K4308">
        <v>0.15390000000000001</v>
      </c>
      <c r="L4308">
        <v>0.19964999999999999</v>
      </c>
      <c r="M4308">
        <v>0.24215</v>
      </c>
      <c r="N4308">
        <v>0.254</v>
      </c>
      <c r="O4308">
        <v>0.33040000000000003</v>
      </c>
      <c r="P4308">
        <v>0.19645000000000001</v>
      </c>
    </row>
    <row r="4309" spans="1:63" x14ac:dyDescent="0.25">
      <c r="A4309" s="3" t="s">
        <v>306</v>
      </c>
      <c r="B4309" s="3" t="s">
        <v>306</v>
      </c>
      <c r="C4309" s="4">
        <v>33546</v>
      </c>
      <c r="D4309" s="9"/>
      <c r="E4309" s="9"/>
      <c r="F4309" s="10"/>
      <c r="H4309">
        <v>322.76</v>
      </c>
      <c r="I4309">
        <v>0.159</v>
      </c>
      <c r="J4309">
        <v>0.14065</v>
      </c>
      <c r="K4309">
        <v>0.13189999999999999</v>
      </c>
      <c r="L4309">
        <v>0.18575</v>
      </c>
      <c r="M4309">
        <v>0.23315</v>
      </c>
      <c r="N4309">
        <v>0.24529999999999999</v>
      </c>
      <c r="O4309">
        <v>0.32450000000000001</v>
      </c>
      <c r="P4309">
        <v>0.19355</v>
      </c>
    </row>
    <row r="4310" spans="1:63" x14ac:dyDescent="0.25">
      <c r="A4310" s="3" t="s">
        <v>306</v>
      </c>
      <c r="B4310" s="3" t="s">
        <v>306</v>
      </c>
      <c r="C4310" s="4">
        <v>33547</v>
      </c>
      <c r="D4310" s="9"/>
      <c r="E4310" s="9"/>
      <c r="F4310" s="10"/>
      <c r="T4310">
        <v>24.520205000000001</v>
      </c>
      <c r="U4310">
        <v>1092.8</v>
      </c>
      <c r="AJ4310">
        <v>5.32499999999993</v>
      </c>
      <c r="AM4310">
        <v>9.1126362459999992</v>
      </c>
      <c r="AP4310">
        <v>395.61856747233901</v>
      </c>
      <c r="AS4310">
        <v>2.3033893999999999E-2</v>
      </c>
      <c r="BB4310">
        <v>242.5</v>
      </c>
      <c r="BJ4310">
        <v>691.85643252766101</v>
      </c>
      <c r="BK4310">
        <v>797.5</v>
      </c>
    </row>
    <row r="4311" spans="1:63" x14ac:dyDescent="0.25">
      <c r="A4311" s="3" t="s">
        <v>306</v>
      </c>
      <c r="B4311" s="3" t="s">
        <v>306</v>
      </c>
      <c r="C4311" s="4">
        <v>33553</v>
      </c>
      <c r="D4311" s="9"/>
      <c r="E4311" s="9"/>
      <c r="F4311" s="10"/>
      <c r="H4311">
        <v>301.24</v>
      </c>
      <c r="I4311">
        <v>0.13200000000000001</v>
      </c>
      <c r="J4311">
        <v>0.12015000000000001</v>
      </c>
      <c r="K4311">
        <v>0.1062</v>
      </c>
      <c r="L4311">
        <v>0.17269999999999999</v>
      </c>
      <c r="M4311">
        <v>0.2228</v>
      </c>
      <c r="N4311">
        <v>0.23699999999999999</v>
      </c>
      <c r="O4311">
        <v>0.32429999999999998</v>
      </c>
      <c r="P4311">
        <v>0.19105</v>
      </c>
    </row>
    <row r="4312" spans="1:63" x14ac:dyDescent="0.25">
      <c r="A4312" s="3" t="s">
        <v>306</v>
      </c>
      <c r="B4312" s="3" t="s">
        <v>306</v>
      </c>
      <c r="C4312" s="4">
        <v>33560</v>
      </c>
      <c r="D4312" s="9"/>
      <c r="E4312" s="9"/>
      <c r="F4312" s="10"/>
      <c r="H4312">
        <v>281.60000000000002</v>
      </c>
      <c r="I4312">
        <v>0.10150000000000001</v>
      </c>
      <c r="J4312">
        <v>0.10440000000000001</v>
      </c>
      <c r="K4312">
        <v>8.7550000000000003E-2</v>
      </c>
      <c r="L4312">
        <v>0.15870000000000001</v>
      </c>
      <c r="M4312">
        <v>0.21010000000000001</v>
      </c>
      <c r="N4312">
        <v>0.2311</v>
      </c>
      <c r="O4312">
        <v>0.32395000000000002</v>
      </c>
      <c r="P4312">
        <v>0.19070000000000001</v>
      </c>
    </row>
    <row r="4313" spans="1:63" x14ac:dyDescent="0.25">
      <c r="A4313" s="3" t="s">
        <v>306</v>
      </c>
      <c r="B4313" s="3" t="s">
        <v>306</v>
      </c>
      <c r="C4313" s="4">
        <v>33561</v>
      </c>
      <c r="D4313" s="9"/>
      <c r="E4313" s="9"/>
      <c r="F4313" s="10"/>
      <c r="T4313">
        <v>19.264616228227201</v>
      </c>
      <c r="U4313">
        <v>1508.825</v>
      </c>
      <c r="V4313">
        <v>238.47499999999999</v>
      </c>
      <c r="W4313">
        <v>1.575E-2</v>
      </c>
      <c r="X4313">
        <v>3.7657750000000001</v>
      </c>
      <c r="AD4313">
        <v>24.398984253659499</v>
      </c>
      <c r="AH4313">
        <v>0.78500000000000003</v>
      </c>
      <c r="AI4313">
        <v>6.6642499999999993E-2</v>
      </c>
      <c r="AJ4313">
        <v>8.5</v>
      </c>
      <c r="AM4313">
        <v>6.8769999999999998</v>
      </c>
      <c r="AN4313">
        <v>2.9250000000000002E-2</v>
      </c>
      <c r="AO4313">
        <v>8.8768438059482904</v>
      </c>
      <c r="AP4313">
        <v>302.70416962657401</v>
      </c>
      <c r="AS4313">
        <v>2.2718551E-2</v>
      </c>
      <c r="BB4313">
        <v>250</v>
      </c>
      <c r="BE4313">
        <v>228.85203149268099</v>
      </c>
      <c r="BG4313">
        <v>7.3499999999999998E-3</v>
      </c>
      <c r="BH4313">
        <v>7.0492087221188902</v>
      </c>
      <c r="BJ4313">
        <v>959.14583037342595</v>
      </c>
      <c r="BK4313">
        <v>675</v>
      </c>
    </row>
    <row r="4314" spans="1:63" x14ac:dyDescent="0.25">
      <c r="A4314" s="3" t="s">
        <v>306</v>
      </c>
      <c r="B4314" s="3" t="s">
        <v>306</v>
      </c>
      <c r="C4314" s="4">
        <v>33568</v>
      </c>
      <c r="D4314" s="9"/>
      <c r="E4314" s="9"/>
      <c r="F4314" s="10"/>
      <c r="T4314">
        <v>18.678859556812299</v>
      </c>
      <c r="U4314">
        <v>1483.85</v>
      </c>
      <c r="V4314">
        <v>244.375</v>
      </c>
      <c r="W4314">
        <v>1.435E-2</v>
      </c>
      <c r="X4314">
        <v>3.5118125</v>
      </c>
      <c r="AD4314">
        <v>15.522968507319</v>
      </c>
      <c r="AH4314">
        <v>1.1299999999999999</v>
      </c>
      <c r="AI4314">
        <v>0.13573500000000099</v>
      </c>
      <c r="AJ4314">
        <v>11.95</v>
      </c>
      <c r="AM4314">
        <v>4.9039999999999999</v>
      </c>
      <c r="AN4314">
        <v>2.785E-2</v>
      </c>
      <c r="AO4314">
        <v>6.8937125622876598</v>
      </c>
      <c r="AP4314">
        <v>250.215373725934</v>
      </c>
      <c r="AS4314">
        <v>1.9599115E-2</v>
      </c>
      <c r="BB4314">
        <v>255</v>
      </c>
      <c r="BE4314">
        <v>228.85203149268099</v>
      </c>
      <c r="BG4314">
        <v>8.4499999999999992E-3</v>
      </c>
      <c r="BH4314">
        <v>8.2485418233295604</v>
      </c>
      <c r="BJ4314">
        <v>977.30962627406598</v>
      </c>
      <c r="BK4314">
        <v>565</v>
      </c>
    </row>
    <row r="4315" spans="1:63" x14ac:dyDescent="0.25">
      <c r="A4315" s="3" t="s">
        <v>306</v>
      </c>
      <c r="B4315" s="3" t="s">
        <v>306</v>
      </c>
      <c r="C4315" s="4">
        <v>33574</v>
      </c>
      <c r="D4315" s="9"/>
      <c r="E4315" s="9"/>
      <c r="F4315" s="10"/>
      <c r="H4315">
        <v>249.86</v>
      </c>
      <c r="I4315">
        <v>8.9499999999999996E-2</v>
      </c>
      <c r="J4315">
        <v>8.4099999999999994E-2</v>
      </c>
      <c r="K4315">
        <v>7.2650000000000006E-2</v>
      </c>
      <c r="L4315">
        <v>0.12645000000000001</v>
      </c>
      <c r="M4315">
        <v>0.18609999999999999</v>
      </c>
      <c r="N4315">
        <v>0.20644999999999999</v>
      </c>
      <c r="O4315">
        <v>0.30354999999999999</v>
      </c>
      <c r="P4315">
        <v>0.18049999999999999</v>
      </c>
      <c r="T4315">
        <v>22.238495327180701</v>
      </c>
      <c r="U4315">
        <v>1662.7750000000001</v>
      </c>
      <c r="V4315">
        <v>305.82499999999999</v>
      </c>
      <c r="W4315">
        <v>1.8100000000000002E-2</v>
      </c>
      <c r="X4315">
        <v>5.5330649999999997</v>
      </c>
      <c r="AD4315">
        <v>76.972968507318996</v>
      </c>
      <c r="AH4315">
        <v>0.94</v>
      </c>
      <c r="AI4315">
        <v>0.10520500000000001</v>
      </c>
      <c r="AJ4315">
        <v>11.425000000000001</v>
      </c>
      <c r="AM4315">
        <v>4.548</v>
      </c>
      <c r="AN4315">
        <v>3.4599999999999999E-2</v>
      </c>
      <c r="AO4315">
        <v>8.1465303297823404</v>
      </c>
      <c r="AP4315">
        <v>235.58210190621401</v>
      </c>
      <c r="AS4315">
        <v>1.9305372000000001E-2</v>
      </c>
      <c r="BB4315">
        <v>277.5</v>
      </c>
      <c r="BE4315">
        <v>228.85203149268099</v>
      </c>
      <c r="BG4315">
        <v>8.0000000000000002E-3</v>
      </c>
      <c r="BH4315">
        <v>8.83025667518198</v>
      </c>
      <c r="BJ4315">
        <v>1109.9428980937901</v>
      </c>
      <c r="BK4315">
        <v>747.5</v>
      </c>
    </row>
    <row r="4316" spans="1:63" x14ac:dyDescent="0.25">
      <c r="A4316" s="3" t="s">
        <v>306</v>
      </c>
      <c r="B4316" s="3" t="s">
        <v>306</v>
      </c>
      <c r="C4316" s="4">
        <v>33581</v>
      </c>
      <c r="D4316" s="9"/>
      <c r="E4316" s="9"/>
      <c r="F4316" s="10"/>
      <c r="H4316">
        <v>240.5</v>
      </c>
      <c r="I4316">
        <v>8.2500000000000004E-2</v>
      </c>
      <c r="J4316">
        <v>8.3949999999999997E-2</v>
      </c>
      <c r="K4316">
        <v>7.22E-2</v>
      </c>
      <c r="L4316">
        <v>0.11584999999999999</v>
      </c>
      <c r="M4316">
        <v>0.17915</v>
      </c>
      <c r="N4316">
        <v>0.19675000000000001</v>
      </c>
      <c r="O4316">
        <v>0.2964</v>
      </c>
      <c r="P4316">
        <v>0.1757</v>
      </c>
      <c r="T4316">
        <v>25.715800415781899</v>
      </c>
      <c r="U4316">
        <v>2105.9</v>
      </c>
      <c r="V4316">
        <v>437.5</v>
      </c>
      <c r="W4316">
        <v>1.6400000000000001E-2</v>
      </c>
      <c r="X4316">
        <v>7.1521999999999997</v>
      </c>
      <c r="AD4316">
        <v>208.64796850731901</v>
      </c>
      <c r="AH4316">
        <v>1.0249999999999999</v>
      </c>
      <c r="AI4316">
        <v>0.11032500000000001</v>
      </c>
      <c r="AJ4316">
        <v>10.5</v>
      </c>
      <c r="AM4316">
        <v>4.9989999999999997</v>
      </c>
      <c r="AN4316">
        <v>3.1399999999999997E-2</v>
      </c>
      <c r="AO4316">
        <v>8.3798170311436593</v>
      </c>
      <c r="AP4316">
        <v>259.57621076416302</v>
      </c>
      <c r="AS4316">
        <v>1.9258312999999999E-2</v>
      </c>
      <c r="BB4316">
        <v>287.5</v>
      </c>
      <c r="BE4316">
        <v>228.85203149268099</v>
      </c>
      <c r="BG4316">
        <v>7.0499999999999998E-3</v>
      </c>
      <c r="BH4316">
        <v>10.1326454706939</v>
      </c>
      <c r="BJ4316">
        <v>1398.32378923584</v>
      </c>
      <c r="BK4316">
        <v>712.5</v>
      </c>
    </row>
    <row r="4317" spans="1:63" x14ac:dyDescent="0.25">
      <c r="A4317" s="3" t="s">
        <v>306</v>
      </c>
      <c r="B4317" s="3" t="s">
        <v>306</v>
      </c>
      <c r="C4317" s="4">
        <v>33585</v>
      </c>
      <c r="D4317" s="9"/>
      <c r="E4317" s="9"/>
      <c r="F4317" s="10"/>
      <c r="T4317">
        <v>23.882085865523301</v>
      </c>
      <c r="U4317">
        <v>2091.7249999999999</v>
      </c>
      <c r="V4317">
        <v>493.75</v>
      </c>
      <c r="W4317">
        <v>1.7600000000000001E-2</v>
      </c>
      <c r="X4317">
        <v>8.6948749999999997</v>
      </c>
      <c r="AD4317">
        <v>264.89796850731898</v>
      </c>
      <c r="AH4317">
        <v>1.1299999999999999</v>
      </c>
      <c r="AI4317">
        <v>0.191585000000001</v>
      </c>
      <c r="AJ4317">
        <v>16.650000000000102</v>
      </c>
      <c r="AM4317">
        <v>4.3730000000000002</v>
      </c>
      <c r="AN4317">
        <v>2.9049999999999999E-2</v>
      </c>
      <c r="AO4317">
        <v>6.6815124725295201</v>
      </c>
      <c r="AP4317">
        <v>229.87821457863899</v>
      </c>
      <c r="AS4317">
        <v>1.9023116E-2</v>
      </c>
      <c r="BB4317">
        <v>275</v>
      </c>
      <c r="BE4317">
        <v>228.85203149268099</v>
      </c>
      <c r="BG4317">
        <v>5.8999999999999999E-3</v>
      </c>
      <c r="BH4317">
        <v>7.9699835642946599</v>
      </c>
      <c r="BJ4317">
        <v>1351.4467854213599</v>
      </c>
      <c r="BK4317">
        <v>785</v>
      </c>
    </row>
    <row r="4318" spans="1:63" x14ac:dyDescent="0.25">
      <c r="A4318" s="3" t="s">
        <v>306</v>
      </c>
      <c r="B4318" s="3" t="s">
        <v>306</v>
      </c>
      <c r="C4318" s="4">
        <v>33588</v>
      </c>
      <c r="D4318" s="9"/>
      <c r="E4318" s="9"/>
      <c r="F4318" s="10"/>
      <c r="H4318">
        <v>231.38</v>
      </c>
      <c r="I4318">
        <v>8.3500000000000005E-2</v>
      </c>
      <c r="J4318">
        <v>8.0100000000000005E-2</v>
      </c>
      <c r="K4318">
        <v>6.5699999999999995E-2</v>
      </c>
      <c r="L4318">
        <v>0.10415000000000001</v>
      </c>
      <c r="M4318">
        <v>0.16975000000000001</v>
      </c>
      <c r="N4318">
        <v>0.18909999999999999</v>
      </c>
      <c r="O4318">
        <v>0.2923</v>
      </c>
      <c r="P4318">
        <v>0.17230000000000001</v>
      </c>
    </row>
    <row r="4319" spans="1:63" x14ac:dyDescent="0.25">
      <c r="A4319" s="3" t="s">
        <v>306</v>
      </c>
      <c r="B4319" s="3" t="s">
        <v>306</v>
      </c>
      <c r="C4319" s="4">
        <v>33590</v>
      </c>
      <c r="D4319" s="9"/>
      <c r="E4319" s="9"/>
      <c r="F4319" s="10"/>
      <c r="T4319">
        <v>19.840604271159801</v>
      </c>
      <c r="U4319">
        <v>1681.9749999999999</v>
      </c>
      <c r="V4319">
        <v>437.5</v>
      </c>
      <c r="W4319">
        <v>1.66E-2</v>
      </c>
      <c r="X4319">
        <v>7.2692500000000004</v>
      </c>
      <c r="AD4319">
        <v>208.64796850731901</v>
      </c>
      <c r="AH4319">
        <v>1.1599999999999999</v>
      </c>
      <c r="AI4319">
        <v>0.16764500000000099</v>
      </c>
      <c r="AJ4319">
        <v>14.2</v>
      </c>
      <c r="AM4319">
        <v>2.7109999999999999</v>
      </c>
      <c r="AN4319">
        <v>3.295E-2</v>
      </c>
      <c r="AO4319">
        <v>5.6577051321874601</v>
      </c>
      <c r="AP4319">
        <v>172.684088248107</v>
      </c>
      <c r="AS4319">
        <v>1.5699187999999999E-2</v>
      </c>
      <c r="BE4319">
        <v>228.85203149268099</v>
      </c>
      <c r="BG4319">
        <v>6.1000000000000004E-3</v>
      </c>
      <c r="BH4319">
        <v>6.5246248248718501</v>
      </c>
      <c r="BJ4319">
        <v>1057.59091175189</v>
      </c>
      <c r="BK4319">
        <v>490</v>
      </c>
    </row>
    <row r="4320" spans="1:63" x14ac:dyDescent="0.25">
      <c r="A4320" s="3" t="s">
        <v>306</v>
      </c>
      <c r="B4320" s="3" t="s">
        <v>306</v>
      </c>
      <c r="C4320" s="4">
        <v>33595</v>
      </c>
      <c r="D4320" s="9"/>
      <c r="E4320" s="9"/>
      <c r="F4320" s="10"/>
      <c r="H4320">
        <v>222.56</v>
      </c>
      <c r="I4320">
        <v>9.1999999999999998E-2</v>
      </c>
      <c r="J4320">
        <v>7.3800000000000004E-2</v>
      </c>
      <c r="K4320">
        <v>6.3399999999999998E-2</v>
      </c>
      <c r="L4320">
        <v>9.3100000000000002E-2</v>
      </c>
      <c r="M4320">
        <v>0.15765000000000001</v>
      </c>
      <c r="N4320">
        <v>0.17699999999999999</v>
      </c>
      <c r="O4320">
        <v>0.28744999999999998</v>
      </c>
      <c r="P4320">
        <v>0.16839999999999999</v>
      </c>
      <c r="T4320">
        <v>22.351865498218999</v>
      </c>
      <c r="U4320">
        <v>2075.2249999999999</v>
      </c>
      <c r="V4320">
        <v>670</v>
      </c>
      <c r="W4320">
        <v>1.685E-2</v>
      </c>
      <c r="X4320">
        <v>11.273</v>
      </c>
      <c r="AD4320">
        <v>441.14796850731898</v>
      </c>
      <c r="AH4320">
        <v>0.98499999999999999</v>
      </c>
      <c r="AI4320">
        <v>0.20707</v>
      </c>
      <c r="AJ4320">
        <v>21.024999999999999</v>
      </c>
      <c r="AM4320">
        <v>1.7250000000000001</v>
      </c>
      <c r="AN4320">
        <v>2.4899999999999999E-2</v>
      </c>
      <c r="AO4320">
        <v>2.5303656293604999</v>
      </c>
      <c r="AP4320">
        <v>98.376147414292802</v>
      </c>
      <c r="AS4320">
        <v>1.7534738000000001E-2</v>
      </c>
      <c r="BE4320">
        <v>228.85203149268099</v>
      </c>
      <c r="BG4320">
        <v>6.1000000000000004E-3</v>
      </c>
      <c r="BH4320">
        <v>7.8435255007728202</v>
      </c>
      <c r="BJ4320">
        <v>1285.82385258571</v>
      </c>
      <c r="BK4320">
        <v>555</v>
      </c>
    </row>
    <row r="4321" spans="1:63" x14ac:dyDescent="0.25">
      <c r="A4321" s="3" t="s">
        <v>306</v>
      </c>
      <c r="B4321" s="3" t="s">
        <v>306</v>
      </c>
      <c r="C4321" s="4">
        <v>33602</v>
      </c>
      <c r="D4321" s="9"/>
      <c r="E4321" s="9"/>
      <c r="F4321" s="10"/>
      <c r="H4321">
        <v>216.49</v>
      </c>
      <c r="I4321">
        <v>8.7499999999999994E-2</v>
      </c>
      <c r="J4321">
        <v>7.3050000000000004E-2</v>
      </c>
      <c r="K4321">
        <v>5.9900000000000002E-2</v>
      </c>
      <c r="L4321">
        <v>8.72E-2</v>
      </c>
      <c r="M4321">
        <v>0.15379999999999999</v>
      </c>
      <c r="N4321">
        <v>0.1754</v>
      </c>
      <c r="O4321">
        <v>0.27984999999999999</v>
      </c>
      <c r="P4321">
        <v>0.16575000000000001</v>
      </c>
      <c r="T4321">
        <v>22.2151378534478</v>
      </c>
      <c r="U4321">
        <v>1831.075</v>
      </c>
      <c r="V4321">
        <v>751.5</v>
      </c>
      <c r="W4321">
        <v>1.8950000000000002E-2</v>
      </c>
      <c r="X4321">
        <v>14.197050000000001</v>
      </c>
      <c r="AD4321">
        <v>522.64796850731898</v>
      </c>
      <c r="AH4321">
        <v>0.96499999999999997</v>
      </c>
      <c r="AI4321">
        <v>0.24553999999999901</v>
      </c>
      <c r="AJ4321">
        <v>25.4499999999999</v>
      </c>
      <c r="AM4321">
        <v>0.80800000000000005</v>
      </c>
      <c r="AN4321">
        <v>2.5999999999999999E-2</v>
      </c>
      <c r="AO4321">
        <v>1.0535862559785201</v>
      </c>
      <c r="AP4321">
        <v>40.106983111113202</v>
      </c>
      <c r="AS4321">
        <v>2.0146118000000001E-2</v>
      </c>
      <c r="BE4321">
        <v>228.85203149268099</v>
      </c>
      <c r="BG4321">
        <v>6.0499999999999998E-3</v>
      </c>
      <c r="BH4321">
        <v>6.0190642430039096</v>
      </c>
      <c r="BJ4321">
        <v>1014.01801688889</v>
      </c>
      <c r="BK4321">
        <v>510</v>
      </c>
    </row>
    <row r="4322" spans="1:63" x14ac:dyDescent="0.25">
      <c r="A4322" s="3" t="s">
        <v>306</v>
      </c>
      <c r="B4322" s="3" t="s">
        <v>306</v>
      </c>
      <c r="C4322" s="4">
        <v>33609</v>
      </c>
      <c r="D4322" s="9"/>
      <c r="E4322" s="9"/>
      <c r="F4322" s="10"/>
      <c r="H4322">
        <v>215.29</v>
      </c>
      <c r="I4322">
        <v>8.5000000000000006E-2</v>
      </c>
      <c r="J4322">
        <v>7.4550000000000005E-2</v>
      </c>
      <c r="K4322">
        <v>5.985E-2</v>
      </c>
      <c r="L4322">
        <v>8.8150000000000006E-2</v>
      </c>
      <c r="M4322">
        <v>0.15475</v>
      </c>
      <c r="N4322">
        <v>0.1691</v>
      </c>
      <c r="O4322">
        <v>0.27905000000000002</v>
      </c>
      <c r="P4322">
        <v>0.16600000000000001</v>
      </c>
      <c r="U4322">
        <v>1638</v>
      </c>
      <c r="V4322">
        <v>748.75</v>
      </c>
      <c r="W4322">
        <v>1.89E-2</v>
      </c>
      <c r="X4322">
        <v>14.193199999999999</v>
      </c>
      <c r="AD4322">
        <v>519.89796850731898</v>
      </c>
      <c r="BE4322">
        <v>228.85203149268099</v>
      </c>
      <c r="BG4322">
        <v>0</v>
      </c>
      <c r="BK4322">
        <v>435</v>
      </c>
    </row>
    <row r="4323" spans="1:63" x14ac:dyDescent="0.25">
      <c r="A4323" s="3" t="s">
        <v>306</v>
      </c>
      <c r="B4323" s="3" t="s">
        <v>306</v>
      </c>
      <c r="C4323" s="4">
        <v>33613</v>
      </c>
      <c r="D4323" s="9"/>
      <c r="E4323" s="9"/>
      <c r="F4323" s="10"/>
      <c r="U4323">
        <v>2084.25</v>
      </c>
      <c r="V4323">
        <v>985</v>
      </c>
      <c r="W4323">
        <v>2.0150000000000001E-2</v>
      </c>
      <c r="X4323">
        <v>19.826074999999999</v>
      </c>
      <c r="AD4323">
        <v>756.14796850731898</v>
      </c>
      <c r="BE4323">
        <v>228.85203149268099</v>
      </c>
      <c r="BG4323">
        <v>0</v>
      </c>
      <c r="BK4323">
        <v>582.5</v>
      </c>
    </row>
    <row r="4324" spans="1:63" x14ac:dyDescent="0.25">
      <c r="A4324" s="3" t="s">
        <v>306</v>
      </c>
      <c r="B4324" s="3" t="s">
        <v>306</v>
      </c>
      <c r="C4324" s="4">
        <v>33616</v>
      </c>
      <c r="D4324" s="9"/>
      <c r="E4324" s="9"/>
      <c r="F4324" s="10"/>
      <c r="H4324">
        <v>214.59</v>
      </c>
      <c r="I4324">
        <v>7.85E-2</v>
      </c>
      <c r="J4324">
        <v>7.4300000000000005E-2</v>
      </c>
      <c r="K4324">
        <v>6.2E-2</v>
      </c>
      <c r="L4324">
        <v>8.9899999999999994E-2</v>
      </c>
      <c r="M4324">
        <v>0.15715000000000001</v>
      </c>
      <c r="N4324">
        <v>0.17105000000000001</v>
      </c>
      <c r="O4324">
        <v>0.27429999999999999</v>
      </c>
      <c r="P4324">
        <v>0.16575000000000001</v>
      </c>
    </row>
    <row r="4325" spans="1:63" x14ac:dyDescent="0.25">
      <c r="A4325" s="3" t="s">
        <v>306</v>
      </c>
      <c r="B4325" s="3" t="s">
        <v>306</v>
      </c>
      <c r="C4325" s="4">
        <v>33618</v>
      </c>
      <c r="D4325" s="9"/>
      <c r="E4325" s="9"/>
      <c r="F4325" s="10"/>
      <c r="BE4325">
        <v>228.85203149268099</v>
      </c>
    </row>
    <row r="4326" spans="1:63" x14ac:dyDescent="0.25">
      <c r="A4326" s="3" t="s">
        <v>306</v>
      </c>
      <c r="B4326" s="3" t="s">
        <v>306</v>
      </c>
      <c r="C4326" s="4">
        <v>33623</v>
      </c>
      <c r="D4326" s="9"/>
      <c r="E4326" s="9"/>
      <c r="F4326" s="10" t="s">
        <v>84</v>
      </c>
      <c r="H4326">
        <v>221.83</v>
      </c>
      <c r="I4326">
        <v>0.1105</v>
      </c>
      <c r="J4326">
        <v>7.4300000000000005E-2</v>
      </c>
      <c r="K4326">
        <v>6.3500000000000001E-2</v>
      </c>
      <c r="L4326">
        <v>9.425E-2</v>
      </c>
      <c r="M4326">
        <v>0.15909999999999999</v>
      </c>
      <c r="N4326">
        <v>0.1721</v>
      </c>
      <c r="O4326">
        <v>0.27434999999999998</v>
      </c>
      <c r="P4326">
        <v>0.16105</v>
      </c>
      <c r="U4326" s="35">
        <v>1569.55312990828</v>
      </c>
      <c r="Z4326">
        <v>3.2905469999999999E-2</v>
      </c>
      <c r="AB4326">
        <v>16488.840823950301</v>
      </c>
      <c r="AD4326">
        <v>542.57305706727095</v>
      </c>
      <c r="AT4326" t="s">
        <v>45</v>
      </c>
    </row>
    <row r="4327" spans="1:63" x14ac:dyDescent="0.25">
      <c r="A4327" s="3" t="s">
        <v>307</v>
      </c>
      <c r="B4327" s="3" t="s">
        <v>307</v>
      </c>
      <c r="C4327" s="4">
        <v>33483</v>
      </c>
      <c r="D4327" s="9"/>
      <c r="E4327" s="9"/>
      <c r="F4327" s="10"/>
      <c r="H4327">
        <v>417.13</v>
      </c>
      <c r="I4327">
        <v>0.28100000000000003</v>
      </c>
      <c r="J4327">
        <v>0.27850000000000003</v>
      </c>
      <c r="K4327">
        <v>0.27539999999999998</v>
      </c>
      <c r="L4327">
        <v>0.26979999999999998</v>
      </c>
      <c r="M4327">
        <v>0.252</v>
      </c>
      <c r="N4327">
        <v>0.26715</v>
      </c>
      <c r="O4327">
        <v>0.26229999999999998</v>
      </c>
      <c r="P4327">
        <v>0.19950000000000001</v>
      </c>
    </row>
    <row r="4328" spans="1:63" x14ac:dyDescent="0.25">
      <c r="A4328" s="3" t="s">
        <v>307</v>
      </c>
      <c r="B4328" s="3" t="s">
        <v>307</v>
      </c>
      <c r="C4328" s="4">
        <v>33491</v>
      </c>
      <c r="D4328" s="9"/>
      <c r="E4328" s="9"/>
      <c r="F4328" s="10"/>
      <c r="H4328">
        <v>419.04</v>
      </c>
      <c r="I4328">
        <v>0.29049999999999998</v>
      </c>
      <c r="J4328">
        <v>0.27925</v>
      </c>
      <c r="K4328">
        <v>0.27729999999999999</v>
      </c>
      <c r="L4328">
        <v>0.27310000000000001</v>
      </c>
      <c r="M4328">
        <v>0.25004999999999999</v>
      </c>
      <c r="N4328">
        <v>0.26315</v>
      </c>
      <c r="O4328">
        <v>0.26095000000000002</v>
      </c>
      <c r="P4328">
        <v>0.2009</v>
      </c>
    </row>
    <row r="4329" spans="1:63" x14ac:dyDescent="0.25">
      <c r="A4329" s="3" t="s">
        <v>307</v>
      </c>
      <c r="B4329" s="3" t="s">
        <v>307</v>
      </c>
      <c r="C4329" s="4">
        <v>33497</v>
      </c>
      <c r="D4329" s="9"/>
      <c r="E4329" s="9"/>
      <c r="F4329" s="10"/>
      <c r="H4329">
        <v>421.91</v>
      </c>
      <c r="I4329">
        <v>0.29799999999999999</v>
      </c>
      <c r="J4329">
        <v>0.28075</v>
      </c>
      <c r="K4329">
        <v>0.28125</v>
      </c>
      <c r="L4329">
        <v>0.27165</v>
      </c>
      <c r="M4329">
        <v>0.25195000000000001</v>
      </c>
      <c r="N4329">
        <v>0.26334999999999997</v>
      </c>
      <c r="O4329">
        <v>0.26200000000000001</v>
      </c>
      <c r="P4329">
        <v>0.2006</v>
      </c>
    </row>
    <row r="4330" spans="1:63" x14ac:dyDescent="0.25">
      <c r="A4330" s="3" t="s">
        <v>307</v>
      </c>
      <c r="B4330" s="3" t="s">
        <v>307</v>
      </c>
      <c r="C4330" s="4">
        <v>33504</v>
      </c>
      <c r="D4330" s="9"/>
      <c r="E4330" s="9"/>
      <c r="F4330" s="10"/>
      <c r="H4330">
        <v>420.97</v>
      </c>
      <c r="I4330">
        <v>0.29699999999999999</v>
      </c>
      <c r="J4330">
        <v>0.28015000000000001</v>
      </c>
      <c r="K4330">
        <v>0.28070000000000001</v>
      </c>
      <c r="L4330">
        <v>0.27115</v>
      </c>
      <c r="M4330">
        <v>0.25140000000000001</v>
      </c>
      <c r="N4330">
        <v>0.26279999999999998</v>
      </c>
      <c r="O4330">
        <v>0.26145000000000002</v>
      </c>
      <c r="P4330">
        <v>0.20019999999999999</v>
      </c>
    </row>
    <row r="4331" spans="1:63" x14ac:dyDescent="0.25">
      <c r="A4331" s="3" t="s">
        <v>307</v>
      </c>
      <c r="B4331" s="3" t="s">
        <v>307</v>
      </c>
      <c r="C4331" s="4">
        <v>33505</v>
      </c>
      <c r="D4331" s="9"/>
      <c r="E4331" s="9"/>
      <c r="F4331" s="10"/>
      <c r="U4331">
        <v>182.97499999999999</v>
      </c>
      <c r="AM4331">
        <v>2.8457006480000002</v>
      </c>
      <c r="AP4331">
        <v>114.115453669644</v>
      </c>
      <c r="AS4331">
        <v>2.4937030999999998E-2</v>
      </c>
      <c r="BB4331">
        <v>207.5</v>
      </c>
      <c r="BJ4331">
        <v>68.859546330355599</v>
      </c>
      <c r="BK4331">
        <v>625</v>
      </c>
    </row>
    <row r="4332" spans="1:63" x14ac:dyDescent="0.25">
      <c r="A4332" s="3" t="s">
        <v>307</v>
      </c>
      <c r="B4332" s="3" t="s">
        <v>307</v>
      </c>
      <c r="C4332" s="4">
        <v>33512</v>
      </c>
      <c r="D4332" s="9"/>
      <c r="E4332" s="9"/>
      <c r="F4332" s="10"/>
      <c r="H4332">
        <v>397.72</v>
      </c>
      <c r="I4332">
        <v>0.2445</v>
      </c>
      <c r="J4332">
        <v>0.25505</v>
      </c>
      <c r="K4332">
        <v>0.26524999999999999</v>
      </c>
      <c r="L4332">
        <v>0.26469999999999999</v>
      </c>
      <c r="M4332">
        <v>0.24390000000000001</v>
      </c>
      <c r="N4332">
        <v>0.25895000000000001</v>
      </c>
      <c r="O4332">
        <v>0.25774999999999998</v>
      </c>
      <c r="P4332">
        <v>0.19850000000000001</v>
      </c>
    </row>
    <row r="4333" spans="1:63" x14ac:dyDescent="0.25">
      <c r="A4333" s="3" t="s">
        <v>307</v>
      </c>
      <c r="B4333" s="3" t="s">
        <v>307</v>
      </c>
      <c r="C4333" s="4">
        <v>33519</v>
      </c>
      <c r="D4333" s="9"/>
      <c r="E4333" s="9"/>
      <c r="F4333" s="10"/>
      <c r="H4333">
        <v>404.33</v>
      </c>
      <c r="I4333">
        <v>0.27650000000000002</v>
      </c>
      <c r="J4333">
        <v>0.26029999999999998</v>
      </c>
      <c r="K4333">
        <v>0.26679999999999998</v>
      </c>
      <c r="L4333">
        <v>0.26279999999999998</v>
      </c>
      <c r="M4333">
        <v>0.24210000000000001</v>
      </c>
      <c r="N4333">
        <v>0.25985000000000003</v>
      </c>
      <c r="O4333">
        <v>0.25609999999999999</v>
      </c>
      <c r="P4333">
        <v>0.19719999999999999</v>
      </c>
    </row>
    <row r="4334" spans="1:63" x14ac:dyDescent="0.25">
      <c r="A4334" s="3" t="s">
        <v>307</v>
      </c>
      <c r="B4334" s="3" t="s">
        <v>307</v>
      </c>
      <c r="C4334" s="4">
        <v>33521</v>
      </c>
      <c r="D4334" s="9"/>
      <c r="E4334" s="9"/>
      <c r="F4334" s="10"/>
      <c r="U4334">
        <v>414.42500000000001</v>
      </c>
      <c r="AM4334">
        <v>7.1178980440000004</v>
      </c>
      <c r="AP4334">
        <v>233.175927766733</v>
      </c>
      <c r="AS4334">
        <v>3.052587E-2</v>
      </c>
      <c r="BB4334">
        <v>275</v>
      </c>
      <c r="BJ4334">
        <v>181.24907223326699</v>
      </c>
      <c r="BK4334">
        <v>802.5</v>
      </c>
    </row>
    <row r="4335" spans="1:63" x14ac:dyDescent="0.25">
      <c r="A4335" s="3" t="s">
        <v>307</v>
      </c>
      <c r="B4335" s="3" t="s">
        <v>307</v>
      </c>
      <c r="C4335" s="4">
        <v>33525</v>
      </c>
      <c r="D4335" s="9"/>
      <c r="E4335" s="9"/>
      <c r="F4335" s="10"/>
      <c r="H4335">
        <v>396.64</v>
      </c>
      <c r="I4335">
        <v>0.255</v>
      </c>
      <c r="J4335">
        <v>0.24970000000000001</v>
      </c>
      <c r="K4335">
        <v>0.25724999999999998</v>
      </c>
      <c r="L4335">
        <v>0.26114999999999999</v>
      </c>
      <c r="M4335">
        <v>0.2437</v>
      </c>
      <c r="N4335">
        <v>0.26155</v>
      </c>
      <c r="O4335">
        <v>0.25885000000000002</v>
      </c>
      <c r="P4335">
        <v>0.19600000000000001</v>
      </c>
    </row>
    <row r="4336" spans="1:63" x14ac:dyDescent="0.25">
      <c r="A4336" s="3" t="s">
        <v>307</v>
      </c>
      <c r="B4336" s="3" t="s">
        <v>307</v>
      </c>
      <c r="C4336" s="4">
        <v>33532</v>
      </c>
      <c r="D4336" s="9"/>
      <c r="E4336" s="9"/>
      <c r="F4336" s="10"/>
      <c r="H4336">
        <v>384.94</v>
      </c>
      <c r="I4336">
        <v>0.2455</v>
      </c>
      <c r="J4336">
        <v>0.23330000000000001</v>
      </c>
      <c r="K4336">
        <v>0.24565000000000001</v>
      </c>
      <c r="L4336">
        <v>0.25645000000000001</v>
      </c>
      <c r="M4336">
        <v>0.23644999999999999</v>
      </c>
      <c r="N4336">
        <v>0.25609999999999999</v>
      </c>
      <c r="O4336">
        <v>0.25535000000000002</v>
      </c>
      <c r="P4336">
        <v>0.19589999999999999</v>
      </c>
    </row>
    <row r="4337" spans="1:63" x14ac:dyDescent="0.25">
      <c r="A4337" s="3" t="s">
        <v>307</v>
      </c>
      <c r="B4337" s="3" t="s">
        <v>307</v>
      </c>
      <c r="C4337" s="4">
        <v>33533</v>
      </c>
      <c r="D4337" s="9"/>
      <c r="E4337" s="9"/>
      <c r="F4337" s="10"/>
      <c r="U4337">
        <v>682.15</v>
      </c>
      <c r="AM4337">
        <v>8.477960199</v>
      </c>
      <c r="AP4337">
        <v>318.76368308721197</v>
      </c>
      <c r="AS4337">
        <v>2.6596379999999999E-2</v>
      </c>
      <c r="BB4337">
        <v>235</v>
      </c>
      <c r="BJ4337">
        <v>363.386316912788</v>
      </c>
      <c r="BK4337">
        <v>785</v>
      </c>
    </row>
    <row r="4338" spans="1:63" x14ac:dyDescent="0.25">
      <c r="A4338" s="3" t="s">
        <v>307</v>
      </c>
      <c r="B4338" s="3" t="s">
        <v>307</v>
      </c>
      <c r="C4338" s="4">
        <v>33540</v>
      </c>
      <c r="D4338" s="9"/>
      <c r="E4338" s="9"/>
      <c r="F4338" s="10"/>
      <c r="H4338">
        <v>389.72</v>
      </c>
      <c r="I4338">
        <v>0.26150000000000001</v>
      </c>
      <c r="J4338">
        <v>0.25535000000000002</v>
      </c>
      <c r="K4338">
        <v>0.253</v>
      </c>
      <c r="L4338">
        <v>0.2465</v>
      </c>
      <c r="M4338">
        <v>0.23194999999999999</v>
      </c>
      <c r="N4338">
        <v>0.25474999999999998</v>
      </c>
      <c r="O4338">
        <v>0.25269999999999998</v>
      </c>
      <c r="P4338">
        <v>0.19284999999999999</v>
      </c>
    </row>
    <row r="4339" spans="1:63" x14ac:dyDescent="0.25">
      <c r="A4339" s="3" t="s">
        <v>307</v>
      </c>
      <c r="B4339" s="3" t="s">
        <v>307</v>
      </c>
      <c r="C4339" s="4">
        <v>33546</v>
      </c>
      <c r="D4339" s="9"/>
      <c r="E4339" s="9"/>
      <c r="F4339" s="10"/>
      <c r="H4339">
        <v>403.32</v>
      </c>
      <c r="I4339">
        <v>0.28999999999999998</v>
      </c>
      <c r="J4339">
        <v>0.27550000000000002</v>
      </c>
      <c r="K4339">
        <v>0.26869999999999999</v>
      </c>
      <c r="L4339">
        <v>0.25414999999999999</v>
      </c>
      <c r="M4339">
        <v>0.22770000000000001</v>
      </c>
      <c r="N4339">
        <v>0.25045000000000001</v>
      </c>
      <c r="O4339">
        <v>0.25474999999999998</v>
      </c>
      <c r="P4339">
        <v>0.19535</v>
      </c>
    </row>
    <row r="4340" spans="1:63" x14ac:dyDescent="0.25">
      <c r="A4340" s="3" t="s">
        <v>307</v>
      </c>
      <c r="B4340" s="3" t="s">
        <v>307</v>
      </c>
      <c r="C4340" s="4">
        <v>33547</v>
      </c>
      <c r="D4340" s="9"/>
      <c r="E4340" s="9"/>
      <c r="F4340" s="10"/>
      <c r="T4340">
        <v>20.613440000000001</v>
      </c>
      <c r="U4340">
        <v>824.57500000000005</v>
      </c>
      <c r="AJ4340">
        <v>4</v>
      </c>
      <c r="AM4340">
        <v>7.7585468090000003</v>
      </c>
      <c r="AP4340">
        <v>302.11982068583802</v>
      </c>
      <c r="AS4340">
        <v>2.5680363000000001E-2</v>
      </c>
      <c r="BB4340">
        <v>190</v>
      </c>
      <c r="BJ4340">
        <v>518.45517931416202</v>
      </c>
      <c r="BK4340">
        <v>622.5</v>
      </c>
    </row>
    <row r="4341" spans="1:63" x14ac:dyDescent="0.25">
      <c r="A4341" s="3" t="s">
        <v>307</v>
      </c>
      <c r="B4341" s="3" t="s">
        <v>307</v>
      </c>
      <c r="C4341" s="4">
        <v>33553</v>
      </c>
      <c r="D4341" s="9"/>
      <c r="E4341" s="9"/>
      <c r="F4341" s="10"/>
      <c r="H4341">
        <v>399.34</v>
      </c>
      <c r="I4341">
        <v>0.27600000000000002</v>
      </c>
      <c r="J4341">
        <v>0.26465</v>
      </c>
      <c r="K4341">
        <v>0.27039999999999997</v>
      </c>
      <c r="L4341">
        <v>0.25474999999999998</v>
      </c>
      <c r="M4341">
        <v>0.23430000000000001</v>
      </c>
      <c r="N4341">
        <v>0.25040000000000001</v>
      </c>
      <c r="O4341">
        <v>0.25214999999999999</v>
      </c>
      <c r="P4341">
        <v>0.19405</v>
      </c>
    </row>
    <row r="4342" spans="1:63" x14ac:dyDescent="0.25">
      <c r="A4342" s="3" t="s">
        <v>307</v>
      </c>
      <c r="B4342" s="3" t="s">
        <v>307</v>
      </c>
      <c r="C4342" s="4">
        <v>33560</v>
      </c>
      <c r="D4342" s="9"/>
      <c r="E4342" s="9"/>
      <c r="F4342" s="10"/>
      <c r="H4342">
        <v>362.86</v>
      </c>
      <c r="I4342">
        <v>0.19950000000000001</v>
      </c>
      <c r="J4342">
        <v>0.21049999999999999</v>
      </c>
      <c r="K4342">
        <v>0.23344999999999999</v>
      </c>
      <c r="L4342">
        <v>0.24199999999999999</v>
      </c>
      <c r="M4342">
        <v>0.22764999999999999</v>
      </c>
      <c r="N4342">
        <v>0.24959999999999999</v>
      </c>
      <c r="O4342">
        <v>0.25509999999999999</v>
      </c>
      <c r="P4342">
        <v>0.19650000000000001</v>
      </c>
    </row>
    <row r="4343" spans="1:63" x14ac:dyDescent="0.25">
      <c r="A4343" s="3" t="s">
        <v>307</v>
      </c>
      <c r="B4343" s="3" t="s">
        <v>307</v>
      </c>
      <c r="C4343" s="4">
        <v>33561</v>
      </c>
      <c r="D4343" s="9"/>
      <c r="E4343" s="9"/>
      <c r="F4343" s="10"/>
      <c r="T4343">
        <v>21.055835534043901</v>
      </c>
      <c r="U4343">
        <v>1647.4749999999999</v>
      </c>
      <c r="V4343">
        <v>240.75</v>
      </c>
      <c r="W4343">
        <v>1.6500000000000001E-2</v>
      </c>
      <c r="X4343">
        <v>3.9856400000000001</v>
      </c>
      <c r="AD4343">
        <v>11.091188166789699</v>
      </c>
      <c r="AH4343">
        <v>0.8</v>
      </c>
      <c r="AI4343">
        <v>4.6050000000000001E-2</v>
      </c>
      <c r="AJ4343">
        <v>5.75</v>
      </c>
      <c r="AM4343">
        <v>8.0739999999999998</v>
      </c>
      <c r="AN4343">
        <v>3.0550000000000001E-2</v>
      </c>
      <c r="AO4343">
        <v>10.1252914203146</v>
      </c>
      <c r="AP4343">
        <v>331.46172563629398</v>
      </c>
      <c r="AS4343">
        <v>2.4358769999999998E-2</v>
      </c>
      <c r="BB4343">
        <v>225</v>
      </c>
      <c r="BE4343">
        <v>237.517623666421</v>
      </c>
      <c r="BG4343">
        <v>6.7499999999999999E-3</v>
      </c>
      <c r="BH4343">
        <v>7.1561452526636202</v>
      </c>
      <c r="BJ4343">
        <v>1069.51327436371</v>
      </c>
      <c r="BK4343">
        <v>710</v>
      </c>
    </row>
    <row r="4344" spans="1:63" x14ac:dyDescent="0.25">
      <c r="A4344" s="3" t="s">
        <v>307</v>
      </c>
      <c r="B4344" s="3" t="s">
        <v>307</v>
      </c>
      <c r="C4344" s="4">
        <v>33568</v>
      </c>
      <c r="D4344" s="9"/>
      <c r="E4344" s="9"/>
      <c r="F4344" s="10"/>
      <c r="T4344">
        <v>22.050172577866899</v>
      </c>
      <c r="U4344">
        <v>1689.175</v>
      </c>
      <c r="V4344">
        <v>268.7</v>
      </c>
      <c r="W4344">
        <v>1.4500000000000001E-2</v>
      </c>
      <c r="X4344">
        <v>3.89412</v>
      </c>
      <c r="AD4344">
        <v>31.182376333579398</v>
      </c>
      <c r="AH4344">
        <v>0.9</v>
      </c>
      <c r="AI4344">
        <v>8.1855000000000094E-2</v>
      </c>
      <c r="AJ4344">
        <v>9.1000000000000192</v>
      </c>
      <c r="AM4344">
        <v>6.4249999999999998</v>
      </c>
      <c r="AN4344">
        <v>2.9600000000000001E-2</v>
      </c>
      <c r="AO4344">
        <v>8.3737459429733399</v>
      </c>
      <c r="AP4344">
        <v>281.41328212231798</v>
      </c>
      <c r="AS4344">
        <v>2.2831190000000001E-2</v>
      </c>
      <c r="BB4344">
        <v>247.5</v>
      </c>
      <c r="BE4344">
        <v>237.517623666421</v>
      </c>
      <c r="BG4344">
        <v>8.8999999999999999E-3</v>
      </c>
      <c r="BH4344">
        <v>10.1827789969586</v>
      </c>
      <c r="BJ4344">
        <v>1129.96171787768</v>
      </c>
      <c r="BK4344">
        <v>647.5</v>
      </c>
    </row>
    <row r="4345" spans="1:63" x14ac:dyDescent="0.25">
      <c r="A4345" s="3" t="s">
        <v>307</v>
      </c>
      <c r="B4345" s="3" t="s">
        <v>307</v>
      </c>
      <c r="C4345" s="4">
        <v>33574</v>
      </c>
      <c r="D4345" s="9"/>
      <c r="E4345" s="9"/>
      <c r="F4345" s="10"/>
      <c r="H4345">
        <v>296.20999999999998</v>
      </c>
      <c r="I4345">
        <v>0.1135</v>
      </c>
      <c r="J4345">
        <v>0.15254999999999999</v>
      </c>
      <c r="K4345">
        <v>0.15915000000000001</v>
      </c>
      <c r="L4345">
        <v>0.1888</v>
      </c>
      <c r="M4345">
        <v>0.1991</v>
      </c>
      <c r="N4345">
        <v>0.23039999999999999</v>
      </c>
      <c r="O4345">
        <v>0.2442</v>
      </c>
      <c r="P4345">
        <v>0.19334999999999999</v>
      </c>
      <c r="T4345">
        <v>22.352178063847301</v>
      </c>
      <c r="U4345">
        <v>1701.4749999999999</v>
      </c>
      <c r="V4345">
        <v>290.39999999999998</v>
      </c>
      <c r="W4345">
        <v>1.6250000000000001E-2</v>
      </c>
      <c r="X4345">
        <v>4.7570625</v>
      </c>
      <c r="AD4345">
        <v>52.882376333579302</v>
      </c>
      <c r="AH4345">
        <v>0.94499999999999995</v>
      </c>
      <c r="AI4345">
        <v>7.4534999999999393E-2</v>
      </c>
      <c r="AJ4345">
        <v>7.32499999999993</v>
      </c>
      <c r="AM4345">
        <v>5.3730000000000002</v>
      </c>
      <c r="AN4345">
        <v>3.3250000000000002E-2</v>
      </c>
      <c r="AO4345">
        <v>8.8553084180311004</v>
      </c>
      <c r="AP4345">
        <v>268.180565853156</v>
      </c>
      <c r="AS4345">
        <v>2.0035008999999999E-2</v>
      </c>
      <c r="BB4345">
        <v>272.5</v>
      </c>
      <c r="BE4345">
        <v>237.517623666421</v>
      </c>
      <c r="BG4345">
        <v>8.0999999999999996E-3</v>
      </c>
      <c r="BH4345">
        <v>9.0063808799299796</v>
      </c>
      <c r="BJ4345">
        <v>1135.56943414684</v>
      </c>
      <c r="BK4345">
        <v>600</v>
      </c>
    </row>
    <row r="4346" spans="1:63" x14ac:dyDescent="0.25">
      <c r="A4346" s="3" t="s">
        <v>307</v>
      </c>
      <c r="B4346" s="3" t="s">
        <v>307</v>
      </c>
      <c r="C4346" s="4">
        <v>33581</v>
      </c>
      <c r="D4346" s="9"/>
      <c r="E4346" s="9"/>
      <c r="F4346" s="10"/>
      <c r="H4346">
        <v>281.39999999999998</v>
      </c>
      <c r="I4346">
        <v>0.11849999999999999</v>
      </c>
      <c r="J4346">
        <v>0.1474</v>
      </c>
      <c r="K4346">
        <v>0.1474</v>
      </c>
      <c r="L4346">
        <v>0.16435</v>
      </c>
      <c r="M4346">
        <v>0.18074999999999999</v>
      </c>
      <c r="N4346">
        <v>0.21834999999999999</v>
      </c>
      <c r="O4346">
        <v>0.2404</v>
      </c>
      <c r="P4346">
        <v>0.18984999999999999</v>
      </c>
      <c r="T4346">
        <v>25.407744544694701</v>
      </c>
      <c r="U4346">
        <v>2266.4250000000002</v>
      </c>
      <c r="V4346">
        <v>433</v>
      </c>
      <c r="W4346">
        <v>1.5900000000000001E-2</v>
      </c>
      <c r="X4346">
        <v>6.8941999999999997</v>
      </c>
      <c r="AD4346">
        <v>195.482376333579</v>
      </c>
      <c r="AH4346">
        <v>1.22</v>
      </c>
      <c r="AI4346">
        <v>0.107575</v>
      </c>
      <c r="AJ4346">
        <v>9.0499999999999492</v>
      </c>
      <c r="AM4346">
        <v>4.923</v>
      </c>
      <c r="AN4346">
        <v>3.0450000000000001E-2</v>
      </c>
      <c r="AO4346">
        <v>7.8080625161603097</v>
      </c>
      <c r="AP4346">
        <v>256.67638978668401</v>
      </c>
      <c r="AS4346">
        <v>1.9179793000000001E-2</v>
      </c>
      <c r="BB4346">
        <v>270</v>
      </c>
      <c r="BE4346">
        <v>237.517623666421</v>
      </c>
      <c r="BG4346">
        <v>6.6E-3</v>
      </c>
      <c r="BH4346">
        <v>10.3919050258565</v>
      </c>
      <c r="BJ4346">
        <v>1567.6986102133201</v>
      </c>
      <c r="BK4346">
        <v>697.5</v>
      </c>
    </row>
    <row r="4347" spans="1:63" x14ac:dyDescent="0.25">
      <c r="A4347" s="3" t="s">
        <v>307</v>
      </c>
      <c r="B4347" s="3" t="s">
        <v>307</v>
      </c>
      <c r="C4347" s="4">
        <v>33585</v>
      </c>
      <c r="D4347" s="9"/>
      <c r="E4347" s="9"/>
      <c r="F4347" s="10"/>
      <c r="T4347">
        <v>23.346493882908099</v>
      </c>
      <c r="U4347">
        <v>2056</v>
      </c>
      <c r="V4347">
        <v>456.25</v>
      </c>
      <c r="W4347">
        <v>1.7350000000000001E-2</v>
      </c>
      <c r="X4347">
        <v>7.9223499999999998</v>
      </c>
      <c r="AD4347">
        <v>218.732376333579</v>
      </c>
      <c r="AH4347">
        <v>1.08</v>
      </c>
      <c r="AI4347">
        <v>0.140709999999999</v>
      </c>
      <c r="AJ4347">
        <v>13.0749999999999</v>
      </c>
      <c r="AM4347">
        <v>4.5449999999999999</v>
      </c>
      <c r="AN4347">
        <v>2.955E-2</v>
      </c>
      <c r="AO4347">
        <v>6.5427317537632499</v>
      </c>
      <c r="AP4347">
        <v>221.18874060756301</v>
      </c>
      <c r="AS4347">
        <v>2.0548061999999999E-2</v>
      </c>
      <c r="BB4347">
        <v>252.5</v>
      </c>
      <c r="BE4347">
        <v>237.517623666421</v>
      </c>
      <c r="BG4347">
        <v>6.3E-3</v>
      </c>
      <c r="BH4347">
        <v>8.5655019459740593</v>
      </c>
      <c r="BJ4347">
        <v>1365.4862593924399</v>
      </c>
      <c r="BK4347">
        <v>612.5</v>
      </c>
    </row>
    <row r="4348" spans="1:63" x14ac:dyDescent="0.25">
      <c r="A4348" s="3" t="s">
        <v>307</v>
      </c>
      <c r="B4348" s="3" t="s">
        <v>307</v>
      </c>
      <c r="C4348" s="4">
        <v>33588</v>
      </c>
      <c r="D4348" s="9"/>
      <c r="E4348" s="9"/>
      <c r="F4348" s="10"/>
      <c r="H4348">
        <v>260.31</v>
      </c>
      <c r="I4348">
        <v>9.5500000000000002E-2</v>
      </c>
      <c r="J4348">
        <v>0.1356</v>
      </c>
      <c r="K4348">
        <v>0.12845000000000001</v>
      </c>
      <c r="L4348">
        <v>0.13825000000000001</v>
      </c>
      <c r="M4348">
        <v>0.16925000000000001</v>
      </c>
      <c r="N4348">
        <v>0.20849999999999999</v>
      </c>
      <c r="O4348">
        <v>0.23830000000000001</v>
      </c>
      <c r="P4348">
        <v>0.18770000000000001</v>
      </c>
    </row>
    <row r="4349" spans="1:63" x14ac:dyDescent="0.25">
      <c r="A4349" s="3" t="s">
        <v>307</v>
      </c>
      <c r="B4349" s="3" t="s">
        <v>307</v>
      </c>
      <c r="C4349" s="4">
        <v>33590</v>
      </c>
      <c r="D4349" s="9"/>
      <c r="E4349" s="9"/>
      <c r="F4349" s="10"/>
      <c r="T4349">
        <v>21.494029661449702</v>
      </c>
      <c r="U4349">
        <v>1863.675</v>
      </c>
      <c r="V4349">
        <v>463.5</v>
      </c>
      <c r="W4349">
        <v>1.6449999999999999E-2</v>
      </c>
      <c r="X4349">
        <v>7.6277999999999997</v>
      </c>
      <c r="AD4349">
        <v>225.982376333579</v>
      </c>
      <c r="AH4349">
        <v>1.21</v>
      </c>
      <c r="AI4349">
        <v>0.13866999999999899</v>
      </c>
      <c r="AJ4349">
        <v>11.1999999999999</v>
      </c>
      <c r="AM4349">
        <v>4.0419999999999998</v>
      </c>
      <c r="AN4349">
        <v>2.8549999999999999E-2</v>
      </c>
      <c r="AO4349">
        <v>6.0084634912215096</v>
      </c>
      <c r="AP4349">
        <v>211.20578376569699</v>
      </c>
      <c r="AS4349">
        <v>1.9137733000000001E-2</v>
      </c>
      <c r="BE4349">
        <v>237.517623666421</v>
      </c>
      <c r="BG4349">
        <v>6.4000000000000003E-3</v>
      </c>
      <c r="BH4349">
        <v>7.4878201440774701</v>
      </c>
      <c r="BJ4349">
        <v>1177.7692162343001</v>
      </c>
      <c r="BK4349">
        <v>525</v>
      </c>
    </row>
    <row r="4350" spans="1:63" x14ac:dyDescent="0.25">
      <c r="A4350" s="3" t="s">
        <v>307</v>
      </c>
      <c r="B4350" s="3" t="s">
        <v>307</v>
      </c>
      <c r="C4350" s="4">
        <v>33595</v>
      </c>
      <c r="D4350" s="9"/>
      <c r="E4350" s="9"/>
      <c r="F4350" s="10"/>
      <c r="H4350">
        <v>238.12</v>
      </c>
      <c r="I4350">
        <v>9.2499999999999999E-2</v>
      </c>
      <c r="J4350">
        <v>0.11795</v>
      </c>
      <c r="K4350">
        <v>0.1027</v>
      </c>
      <c r="L4350">
        <v>0.10985</v>
      </c>
      <c r="M4350">
        <v>0.1525</v>
      </c>
      <c r="N4350">
        <v>0.19639999999999999</v>
      </c>
      <c r="O4350">
        <v>0.23185</v>
      </c>
      <c r="P4350">
        <v>0.18684999999999999</v>
      </c>
      <c r="T4350">
        <v>20.027021623318401</v>
      </c>
      <c r="U4350">
        <v>1831.4</v>
      </c>
      <c r="V4350">
        <v>593</v>
      </c>
      <c r="W4350">
        <v>1.635E-2</v>
      </c>
      <c r="X4350">
        <v>9.4233750000000001</v>
      </c>
      <c r="AD4350">
        <v>355.482376333579</v>
      </c>
      <c r="AH4350">
        <v>1.125</v>
      </c>
      <c r="AI4350">
        <v>0.2129325</v>
      </c>
      <c r="AJ4350">
        <v>18.649999999999999</v>
      </c>
      <c r="AM4350">
        <v>2.08</v>
      </c>
      <c r="AN4350">
        <v>2.835E-2</v>
      </c>
      <c r="AO4350">
        <v>3.3392235529027499</v>
      </c>
      <c r="AP4350">
        <v>122.144355190092</v>
      </c>
      <c r="AS4350">
        <v>1.7029031E-2</v>
      </c>
      <c r="BE4350">
        <v>237.517623666421</v>
      </c>
      <c r="BG4350">
        <v>6.1000000000000004E-3</v>
      </c>
      <c r="BH4350">
        <v>6.58948230128075</v>
      </c>
      <c r="BJ4350">
        <v>1097.60564480991</v>
      </c>
      <c r="BK4350">
        <v>515</v>
      </c>
    </row>
    <row r="4351" spans="1:63" x14ac:dyDescent="0.25">
      <c r="A4351" s="3" t="s">
        <v>307</v>
      </c>
      <c r="B4351" s="3" t="s">
        <v>307</v>
      </c>
      <c r="C4351" s="4">
        <v>33602</v>
      </c>
      <c r="D4351" s="9"/>
      <c r="E4351" s="9"/>
      <c r="F4351" s="10"/>
      <c r="H4351">
        <v>225.16</v>
      </c>
      <c r="I4351">
        <v>9.1999999999999998E-2</v>
      </c>
      <c r="J4351">
        <v>0.11165</v>
      </c>
      <c r="K4351">
        <v>9.5350000000000004E-2</v>
      </c>
      <c r="L4351">
        <v>9.8549999999999999E-2</v>
      </c>
      <c r="M4351">
        <v>0.13725000000000001</v>
      </c>
      <c r="N4351">
        <v>0.18290000000000001</v>
      </c>
      <c r="O4351">
        <v>0.22439999999999999</v>
      </c>
      <c r="P4351">
        <v>0.1837</v>
      </c>
      <c r="T4351">
        <v>25.977473448619101</v>
      </c>
      <c r="U4351">
        <v>2186.3000000000002</v>
      </c>
      <c r="V4351">
        <v>858.25</v>
      </c>
      <c r="W4351">
        <v>1.8749999999999999E-2</v>
      </c>
      <c r="X4351">
        <v>16.104150000000001</v>
      </c>
      <c r="AD4351">
        <v>620.73237633357905</v>
      </c>
      <c r="AH4351">
        <v>1.1399999999999999</v>
      </c>
      <c r="AI4351">
        <v>0.307510000000001</v>
      </c>
      <c r="AJ4351">
        <v>27.150000000000102</v>
      </c>
      <c r="AM4351">
        <v>1.35</v>
      </c>
      <c r="AN4351">
        <v>2.665E-2</v>
      </c>
      <c r="AO4351">
        <v>1.7823153553406701</v>
      </c>
      <c r="AP4351">
        <v>66.961470531605102</v>
      </c>
      <c r="AS4351">
        <v>2.0160847999999999E-2</v>
      </c>
      <c r="BE4351">
        <v>237.517623666421</v>
      </c>
      <c r="BG4351">
        <v>5.1000000000000004E-3</v>
      </c>
      <c r="BH4351">
        <v>6.2965813821374104</v>
      </c>
      <c r="BJ4351">
        <v>1233.9385294684</v>
      </c>
      <c r="BK4351">
        <v>572.5</v>
      </c>
    </row>
    <row r="4352" spans="1:63" x14ac:dyDescent="0.25">
      <c r="A4352" s="3" t="s">
        <v>307</v>
      </c>
      <c r="B4352" s="3" t="s">
        <v>307</v>
      </c>
      <c r="C4352" s="4">
        <v>33609</v>
      </c>
      <c r="D4352" s="9"/>
      <c r="E4352" s="9"/>
      <c r="F4352" s="10"/>
      <c r="H4352">
        <v>223.68</v>
      </c>
      <c r="I4352">
        <v>0.09</v>
      </c>
      <c r="J4352">
        <v>0.10929999999999999</v>
      </c>
      <c r="K4352">
        <v>9.4899999999999998E-2</v>
      </c>
      <c r="L4352">
        <v>9.69E-2</v>
      </c>
      <c r="M4352">
        <v>0.13569999999999999</v>
      </c>
      <c r="N4352">
        <v>0.1802</v>
      </c>
      <c r="O4352">
        <v>0.22585</v>
      </c>
      <c r="P4352">
        <v>0.18554999999999999</v>
      </c>
      <c r="T4352">
        <v>24.421658215177001</v>
      </c>
      <c r="U4352">
        <v>2068.9</v>
      </c>
      <c r="V4352">
        <v>957.5</v>
      </c>
      <c r="W4352">
        <v>1.9449999999999999E-2</v>
      </c>
      <c r="X4352">
        <v>18.642800000000001</v>
      </c>
      <c r="AD4352">
        <v>719.98237633357905</v>
      </c>
      <c r="AH4352">
        <v>1.1000000000000001</v>
      </c>
      <c r="AI4352">
        <v>0.26605000000000001</v>
      </c>
      <c r="AJ4352">
        <v>24.35</v>
      </c>
      <c r="AM4352">
        <v>0.32600000000000001</v>
      </c>
      <c r="AN4352">
        <v>2.5000000000000001E-2</v>
      </c>
      <c r="AO4352">
        <v>0.36031777557100297</v>
      </c>
      <c r="AP4352">
        <v>18.841484607745802</v>
      </c>
      <c r="AS4352">
        <v>1.7302246E-2</v>
      </c>
      <c r="BE4352">
        <v>237.517623666421</v>
      </c>
      <c r="BG4352">
        <v>3.3999999999999998E-3</v>
      </c>
      <c r="BH4352">
        <v>3.50755949602781</v>
      </c>
      <c r="BJ4352">
        <v>1068.2085153922501</v>
      </c>
      <c r="BK4352">
        <v>500</v>
      </c>
    </row>
    <row r="4353" spans="1:63" x14ac:dyDescent="0.25">
      <c r="A4353" s="3" t="s">
        <v>307</v>
      </c>
      <c r="B4353" s="3" t="s">
        <v>307</v>
      </c>
      <c r="C4353" s="4">
        <v>33613</v>
      </c>
      <c r="D4353" s="9"/>
      <c r="E4353" s="9"/>
      <c r="F4353" s="10"/>
      <c r="U4353">
        <v>2813</v>
      </c>
      <c r="V4353">
        <v>1402</v>
      </c>
      <c r="W4353">
        <v>0.02</v>
      </c>
      <c r="X4353">
        <v>28.209599999999998</v>
      </c>
      <c r="AD4353">
        <v>1164.4823763335801</v>
      </c>
      <c r="BE4353">
        <v>237.517623666421</v>
      </c>
      <c r="BG4353">
        <v>0</v>
      </c>
      <c r="BK4353">
        <v>742.5</v>
      </c>
    </row>
    <row r="4354" spans="1:63" x14ac:dyDescent="0.25">
      <c r="A4354" s="3" t="s">
        <v>307</v>
      </c>
      <c r="B4354" s="3" t="s">
        <v>307</v>
      </c>
      <c r="C4354" s="4">
        <v>33616</v>
      </c>
      <c r="D4354" s="9"/>
      <c r="E4354" s="9"/>
      <c r="F4354" s="10"/>
      <c r="H4354">
        <v>218.04</v>
      </c>
      <c r="I4354">
        <v>8.6499999999999994E-2</v>
      </c>
      <c r="J4354">
        <v>0.10885</v>
      </c>
      <c r="K4354">
        <v>9.4399999999999998E-2</v>
      </c>
      <c r="L4354">
        <v>9.4799999999999995E-2</v>
      </c>
      <c r="M4354">
        <v>0.12939999999999999</v>
      </c>
      <c r="N4354">
        <v>0.1721</v>
      </c>
      <c r="O4354">
        <v>0.22134999999999999</v>
      </c>
      <c r="P4354">
        <v>0.18279999999999999</v>
      </c>
    </row>
    <row r="4355" spans="1:63" x14ac:dyDescent="0.25">
      <c r="A4355" s="3" t="s">
        <v>307</v>
      </c>
      <c r="B4355" s="3" t="s">
        <v>307</v>
      </c>
      <c r="C4355" s="4">
        <v>33618</v>
      </c>
      <c r="D4355" s="9"/>
      <c r="E4355" s="9"/>
      <c r="F4355" s="10"/>
      <c r="BE4355">
        <v>237.517623666421</v>
      </c>
    </row>
    <row r="4356" spans="1:63" x14ac:dyDescent="0.25">
      <c r="A4356" s="3" t="s">
        <v>307</v>
      </c>
      <c r="B4356" s="3" t="s">
        <v>307</v>
      </c>
      <c r="C4356" s="4">
        <v>33623</v>
      </c>
      <c r="D4356" s="9"/>
      <c r="E4356" s="9"/>
      <c r="F4356" s="10" t="s">
        <v>84</v>
      </c>
      <c r="H4356">
        <v>219.87</v>
      </c>
      <c r="I4356">
        <v>0.10050000000000001</v>
      </c>
      <c r="J4356">
        <v>0.10785</v>
      </c>
      <c r="K4356">
        <v>9.6299999999999997E-2</v>
      </c>
      <c r="L4356">
        <v>9.8650000000000002E-2</v>
      </c>
      <c r="M4356">
        <v>0.1348</v>
      </c>
      <c r="N4356">
        <v>0.16985</v>
      </c>
      <c r="O4356">
        <v>0.21115</v>
      </c>
      <c r="P4356">
        <v>0.18024999999999999</v>
      </c>
      <c r="U4356" s="35">
        <v>1952.1901740426199</v>
      </c>
      <c r="Z4356">
        <v>3.32247975E-2</v>
      </c>
      <c r="AB4356">
        <v>21183.774188834399</v>
      </c>
      <c r="AD4356">
        <v>703.82660770975099</v>
      </c>
      <c r="AT4356" t="s">
        <v>45</v>
      </c>
    </row>
    <row r="4357" spans="1:63" x14ac:dyDescent="0.25">
      <c r="A4357" s="3" t="s">
        <v>308</v>
      </c>
      <c r="B4357" s="3" t="s">
        <v>308</v>
      </c>
      <c r="C4357" s="4">
        <v>33483</v>
      </c>
      <c r="D4357" s="9"/>
      <c r="E4357" s="9"/>
      <c r="F4357" s="10"/>
      <c r="H4357">
        <v>414.16</v>
      </c>
      <c r="I4357">
        <v>0.25950000000000001</v>
      </c>
      <c r="J4357">
        <v>0.28539999999999999</v>
      </c>
      <c r="K4357">
        <v>0.25014999999999998</v>
      </c>
      <c r="L4357">
        <v>0.21195</v>
      </c>
      <c r="M4357">
        <v>0.28370000000000001</v>
      </c>
      <c r="N4357">
        <v>0.30719999999999997</v>
      </c>
      <c r="O4357">
        <v>0.22339999999999999</v>
      </c>
      <c r="P4357">
        <v>0.2495</v>
      </c>
    </row>
    <row r="4358" spans="1:63" x14ac:dyDescent="0.25">
      <c r="A4358" s="3" t="s">
        <v>308</v>
      </c>
      <c r="B4358" s="3" t="s">
        <v>308</v>
      </c>
      <c r="C4358" s="4">
        <v>33491</v>
      </c>
      <c r="D4358" s="9"/>
      <c r="E4358" s="9"/>
      <c r="F4358" s="10"/>
      <c r="H4358">
        <v>413.52</v>
      </c>
      <c r="I4358">
        <v>0.26750000000000002</v>
      </c>
      <c r="J4358">
        <v>0.28184999999999999</v>
      </c>
      <c r="K4358">
        <v>0.25004999999999999</v>
      </c>
      <c r="L4358">
        <v>0.21304999999999999</v>
      </c>
      <c r="M4358">
        <v>0.27905000000000002</v>
      </c>
      <c r="N4358">
        <v>0.30775000000000002</v>
      </c>
      <c r="O4358">
        <v>0.22090000000000001</v>
      </c>
      <c r="P4358">
        <v>0.24745</v>
      </c>
    </row>
    <row r="4359" spans="1:63" x14ac:dyDescent="0.25">
      <c r="A4359" s="3" t="s">
        <v>308</v>
      </c>
      <c r="B4359" s="3" t="s">
        <v>308</v>
      </c>
      <c r="C4359" s="4">
        <v>33497</v>
      </c>
      <c r="D4359" s="9"/>
      <c r="E4359" s="9"/>
      <c r="F4359" s="10"/>
      <c r="H4359">
        <v>421.03</v>
      </c>
      <c r="I4359">
        <v>0.27950000000000003</v>
      </c>
      <c r="J4359">
        <v>0.2878</v>
      </c>
      <c r="K4359">
        <v>0.25090000000000001</v>
      </c>
      <c r="L4359">
        <v>0.221</v>
      </c>
      <c r="M4359">
        <v>0.28394999999999998</v>
      </c>
      <c r="N4359">
        <v>0.31045</v>
      </c>
      <c r="O4359">
        <v>0.22115000000000001</v>
      </c>
      <c r="P4359">
        <v>0.25040000000000001</v>
      </c>
    </row>
    <row r="4360" spans="1:63" x14ac:dyDescent="0.25">
      <c r="A4360" s="3" t="s">
        <v>308</v>
      </c>
      <c r="B4360" s="3" t="s">
        <v>308</v>
      </c>
      <c r="C4360" s="4">
        <v>33504</v>
      </c>
      <c r="D4360" s="9"/>
      <c r="E4360" s="9"/>
      <c r="F4360" s="10"/>
      <c r="H4360">
        <v>419.41</v>
      </c>
      <c r="I4360">
        <v>0.27500000000000002</v>
      </c>
      <c r="J4360">
        <v>0.28725000000000001</v>
      </c>
      <c r="K4360">
        <v>0.25035000000000002</v>
      </c>
      <c r="L4360">
        <v>0.22055</v>
      </c>
      <c r="M4360">
        <v>0.28339999999999999</v>
      </c>
      <c r="N4360">
        <v>0.30985000000000001</v>
      </c>
      <c r="O4360">
        <v>0.22070000000000001</v>
      </c>
      <c r="P4360">
        <v>0.24995000000000001</v>
      </c>
    </row>
    <row r="4361" spans="1:63" x14ac:dyDescent="0.25">
      <c r="A4361" s="3" t="s">
        <v>308</v>
      </c>
      <c r="B4361" s="3" t="s">
        <v>308</v>
      </c>
      <c r="C4361" s="4">
        <v>33505</v>
      </c>
      <c r="D4361" s="9"/>
      <c r="E4361" s="9"/>
      <c r="F4361" s="10"/>
      <c r="U4361">
        <v>250.8</v>
      </c>
      <c r="AM4361">
        <v>3.665440663</v>
      </c>
      <c r="AP4361">
        <v>156.223281857854</v>
      </c>
      <c r="AS4361">
        <v>2.3462831999999999E-2</v>
      </c>
      <c r="BB4361">
        <v>277.5</v>
      </c>
      <c r="BJ4361">
        <v>94.576718142146206</v>
      </c>
      <c r="BK4361">
        <v>895</v>
      </c>
    </row>
    <row r="4362" spans="1:63" x14ac:dyDescent="0.25">
      <c r="A4362" s="3" t="s">
        <v>308</v>
      </c>
      <c r="B4362" s="3" t="s">
        <v>308</v>
      </c>
      <c r="C4362" s="4">
        <v>33512</v>
      </c>
      <c r="D4362" s="9"/>
      <c r="E4362" s="9"/>
      <c r="F4362" s="10"/>
      <c r="H4362">
        <v>396.52</v>
      </c>
      <c r="I4362">
        <v>0.23849999999999999</v>
      </c>
      <c r="J4362">
        <v>0.25659999999999999</v>
      </c>
      <c r="K4362">
        <v>0.2354</v>
      </c>
      <c r="L4362">
        <v>0.20225000000000001</v>
      </c>
      <c r="M4362">
        <v>0.27765000000000001</v>
      </c>
      <c r="N4362">
        <v>0.30495</v>
      </c>
      <c r="O4362">
        <v>0.22090000000000001</v>
      </c>
      <c r="P4362">
        <v>0.24635000000000001</v>
      </c>
    </row>
    <row r="4363" spans="1:63" x14ac:dyDescent="0.25">
      <c r="A4363" s="3" t="s">
        <v>308</v>
      </c>
      <c r="B4363" s="3" t="s">
        <v>308</v>
      </c>
      <c r="C4363" s="4">
        <v>33519</v>
      </c>
      <c r="D4363" s="9"/>
      <c r="E4363" s="9"/>
      <c r="F4363" s="10"/>
      <c r="H4363">
        <v>402.31</v>
      </c>
      <c r="I4363">
        <v>0.249</v>
      </c>
      <c r="J4363">
        <v>0.26950000000000002</v>
      </c>
      <c r="K4363">
        <v>0.2432</v>
      </c>
      <c r="L4363">
        <v>0.20474999999999999</v>
      </c>
      <c r="M4363">
        <v>0.27215</v>
      </c>
      <c r="N4363">
        <v>0.30635000000000001</v>
      </c>
      <c r="O4363">
        <v>0.21815000000000001</v>
      </c>
      <c r="P4363">
        <v>0.24845</v>
      </c>
    </row>
    <row r="4364" spans="1:63" x14ac:dyDescent="0.25">
      <c r="A4364" s="3" t="s">
        <v>308</v>
      </c>
      <c r="B4364" s="3" t="s">
        <v>308</v>
      </c>
      <c r="C4364" s="4">
        <v>33521</v>
      </c>
      <c r="D4364" s="9"/>
      <c r="E4364" s="9"/>
      <c r="F4364" s="10"/>
      <c r="U4364">
        <v>438.07499999999999</v>
      </c>
      <c r="AM4364">
        <v>7.6634421909999997</v>
      </c>
      <c r="AP4364">
        <v>244.582225346455</v>
      </c>
      <c r="AS4364">
        <v>3.1332785000000002E-2</v>
      </c>
      <c r="BB4364">
        <v>265</v>
      </c>
      <c r="BJ4364">
        <v>193.49277465354501</v>
      </c>
      <c r="BK4364">
        <v>827.5</v>
      </c>
    </row>
    <row r="4365" spans="1:63" x14ac:dyDescent="0.25">
      <c r="A4365" s="3" t="s">
        <v>308</v>
      </c>
      <c r="B4365" s="3" t="s">
        <v>308</v>
      </c>
      <c r="C4365" s="4">
        <v>33525</v>
      </c>
      <c r="D4365" s="9"/>
      <c r="E4365" s="9"/>
      <c r="F4365" s="10"/>
      <c r="H4365">
        <v>393.56</v>
      </c>
      <c r="I4365">
        <v>0.23549999999999999</v>
      </c>
      <c r="J4365">
        <v>0.25295000000000001</v>
      </c>
      <c r="K4365">
        <v>0.23435</v>
      </c>
      <c r="L4365">
        <v>0.19694999999999999</v>
      </c>
      <c r="M4365">
        <v>0.27474999999999999</v>
      </c>
      <c r="N4365">
        <v>0.30349999999999999</v>
      </c>
      <c r="O4365">
        <v>0.21875</v>
      </c>
      <c r="P4365">
        <v>0.25105</v>
      </c>
    </row>
    <row r="4366" spans="1:63" x14ac:dyDescent="0.25">
      <c r="A4366" s="3" t="s">
        <v>308</v>
      </c>
      <c r="B4366" s="3" t="s">
        <v>308</v>
      </c>
      <c r="C4366" s="4">
        <v>33532</v>
      </c>
      <c r="D4366" s="9"/>
      <c r="E4366" s="9"/>
      <c r="F4366" s="10"/>
      <c r="H4366">
        <v>382.57</v>
      </c>
      <c r="I4366">
        <v>0.223</v>
      </c>
      <c r="J4366">
        <v>0.24129999999999999</v>
      </c>
      <c r="K4366">
        <v>0.22639999999999999</v>
      </c>
      <c r="L4366">
        <v>0.18890000000000001</v>
      </c>
      <c r="M4366">
        <v>0.26719999999999999</v>
      </c>
      <c r="N4366">
        <v>0.30249999999999999</v>
      </c>
      <c r="O4366">
        <v>0.21485000000000001</v>
      </c>
      <c r="P4366">
        <v>0.2487</v>
      </c>
    </row>
    <row r="4367" spans="1:63" x14ac:dyDescent="0.25">
      <c r="A4367" s="3" t="s">
        <v>308</v>
      </c>
      <c r="B4367" s="3" t="s">
        <v>308</v>
      </c>
      <c r="C4367" s="4">
        <v>33533</v>
      </c>
      <c r="D4367" s="9"/>
      <c r="E4367" s="9"/>
      <c r="F4367" s="10"/>
      <c r="U4367">
        <v>573.20000000000005</v>
      </c>
      <c r="AM4367">
        <v>7.7522143699999999</v>
      </c>
      <c r="AP4367">
        <v>288.99844032549697</v>
      </c>
      <c r="AS4367">
        <v>2.6824416E-2</v>
      </c>
      <c r="BB4367">
        <v>295</v>
      </c>
      <c r="BJ4367">
        <v>284.20155967450302</v>
      </c>
      <c r="BK4367">
        <v>742.5</v>
      </c>
    </row>
    <row r="4368" spans="1:63" x14ac:dyDescent="0.25">
      <c r="A4368" s="3" t="s">
        <v>308</v>
      </c>
      <c r="B4368" s="3" t="s">
        <v>308</v>
      </c>
      <c r="C4368" s="4">
        <v>33540</v>
      </c>
      <c r="D4368" s="9"/>
      <c r="E4368" s="9"/>
      <c r="F4368" s="10"/>
      <c r="H4368">
        <v>387.79</v>
      </c>
      <c r="I4368">
        <v>0.24099999999999999</v>
      </c>
      <c r="J4368">
        <v>0.25800000000000001</v>
      </c>
      <c r="K4368">
        <v>0.23085</v>
      </c>
      <c r="L4368">
        <v>0.18445</v>
      </c>
      <c r="M4368">
        <v>0.26469999999999999</v>
      </c>
      <c r="N4368">
        <v>0.29844999999999999</v>
      </c>
      <c r="O4368">
        <v>0.21429999999999999</v>
      </c>
      <c r="P4368">
        <v>0.2472</v>
      </c>
    </row>
    <row r="4369" spans="1:63" x14ac:dyDescent="0.25">
      <c r="A4369" s="3" t="s">
        <v>308</v>
      </c>
      <c r="B4369" s="3" t="s">
        <v>308</v>
      </c>
      <c r="C4369" s="4">
        <v>33546</v>
      </c>
      <c r="D4369" s="9"/>
      <c r="E4369" s="9"/>
      <c r="F4369" s="10"/>
      <c r="H4369">
        <v>396.39</v>
      </c>
      <c r="I4369">
        <v>0.25900000000000001</v>
      </c>
      <c r="J4369">
        <v>0.27865000000000001</v>
      </c>
      <c r="K4369">
        <v>0.23565</v>
      </c>
      <c r="L4369">
        <v>0.18834999999999999</v>
      </c>
      <c r="M4369">
        <v>0.26465</v>
      </c>
      <c r="N4369">
        <v>0.29944999999999999</v>
      </c>
      <c r="O4369">
        <v>0.20949999999999999</v>
      </c>
      <c r="P4369">
        <v>0.2467</v>
      </c>
    </row>
    <row r="4370" spans="1:63" x14ac:dyDescent="0.25">
      <c r="A4370" s="3" t="s">
        <v>308</v>
      </c>
      <c r="B4370" s="3" t="s">
        <v>308</v>
      </c>
      <c r="C4370" s="4">
        <v>33547</v>
      </c>
      <c r="D4370" s="9"/>
      <c r="E4370" s="9"/>
      <c r="F4370" s="10"/>
      <c r="T4370">
        <v>15.6384875</v>
      </c>
      <c r="U4370">
        <v>874.25</v>
      </c>
      <c r="AJ4370">
        <v>4.9749999999999703</v>
      </c>
      <c r="AM4370">
        <v>8.064813225</v>
      </c>
      <c r="AP4370">
        <v>300.95252799562201</v>
      </c>
      <c r="AS4370">
        <v>2.6797626000000001E-2</v>
      </c>
      <c r="BB4370">
        <v>242.5</v>
      </c>
      <c r="BJ4370">
        <v>568.32247200437803</v>
      </c>
      <c r="BK4370">
        <v>662.5</v>
      </c>
    </row>
    <row r="4371" spans="1:63" x14ac:dyDescent="0.25">
      <c r="A4371" s="3" t="s">
        <v>308</v>
      </c>
      <c r="B4371" s="3" t="s">
        <v>308</v>
      </c>
      <c r="C4371" s="4">
        <v>33553</v>
      </c>
      <c r="D4371" s="9"/>
      <c r="E4371" s="9"/>
      <c r="F4371" s="10"/>
      <c r="H4371">
        <v>388.91</v>
      </c>
      <c r="I4371">
        <v>0.2485</v>
      </c>
      <c r="J4371">
        <v>0.26369999999999999</v>
      </c>
      <c r="K4371">
        <v>0.2296</v>
      </c>
      <c r="L4371">
        <v>0.18415000000000001</v>
      </c>
      <c r="M4371">
        <v>0.26474999999999999</v>
      </c>
      <c r="N4371">
        <v>0.29909999999999998</v>
      </c>
      <c r="O4371">
        <v>0.20965</v>
      </c>
      <c r="P4371">
        <v>0.24510000000000001</v>
      </c>
    </row>
    <row r="4372" spans="1:63" x14ac:dyDescent="0.25">
      <c r="A4372" s="3" t="s">
        <v>308</v>
      </c>
      <c r="B4372" s="3" t="s">
        <v>308</v>
      </c>
      <c r="C4372" s="4">
        <v>33560</v>
      </c>
      <c r="D4372" s="9"/>
      <c r="E4372" s="9"/>
      <c r="F4372" s="10"/>
      <c r="H4372">
        <v>382.06</v>
      </c>
      <c r="I4372">
        <v>0.23050000000000001</v>
      </c>
      <c r="J4372">
        <v>0.25180000000000002</v>
      </c>
      <c r="K4372">
        <v>0.22070000000000001</v>
      </c>
      <c r="L4372">
        <v>0.1794</v>
      </c>
      <c r="M4372">
        <v>0.26715</v>
      </c>
      <c r="N4372">
        <v>0.30159999999999998</v>
      </c>
      <c r="O4372">
        <v>0.21015</v>
      </c>
      <c r="P4372">
        <v>0.249</v>
      </c>
    </row>
    <row r="4373" spans="1:63" x14ac:dyDescent="0.25">
      <c r="A4373" s="3" t="s">
        <v>308</v>
      </c>
      <c r="B4373" s="3" t="s">
        <v>308</v>
      </c>
      <c r="C4373" s="4">
        <v>33561</v>
      </c>
      <c r="D4373" s="9"/>
      <c r="E4373" s="9"/>
      <c r="F4373" s="10"/>
      <c r="T4373">
        <v>19.393244734374498</v>
      </c>
      <c r="U4373">
        <v>1575.0250000000001</v>
      </c>
      <c r="V4373">
        <v>226.2</v>
      </c>
      <c r="W4373">
        <v>1.47E-2</v>
      </c>
      <c r="X4373">
        <v>3.2814899999999998</v>
      </c>
      <c r="AH4373">
        <v>0.88</v>
      </c>
      <c r="AI4373">
        <v>4.1845000000000201E-2</v>
      </c>
      <c r="AJ4373">
        <v>4.6000000000000201</v>
      </c>
      <c r="AM4373">
        <v>9.0969999999999995</v>
      </c>
      <c r="AN4373">
        <v>2.8199999999999999E-2</v>
      </c>
      <c r="AO4373">
        <v>9.4524320824062809</v>
      </c>
      <c r="AP4373">
        <v>335.63860109427299</v>
      </c>
      <c r="AS4373">
        <v>2.7103557E-2</v>
      </c>
      <c r="BB4373">
        <v>260</v>
      </c>
      <c r="BE4373">
        <v>264.46511976123497</v>
      </c>
      <c r="BG4373">
        <v>6.7999999999999996E-3</v>
      </c>
      <c r="BH4373">
        <v>6.82131163875012</v>
      </c>
      <c r="BJ4373">
        <v>1008.58639890573</v>
      </c>
      <c r="BK4373">
        <v>772.5</v>
      </c>
    </row>
    <row r="4374" spans="1:63" x14ac:dyDescent="0.25">
      <c r="A4374" s="3" t="s">
        <v>308</v>
      </c>
      <c r="B4374" s="3" t="s">
        <v>308</v>
      </c>
      <c r="C4374" s="4">
        <v>33568</v>
      </c>
      <c r="D4374" s="9"/>
      <c r="E4374" s="9"/>
      <c r="F4374" s="10"/>
      <c r="T4374">
        <v>18.970933752784902</v>
      </c>
      <c r="U4374">
        <v>1622.85</v>
      </c>
      <c r="V4374">
        <v>246.32499999999999</v>
      </c>
      <c r="W4374">
        <v>1.5900000000000001E-2</v>
      </c>
      <c r="X4374">
        <v>3.9466725</v>
      </c>
      <c r="AH4374">
        <v>0.95499999999999996</v>
      </c>
      <c r="AI4374">
        <v>5.3540000000000199E-2</v>
      </c>
      <c r="AJ4374">
        <v>5.6000000000000201</v>
      </c>
      <c r="AM4374">
        <v>6.7080000000000002</v>
      </c>
      <c r="AN4374">
        <v>2.7900000000000001E-2</v>
      </c>
      <c r="AO4374">
        <v>7.8102355870632598</v>
      </c>
      <c r="AP4374">
        <v>280.22570482387198</v>
      </c>
      <c r="AS4374">
        <v>2.3937847000000002E-2</v>
      </c>
      <c r="BB4374">
        <v>262.5</v>
      </c>
      <c r="BE4374">
        <v>264.46511976123497</v>
      </c>
      <c r="BG4374">
        <v>6.7000000000000002E-3</v>
      </c>
      <c r="BH4374">
        <v>7.2512337402179901</v>
      </c>
      <c r="BJ4374">
        <v>1090.6992951761299</v>
      </c>
      <c r="BK4374">
        <v>630</v>
      </c>
    </row>
    <row r="4375" spans="1:63" x14ac:dyDescent="0.25">
      <c r="A4375" s="3" t="s">
        <v>308</v>
      </c>
      <c r="B4375" s="3" t="s">
        <v>308</v>
      </c>
      <c r="C4375" s="4">
        <v>33574</v>
      </c>
      <c r="D4375" s="9"/>
      <c r="E4375" s="9"/>
      <c r="F4375" s="10"/>
      <c r="H4375">
        <v>379.63</v>
      </c>
      <c r="I4375">
        <v>0.20150000000000001</v>
      </c>
      <c r="J4375">
        <v>0.27660000000000001</v>
      </c>
      <c r="K4375">
        <v>0.23419999999999999</v>
      </c>
      <c r="L4375">
        <v>0.18229999999999999</v>
      </c>
      <c r="M4375">
        <v>0.26100000000000001</v>
      </c>
      <c r="N4375">
        <v>0.29494999999999999</v>
      </c>
      <c r="O4375">
        <v>0.20105000000000001</v>
      </c>
      <c r="P4375">
        <v>0.24654999999999999</v>
      </c>
      <c r="T4375">
        <v>21.708518895653</v>
      </c>
      <c r="U4375">
        <v>2028.4749999999999</v>
      </c>
      <c r="V4375">
        <v>301.52499999999998</v>
      </c>
      <c r="W4375">
        <v>1.525E-2</v>
      </c>
      <c r="X4375">
        <v>4.6642099999999997</v>
      </c>
      <c r="AD4375">
        <v>53.242440119382302</v>
      </c>
      <c r="AH4375">
        <v>0.89500000000000002</v>
      </c>
      <c r="AI4375">
        <v>4.0270000000001201E-2</v>
      </c>
      <c r="AJ4375">
        <v>4.60000000000014</v>
      </c>
      <c r="AM4375">
        <v>7.3</v>
      </c>
      <c r="AN4375">
        <v>3.175E-2</v>
      </c>
      <c r="AO4375">
        <v>9.0636534054359092</v>
      </c>
      <c r="AP4375">
        <v>286.16972945860402</v>
      </c>
      <c r="AS4375">
        <v>2.5509337E-2</v>
      </c>
      <c r="BB4375">
        <v>297.5</v>
      </c>
      <c r="BE4375">
        <v>264.46511976123497</v>
      </c>
      <c r="BG4375">
        <v>5.5500000000000002E-3</v>
      </c>
      <c r="BH4375">
        <v>8.0000082035487008</v>
      </c>
      <c r="BJ4375">
        <v>1436.1802705414</v>
      </c>
      <c r="BK4375">
        <v>707.5</v>
      </c>
    </row>
    <row r="4376" spans="1:63" x14ac:dyDescent="0.25">
      <c r="A4376" s="3" t="s">
        <v>308</v>
      </c>
      <c r="B4376" s="3" t="s">
        <v>308</v>
      </c>
      <c r="C4376" s="4">
        <v>33581</v>
      </c>
      <c r="D4376" s="9"/>
      <c r="E4376" s="9"/>
      <c r="F4376" s="10"/>
      <c r="H4376">
        <v>367.9</v>
      </c>
      <c r="I4376">
        <v>0.2145</v>
      </c>
      <c r="J4376">
        <v>0.24310000000000001</v>
      </c>
      <c r="K4376">
        <v>0.21515000000000001</v>
      </c>
      <c r="L4376">
        <v>0.1739</v>
      </c>
      <c r="M4376">
        <v>0.25824999999999998</v>
      </c>
      <c r="N4376">
        <v>0.29160000000000003</v>
      </c>
      <c r="O4376">
        <v>0.20399999999999999</v>
      </c>
      <c r="P4376">
        <v>0.23899999999999999</v>
      </c>
      <c r="T4376">
        <v>26.087066756783798</v>
      </c>
      <c r="U4376">
        <v>2044.325</v>
      </c>
      <c r="V4376">
        <v>379.75</v>
      </c>
      <c r="W4376">
        <v>1.6150000000000001E-2</v>
      </c>
      <c r="X4376">
        <v>6.1032999999999999</v>
      </c>
      <c r="AD4376">
        <v>115.284880238765</v>
      </c>
      <c r="AH4376">
        <v>1.25</v>
      </c>
      <c r="AI4376">
        <v>0.10403999999999899</v>
      </c>
      <c r="AJ4376">
        <v>8.2999999999999492</v>
      </c>
      <c r="AM4376">
        <v>6.6909999999999998</v>
      </c>
      <c r="AN4376">
        <v>3.2300000000000002E-2</v>
      </c>
      <c r="AO4376">
        <v>9.6795028118177004</v>
      </c>
      <c r="AP4376">
        <v>299.60757105152101</v>
      </c>
      <c r="AS4376">
        <v>2.2332546000000002E-2</v>
      </c>
      <c r="BB4376">
        <v>285</v>
      </c>
      <c r="BE4376">
        <v>264.46511976123497</v>
      </c>
      <c r="BG4376">
        <v>7.45E-3</v>
      </c>
      <c r="BH4376">
        <v>10.1531421892051</v>
      </c>
      <c r="BJ4376">
        <v>1356.6674289484799</v>
      </c>
      <c r="BK4376">
        <v>612.5</v>
      </c>
    </row>
    <row r="4377" spans="1:63" x14ac:dyDescent="0.25">
      <c r="A4377" s="3" t="s">
        <v>308</v>
      </c>
      <c r="B4377" s="3" t="s">
        <v>308</v>
      </c>
      <c r="C4377" s="4">
        <v>33585</v>
      </c>
      <c r="D4377" s="9"/>
      <c r="E4377" s="9"/>
      <c r="F4377" s="10"/>
      <c r="T4377">
        <v>22.648461156272401</v>
      </c>
      <c r="U4377">
        <v>1968.425</v>
      </c>
      <c r="V4377">
        <v>403.25</v>
      </c>
      <c r="W4377">
        <v>1.78E-2</v>
      </c>
      <c r="X4377">
        <v>7.1654749999999998</v>
      </c>
      <c r="AD4377">
        <v>138.784880238765</v>
      </c>
      <c r="AH4377">
        <v>1.1100000000000001</v>
      </c>
      <c r="AI4377">
        <v>0.120037500000001</v>
      </c>
      <c r="AJ4377">
        <v>10.9250000000001</v>
      </c>
      <c r="AM4377">
        <v>5.8970000000000002</v>
      </c>
      <c r="AN4377">
        <v>3.0249999999999999E-2</v>
      </c>
      <c r="AO4377">
        <v>7.62369979571766</v>
      </c>
      <c r="AP4377">
        <v>251.45429603475401</v>
      </c>
      <c r="AS4377">
        <v>2.3451578000000001E-2</v>
      </c>
      <c r="BB4377">
        <v>232.5</v>
      </c>
      <c r="BE4377">
        <v>264.46511976123497</v>
      </c>
      <c r="BG4377">
        <v>5.8500000000000002E-3</v>
      </c>
      <c r="BH4377">
        <v>7.6171985097864097</v>
      </c>
      <c r="BJ4377">
        <v>1302.7957039652499</v>
      </c>
      <c r="BK4377">
        <v>557.5</v>
      </c>
    </row>
    <row r="4378" spans="1:63" x14ac:dyDescent="0.25">
      <c r="A4378" s="3" t="s">
        <v>308</v>
      </c>
      <c r="B4378" s="3" t="s">
        <v>308</v>
      </c>
      <c r="C4378" s="4">
        <v>33588</v>
      </c>
      <c r="D4378" s="9"/>
      <c r="E4378" s="9"/>
      <c r="F4378" s="10"/>
      <c r="H4378">
        <v>343.53</v>
      </c>
      <c r="I4378">
        <v>0.17699999999999999</v>
      </c>
      <c r="J4378">
        <v>0.20269999999999999</v>
      </c>
      <c r="K4378">
        <v>0.19370000000000001</v>
      </c>
      <c r="L4378">
        <v>0.16455</v>
      </c>
      <c r="M4378">
        <v>0.255</v>
      </c>
      <c r="N4378">
        <v>0.28904999999999997</v>
      </c>
      <c r="O4378">
        <v>0.19814999999999999</v>
      </c>
      <c r="P4378">
        <v>0.23749999999999999</v>
      </c>
    </row>
    <row r="4379" spans="1:63" x14ac:dyDescent="0.25">
      <c r="A4379" s="3" t="s">
        <v>308</v>
      </c>
      <c r="B4379" s="3" t="s">
        <v>308</v>
      </c>
      <c r="C4379" s="4">
        <v>33590</v>
      </c>
      <c r="D4379" s="9"/>
      <c r="E4379" s="9"/>
      <c r="F4379" s="10"/>
      <c r="T4379">
        <v>25.797523105228802</v>
      </c>
      <c r="U4379">
        <v>2257.625</v>
      </c>
      <c r="V4379">
        <v>537</v>
      </c>
      <c r="W4379">
        <v>1.5049999999999999E-2</v>
      </c>
      <c r="X4379">
        <v>8.1540999999999997</v>
      </c>
      <c r="AD4379">
        <v>272.53488023876503</v>
      </c>
      <c r="AH4379">
        <v>1.37</v>
      </c>
      <c r="AI4379">
        <v>0.109264999999998</v>
      </c>
      <c r="AJ4379">
        <v>7.8249999999998199</v>
      </c>
      <c r="AM4379">
        <v>6.6429999999999998</v>
      </c>
      <c r="AN4379">
        <v>2.9649999999999999E-2</v>
      </c>
      <c r="AO4379">
        <v>9.0390714536001902</v>
      </c>
      <c r="AP4379">
        <v>305.01617079314599</v>
      </c>
      <c r="AS4379">
        <v>2.1779172999999999E-2</v>
      </c>
      <c r="BE4379">
        <v>264.46511976123497</v>
      </c>
      <c r="BG4379">
        <v>5.7999999999999996E-3</v>
      </c>
      <c r="BH4379">
        <v>8.1711142984149205</v>
      </c>
      <c r="BJ4379">
        <v>1407.78382920685</v>
      </c>
      <c r="BK4379">
        <v>647.5</v>
      </c>
    </row>
    <row r="4380" spans="1:63" x14ac:dyDescent="0.25">
      <c r="A4380" s="3" t="s">
        <v>308</v>
      </c>
      <c r="B4380" s="3" t="s">
        <v>308</v>
      </c>
      <c r="C4380" s="4">
        <v>33595</v>
      </c>
      <c r="D4380" s="9"/>
      <c r="E4380" s="9"/>
      <c r="F4380" s="10"/>
      <c r="H4380">
        <v>302.88</v>
      </c>
      <c r="I4380">
        <v>0.13350000000000001</v>
      </c>
      <c r="J4380">
        <v>0.13714999999999999</v>
      </c>
      <c r="K4380">
        <v>0.14430000000000001</v>
      </c>
      <c r="L4380">
        <v>0.13950000000000001</v>
      </c>
      <c r="M4380">
        <v>0.24295</v>
      </c>
      <c r="N4380">
        <v>0.28434999999999999</v>
      </c>
      <c r="O4380">
        <v>0.19375000000000001</v>
      </c>
      <c r="P4380">
        <v>0.2389</v>
      </c>
      <c r="T4380">
        <v>20.152134347584301</v>
      </c>
      <c r="U4380">
        <v>1932.675</v>
      </c>
      <c r="V4380">
        <v>579.25</v>
      </c>
      <c r="W4380">
        <v>1.6899999999999998E-2</v>
      </c>
      <c r="X4380">
        <v>9.7905750000000005</v>
      </c>
      <c r="AD4380">
        <v>314.78488023876503</v>
      </c>
      <c r="AH4380">
        <v>1.18</v>
      </c>
      <c r="AI4380">
        <v>0.13879999999999901</v>
      </c>
      <c r="AJ4380">
        <v>11.6999999999999</v>
      </c>
      <c r="AM4380">
        <v>2.9569999999999999</v>
      </c>
      <c r="AN4380">
        <v>2.545E-2</v>
      </c>
      <c r="AO4380">
        <v>3.9220809643102301</v>
      </c>
      <c r="AP4380">
        <v>155.81279610083701</v>
      </c>
      <c r="AS4380">
        <v>1.8977902000000001E-2</v>
      </c>
      <c r="BE4380">
        <v>264.46511976123497</v>
      </c>
      <c r="BG4380">
        <v>4.9500000000000004E-3</v>
      </c>
      <c r="BH4380">
        <v>5.8981580799124496</v>
      </c>
      <c r="BJ4380">
        <v>1185.91220389916</v>
      </c>
      <c r="BK4380">
        <v>475</v>
      </c>
    </row>
    <row r="4381" spans="1:63" x14ac:dyDescent="0.25">
      <c r="A4381" s="3" t="s">
        <v>308</v>
      </c>
      <c r="B4381" s="3" t="s">
        <v>308</v>
      </c>
      <c r="C4381" s="4">
        <v>33602</v>
      </c>
      <c r="D4381" s="9"/>
      <c r="E4381" s="9"/>
      <c r="F4381" s="10"/>
      <c r="H4381">
        <v>277.98</v>
      </c>
      <c r="I4381">
        <v>0.10199999999999999</v>
      </c>
      <c r="J4381">
        <v>0.1178</v>
      </c>
      <c r="K4381">
        <v>0.1242</v>
      </c>
      <c r="L4381">
        <v>0.11075</v>
      </c>
      <c r="M4381">
        <v>0.2306</v>
      </c>
      <c r="N4381">
        <v>0.2782</v>
      </c>
      <c r="O4381">
        <v>0.19155</v>
      </c>
      <c r="P4381">
        <v>0.23480000000000001</v>
      </c>
      <c r="T4381">
        <v>12.891999999999999</v>
      </c>
      <c r="U4381">
        <v>2030.425</v>
      </c>
      <c r="V4381">
        <v>686</v>
      </c>
      <c r="W4381">
        <v>1.8749999999999999E-2</v>
      </c>
      <c r="X4381">
        <v>12.891999999999999</v>
      </c>
      <c r="AD4381">
        <v>421.53488023876503</v>
      </c>
      <c r="AJ4381">
        <v>19.175000000000001</v>
      </c>
      <c r="AM4381">
        <v>2.5419999999999998</v>
      </c>
      <c r="AP4381">
        <v>121.674235237088</v>
      </c>
      <c r="AS4381">
        <v>2.0891850999999999E-2</v>
      </c>
      <c r="BE4381">
        <v>264.46511976123497</v>
      </c>
      <c r="BG4381">
        <v>0</v>
      </c>
      <c r="BH4381">
        <v>0</v>
      </c>
      <c r="BJ4381">
        <v>1203.57576476291</v>
      </c>
      <c r="BK4381">
        <v>487.5</v>
      </c>
    </row>
    <row r="4382" spans="1:63" x14ac:dyDescent="0.25">
      <c r="A4382" s="3" t="s">
        <v>308</v>
      </c>
      <c r="B4382" s="3" t="s">
        <v>308</v>
      </c>
      <c r="C4382" s="4">
        <v>33609</v>
      </c>
      <c r="D4382" s="9"/>
      <c r="E4382" s="9"/>
      <c r="F4382" s="10"/>
      <c r="H4382">
        <v>263.08999999999997</v>
      </c>
      <c r="I4382">
        <v>8.3000000000000004E-2</v>
      </c>
      <c r="J4382">
        <v>0.1101</v>
      </c>
      <c r="K4382">
        <v>0.1086</v>
      </c>
      <c r="L4382">
        <v>9.5149999999999998E-2</v>
      </c>
      <c r="M4382">
        <v>0.21959999999999999</v>
      </c>
      <c r="N4382">
        <v>0.27424999999999999</v>
      </c>
      <c r="O4382">
        <v>0.188</v>
      </c>
      <c r="P4382">
        <v>0.23674999999999999</v>
      </c>
      <c r="T4382">
        <v>22.157459434370001</v>
      </c>
      <c r="U4382">
        <v>1944.2750000000001</v>
      </c>
      <c r="V4382">
        <v>838</v>
      </c>
      <c r="W4382">
        <v>1.83E-2</v>
      </c>
      <c r="X4382">
        <v>15.212400000000001</v>
      </c>
      <c r="AD4382">
        <v>573.53488023876503</v>
      </c>
      <c r="AH4382">
        <v>1.17</v>
      </c>
      <c r="AI4382">
        <v>0.29487249999999998</v>
      </c>
      <c r="AJ4382">
        <v>24.774999999999999</v>
      </c>
      <c r="AM4382">
        <v>0.46</v>
      </c>
      <c r="AN4382">
        <v>2.5999999999999999E-2</v>
      </c>
      <c r="AO4382">
        <v>0.62554141671984698</v>
      </c>
      <c r="AP4382">
        <v>25.7890203733173</v>
      </c>
      <c r="AS4382">
        <v>1.7837048000000001E-2</v>
      </c>
      <c r="BE4382">
        <v>264.46511976123497</v>
      </c>
      <c r="BG4382">
        <v>4.3E-3</v>
      </c>
      <c r="BH4382">
        <v>4.5511042470644698</v>
      </c>
      <c r="BJ4382">
        <v>1055.71097962668</v>
      </c>
      <c r="BK4382">
        <v>497.5</v>
      </c>
    </row>
    <row r="4383" spans="1:63" x14ac:dyDescent="0.25">
      <c r="A4383" s="3" t="s">
        <v>308</v>
      </c>
      <c r="B4383" s="3" t="s">
        <v>308</v>
      </c>
      <c r="C4383" s="4">
        <v>33613</v>
      </c>
      <c r="D4383" s="9"/>
      <c r="E4383" s="9"/>
      <c r="F4383" s="10"/>
      <c r="U4383">
        <v>2470.65</v>
      </c>
      <c r="V4383">
        <v>1156.5</v>
      </c>
      <c r="W4383">
        <v>2.0049999999999998E-2</v>
      </c>
      <c r="X4383">
        <v>23.070975000000001</v>
      </c>
      <c r="AD4383">
        <v>892.03488023876503</v>
      </c>
      <c r="AJ4383">
        <v>12.5250000000001</v>
      </c>
      <c r="AM4383">
        <v>0.315</v>
      </c>
      <c r="AN4383">
        <v>2.18E-2</v>
      </c>
      <c r="BE4383">
        <v>264.46511976123497</v>
      </c>
      <c r="BG4383">
        <v>3.3E-3</v>
      </c>
      <c r="BK4383">
        <v>565</v>
      </c>
    </row>
    <row r="4384" spans="1:63" x14ac:dyDescent="0.25">
      <c r="A4384" s="3" t="s">
        <v>308</v>
      </c>
      <c r="B4384" s="3" t="s">
        <v>308</v>
      </c>
      <c r="C4384" s="4">
        <v>33616</v>
      </c>
      <c r="D4384" s="9"/>
      <c r="E4384" s="9"/>
      <c r="F4384" s="10"/>
      <c r="H4384">
        <v>253.26</v>
      </c>
      <c r="I4384">
        <v>8.2500000000000004E-2</v>
      </c>
      <c r="J4384">
        <v>0.10685</v>
      </c>
      <c r="K4384">
        <v>0.10115</v>
      </c>
      <c r="L4384">
        <v>8.4199999999999997E-2</v>
      </c>
      <c r="M4384">
        <v>0.21290000000000001</v>
      </c>
      <c r="N4384">
        <v>0.26274999999999998</v>
      </c>
      <c r="O4384">
        <v>0.182</v>
      </c>
      <c r="P4384">
        <v>0.23394999999999999</v>
      </c>
    </row>
    <row r="4385" spans="1:63" x14ac:dyDescent="0.25">
      <c r="A4385" s="3" t="s">
        <v>308</v>
      </c>
      <c r="B4385" s="3" t="s">
        <v>308</v>
      </c>
      <c r="C4385" s="4">
        <v>33618</v>
      </c>
      <c r="D4385" s="9"/>
      <c r="E4385" s="9"/>
      <c r="F4385" s="10"/>
      <c r="U4385">
        <v>2184</v>
      </c>
      <c r="V4385">
        <v>1071.25</v>
      </c>
      <c r="W4385">
        <v>1.9550000000000001E-2</v>
      </c>
      <c r="X4385">
        <v>20.899625</v>
      </c>
      <c r="AD4385">
        <v>806.78488023876503</v>
      </c>
      <c r="BE4385">
        <v>264.46511976123497</v>
      </c>
    </row>
    <row r="4386" spans="1:63" x14ac:dyDescent="0.25">
      <c r="A4386" s="3" t="s">
        <v>308</v>
      </c>
      <c r="B4386" s="3" t="s">
        <v>308</v>
      </c>
      <c r="C4386" s="4">
        <v>33623</v>
      </c>
      <c r="D4386" s="9"/>
      <c r="E4386" s="9"/>
      <c r="F4386" s="10" t="s">
        <v>84</v>
      </c>
      <c r="H4386">
        <v>256.05</v>
      </c>
      <c r="I4386">
        <v>0.1255</v>
      </c>
      <c r="J4386">
        <v>0.1013</v>
      </c>
      <c r="K4386">
        <v>9.8199999999999996E-2</v>
      </c>
      <c r="L4386">
        <v>8.1350000000000006E-2</v>
      </c>
      <c r="M4386">
        <v>0.20724999999999999</v>
      </c>
      <c r="N4386">
        <v>0.2596</v>
      </c>
      <c r="O4386">
        <v>0.17785000000000001</v>
      </c>
      <c r="P4386">
        <v>0.22919999999999999</v>
      </c>
      <c r="U4386" s="35">
        <v>2179.6248573955399</v>
      </c>
      <c r="Z4386">
        <v>3.60154975E-2</v>
      </c>
      <c r="AB4386">
        <v>21016.473696022102</v>
      </c>
      <c r="AD4386">
        <v>756.91875585789899</v>
      </c>
      <c r="AT4386" t="s">
        <v>45</v>
      </c>
    </row>
    <row r="4387" spans="1:63" x14ac:dyDescent="0.25">
      <c r="A4387" s="3" t="s">
        <v>309</v>
      </c>
      <c r="B4387" s="3" t="s">
        <v>309</v>
      </c>
      <c r="C4387" s="4">
        <v>33483</v>
      </c>
      <c r="D4387" s="9"/>
      <c r="E4387" s="9"/>
      <c r="F4387" s="10"/>
      <c r="H4387">
        <v>408.21</v>
      </c>
      <c r="I4387">
        <v>0.27800000000000002</v>
      </c>
      <c r="J4387">
        <v>0.26469999999999999</v>
      </c>
      <c r="K4387">
        <v>0.17344999999999999</v>
      </c>
      <c r="L4387">
        <v>0.24854999999999999</v>
      </c>
      <c r="M4387">
        <v>0.30980000000000002</v>
      </c>
      <c r="N4387">
        <v>0.2417</v>
      </c>
      <c r="O4387">
        <v>0.2427</v>
      </c>
      <c r="P4387">
        <v>0.28215000000000001</v>
      </c>
    </row>
    <row r="4388" spans="1:63" x14ac:dyDescent="0.25">
      <c r="A4388" s="3" t="s">
        <v>309</v>
      </c>
      <c r="B4388" s="3" t="s">
        <v>309</v>
      </c>
      <c r="C4388" s="4">
        <v>33491</v>
      </c>
      <c r="D4388" s="9"/>
      <c r="E4388" s="9"/>
      <c r="F4388" s="10"/>
      <c r="H4388">
        <v>413.31</v>
      </c>
      <c r="I4388">
        <v>0.28299999999999997</v>
      </c>
      <c r="J4388">
        <v>0.26595000000000002</v>
      </c>
      <c r="K4388">
        <v>0.18179999999999999</v>
      </c>
      <c r="L4388">
        <v>0.23995</v>
      </c>
      <c r="M4388">
        <v>0.31469999999999998</v>
      </c>
      <c r="N4388">
        <v>0.2409</v>
      </c>
      <c r="O4388">
        <v>0.24925</v>
      </c>
      <c r="P4388">
        <v>0.29099999999999998</v>
      </c>
    </row>
    <row r="4389" spans="1:63" x14ac:dyDescent="0.25">
      <c r="A4389" s="3" t="s">
        <v>309</v>
      </c>
      <c r="B4389" s="3" t="s">
        <v>309</v>
      </c>
      <c r="C4389" s="4">
        <v>33497</v>
      </c>
      <c r="D4389" s="9"/>
      <c r="E4389" s="9"/>
      <c r="F4389" s="10"/>
      <c r="H4389">
        <v>442.8</v>
      </c>
      <c r="I4389">
        <v>0.32100000000000001</v>
      </c>
      <c r="J4389">
        <v>0.27245000000000003</v>
      </c>
      <c r="K4389">
        <v>0.21390000000000001</v>
      </c>
      <c r="L4389">
        <v>0.28470000000000001</v>
      </c>
      <c r="M4389">
        <v>0.31935000000000002</v>
      </c>
      <c r="N4389">
        <v>0.26229999999999998</v>
      </c>
      <c r="O4389">
        <v>0.24895</v>
      </c>
      <c r="P4389">
        <v>0.29135</v>
      </c>
    </row>
    <row r="4390" spans="1:63" x14ac:dyDescent="0.25">
      <c r="A4390" s="3" t="s">
        <v>309</v>
      </c>
      <c r="B4390" s="3" t="s">
        <v>309</v>
      </c>
      <c r="C4390" s="4">
        <v>33504</v>
      </c>
      <c r="D4390" s="9"/>
      <c r="E4390" s="9"/>
      <c r="F4390" s="10"/>
      <c r="H4390">
        <v>439.04</v>
      </c>
      <c r="I4390">
        <v>0.30599999999999999</v>
      </c>
      <c r="J4390">
        <v>0.27184999999999998</v>
      </c>
      <c r="K4390">
        <v>0.21345</v>
      </c>
      <c r="L4390">
        <v>0.28415000000000001</v>
      </c>
      <c r="M4390">
        <v>0.31869999999999998</v>
      </c>
      <c r="N4390">
        <v>0.26179999999999998</v>
      </c>
      <c r="O4390">
        <v>0.24845</v>
      </c>
      <c r="P4390">
        <v>0.2908</v>
      </c>
    </row>
    <row r="4391" spans="1:63" x14ac:dyDescent="0.25">
      <c r="A4391" s="3" t="s">
        <v>309</v>
      </c>
      <c r="B4391" s="3" t="s">
        <v>309</v>
      </c>
      <c r="C4391" s="4">
        <v>33505</v>
      </c>
      <c r="D4391" s="9"/>
      <c r="E4391" s="9"/>
      <c r="F4391" s="10"/>
      <c r="U4391">
        <v>187.52500000000001</v>
      </c>
      <c r="AM4391">
        <v>2.7386151339999998</v>
      </c>
      <c r="AP4391">
        <v>117.387318404738</v>
      </c>
      <c r="AS4391">
        <v>2.3329736E-2</v>
      </c>
      <c r="BB4391">
        <v>192.5</v>
      </c>
      <c r="BJ4391">
        <v>70.137681595262293</v>
      </c>
      <c r="BK4391">
        <v>627.5</v>
      </c>
    </row>
    <row r="4392" spans="1:63" x14ac:dyDescent="0.25">
      <c r="A4392" s="3" t="s">
        <v>309</v>
      </c>
      <c r="B4392" s="3" t="s">
        <v>309</v>
      </c>
      <c r="C4392" s="4">
        <v>33512</v>
      </c>
      <c r="D4392" s="9"/>
      <c r="E4392" s="9"/>
      <c r="F4392" s="10"/>
      <c r="H4392">
        <v>409.74</v>
      </c>
      <c r="I4392">
        <v>0.26600000000000001</v>
      </c>
      <c r="J4392">
        <v>0.25209999999999999</v>
      </c>
      <c r="K4392">
        <v>0.16985</v>
      </c>
      <c r="L4392">
        <v>0.24199999999999999</v>
      </c>
      <c r="M4392">
        <v>0.31785000000000002</v>
      </c>
      <c r="N4392">
        <v>0.25659999999999999</v>
      </c>
      <c r="O4392">
        <v>0.24970000000000001</v>
      </c>
      <c r="P4392">
        <v>0.29459999999999997</v>
      </c>
    </row>
    <row r="4393" spans="1:63" x14ac:dyDescent="0.25">
      <c r="A4393" s="3" t="s">
        <v>309</v>
      </c>
      <c r="B4393" s="3" t="s">
        <v>309</v>
      </c>
      <c r="C4393" s="4">
        <v>33519</v>
      </c>
      <c r="D4393" s="9"/>
      <c r="E4393" s="9"/>
      <c r="F4393" s="10"/>
      <c r="H4393">
        <v>416.13</v>
      </c>
      <c r="I4393">
        <v>0.27650000000000002</v>
      </c>
      <c r="J4393">
        <v>0.26300000000000001</v>
      </c>
      <c r="K4393">
        <v>0.17829999999999999</v>
      </c>
      <c r="L4393">
        <v>0.24825</v>
      </c>
      <c r="M4393">
        <v>0.31514999999999999</v>
      </c>
      <c r="N4393">
        <v>0.25559999999999999</v>
      </c>
      <c r="O4393">
        <v>0.24945000000000001</v>
      </c>
      <c r="P4393">
        <v>0.2944</v>
      </c>
    </row>
    <row r="4394" spans="1:63" x14ac:dyDescent="0.25">
      <c r="A4394" s="3" t="s">
        <v>309</v>
      </c>
      <c r="B4394" s="3" t="s">
        <v>309</v>
      </c>
      <c r="C4394" s="4">
        <v>33521</v>
      </c>
      <c r="D4394" s="9"/>
      <c r="E4394" s="9"/>
      <c r="F4394" s="10"/>
      <c r="U4394">
        <v>399</v>
      </c>
      <c r="AM4394">
        <v>6.9698080850000004</v>
      </c>
      <c r="AP4394">
        <v>230.061118480602</v>
      </c>
      <c r="AS4394">
        <v>3.0295463000000002E-2</v>
      </c>
      <c r="BB4394">
        <v>247.5</v>
      </c>
      <c r="BJ4394">
        <v>168.938881519398</v>
      </c>
      <c r="BK4394">
        <v>830</v>
      </c>
    </row>
    <row r="4395" spans="1:63" x14ac:dyDescent="0.25">
      <c r="A4395" s="3" t="s">
        <v>309</v>
      </c>
      <c r="B4395" s="3" t="s">
        <v>309</v>
      </c>
      <c r="C4395" s="4">
        <v>33525</v>
      </c>
      <c r="D4395" s="9"/>
      <c r="E4395" s="9"/>
      <c r="F4395" s="10"/>
      <c r="H4395">
        <v>409.09</v>
      </c>
      <c r="I4395">
        <v>0.26450000000000001</v>
      </c>
      <c r="J4395">
        <v>0.26029999999999998</v>
      </c>
      <c r="K4395">
        <v>0.16450000000000001</v>
      </c>
      <c r="L4395">
        <v>0.23985000000000001</v>
      </c>
      <c r="M4395">
        <v>0.31780000000000003</v>
      </c>
      <c r="N4395">
        <v>0.25535000000000002</v>
      </c>
      <c r="O4395">
        <v>0.24565000000000001</v>
      </c>
      <c r="P4395">
        <v>0.29749999999999999</v>
      </c>
    </row>
    <row r="4396" spans="1:63" x14ac:dyDescent="0.25">
      <c r="A4396" s="3" t="s">
        <v>309</v>
      </c>
      <c r="B4396" s="3" t="s">
        <v>309</v>
      </c>
      <c r="C4396" s="4">
        <v>33532</v>
      </c>
      <c r="D4396" s="9"/>
      <c r="E4396" s="9"/>
      <c r="F4396" s="10"/>
      <c r="H4396">
        <v>399.83</v>
      </c>
      <c r="I4396">
        <v>0.26050000000000001</v>
      </c>
      <c r="J4396">
        <v>0.25159999999999999</v>
      </c>
      <c r="K4396">
        <v>0.15659999999999999</v>
      </c>
      <c r="L4396">
        <v>0.23219999999999999</v>
      </c>
      <c r="M4396">
        <v>0.31135000000000002</v>
      </c>
      <c r="N4396">
        <v>0.24829999999999999</v>
      </c>
      <c r="O4396">
        <v>0.24715000000000001</v>
      </c>
      <c r="P4396">
        <v>0.29144999999999999</v>
      </c>
    </row>
    <row r="4397" spans="1:63" x14ac:dyDescent="0.25">
      <c r="A4397" s="3" t="s">
        <v>309</v>
      </c>
      <c r="B4397" s="3" t="s">
        <v>309</v>
      </c>
      <c r="C4397" s="4">
        <v>33533</v>
      </c>
      <c r="D4397" s="9"/>
      <c r="E4397" s="9"/>
      <c r="F4397" s="10"/>
      <c r="U4397">
        <v>676.3</v>
      </c>
      <c r="AM4397">
        <v>8.8118021330000005</v>
      </c>
      <c r="AP4397">
        <v>326.24021874256101</v>
      </c>
      <c r="AS4397">
        <v>2.7010164999999999E-2</v>
      </c>
      <c r="BB4397">
        <v>270</v>
      </c>
      <c r="BJ4397">
        <v>350.059781257439</v>
      </c>
      <c r="BK4397">
        <v>777.5</v>
      </c>
    </row>
    <row r="4398" spans="1:63" x14ac:dyDescent="0.25">
      <c r="A4398" s="3" t="s">
        <v>309</v>
      </c>
      <c r="B4398" s="3" t="s">
        <v>309</v>
      </c>
      <c r="C4398" s="4">
        <v>33540</v>
      </c>
      <c r="D4398" s="9"/>
      <c r="E4398" s="9"/>
      <c r="F4398" s="10"/>
      <c r="H4398">
        <v>404.63</v>
      </c>
      <c r="I4398">
        <v>0.27150000000000002</v>
      </c>
      <c r="J4398">
        <v>0.25969999999999999</v>
      </c>
      <c r="K4398">
        <v>0.16794999999999999</v>
      </c>
      <c r="L4398">
        <v>0.23805000000000001</v>
      </c>
      <c r="M4398">
        <v>0.31135000000000002</v>
      </c>
      <c r="N4398">
        <v>0.2414</v>
      </c>
      <c r="O4398">
        <v>0.24579999999999999</v>
      </c>
      <c r="P4398">
        <v>0.28739999999999999</v>
      </c>
    </row>
    <row r="4399" spans="1:63" x14ac:dyDescent="0.25">
      <c r="A4399" s="3" t="s">
        <v>309</v>
      </c>
      <c r="B4399" s="3" t="s">
        <v>309</v>
      </c>
      <c r="C4399" s="4">
        <v>33546</v>
      </c>
      <c r="D4399" s="9"/>
      <c r="E4399" s="9"/>
      <c r="F4399" s="10"/>
      <c r="H4399">
        <v>411.94</v>
      </c>
      <c r="I4399">
        <v>0.28949999999999998</v>
      </c>
      <c r="J4399">
        <v>0.26495000000000002</v>
      </c>
      <c r="K4399">
        <v>0.17695</v>
      </c>
      <c r="L4399">
        <v>0.25069999999999998</v>
      </c>
      <c r="M4399">
        <v>0.30880000000000002</v>
      </c>
      <c r="N4399">
        <v>0.23824999999999999</v>
      </c>
      <c r="O4399">
        <v>0.24254999999999999</v>
      </c>
      <c r="P4399">
        <v>0.28799999999999998</v>
      </c>
    </row>
    <row r="4400" spans="1:63" x14ac:dyDescent="0.25">
      <c r="A4400" s="3" t="s">
        <v>309</v>
      </c>
      <c r="B4400" s="3" t="s">
        <v>309</v>
      </c>
      <c r="C4400" s="4">
        <v>33547</v>
      </c>
      <c r="D4400" s="9"/>
      <c r="E4400" s="9"/>
      <c r="F4400" s="10"/>
      <c r="T4400">
        <v>24.593335</v>
      </c>
      <c r="U4400">
        <v>1088.4000000000001</v>
      </c>
      <c r="AJ4400">
        <v>4.9249999999999501</v>
      </c>
      <c r="AM4400">
        <v>9.7764080030000002</v>
      </c>
      <c r="AP4400">
        <v>384.40057761110398</v>
      </c>
      <c r="AS4400">
        <v>2.5432864999999999E-2</v>
      </c>
      <c r="BB4400">
        <v>237.5</v>
      </c>
      <c r="BJ4400">
        <v>699.07442238889598</v>
      </c>
      <c r="BK4400">
        <v>787.5</v>
      </c>
    </row>
    <row r="4401" spans="1:63" x14ac:dyDescent="0.25">
      <c r="A4401" s="3" t="s">
        <v>309</v>
      </c>
      <c r="B4401" s="3" t="s">
        <v>309</v>
      </c>
      <c r="C4401" s="4">
        <v>33553</v>
      </c>
      <c r="D4401" s="9"/>
      <c r="E4401" s="9"/>
      <c r="F4401" s="10"/>
      <c r="H4401">
        <v>404.94</v>
      </c>
      <c r="I4401">
        <v>0.27500000000000002</v>
      </c>
      <c r="J4401">
        <v>0.26079999999999998</v>
      </c>
      <c r="K4401">
        <v>0.1736</v>
      </c>
      <c r="L4401">
        <v>0.24379999999999999</v>
      </c>
      <c r="M4401">
        <v>0.31019999999999998</v>
      </c>
      <c r="N4401">
        <v>0.23669999999999999</v>
      </c>
      <c r="O4401">
        <v>0.24104999999999999</v>
      </c>
      <c r="P4401">
        <v>0.28355000000000002</v>
      </c>
    </row>
    <row r="4402" spans="1:63" x14ac:dyDescent="0.25">
      <c r="A4402" s="3" t="s">
        <v>309</v>
      </c>
      <c r="B4402" s="3" t="s">
        <v>309</v>
      </c>
      <c r="C4402" s="4">
        <v>33560</v>
      </c>
      <c r="D4402" s="9"/>
      <c r="E4402" s="9"/>
      <c r="F4402" s="10"/>
      <c r="H4402">
        <v>395.36</v>
      </c>
      <c r="I4402">
        <v>0.26400000000000001</v>
      </c>
      <c r="J4402">
        <v>0.25390000000000001</v>
      </c>
      <c r="K4402">
        <v>0.15720000000000001</v>
      </c>
      <c r="L4402">
        <v>0.23435</v>
      </c>
      <c r="M4402">
        <v>0.30840000000000001</v>
      </c>
      <c r="N4402">
        <v>0.23515</v>
      </c>
      <c r="O4402">
        <v>0.2404</v>
      </c>
      <c r="P4402">
        <v>0.28339999999999999</v>
      </c>
    </row>
    <row r="4403" spans="1:63" x14ac:dyDescent="0.25">
      <c r="A4403" s="3" t="s">
        <v>309</v>
      </c>
      <c r="B4403" s="3" t="s">
        <v>309</v>
      </c>
      <c r="C4403" s="4">
        <v>33561</v>
      </c>
      <c r="D4403" s="9"/>
      <c r="E4403" s="9"/>
      <c r="F4403" s="10"/>
      <c r="T4403">
        <v>17.0224207658224</v>
      </c>
      <c r="U4403">
        <v>1266.175</v>
      </c>
      <c r="V4403">
        <v>183.25</v>
      </c>
      <c r="W4403">
        <v>1.545E-2</v>
      </c>
      <c r="X4403">
        <v>2.8357800000000002</v>
      </c>
      <c r="AH4403">
        <v>0.89500000000000002</v>
      </c>
      <c r="AI4403">
        <v>3.8432500000000598E-2</v>
      </c>
      <c r="AJ4403">
        <v>4.30000000000007</v>
      </c>
      <c r="AM4403">
        <v>7.1360000000000001</v>
      </c>
      <c r="AN4403">
        <v>3.295E-2</v>
      </c>
      <c r="AO4403">
        <v>8.9447701849872807</v>
      </c>
      <c r="AP4403">
        <v>270.64600151400299</v>
      </c>
      <c r="AS4403">
        <v>2.6366545000000002E-2</v>
      </c>
      <c r="BB4403">
        <v>215</v>
      </c>
      <c r="BE4403">
        <v>250.882114069718</v>
      </c>
      <c r="BG4403">
        <v>6.7000000000000002E-3</v>
      </c>
      <c r="BH4403">
        <v>5.4134592898561804</v>
      </c>
      <c r="BJ4403">
        <v>807.97899848599798</v>
      </c>
      <c r="BK4403">
        <v>585</v>
      </c>
    </row>
    <row r="4404" spans="1:63" x14ac:dyDescent="0.25">
      <c r="A4404" s="3" t="s">
        <v>309</v>
      </c>
      <c r="B4404" s="3" t="s">
        <v>309</v>
      </c>
      <c r="C4404" s="4">
        <v>33568</v>
      </c>
      <c r="D4404" s="9"/>
      <c r="E4404" s="9"/>
      <c r="F4404" s="10"/>
      <c r="T4404">
        <v>23.896532254609198</v>
      </c>
      <c r="U4404">
        <v>1751.7750000000001</v>
      </c>
      <c r="V4404">
        <v>269.64999999999998</v>
      </c>
      <c r="W4404">
        <v>1.5800000000000002E-2</v>
      </c>
      <c r="X4404">
        <v>4.4542900000000003</v>
      </c>
      <c r="AD4404">
        <v>53.433942965141</v>
      </c>
      <c r="AH4404">
        <v>1.0049999999999999</v>
      </c>
      <c r="AI4404">
        <v>8.7599999999998901E-2</v>
      </c>
      <c r="AJ4404">
        <v>8.7499999999998899</v>
      </c>
      <c r="AM4404">
        <v>7.8070000000000004</v>
      </c>
      <c r="AN4404">
        <v>3.0450000000000001E-2</v>
      </c>
      <c r="AO4404">
        <v>10.752485306898</v>
      </c>
      <c r="AP4404">
        <v>348.77740929298699</v>
      </c>
      <c r="AS4404">
        <v>2.2383904E-2</v>
      </c>
      <c r="BB4404">
        <v>212.5</v>
      </c>
      <c r="BE4404">
        <v>250.882114069718</v>
      </c>
      <c r="BG4404">
        <v>8.0000000000000002E-3</v>
      </c>
      <c r="BH4404">
        <v>9.2205468636168106</v>
      </c>
      <c r="BJ4404">
        <v>1124.5975907070101</v>
      </c>
      <c r="BK4404">
        <v>700</v>
      </c>
    </row>
    <row r="4405" spans="1:63" x14ac:dyDescent="0.25">
      <c r="A4405" s="3" t="s">
        <v>309</v>
      </c>
      <c r="B4405" s="3" t="s">
        <v>309</v>
      </c>
      <c r="C4405" s="4">
        <v>33574</v>
      </c>
      <c r="D4405" s="9"/>
      <c r="E4405" s="9"/>
      <c r="F4405" s="10"/>
      <c r="H4405">
        <v>397.01</v>
      </c>
      <c r="I4405">
        <v>0.26150000000000001</v>
      </c>
      <c r="J4405">
        <v>0.26415</v>
      </c>
      <c r="K4405">
        <v>0.17960000000000001</v>
      </c>
      <c r="L4405">
        <v>0.24410000000000001</v>
      </c>
      <c r="M4405">
        <v>0.30625000000000002</v>
      </c>
      <c r="N4405">
        <v>0.21834999999999999</v>
      </c>
      <c r="O4405">
        <v>0.23369999999999999</v>
      </c>
      <c r="P4405">
        <v>0.27739999999999998</v>
      </c>
      <c r="T4405">
        <v>26.100903977456401</v>
      </c>
      <c r="U4405">
        <v>1984.3</v>
      </c>
      <c r="V4405">
        <v>305.875</v>
      </c>
      <c r="W4405">
        <v>1.525E-2</v>
      </c>
      <c r="X4405">
        <v>4.6692499999999999</v>
      </c>
      <c r="AD4405">
        <v>54.9928859302821</v>
      </c>
      <c r="AH4405">
        <v>1.07</v>
      </c>
      <c r="AI4405">
        <v>6.5805000000001002E-2</v>
      </c>
      <c r="AJ4405">
        <v>6.1500000000000901</v>
      </c>
      <c r="AM4405">
        <v>6.282</v>
      </c>
      <c r="AN4405">
        <v>3.2550000000000003E-2</v>
      </c>
      <c r="AO4405">
        <v>10.1747722334964</v>
      </c>
      <c r="AP4405">
        <v>312.64313444262899</v>
      </c>
      <c r="AS4405">
        <v>2.0093197E-2</v>
      </c>
      <c r="BB4405">
        <v>227.5</v>
      </c>
      <c r="BE4405">
        <v>250.882114069718</v>
      </c>
      <c r="BG4405">
        <v>8.4499999999999992E-3</v>
      </c>
      <c r="BH4405">
        <v>11.393040907855999</v>
      </c>
      <c r="BJ4405">
        <v>1359.63186555737</v>
      </c>
      <c r="BK4405">
        <v>672.5</v>
      </c>
    </row>
    <row r="4406" spans="1:63" x14ac:dyDescent="0.25">
      <c r="A4406" s="3" t="s">
        <v>309</v>
      </c>
      <c r="B4406" s="3" t="s">
        <v>309</v>
      </c>
      <c r="C4406" s="4">
        <v>33581</v>
      </c>
      <c r="D4406" s="9"/>
      <c r="E4406" s="9"/>
      <c r="F4406" s="10"/>
      <c r="H4406">
        <v>403.27</v>
      </c>
      <c r="I4406">
        <v>0.28349999999999997</v>
      </c>
      <c r="J4406">
        <v>0.26684999999999998</v>
      </c>
      <c r="K4406">
        <v>0.19120000000000001</v>
      </c>
      <c r="L4406">
        <v>0.25455</v>
      </c>
      <c r="M4406">
        <v>0.30430000000000001</v>
      </c>
      <c r="N4406">
        <v>0.21604999999999999</v>
      </c>
      <c r="O4406">
        <v>0.22770000000000001</v>
      </c>
      <c r="P4406">
        <v>0.2722</v>
      </c>
      <c r="T4406">
        <v>26.3597665274375</v>
      </c>
      <c r="U4406">
        <v>2140</v>
      </c>
      <c r="V4406">
        <v>387.1</v>
      </c>
      <c r="W4406">
        <v>1.6049999999999998E-2</v>
      </c>
      <c r="X4406">
        <v>6.2053599999999998</v>
      </c>
      <c r="AD4406">
        <v>136.21788593028199</v>
      </c>
      <c r="AH4406">
        <v>1.2050000000000001</v>
      </c>
      <c r="AI4406">
        <v>0.10535</v>
      </c>
      <c r="AJ4406">
        <v>8.75</v>
      </c>
      <c r="AM4406">
        <v>5.5709999999999997</v>
      </c>
      <c r="AN4406">
        <v>3.2849999999999997E-2</v>
      </c>
      <c r="AO4406">
        <v>9.14434861061258</v>
      </c>
      <c r="AP4406">
        <v>279.12476643440402</v>
      </c>
      <c r="AS4406">
        <v>1.9958817E-2</v>
      </c>
      <c r="BB4406">
        <v>320</v>
      </c>
      <c r="BE4406">
        <v>250.882114069718</v>
      </c>
      <c r="BG4406">
        <v>7.4000000000000003E-3</v>
      </c>
      <c r="BH4406">
        <v>10.8470447310448</v>
      </c>
      <c r="BJ4406">
        <v>1465.0252335656</v>
      </c>
      <c r="BK4406">
        <v>620</v>
      </c>
    </row>
    <row r="4407" spans="1:63" x14ac:dyDescent="0.25">
      <c r="A4407" s="3" t="s">
        <v>309</v>
      </c>
      <c r="B4407" s="3" t="s">
        <v>309</v>
      </c>
      <c r="C4407" s="4">
        <v>33585</v>
      </c>
      <c r="D4407" s="9"/>
      <c r="E4407" s="9"/>
      <c r="F4407" s="10"/>
      <c r="T4407">
        <v>28.392232839861201</v>
      </c>
      <c r="U4407">
        <v>2301.6750000000002</v>
      </c>
      <c r="V4407">
        <v>484.25</v>
      </c>
      <c r="W4407">
        <v>1.6049999999999998E-2</v>
      </c>
      <c r="X4407">
        <v>7.7492999999999999</v>
      </c>
      <c r="AD4407">
        <v>233.367885930282</v>
      </c>
      <c r="AH4407">
        <v>1.105</v>
      </c>
      <c r="AI4407">
        <v>8.9342500000000102E-2</v>
      </c>
      <c r="AJ4407">
        <v>8</v>
      </c>
      <c r="AM4407">
        <v>7.4080000000000004</v>
      </c>
      <c r="AN4407">
        <v>2.9399999999999999E-2</v>
      </c>
      <c r="AO4407">
        <v>9.1832167590098699</v>
      </c>
      <c r="AP4407">
        <v>311.78765125934501</v>
      </c>
      <c r="AS4407">
        <v>2.3759761000000001E-2</v>
      </c>
      <c r="BB4407">
        <v>320</v>
      </c>
      <c r="BE4407">
        <v>250.882114069718</v>
      </c>
      <c r="BG4407">
        <v>7.6E-3</v>
      </c>
      <c r="BH4407">
        <v>11.380057963237901</v>
      </c>
      <c r="BJ4407">
        <v>1497.6373487406599</v>
      </c>
      <c r="BK4407">
        <v>647.5</v>
      </c>
    </row>
    <row r="4408" spans="1:63" x14ac:dyDescent="0.25">
      <c r="A4408" s="3" t="s">
        <v>309</v>
      </c>
      <c r="B4408" s="3" t="s">
        <v>309</v>
      </c>
      <c r="C4408" s="4">
        <v>33588</v>
      </c>
      <c r="D4408" s="9"/>
      <c r="E4408" s="9"/>
      <c r="F4408" s="10"/>
      <c r="H4408">
        <v>404.16</v>
      </c>
      <c r="I4408">
        <v>0.26600000000000001</v>
      </c>
      <c r="J4408">
        <v>0.26840000000000003</v>
      </c>
      <c r="K4408">
        <v>0.19814999999999999</v>
      </c>
      <c r="L4408">
        <v>0.26135000000000003</v>
      </c>
      <c r="M4408">
        <v>0.30595</v>
      </c>
      <c r="N4408">
        <v>0.21840000000000001</v>
      </c>
      <c r="O4408">
        <v>0.22714999999999999</v>
      </c>
      <c r="P4408">
        <v>0.27539999999999998</v>
      </c>
    </row>
    <row r="4409" spans="1:63" x14ac:dyDescent="0.25">
      <c r="A4409" s="3" t="s">
        <v>309</v>
      </c>
      <c r="B4409" s="3" t="s">
        <v>309</v>
      </c>
      <c r="C4409" s="4">
        <v>33590</v>
      </c>
      <c r="D4409" s="9"/>
      <c r="E4409" s="9"/>
      <c r="F4409" s="10"/>
      <c r="T4409">
        <v>24.686860245266001</v>
      </c>
      <c r="U4409">
        <v>2140.4499999999998</v>
      </c>
      <c r="V4409">
        <v>474.75</v>
      </c>
      <c r="W4409">
        <v>1.5900000000000001E-2</v>
      </c>
      <c r="X4409">
        <v>7.5433500000000002</v>
      </c>
      <c r="AD4409">
        <v>223.867885930282</v>
      </c>
      <c r="AH4409">
        <v>1.44</v>
      </c>
      <c r="AI4409">
        <v>9.2549999999999993E-2</v>
      </c>
      <c r="AJ4409">
        <v>6.5</v>
      </c>
      <c r="AM4409">
        <v>5.734</v>
      </c>
      <c r="AN4409">
        <v>2.9350000000000001E-2</v>
      </c>
      <c r="AO4409">
        <v>8.0095700239424108</v>
      </c>
      <c r="AP4409">
        <v>273.84656054952001</v>
      </c>
      <c r="AS4409">
        <v>2.0938733000000001E-2</v>
      </c>
      <c r="BE4409">
        <v>250.882114069718</v>
      </c>
      <c r="BG4409">
        <v>6.4000000000000003E-3</v>
      </c>
      <c r="BH4409">
        <v>8.8090228275155997</v>
      </c>
      <c r="BJ4409">
        <v>1385.35343945048</v>
      </c>
      <c r="BK4409">
        <v>637.5</v>
      </c>
    </row>
    <row r="4410" spans="1:63" x14ac:dyDescent="0.25">
      <c r="A4410" s="3" t="s">
        <v>309</v>
      </c>
      <c r="B4410" s="3" t="s">
        <v>309</v>
      </c>
      <c r="C4410" s="4">
        <v>33595</v>
      </c>
      <c r="D4410" s="9"/>
      <c r="E4410" s="9"/>
      <c r="F4410" s="10"/>
      <c r="H4410">
        <v>350.27</v>
      </c>
      <c r="I4410">
        <v>0.19350000000000001</v>
      </c>
      <c r="J4410">
        <v>0.21245</v>
      </c>
      <c r="K4410">
        <v>0.12945000000000001</v>
      </c>
      <c r="L4410">
        <v>0.2145</v>
      </c>
      <c r="M4410">
        <v>0.29794999999999999</v>
      </c>
      <c r="N4410">
        <v>0.21235000000000001</v>
      </c>
      <c r="O4410">
        <v>0.22289999999999999</v>
      </c>
      <c r="P4410">
        <v>0.26824999999999999</v>
      </c>
      <c r="T4410">
        <v>30.0398100271826</v>
      </c>
      <c r="U4410">
        <v>2174.8249999999998</v>
      </c>
      <c r="V4410">
        <v>604.75</v>
      </c>
      <c r="W4410">
        <v>1.6899999999999998E-2</v>
      </c>
      <c r="X4410">
        <v>10.257524999999999</v>
      </c>
      <c r="AD4410">
        <v>353.867885930282</v>
      </c>
      <c r="AH4410">
        <v>1.2949999999999999</v>
      </c>
      <c r="AI4410">
        <v>0.174400000000002</v>
      </c>
      <c r="AJ4410">
        <v>13.475000000000099</v>
      </c>
      <c r="AM4410">
        <v>5.5759999999999996</v>
      </c>
      <c r="AN4410">
        <v>3.0249999999999999E-2</v>
      </c>
      <c r="AO4410">
        <v>7.7109320836113904</v>
      </c>
      <c r="AP4410">
        <v>249.87107455679799</v>
      </c>
      <c r="AS4410">
        <v>2.2315508000000001E-2</v>
      </c>
      <c r="BE4410">
        <v>250.882114069718</v>
      </c>
      <c r="BG4410">
        <v>8.3499999999999998E-3</v>
      </c>
      <c r="BH4410">
        <v>11.8395434982487</v>
      </c>
      <c r="BJ4410">
        <v>1306.7289254432001</v>
      </c>
      <c r="BK4410">
        <v>567.5</v>
      </c>
    </row>
    <row r="4411" spans="1:63" x14ac:dyDescent="0.25">
      <c r="A4411" s="3" t="s">
        <v>309</v>
      </c>
      <c r="B4411" s="3" t="s">
        <v>309</v>
      </c>
      <c r="C4411" s="4">
        <v>33602</v>
      </c>
      <c r="D4411" s="9"/>
      <c r="E4411" s="9"/>
      <c r="F4411" s="10"/>
      <c r="H4411">
        <v>312.66000000000003</v>
      </c>
      <c r="I4411">
        <v>0.14599999999999999</v>
      </c>
      <c r="J4411">
        <v>0.15725</v>
      </c>
      <c r="K4411">
        <v>9.375E-2</v>
      </c>
      <c r="L4411">
        <v>0.18970000000000001</v>
      </c>
      <c r="M4411">
        <v>0.29004999999999997</v>
      </c>
      <c r="N4411">
        <v>0.19805</v>
      </c>
      <c r="O4411">
        <v>0.22159999999999999</v>
      </c>
      <c r="P4411">
        <v>0.26690000000000003</v>
      </c>
      <c r="T4411">
        <v>17.8676433122513</v>
      </c>
      <c r="U4411">
        <v>2112</v>
      </c>
      <c r="V4411">
        <v>758.25</v>
      </c>
      <c r="W4411">
        <v>1.8599999999999998E-2</v>
      </c>
      <c r="X4411">
        <v>6.55185</v>
      </c>
      <c r="AD4411">
        <v>507.367885930282</v>
      </c>
      <c r="AH4411">
        <v>1.2350000000000001</v>
      </c>
      <c r="AI4411">
        <v>0.19349000000000099</v>
      </c>
      <c r="AJ4411">
        <v>15.9000000000001</v>
      </c>
      <c r="AM4411">
        <v>3.0489999999999999</v>
      </c>
      <c r="AN4411">
        <v>2.8850000000000001E-2</v>
      </c>
      <c r="AO4411">
        <v>4.3310396201710404</v>
      </c>
      <c r="AP4411">
        <v>146.488435110924</v>
      </c>
      <c r="AS4411">
        <v>2.0813930000000001E-2</v>
      </c>
      <c r="BE4411">
        <v>250.882114069718</v>
      </c>
      <c r="BG4411">
        <v>5.1000000000000004E-3</v>
      </c>
      <c r="BH4411">
        <v>6.0615760940700101</v>
      </c>
      <c r="BJ4411">
        <v>1191.36156488908</v>
      </c>
      <c r="BK4411">
        <v>520</v>
      </c>
    </row>
    <row r="4412" spans="1:63" x14ac:dyDescent="0.25">
      <c r="A4412" s="3" t="s">
        <v>309</v>
      </c>
      <c r="B4412" s="3" t="s">
        <v>309</v>
      </c>
      <c r="C4412" s="4">
        <v>33609</v>
      </c>
      <c r="D4412" s="9"/>
      <c r="E4412" s="9"/>
      <c r="F4412" s="10"/>
      <c r="H4412">
        <v>289.07</v>
      </c>
      <c r="I4412">
        <v>0.105</v>
      </c>
      <c r="J4412">
        <v>0.12575</v>
      </c>
      <c r="K4412">
        <v>7.8149999999999997E-2</v>
      </c>
      <c r="L4412">
        <v>0.17745</v>
      </c>
      <c r="M4412">
        <v>0.28615000000000002</v>
      </c>
      <c r="N4412">
        <v>0.18940000000000001</v>
      </c>
      <c r="O4412">
        <v>0.21959999999999999</v>
      </c>
      <c r="P4412">
        <v>0.26384999999999997</v>
      </c>
      <c r="T4412">
        <v>29.396660210718601</v>
      </c>
      <c r="U4412">
        <v>2391.8249999999998</v>
      </c>
      <c r="V4412">
        <v>1044.5</v>
      </c>
      <c r="W4412">
        <v>1.8149999999999999E-2</v>
      </c>
      <c r="X4412">
        <v>18.961200000000002</v>
      </c>
      <c r="AD4412">
        <v>793.617885930282</v>
      </c>
      <c r="AH4412">
        <v>1.28</v>
      </c>
      <c r="AI4412">
        <v>0.22383999999999901</v>
      </c>
      <c r="AJ4412">
        <v>17.599999999999898</v>
      </c>
      <c r="AM4412">
        <v>2.04</v>
      </c>
      <c r="AN4412">
        <v>2.5999999999999999E-2</v>
      </c>
      <c r="AO4412">
        <v>2.8512603528367699</v>
      </c>
      <c r="AP4412">
        <v>104.907996212828</v>
      </c>
      <c r="AS4412">
        <v>1.9445609999999999E-2</v>
      </c>
      <c r="BE4412">
        <v>250.882114069718</v>
      </c>
      <c r="BG4412">
        <v>5.1500000000000001E-3</v>
      </c>
      <c r="BH4412">
        <v>6.2939955588729299</v>
      </c>
      <c r="BJ4412">
        <v>1224.8170037871701</v>
      </c>
      <c r="BK4412">
        <v>587.5</v>
      </c>
    </row>
    <row r="4413" spans="1:63" x14ac:dyDescent="0.25">
      <c r="A4413" s="3" t="s">
        <v>309</v>
      </c>
      <c r="B4413" s="3" t="s">
        <v>309</v>
      </c>
      <c r="C4413" s="4">
        <v>33613</v>
      </c>
      <c r="D4413" s="9"/>
      <c r="E4413" s="9"/>
      <c r="F4413" s="10"/>
      <c r="T4413">
        <v>28.4411209278705</v>
      </c>
      <c r="U4413">
        <v>2747.95</v>
      </c>
      <c r="V4413">
        <v>1359.25</v>
      </c>
      <c r="W4413">
        <v>1.8200000000000001E-2</v>
      </c>
      <c r="X4413">
        <v>24.770824999999999</v>
      </c>
      <c r="AD4413">
        <v>1108.36788593028</v>
      </c>
      <c r="AJ4413">
        <v>19.724999999999898</v>
      </c>
      <c r="AM4413">
        <v>0.38300000000000001</v>
      </c>
      <c r="AN4413">
        <v>3.6900000000000002E-2</v>
      </c>
      <c r="AO4413">
        <v>0.46028105569540601</v>
      </c>
      <c r="AP4413">
        <v>21.7372548602725</v>
      </c>
      <c r="AS4413">
        <v>1.761952E-2</v>
      </c>
      <c r="BE4413">
        <v>250.882114069718</v>
      </c>
      <c r="BG4413">
        <v>3.0500000000000002E-3</v>
      </c>
      <c r="BH4413">
        <v>4.1051487018012303</v>
      </c>
      <c r="BJ4413">
        <v>1347.2377451397299</v>
      </c>
      <c r="BK4413">
        <v>617.5</v>
      </c>
    </row>
    <row r="4414" spans="1:63" x14ac:dyDescent="0.25">
      <c r="A4414" s="3" t="s">
        <v>309</v>
      </c>
      <c r="B4414" s="3" t="s">
        <v>309</v>
      </c>
      <c r="C4414" s="4">
        <v>33616</v>
      </c>
      <c r="D4414" s="9"/>
      <c r="E4414" s="9"/>
      <c r="F4414" s="10"/>
      <c r="H4414">
        <v>273.70999999999998</v>
      </c>
      <c r="I4414">
        <v>0.108</v>
      </c>
      <c r="J4414">
        <v>0.11075</v>
      </c>
      <c r="K4414">
        <v>6.9550000000000001E-2</v>
      </c>
      <c r="L4414">
        <v>0.16250000000000001</v>
      </c>
      <c r="M4414">
        <v>0.27095000000000002</v>
      </c>
      <c r="N4414">
        <v>0.1744</v>
      </c>
      <c r="O4414">
        <v>0.2122</v>
      </c>
      <c r="P4414">
        <v>0.26019999999999999</v>
      </c>
    </row>
    <row r="4415" spans="1:63" x14ac:dyDescent="0.25">
      <c r="A4415" s="3" t="s">
        <v>309</v>
      </c>
      <c r="B4415" s="3" t="s">
        <v>309</v>
      </c>
      <c r="C4415" s="4">
        <v>33618</v>
      </c>
      <c r="D4415" s="9"/>
      <c r="E4415" s="9"/>
      <c r="F4415" s="10"/>
      <c r="U4415">
        <v>2511.25</v>
      </c>
      <c r="V4415">
        <v>1281.75</v>
      </c>
      <c r="W4415">
        <v>1.9199999999999998E-2</v>
      </c>
      <c r="X4415">
        <v>24.470624999999998</v>
      </c>
      <c r="AD4415">
        <v>1030.86788593028</v>
      </c>
      <c r="BE4415">
        <v>250.882114069718</v>
      </c>
    </row>
    <row r="4416" spans="1:63" x14ac:dyDescent="0.25">
      <c r="A4416" s="3" t="s">
        <v>309</v>
      </c>
      <c r="B4416" s="3" t="s">
        <v>309</v>
      </c>
      <c r="C4416" s="4">
        <v>33623</v>
      </c>
      <c r="D4416" s="9"/>
      <c r="E4416" s="9"/>
      <c r="F4416" s="10" t="s">
        <v>84</v>
      </c>
      <c r="H4416">
        <v>267.5</v>
      </c>
      <c r="I4416">
        <v>0.11700000000000001</v>
      </c>
      <c r="J4416">
        <v>0.1096</v>
      </c>
      <c r="K4416">
        <v>7.1400000000000005E-2</v>
      </c>
      <c r="L4416">
        <v>0.15959999999999999</v>
      </c>
      <c r="M4416">
        <v>0.26129999999999998</v>
      </c>
      <c r="N4416">
        <v>0.16445000000000001</v>
      </c>
      <c r="O4416">
        <v>0.2044</v>
      </c>
      <c r="P4416">
        <v>0.24975</v>
      </c>
      <c r="U4416" s="35">
        <v>2117.05108928149</v>
      </c>
      <c r="Z4416">
        <v>3.7273174999999999E-2</v>
      </c>
      <c r="AB4416">
        <v>21446.020499522099</v>
      </c>
      <c r="AD4416">
        <v>799.36127513227495</v>
      </c>
      <c r="AT4416" t="s">
        <v>45</v>
      </c>
    </row>
    <row r="4417" spans="1:63" x14ac:dyDescent="0.25">
      <c r="A4417" s="3" t="s">
        <v>310</v>
      </c>
      <c r="B4417" s="3" t="s">
        <v>310</v>
      </c>
      <c r="C4417" s="4">
        <v>33483</v>
      </c>
      <c r="D4417" s="9"/>
      <c r="E4417" s="9"/>
      <c r="F4417" s="36"/>
      <c r="H4417">
        <v>376.64</v>
      </c>
      <c r="I4417">
        <v>0.23749999999999999</v>
      </c>
      <c r="J4417">
        <v>0.2666</v>
      </c>
      <c r="K4417">
        <v>0.26340000000000002</v>
      </c>
      <c r="L4417">
        <v>0.23089999999999999</v>
      </c>
      <c r="M4417">
        <v>0.23805000000000001</v>
      </c>
      <c r="N4417">
        <v>0.2339</v>
      </c>
      <c r="O4417">
        <v>0.22814999999999999</v>
      </c>
      <c r="P4417">
        <v>0.1847</v>
      </c>
    </row>
    <row r="4418" spans="1:63" x14ac:dyDescent="0.25">
      <c r="A4418" s="3" t="s">
        <v>310</v>
      </c>
      <c r="B4418" s="3" t="s">
        <v>310</v>
      </c>
      <c r="C4418" s="4">
        <v>33491</v>
      </c>
      <c r="D4418" s="9"/>
      <c r="E4418" s="9"/>
      <c r="F4418" s="36"/>
      <c r="H4418">
        <v>370.24</v>
      </c>
      <c r="I4418">
        <v>0.2175</v>
      </c>
      <c r="J4418">
        <v>0.25385000000000002</v>
      </c>
      <c r="K4418">
        <v>0.26219999999999999</v>
      </c>
      <c r="L4418">
        <v>0.23094999999999999</v>
      </c>
      <c r="M4418">
        <v>0.23845</v>
      </c>
      <c r="N4418">
        <v>0.23255000000000001</v>
      </c>
      <c r="O4418">
        <v>0.22844999999999999</v>
      </c>
      <c r="P4418">
        <v>0.18725</v>
      </c>
    </row>
    <row r="4419" spans="1:63" x14ac:dyDescent="0.25">
      <c r="A4419" s="3" t="s">
        <v>310</v>
      </c>
      <c r="B4419" s="3" t="s">
        <v>310</v>
      </c>
      <c r="C4419" s="4">
        <v>33497</v>
      </c>
      <c r="D4419" s="9"/>
      <c r="E4419" s="9"/>
      <c r="F4419" s="36"/>
      <c r="H4419">
        <v>362.11</v>
      </c>
      <c r="I4419">
        <v>0.19950000000000001</v>
      </c>
      <c r="J4419">
        <v>0.24024999999999999</v>
      </c>
      <c r="K4419">
        <v>0.25705</v>
      </c>
      <c r="L4419">
        <v>0.22925000000000001</v>
      </c>
      <c r="M4419">
        <v>0.23685</v>
      </c>
      <c r="N4419">
        <v>0.23219999999999999</v>
      </c>
      <c r="O4419">
        <v>0.22735</v>
      </c>
      <c r="P4419">
        <v>0.18809999999999999</v>
      </c>
    </row>
    <row r="4420" spans="1:63" x14ac:dyDescent="0.25">
      <c r="A4420" s="3" t="s">
        <v>310</v>
      </c>
      <c r="B4420" s="3" t="s">
        <v>310</v>
      </c>
      <c r="C4420" s="4">
        <v>33504</v>
      </c>
      <c r="D4420" s="9"/>
      <c r="E4420" s="9"/>
      <c r="F4420" s="36"/>
      <c r="H4420">
        <v>357.65</v>
      </c>
      <c r="I4420">
        <v>0.18049999999999999</v>
      </c>
      <c r="J4420">
        <v>0.23974999999999999</v>
      </c>
      <c r="K4420">
        <v>0.25655</v>
      </c>
      <c r="L4420">
        <v>0.22875000000000001</v>
      </c>
      <c r="M4420">
        <v>0.2364</v>
      </c>
      <c r="N4420">
        <v>0.23169999999999999</v>
      </c>
      <c r="O4420">
        <v>0.22689999999999999</v>
      </c>
      <c r="P4420">
        <v>0.18770000000000001</v>
      </c>
    </row>
    <row r="4421" spans="1:63" x14ac:dyDescent="0.25">
      <c r="A4421" s="3" t="s">
        <v>310</v>
      </c>
      <c r="B4421" s="3" t="s">
        <v>310</v>
      </c>
      <c r="C4421" s="4">
        <v>33505</v>
      </c>
      <c r="D4421" s="9"/>
      <c r="E4421" s="9"/>
      <c r="F4421" s="36"/>
      <c r="U4421">
        <v>164.82499999999999</v>
      </c>
      <c r="AM4421">
        <v>1.940871494</v>
      </c>
      <c r="AP4421">
        <v>97.485823245300907</v>
      </c>
      <c r="AS4421">
        <v>1.9909269E-2</v>
      </c>
      <c r="BB4421">
        <v>215</v>
      </c>
      <c r="BJ4421">
        <v>67.339176754699196</v>
      </c>
      <c r="BK4421">
        <v>615</v>
      </c>
    </row>
    <row r="4422" spans="1:63" x14ac:dyDescent="0.25">
      <c r="A4422" s="3" t="s">
        <v>310</v>
      </c>
      <c r="B4422" s="3" t="s">
        <v>310</v>
      </c>
      <c r="C4422" s="4">
        <v>33512</v>
      </c>
      <c r="D4422" s="9"/>
      <c r="E4422" s="9"/>
      <c r="F4422" s="36"/>
      <c r="H4422">
        <v>343.81</v>
      </c>
      <c r="I4422">
        <v>0.1575</v>
      </c>
      <c r="J4422">
        <v>0.21285000000000001</v>
      </c>
      <c r="K4422">
        <v>0.24940000000000001</v>
      </c>
      <c r="L4422">
        <v>0.2248</v>
      </c>
      <c r="M4422">
        <v>0.2296</v>
      </c>
      <c r="N4422">
        <v>0.23125000000000001</v>
      </c>
      <c r="O4422">
        <v>0.2286</v>
      </c>
      <c r="P4422">
        <v>0.18504999999999999</v>
      </c>
    </row>
    <row r="4423" spans="1:63" x14ac:dyDescent="0.25">
      <c r="A4423" s="3" t="s">
        <v>310</v>
      </c>
      <c r="B4423" s="3" t="s">
        <v>310</v>
      </c>
      <c r="C4423" s="4">
        <v>33519</v>
      </c>
      <c r="D4423" s="9"/>
      <c r="E4423" s="9"/>
      <c r="F4423" s="36"/>
      <c r="H4423">
        <v>331.59</v>
      </c>
      <c r="I4423">
        <v>0.14199999999999999</v>
      </c>
      <c r="J4423">
        <v>0.19864999999999999</v>
      </c>
      <c r="K4423">
        <v>0.24145</v>
      </c>
      <c r="L4423">
        <v>0.21515000000000001</v>
      </c>
      <c r="M4423">
        <v>0.22685</v>
      </c>
      <c r="N4423">
        <v>0.22739999999999999</v>
      </c>
      <c r="O4423">
        <v>0.22464999999999999</v>
      </c>
      <c r="P4423">
        <v>0.18179999999999999</v>
      </c>
    </row>
    <row r="4424" spans="1:63" x14ac:dyDescent="0.25">
      <c r="A4424" s="3" t="s">
        <v>310</v>
      </c>
      <c r="B4424" s="3" t="s">
        <v>310</v>
      </c>
      <c r="C4424" s="4">
        <v>33521</v>
      </c>
      <c r="D4424" s="9"/>
      <c r="E4424" s="9"/>
      <c r="F4424" s="36"/>
      <c r="U4424">
        <v>395.75</v>
      </c>
      <c r="AM4424">
        <v>4.558588233</v>
      </c>
      <c r="AP4424">
        <v>185.31396326518001</v>
      </c>
      <c r="AS4424">
        <v>2.4599269999999999E-2</v>
      </c>
      <c r="BB4424">
        <v>302.5</v>
      </c>
      <c r="BJ4424">
        <v>210.43603673482099</v>
      </c>
      <c r="BK4424">
        <v>777.5</v>
      </c>
    </row>
    <row r="4425" spans="1:63" x14ac:dyDescent="0.25">
      <c r="A4425" s="3" t="s">
        <v>310</v>
      </c>
      <c r="B4425" s="3" t="s">
        <v>310</v>
      </c>
      <c r="C4425" s="4">
        <v>33525</v>
      </c>
      <c r="D4425" s="9"/>
      <c r="E4425" s="9"/>
      <c r="F4425" s="36"/>
      <c r="H4425">
        <v>319.02</v>
      </c>
      <c r="I4425">
        <v>0.113</v>
      </c>
      <c r="J4425">
        <v>0.18315000000000001</v>
      </c>
      <c r="K4425">
        <v>0.23365</v>
      </c>
      <c r="L4425">
        <v>0.2102</v>
      </c>
      <c r="M4425">
        <v>0.22065000000000001</v>
      </c>
      <c r="N4425">
        <v>0.22789999999999999</v>
      </c>
      <c r="O4425">
        <v>0.2228</v>
      </c>
      <c r="P4425">
        <v>0.18375</v>
      </c>
    </row>
    <row r="4426" spans="1:63" x14ac:dyDescent="0.25">
      <c r="A4426" s="3" t="s">
        <v>310</v>
      </c>
      <c r="B4426" s="3" t="s">
        <v>310</v>
      </c>
      <c r="C4426" s="4">
        <v>33532</v>
      </c>
      <c r="D4426" s="9"/>
      <c r="E4426" s="9"/>
      <c r="F4426" s="36"/>
      <c r="H4426">
        <v>301.83999999999997</v>
      </c>
      <c r="I4426">
        <v>0.09</v>
      </c>
      <c r="J4426">
        <v>0.16475000000000001</v>
      </c>
      <c r="K4426">
        <v>0.21879999999999999</v>
      </c>
      <c r="L4426">
        <v>0.19205</v>
      </c>
      <c r="M4426">
        <v>0.2137</v>
      </c>
      <c r="N4426">
        <v>0.2213</v>
      </c>
      <c r="O4426">
        <v>0.22459999999999999</v>
      </c>
      <c r="P4426">
        <v>0.184</v>
      </c>
    </row>
    <row r="4427" spans="1:63" x14ac:dyDescent="0.25">
      <c r="A4427" s="3" t="s">
        <v>310</v>
      </c>
      <c r="B4427" s="3" t="s">
        <v>310</v>
      </c>
      <c r="C4427" s="4">
        <v>33533</v>
      </c>
      <c r="D4427" s="9"/>
      <c r="E4427" s="9"/>
      <c r="F4427" s="36"/>
      <c r="U4427">
        <v>569.77499999999998</v>
      </c>
      <c r="AM4427">
        <v>6.3142750369999998</v>
      </c>
      <c r="AP4427">
        <v>244.63974036330501</v>
      </c>
      <c r="AS4427">
        <v>2.5810504000000001E-2</v>
      </c>
      <c r="BB4427">
        <v>270</v>
      </c>
      <c r="BJ4427">
        <v>325.13525963669503</v>
      </c>
      <c r="BK4427">
        <v>680</v>
      </c>
    </row>
    <row r="4428" spans="1:63" x14ac:dyDescent="0.25">
      <c r="A4428" s="3" t="s">
        <v>310</v>
      </c>
      <c r="B4428" s="3" t="s">
        <v>310</v>
      </c>
      <c r="C4428" s="4">
        <v>33540</v>
      </c>
      <c r="D4428" s="9"/>
      <c r="E4428" s="9"/>
      <c r="F4428" s="36"/>
      <c r="H4428">
        <v>285.08</v>
      </c>
      <c r="I4428">
        <v>8.3000000000000004E-2</v>
      </c>
      <c r="J4428">
        <v>0.15079999999999999</v>
      </c>
      <c r="K4428">
        <v>0.20480000000000001</v>
      </c>
      <c r="L4428">
        <v>0.17244999999999999</v>
      </c>
      <c r="M4428">
        <v>0.19994999999999999</v>
      </c>
      <c r="N4428">
        <v>0.21124999999999999</v>
      </c>
      <c r="O4428">
        <v>0.22209999999999999</v>
      </c>
      <c r="P4428">
        <v>0.18104999999999999</v>
      </c>
    </row>
    <row r="4429" spans="1:63" x14ac:dyDescent="0.25">
      <c r="A4429" s="3" t="s">
        <v>310</v>
      </c>
      <c r="B4429" s="3" t="s">
        <v>310</v>
      </c>
      <c r="C4429" s="4">
        <v>33546</v>
      </c>
      <c r="D4429" s="9"/>
      <c r="E4429" s="9"/>
      <c r="F4429" s="36"/>
      <c r="H4429">
        <v>276.10000000000002</v>
      </c>
      <c r="I4429">
        <v>8.0500000000000002E-2</v>
      </c>
      <c r="J4429">
        <v>0.1482</v>
      </c>
      <c r="K4429">
        <v>0.19755</v>
      </c>
      <c r="L4429">
        <v>0.15984999999999999</v>
      </c>
      <c r="M4429">
        <v>0.19225</v>
      </c>
      <c r="N4429">
        <v>0.20644999999999999</v>
      </c>
      <c r="O4429">
        <v>0.21904999999999999</v>
      </c>
      <c r="P4429">
        <v>0.17665</v>
      </c>
    </row>
    <row r="4430" spans="1:63" x14ac:dyDescent="0.25">
      <c r="A4430" s="3" t="s">
        <v>310</v>
      </c>
      <c r="B4430" s="3" t="s">
        <v>310</v>
      </c>
      <c r="C4430" s="4">
        <v>33547</v>
      </c>
      <c r="D4430" s="9"/>
      <c r="E4430" s="9"/>
      <c r="F4430" s="36"/>
      <c r="T4430">
        <v>14.0964975</v>
      </c>
      <c r="U4430">
        <v>818.52499999999998</v>
      </c>
      <c r="AJ4430">
        <v>2.6499999999999799</v>
      </c>
      <c r="AM4430">
        <v>4.8155442439999998</v>
      </c>
      <c r="AP4430">
        <v>223.5951233472</v>
      </c>
      <c r="AS4430">
        <v>2.1536893000000001E-2</v>
      </c>
      <c r="BB4430">
        <v>240</v>
      </c>
      <c r="BJ4430">
        <v>592.2798766528</v>
      </c>
      <c r="BK4430">
        <v>610</v>
      </c>
    </row>
    <row r="4431" spans="1:63" x14ac:dyDescent="0.25">
      <c r="A4431" s="3" t="s">
        <v>310</v>
      </c>
      <c r="B4431" s="3" t="s">
        <v>310</v>
      </c>
      <c r="C4431" s="4">
        <v>33553</v>
      </c>
      <c r="D4431" s="9"/>
      <c r="E4431" s="9"/>
      <c r="F4431" s="36"/>
      <c r="H4431">
        <v>266.85000000000002</v>
      </c>
      <c r="I4431">
        <v>8.6499999999999994E-2</v>
      </c>
      <c r="J4431">
        <v>0.14185</v>
      </c>
      <c r="K4431">
        <v>0.186</v>
      </c>
      <c r="L4431">
        <v>0.14495</v>
      </c>
      <c r="M4431">
        <v>0.18225</v>
      </c>
      <c r="N4431">
        <v>0.20075000000000001</v>
      </c>
      <c r="O4431">
        <v>0.21659999999999999</v>
      </c>
      <c r="P4431">
        <v>0.17535000000000001</v>
      </c>
    </row>
    <row r="4432" spans="1:63" x14ac:dyDescent="0.25">
      <c r="A4432" s="3" t="s">
        <v>310</v>
      </c>
      <c r="B4432" s="3" t="s">
        <v>310</v>
      </c>
      <c r="C4432" s="4">
        <v>33560</v>
      </c>
      <c r="D4432" s="9"/>
      <c r="E4432" s="9"/>
      <c r="F4432" s="36"/>
      <c r="H4432">
        <v>257.66000000000003</v>
      </c>
      <c r="I4432">
        <v>8.6999999999999994E-2</v>
      </c>
      <c r="J4432">
        <v>0.13420000000000001</v>
      </c>
      <c r="K4432">
        <v>0.17255000000000001</v>
      </c>
      <c r="L4432">
        <v>0.13335</v>
      </c>
      <c r="M4432">
        <v>0.1729</v>
      </c>
      <c r="N4432">
        <v>0.1973</v>
      </c>
      <c r="O4432">
        <v>0.21654999999999999</v>
      </c>
      <c r="P4432">
        <v>0.17444999999999999</v>
      </c>
    </row>
    <row r="4433" spans="1:63" x14ac:dyDescent="0.25">
      <c r="A4433" s="3" t="s">
        <v>310</v>
      </c>
      <c r="B4433" s="3" t="s">
        <v>310</v>
      </c>
      <c r="C4433" s="4">
        <v>33561</v>
      </c>
      <c r="D4433" s="9"/>
      <c r="E4433" s="9"/>
      <c r="F4433" s="36"/>
      <c r="T4433">
        <v>11.3885201698298</v>
      </c>
      <c r="U4433">
        <v>1024.25</v>
      </c>
      <c r="V4433">
        <v>179.2</v>
      </c>
      <c r="W4433">
        <v>1.635E-2</v>
      </c>
      <c r="X4433">
        <v>2.8824125</v>
      </c>
      <c r="AD4433">
        <v>28.063647063962101</v>
      </c>
      <c r="AH4433">
        <v>0.76</v>
      </c>
      <c r="AI4433">
        <v>5.6065000000000302E-2</v>
      </c>
      <c r="AJ4433">
        <v>7.5250000000000297</v>
      </c>
      <c r="AM4433">
        <v>3.6859999999999999</v>
      </c>
      <c r="AN4433">
        <v>2.5100000000000001E-2</v>
      </c>
      <c r="AO4433">
        <v>4.4498975643042202</v>
      </c>
      <c r="AP4433">
        <v>179.87121594842301</v>
      </c>
      <c r="AS4433">
        <v>2.0492439000000001E-2</v>
      </c>
      <c r="BB4433">
        <v>235</v>
      </c>
      <c r="BE4433">
        <v>153.72270587207601</v>
      </c>
      <c r="BG4433">
        <v>6.2500000000000003E-3</v>
      </c>
      <c r="BH4433">
        <v>4.1726706627921999</v>
      </c>
      <c r="BJ4433">
        <v>657.65378405157696</v>
      </c>
      <c r="BK4433">
        <v>517.5</v>
      </c>
    </row>
    <row r="4434" spans="1:63" x14ac:dyDescent="0.25">
      <c r="A4434" s="3" t="s">
        <v>310</v>
      </c>
      <c r="B4434" s="3" t="s">
        <v>310</v>
      </c>
      <c r="C4434" s="4">
        <v>33568</v>
      </c>
      <c r="D4434" s="9"/>
      <c r="E4434" s="9"/>
      <c r="F4434" s="36"/>
      <c r="T4434">
        <v>12.1716289616</v>
      </c>
      <c r="U4434">
        <v>1055.425</v>
      </c>
      <c r="V4434">
        <v>201.4</v>
      </c>
      <c r="W4434">
        <v>1.52E-2</v>
      </c>
      <c r="X4434">
        <v>3.0240399999999998</v>
      </c>
      <c r="AD4434">
        <v>47.677294127924299</v>
      </c>
      <c r="AH4434">
        <v>0.98</v>
      </c>
      <c r="AI4434">
        <v>7.5215000000000296E-2</v>
      </c>
      <c r="AJ4434">
        <v>7.6000000000000201</v>
      </c>
      <c r="AM4434">
        <v>2.726</v>
      </c>
      <c r="AN4434">
        <v>2.9049999999999999E-2</v>
      </c>
      <c r="AO4434">
        <v>3.9952368672941398</v>
      </c>
      <c r="AP4434">
        <v>137.55319016960601</v>
      </c>
      <c r="AS4434">
        <v>1.9817787999999999E-2</v>
      </c>
      <c r="BB4434">
        <v>232.5</v>
      </c>
      <c r="BE4434">
        <v>153.72270587207601</v>
      </c>
      <c r="BG4434">
        <v>7.4000000000000003E-3</v>
      </c>
      <c r="BH4434">
        <v>5.13993847861828</v>
      </c>
      <c r="BJ4434">
        <v>708.871809830394</v>
      </c>
      <c r="BK4434">
        <v>545</v>
      </c>
    </row>
    <row r="4435" spans="1:63" x14ac:dyDescent="0.25">
      <c r="A4435" s="3" t="s">
        <v>310</v>
      </c>
      <c r="B4435" s="3" t="s">
        <v>310</v>
      </c>
      <c r="C4435" s="4">
        <v>33574</v>
      </c>
      <c r="D4435" s="9"/>
      <c r="E4435" s="9"/>
      <c r="F4435" s="36"/>
      <c r="H4435">
        <v>239.19</v>
      </c>
      <c r="I4435">
        <v>7.7499999999999999E-2</v>
      </c>
      <c r="J4435">
        <v>0.12805</v>
      </c>
      <c r="K4435">
        <v>0.15945000000000001</v>
      </c>
      <c r="L4435">
        <v>0.1206</v>
      </c>
      <c r="M4435">
        <v>0.15390000000000001</v>
      </c>
      <c r="N4435">
        <v>0.18279999999999999</v>
      </c>
      <c r="O4435">
        <v>0.2059</v>
      </c>
      <c r="P4435">
        <v>0.16775000000000001</v>
      </c>
      <c r="T4435">
        <v>14.1097754588931</v>
      </c>
      <c r="U4435">
        <v>1266.675</v>
      </c>
      <c r="V4435">
        <v>264.52499999999998</v>
      </c>
      <c r="W4435">
        <v>1.8800000000000001E-2</v>
      </c>
      <c r="X4435">
        <v>4.9856550000000004</v>
      </c>
      <c r="AD4435">
        <v>110.802294127924</v>
      </c>
      <c r="AH4435">
        <v>0.85499999999999998</v>
      </c>
      <c r="AI4435">
        <v>9.6357499999999999E-2</v>
      </c>
      <c r="AJ4435">
        <v>11</v>
      </c>
      <c r="AM4435">
        <v>2.0659999999999998</v>
      </c>
      <c r="AN4435">
        <v>2.76E-2</v>
      </c>
      <c r="AO4435">
        <v>3.95688600815236</v>
      </c>
      <c r="AP4435">
        <v>142.65443298720101</v>
      </c>
      <c r="AS4435">
        <v>1.448255E-2</v>
      </c>
      <c r="BB4435">
        <v>252.5</v>
      </c>
      <c r="BE4435">
        <v>153.72270587207601</v>
      </c>
      <c r="BG4435">
        <v>6.0499999999999998E-3</v>
      </c>
      <c r="BH4435">
        <v>5.1066757846899602</v>
      </c>
      <c r="BJ4435">
        <v>848.49556701279903</v>
      </c>
      <c r="BK4435">
        <v>492.5</v>
      </c>
    </row>
    <row r="4436" spans="1:63" x14ac:dyDescent="0.25">
      <c r="A4436" s="3" t="s">
        <v>310</v>
      </c>
      <c r="B4436" s="3" t="s">
        <v>310</v>
      </c>
      <c r="C4436" s="4">
        <v>33581</v>
      </c>
      <c r="D4436" s="9"/>
      <c r="E4436" s="9"/>
      <c r="F4436" s="36"/>
      <c r="H4436">
        <v>234.4</v>
      </c>
      <c r="I4436">
        <v>7.6999999999999999E-2</v>
      </c>
      <c r="J4436">
        <v>0.12554999999999999</v>
      </c>
      <c r="K4436">
        <v>0.157</v>
      </c>
      <c r="L4436">
        <v>0.11584999999999999</v>
      </c>
      <c r="M4436">
        <v>0.15129999999999999</v>
      </c>
      <c r="N4436">
        <v>0.17544999999999999</v>
      </c>
      <c r="O4436">
        <v>0.20405000000000001</v>
      </c>
      <c r="P4436">
        <v>0.1658</v>
      </c>
      <c r="T4436">
        <v>14.881637890802301</v>
      </c>
      <c r="U4436">
        <v>1387.15</v>
      </c>
      <c r="V4436">
        <v>331.5</v>
      </c>
      <c r="W4436">
        <v>1.865E-2</v>
      </c>
      <c r="X4436">
        <v>6.125775</v>
      </c>
      <c r="AD4436">
        <v>177.77729412792399</v>
      </c>
      <c r="AH4436">
        <v>1.0049999999999999</v>
      </c>
      <c r="AI4436">
        <v>0.1821275</v>
      </c>
      <c r="AJ4436">
        <v>17.725000000000001</v>
      </c>
      <c r="AM4436">
        <v>1.5840000000000001</v>
      </c>
      <c r="AN4436">
        <v>2.8150000000000001E-2</v>
      </c>
      <c r="AO4436">
        <v>2.8555474317171998</v>
      </c>
      <c r="AP4436">
        <v>101.461021879903</v>
      </c>
      <c r="AS4436">
        <v>1.5611907E-2</v>
      </c>
      <c r="BB4436">
        <v>302.5</v>
      </c>
      <c r="BE4436">
        <v>153.72270587207601</v>
      </c>
      <c r="BG4436">
        <v>5.7499999999999999E-3</v>
      </c>
      <c r="BH4436">
        <v>5.3873379124642202</v>
      </c>
      <c r="BJ4436">
        <v>936.46397812009695</v>
      </c>
      <c r="BK4436">
        <v>530</v>
      </c>
    </row>
    <row r="4437" spans="1:63" x14ac:dyDescent="0.25">
      <c r="A4437" s="3" t="s">
        <v>310</v>
      </c>
      <c r="B4437" s="3" t="s">
        <v>310</v>
      </c>
      <c r="C4437" s="4">
        <v>33585</v>
      </c>
      <c r="D4437" s="9"/>
      <c r="E4437" s="9"/>
      <c r="F4437" s="36"/>
      <c r="T4437">
        <v>13.256577354986</v>
      </c>
      <c r="U4437">
        <v>1231.425</v>
      </c>
      <c r="V4437">
        <v>335</v>
      </c>
      <c r="W4437">
        <v>1.8100000000000002E-2</v>
      </c>
      <c r="X4437">
        <v>5.8407499999999999</v>
      </c>
      <c r="AD4437">
        <v>181.27729412792399</v>
      </c>
      <c r="AH4437">
        <v>0.98</v>
      </c>
      <c r="AI4437">
        <v>0.1945125</v>
      </c>
      <c r="AJ4437">
        <v>19.475000000000001</v>
      </c>
      <c r="AM4437">
        <v>0.96699999999999997</v>
      </c>
      <c r="AN4437">
        <v>2.35E-2</v>
      </c>
      <c r="AO4437">
        <v>1.3465033165913001</v>
      </c>
      <c r="AP4437">
        <v>57.988813043066997</v>
      </c>
      <c r="AS4437">
        <v>1.667563E-2</v>
      </c>
      <c r="BB4437">
        <v>242.5</v>
      </c>
      <c r="BE4437">
        <v>153.72270587207601</v>
      </c>
      <c r="BG4437">
        <v>6.8999999999999999E-3</v>
      </c>
      <c r="BH4437">
        <v>5.5637759553569799</v>
      </c>
      <c r="BJ4437">
        <v>818.96118695693303</v>
      </c>
      <c r="BK4437">
        <v>465</v>
      </c>
    </row>
    <row r="4438" spans="1:63" x14ac:dyDescent="0.25">
      <c r="A4438" s="3" t="s">
        <v>310</v>
      </c>
      <c r="B4438" s="3" t="s">
        <v>310</v>
      </c>
      <c r="C4438" s="4">
        <v>33588</v>
      </c>
      <c r="D4438" s="9"/>
      <c r="E4438" s="9"/>
      <c r="F4438" s="36"/>
      <c r="H4438">
        <v>232.34</v>
      </c>
      <c r="I4438">
        <v>0.08</v>
      </c>
      <c r="J4438">
        <v>0.12545000000000001</v>
      </c>
      <c r="K4438">
        <v>0.15445</v>
      </c>
      <c r="L4438">
        <v>0.1147</v>
      </c>
      <c r="M4438">
        <v>0.14935000000000001</v>
      </c>
      <c r="N4438">
        <v>0.17355000000000001</v>
      </c>
      <c r="O4438">
        <v>0.2031</v>
      </c>
      <c r="P4438">
        <v>0.16109999999999999</v>
      </c>
    </row>
    <row r="4439" spans="1:63" x14ac:dyDescent="0.25">
      <c r="A4439" s="3" t="s">
        <v>310</v>
      </c>
      <c r="B4439" s="3" t="s">
        <v>310</v>
      </c>
      <c r="C4439" s="4">
        <v>33590</v>
      </c>
      <c r="D4439" s="9"/>
      <c r="E4439" s="9"/>
      <c r="F4439" s="36"/>
      <c r="T4439">
        <v>14.9786706662269</v>
      </c>
      <c r="U4439">
        <v>1455.9749999999999</v>
      </c>
      <c r="V4439">
        <v>456.75</v>
      </c>
      <c r="W4439">
        <v>1.89E-2</v>
      </c>
      <c r="X4439">
        <v>8.4749499999999998</v>
      </c>
      <c r="AD4439">
        <v>303.02729412792399</v>
      </c>
      <c r="AH4439">
        <v>1.1000000000000001</v>
      </c>
      <c r="AI4439">
        <v>0.22068750000000001</v>
      </c>
      <c r="AJ4439">
        <v>19.875</v>
      </c>
      <c r="AM4439">
        <v>0.58699999999999997</v>
      </c>
      <c r="AN4439">
        <v>2.1999999999999999E-2</v>
      </c>
      <c r="AO4439">
        <v>0.79064290409121396</v>
      </c>
      <c r="AP4439">
        <v>35.364218645204602</v>
      </c>
      <c r="AS4439">
        <v>1.6598697999999999E-2</v>
      </c>
      <c r="BE4439">
        <v>153.72270587207601</v>
      </c>
      <c r="BG4439">
        <v>5.0499999999999998E-3</v>
      </c>
      <c r="BH4439">
        <v>4.5469145271629801</v>
      </c>
      <c r="BJ4439">
        <v>943.98578135479499</v>
      </c>
      <c r="BK4439">
        <v>520</v>
      </c>
    </row>
    <row r="4440" spans="1:63" x14ac:dyDescent="0.25">
      <c r="A4440" s="3" t="s">
        <v>310</v>
      </c>
      <c r="B4440" s="3" t="s">
        <v>310</v>
      </c>
      <c r="C4440" s="4">
        <v>33595</v>
      </c>
      <c r="D4440" s="9"/>
      <c r="E4440" s="9"/>
      <c r="F4440" s="36"/>
      <c r="H4440">
        <v>230.8</v>
      </c>
      <c r="I4440">
        <v>8.2500000000000004E-2</v>
      </c>
      <c r="J4440">
        <v>0.12709999999999999</v>
      </c>
      <c r="K4440">
        <v>0.15434999999999999</v>
      </c>
      <c r="L4440">
        <v>0.11175</v>
      </c>
      <c r="M4440">
        <v>0.14424999999999999</v>
      </c>
      <c r="N4440">
        <v>0.1704</v>
      </c>
      <c r="O4440">
        <v>0.20094999999999999</v>
      </c>
      <c r="P4440">
        <v>0.16270000000000001</v>
      </c>
      <c r="T4440">
        <v>14.718635058202</v>
      </c>
      <c r="U4440">
        <v>1439.9</v>
      </c>
      <c r="V4440">
        <v>540.25</v>
      </c>
      <c r="W4440">
        <v>1.78E-2</v>
      </c>
      <c r="X4440">
        <v>9.0555249999999994</v>
      </c>
      <c r="AD4440">
        <v>386.52729412792399</v>
      </c>
      <c r="AH4440">
        <v>0.92</v>
      </c>
      <c r="AI4440">
        <v>0.214669999999999</v>
      </c>
      <c r="AJ4440">
        <v>23.349999999999898</v>
      </c>
      <c r="AM4440">
        <v>0.219</v>
      </c>
      <c r="AN4440">
        <v>2.435E-2</v>
      </c>
      <c r="AO4440">
        <v>0.38971193541972199</v>
      </c>
      <c r="AP4440">
        <v>15.510236396629301</v>
      </c>
      <c r="AS4440">
        <v>1.4119707E-2</v>
      </c>
      <c r="BE4440">
        <v>153.72270587207601</v>
      </c>
      <c r="BG4440">
        <v>5.0499999999999998E-3</v>
      </c>
      <c r="BH4440">
        <v>4.3664249436973304</v>
      </c>
      <c r="BJ4440">
        <v>860.78976360337094</v>
      </c>
      <c r="BK4440">
        <v>490</v>
      </c>
    </row>
    <row r="4441" spans="1:63" x14ac:dyDescent="0.25">
      <c r="A4441" s="3" t="s">
        <v>310</v>
      </c>
      <c r="B4441" s="3" t="s">
        <v>310</v>
      </c>
      <c r="C4441" s="4">
        <v>33602</v>
      </c>
      <c r="D4441" s="9"/>
      <c r="E4441" s="9"/>
      <c r="F4441" s="36"/>
      <c r="H4441">
        <v>230.32</v>
      </c>
      <c r="I4441">
        <v>8.3500000000000005E-2</v>
      </c>
      <c r="J4441">
        <v>0.12755</v>
      </c>
      <c r="K4441">
        <v>0.15725</v>
      </c>
      <c r="L4441">
        <v>0.11505</v>
      </c>
      <c r="M4441">
        <v>0.14185</v>
      </c>
      <c r="N4441">
        <v>0.17165</v>
      </c>
      <c r="O4441">
        <v>0.19744999999999999</v>
      </c>
      <c r="P4441">
        <v>0.1573</v>
      </c>
      <c r="U4441">
        <v>1572.5</v>
      </c>
      <c r="V4441">
        <v>704.75</v>
      </c>
      <c r="W4441">
        <v>2.23E-2</v>
      </c>
      <c r="X4441">
        <v>4.6495499999999996</v>
      </c>
      <c r="AD4441">
        <v>551.02729412792405</v>
      </c>
      <c r="BE4441">
        <v>153.72270587207601</v>
      </c>
      <c r="BG4441">
        <v>0</v>
      </c>
      <c r="BK4441">
        <v>570</v>
      </c>
    </row>
    <row r="4442" spans="1:63" x14ac:dyDescent="0.25">
      <c r="A4442" s="3" t="s">
        <v>310</v>
      </c>
      <c r="B4442" s="3" t="s">
        <v>310</v>
      </c>
      <c r="C4442" s="4">
        <v>33609</v>
      </c>
      <c r="D4442" s="9"/>
      <c r="E4442" s="9"/>
      <c r="F4442" s="36"/>
      <c r="H4442">
        <v>232.35</v>
      </c>
      <c r="I4442">
        <v>7.4499999999999997E-2</v>
      </c>
      <c r="J4442">
        <v>0.13159999999999999</v>
      </c>
      <c r="K4442">
        <v>0.16300000000000001</v>
      </c>
      <c r="L4442">
        <v>0.11774999999999999</v>
      </c>
      <c r="M4442">
        <v>0.14799999999999999</v>
      </c>
      <c r="N4442">
        <v>0.1719</v>
      </c>
      <c r="O4442">
        <v>0.2</v>
      </c>
      <c r="P4442">
        <v>0.155</v>
      </c>
      <c r="BE4442">
        <v>153.72270587207601</v>
      </c>
      <c r="BG4442">
        <v>0</v>
      </c>
    </row>
    <row r="4443" spans="1:63" x14ac:dyDescent="0.25">
      <c r="A4443" s="3" t="s">
        <v>310</v>
      </c>
      <c r="B4443" s="3" t="s">
        <v>310</v>
      </c>
      <c r="C4443" s="4">
        <v>33613</v>
      </c>
      <c r="D4443" s="9"/>
      <c r="E4443" s="9"/>
      <c r="F4443" s="36"/>
      <c r="BE4443">
        <v>153.72270587207601</v>
      </c>
      <c r="BG4443">
        <v>0</v>
      </c>
    </row>
    <row r="4444" spans="1:63" x14ac:dyDescent="0.25">
      <c r="A4444" s="3" t="s">
        <v>310</v>
      </c>
      <c r="B4444" s="3" t="s">
        <v>310</v>
      </c>
      <c r="C4444" s="4">
        <v>33616</v>
      </c>
      <c r="D4444" s="9"/>
      <c r="E4444" s="9"/>
      <c r="F4444" s="36"/>
      <c r="H4444">
        <v>234.69</v>
      </c>
      <c r="I4444">
        <v>7.7499999999999999E-2</v>
      </c>
      <c r="J4444">
        <v>0.13650000000000001</v>
      </c>
      <c r="K4444">
        <v>0.16569999999999999</v>
      </c>
      <c r="L4444">
        <v>0.11874999999999999</v>
      </c>
      <c r="M4444">
        <v>0.15060000000000001</v>
      </c>
      <c r="N4444">
        <v>0.17094999999999999</v>
      </c>
      <c r="O4444">
        <v>0.19775000000000001</v>
      </c>
      <c r="P4444">
        <v>0.15570000000000001</v>
      </c>
    </row>
    <row r="4445" spans="1:63" x14ac:dyDescent="0.25">
      <c r="A4445" s="3" t="s">
        <v>310</v>
      </c>
      <c r="B4445" s="3" t="s">
        <v>310</v>
      </c>
      <c r="C4445" s="4">
        <v>33618</v>
      </c>
      <c r="D4445" s="9"/>
      <c r="E4445" s="9"/>
      <c r="F4445" s="36"/>
      <c r="BE4445">
        <v>153.72270587207601</v>
      </c>
    </row>
    <row r="4446" spans="1:63" x14ac:dyDescent="0.25">
      <c r="A4446" s="3" t="s">
        <v>310</v>
      </c>
      <c r="B4446" s="3" t="s">
        <v>310</v>
      </c>
      <c r="C4446" s="4">
        <v>33623</v>
      </c>
      <c r="D4446" s="9"/>
      <c r="E4446" s="9"/>
      <c r="F4446" s="10" t="s">
        <v>84</v>
      </c>
      <c r="H4446">
        <v>237.51</v>
      </c>
      <c r="I4446">
        <v>9.4500000000000001E-2</v>
      </c>
      <c r="J4446">
        <v>0.14144999999999999</v>
      </c>
      <c r="K4446">
        <v>0.16545000000000001</v>
      </c>
      <c r="L4446">
        <v>0.12175</v>
      </c>
      <c r="M4446">
        <v>0.14965000000000001</v>
      </c>
      <c r="N4446">
        <v>0.16905000000000001</v>
      </c>
      <c r="O4446">
        <v>0.19405</v>
      </c>
      <c r="P4446">
        <v>0.15165000000000001</v>
      </c>
      <c r="U4446" s="35">
        <v>969.87855784618205</v>
      </c>
      <c r="Z4446">
        <v>3.0903239999999998E-2</v>
      </c>
      <c r="AB4446">
        <v>11657.4726462696</v>
      </c>
      <c r="AD4446">
        <v>360.25367498110398</v>
      </c>
      <c r="AT4446" t="s">
        <v>45</v>
      </c>
    </row>
    <row r="4447" spans="1:63" x14ac:dyDescent="0.25">
      <c r="A4447" s="3" t="s">
        <v>311</v>
      </c>
      <c r="B4447" s="3" t="s">
        <v>311</v>
      </c>
      <c r="C4447" s="4">
        <v>33483</v>
      </c>
      <c r="D4447" s="9"/>
      <c r="E4447" s="9"/>
      <c r="F4447" s="10"/>
      <c r="H4447">
        <v>419.97</v>
      </c>
      <c r="I4447">
        <v>0.27050000000000002</v>
      </c>
      <c r="J4447">
        <v>0.2762</v>
      </c>
      <c r="K4447">
        <v>0.28860000000000002</v>
      </c>
      <c r="L4447">
        <v>0.28270000000000001</v>
      </c>
      <c r="M4447">
        <v>0.27784999999999999</v>
      </c>
      <c r="N4447">
        <v>0.21345</v>
      </c>
      <c r="O4447">
        <v>0.22514999999999999</v>
      </c>
      <c r="P4447">
        <v>0.26540000000000002</v>
      </c>
    </row>
    <row r="4448" spans="1:63" x14ac:dyDescent="0.25">
      <c r="A4448" s="3" t="s">
        <v>311</v>
      </c>
      <c r="B4448" s="3" t="s">
        <v>311</v>
      </c>
      <c r="C4448" s="4">
        <v>33491</v>
      </c>
      <c r="D4448" s="9"/>
      <c r="E4448" s="9"/>
      <c r="F4448" s="10"/>
      <c r="H4448">
        <v>409.96</v>
      </c>
      <c r="I4448">
        <v>0.255</v>
      </c>
      <c r="J4448">
        <v>0.25935000000000002</v>
      </c>
      <c r="K4448">
        <v>0.27975</v>
      </c>
      <c r="L4448">
        <v>0.28105000000000002</v>
      </c>
      <c r="M4448">
        <v>0.27660000000000001</v>
      </c>
      <c r="N4448">
        <v>0.21179999999999999</v>
      </c>
      <c r="O4448">
        <v>0.22140000000000001</v>
      </c>
      <c r="P4448">
        <v>0.26484999999999997</v>
      </c>
    </row>
    <row r="4449" spans="1:63" x14ac:dyDescent="0.25">
      <c r="A4449" s="3" t="s">
        <v>311</v>
      </c>
      <c r="B4449" s="3" t="s">
        <v>311</v>
      </c>
      <c r="C4449" s="4">
        <v>33497</v>
      </c>
      <c r="D4449" s="9"/>
      <c r="E4449" s="9"/>
      <c r="F4449" s="10"/>
      <c r="H4449">
        <v>420.58</v>
      </c>
      <c r="I4449">
        <v>0.28549999999999998</v>
      </c>
      <c r="J4449">
        <v>0.27639999999999998</v>
      </c>
      <c r="K4449">
        <v>0.28484999999999999</v>
      </c>
      <c r="L4449">
        <v>0.28415000000000001</v>
      </c>
      <c r="M4449">
        <v>0.2752</v>
      </c>
      <c r="N4449">
        <v>0.21229999999999999</v>
      </c>
      <c r="O4449">
        <v>0.22334999999999999</v>
      </c>
      <c r="P4449">
        <v>0.26114999999999999</v>
      </c>
    </row>
    <row r="4450" spans="1:63" x14ac:dyDescent="0.25">
      <c r="A4450" s="3" t="s">
        <v>311</v>
      </c>
      <c r="B4450" s="3" t="s">
        <v>311</v>
      </c>
      <c r="C4450" s="4">
        <v>33504</v>
      </c>
      <c r="D4450" s="9"/>
      <c r="E4450" s="9"/>
      <c r="F4450" s="10"/>
      <c r="H4450">
        <v>411.03</v>
      </c>
      <c r="I4450">
        <v>0.24149999999999999</v>
      </c>
      <c r="J4450">
        <v>0.27584999999999998</v>
      </c>
      <c r="K4450">
        <v>0.28425</v>
      </c>
      <c r="L4450">
        <v>0.28355000000000002</v>
      </c>
      <c r="M4450">
        <v>0.27465000000000001</v>
      </c>
      <c r="N4450">
        <v>0.21185000000000001</v>
      </c>
      <c r="O4450">
        <v>0.22289999999999999</v>
      </c>
      <c r="P4450">
        <v>0.2606</v>
      </c>
    </row>
    <row r="4451" spans="1:63" x14ac:dyDescent="0.25">
      <c r="A4451" s="3" t="s">
        <v>311</v>
      </c>
      <c r="B4451" s="3" t="s">
        <v>311</v>
      </c>
      <c r="C4451" s="4">
        <v>33505</v>
      </c>
      <c r="D4451" s="9"/>
      <c r="E4451" s="9"/>
      <c r="F4451" s="10"/>
      <c r="U4451">
        <v>263.75</v>
      </c>
      <c r="AM4451">
        <v>3.7615751660000001</v>
      </c>
      <c r="AP4451">
        <v>154.61772291820199</v>
      </c>
      <c r="AS4451">
        <v>2.4328228E-2</v>
      </c>
      <c r="BB4451">
        <v>265</v>
      </c>
      <c r="BJ4451">
        <v>109.13227708179799</v>
      </c>
      <c r="BK4451">
        <v>867.5</v>
      </c>
    </row>
    <row r="4452" spans="1:63" x14ac:dyDescent="0.25">
      <c r="A4452" s="3" t="s">
        <v>311</v>
      </c>
      <c r="B4452" s="3" t="s">
        <v>311</v>
      </c>
      <c r="C4452" s="4">
        <v>33512</v>
      </c>
      <c r="D4452" s="9"/>
      <c r="E4452" s="9"/>
      <c r="F4452" s="10"/>
      <c r="H4452">
        <v>388.49</v>
      </c>
      <c r="I4452">
        <v>0.22</v>
      </c>
      <c r="J4452">
        <v>0.22770000000000001</v>
      </c>
      <c r="K4452">
        <v>0.25905</v>
      </c>
      <c r="L4452">
        <v>0.27424999999999999</v>
      </c>
      <c r="M4452">
        <v>0.2717</v>
      </c>
      <c r="N4452">
        <v>0.20860000000000001</v>
      </c>
      <c r="O4452">
        <v>0.21829999999999999</v>
      </c>
      <c r="P4452">
        <v>0.26284999999999997</v>
      </c>
    </row>
    <row r="4453" spans="1:63" x14ac:dyDescent="0.25">
      <c r="A4453" s="3" t="s">
        <v>311</v>
      </c>
      <c r="B4453" s="3" t="s">
        <v>311</v>
      </c>
      <c r="C4453" s="4">
        <v>33519</v>
      </c>
      <c r="D4453" s="9"/>
      <c r="E4453" s="9"/>
      <c r="F4453" s="10"/>
      <c r="H4453">
        <v>367.85</v>
      </c>
      <c r="I4453">
        <v>0.18149999999999999</v>
      </c>
      <c r="J4453">
        <v>0.19539999999999999</v>
      </c>
      <c r="K4453">
        <v>0.24299999999999999</v>
      </c>
      <c r="L4453">
        <v>0.26840000000000003</v>
      </c>
      <c r="M4453">
        <v>0.27084999999999998</v>
      </c>
      <c r="N4453">
        <v>0.20285</v>
      </c>
      <c r="O4453">
        <v>0.2162</v>
      </c>
      <c r="P4453">
        <v>0.26105</v>
      </c>
    </row>
    <row r="4454" spans="1:63" x14ac:dyDescent="0.25">
      <c r="A4454" s="3" t="s">
        <v>311</v>
      </c>
      <c r="B4454" s="3" t="s">
        <v>311</v>
      </c>
      <c r="C4454" s="4">
        <v>33521</v>
      </c>
      <c r="D4454" s="9"/>
      <c r="E4454" s="9"/>
      <c r="F4454" s="10"/>
      <c r="U4454">
        <v>450.5</v>
      </c>
      <c r="AM4454">
        <v>6.4943299730000001</v>
      </c>
      <c r="AP4454">
        <v>229.267301727957</v>
      </c>
      <c r="AS4454">
        <v>2.8326455E-2</v>
      </c>
      <c r="BB4454">
        <v>280</v>
      </c>
      <c r="BJ4454">
        <v>221.232698272043</v>
      </c>
      <c r="BK4454">
        <v>822.5</v>
      </c>
    </row>
    <row r="4455" spans="1:63" x14ac:dyDescent="0.25">
      <c r="A4455" s="3" t="s">
        <v>311</v>
      </c>
      <c r="B4455" s="3" t="s">
        <v>311</v>
      </c>
      <c r="C4455" s="4">
        <v>33525</v>
      </c>
      <c r="D4455" s="9"/>
      <c r="E4455" s="9"/>
      <c r="F4455" s="10"/>
      <c r="H4455">
        <v>368.08</v>
      </c>
      <c r="I4455">
        <v>0.20949999999999999</v>
      </c>
      <c r="J4455">
        <v>0.19625000000000001</v>
      </c>
      <c r="K4455">
        <v>0.23419999999999999</v>
      </c>
      <c r="L4455">
        <v>0.26045000000000001</v>
      </c>
      <c r="M4455">
        <v>0.26340000000000002</v>
      </c>
      <c r="N4455">
        <v>0.1991</v>
      </c>
      <c r="O4455">
        <v>0.21545</v>
      </c>
      <c r="P4455">
        <v>0.26205000000000001</v>
      </c>
    </row>
    <row r="4456" spans="1:63" x14ac:dyDescent="0.25">
      <c r="A4456" s="3" t="s">
        <v>311</v>
      </c>
      <c r="B4456" s="3" t="s">
        <v>311</v>
      </c>
      <c r="C4456" s="4">
        <v>33532</v>
      </c>
      <c r="D4456" s="9"/>
      <c r="E4456" s="9"/>
      <c r="F4456" s="10"/>
      <c r="H4456">
        <v>333.09</v>
      </c>
      <c r="I4456">
        <v>0.13550000000000001</v>
      </c>
      <c r="J4456">
        <v>0.15290000000000001</v>
      </c>
      <c r="K4456">
        <v>0.2051</v>
      </c>
      <c r="L4456">
        <v>0.24435000000000001</v>
      </c>
      <c r="M4456">
        <v>0.25864999999999999</v>
      </c>
      <c r="N4456">
        <v>0.19405</v>
      </c>
      <c r="O4456">
        <v>0.21415000000000001</v>
      </c>
      <c r="P4456">
        <v>0.26074999999999998</v>
      </c>
    </row>
    <row r="4457" spans="1:63" x14ac:dyDescent="0.25">
      <c r="A4457" s="3" t="s">
        <v>311</v>
      </c>
      <c r="B4457" s="3" t="s">
        <v>311</v>
      </c>
      <c r="C4457" s="4">
        <v>33533</v>
      </c>
      <c r="D4457" s="9"/>
      <c r="E4457" s="9"/>
      <c r="F4457" s="10"/>
      <c r="U4457">
        <v>735.55</v>
      </c>
      <c r="AM4457">
        <v>7.858399758</v>
      </c>
      <c r="AP4457">
        <v>318.01085706819998</v>
      </c>
      <c r="AS4457">
        <v>2.4711105000000001E-2</v>
      </c>
      <c r="BB4457">
        <v>260</v>
      </c>
      <c r="BJ4457">
        <v>417.53914293179997</v>
      </c>
      <c r="BK4457">
        <v>812.5</v>
      </c>
    </row>
    <row r="4458" spans="1:63" x14ac:dyDescent="0.25">
      <c r="A4458" s="3" t="s">
        <v>311</v>
      </c>
      <c r="B4458" s="3" t="s">
        <v>311</v>
      </c>
      <c r="C4458" s="4">
        <v>33540</v>
      </c>
      <c r="D4458" s="9"/>
      <c r="E4458" s="9"/>
      <c r="F4458" s="10"/>
      <c r="H4458">
        <v>353.84</v>
      </c>
      <c r="I4458">
        <v>0.22650000000000001</v>
      </c>
      <c r="J4458">
        <v>0.20155000000000001</v>
      </c>
      <c r="K4458">
        <v>0.2069</v>
      </c>
      <c r="L4458">
        <v>0.22850000000000001</v>
      </c>
      <c r="M4458">
        <v>0.24934999999999999</v>
      </c>
      <c r="N4458">
        <v>0.18504999999999999</v>
      </c>
      <c r="O4458">
        <v>0.21174999999999999</v>
      </c>
      <c r="P4458">
        <v>0.2596</v>
      </c>
    </row>
    <row r="4459" spans="1:63" x14ac:dyDescent="0.25">
      <c r="A4459" s="3" t="s">
        <v>311</v>
      </c>
      <c r="B4459" s="3" t="s">
        <v>311</v>
      </c>
      <c r="C4459" s="4">
        <v>33546</v>
      </c>
      <c r="D4459" s="9"/>
      <c r="E4459" s="9"/>
      <c r="F4459" s="10"/>
      <c r="H4459">
        <v>332.95</v>
      </c>
      <c r="I4459">
        <v>0.17499999999999999</v>
      </c>
      <c r="J4459">
        <v>0.1691</v>
      </c>
      <c r="K4459">
        <v>0.20135</v>
      </c>
      <c r="L4459">
        <v>0.22635</v>
      </c>
      <c r="M4459">
        <v>0.24195</v>
      </c>
      <c r="N4459">
        <v>0.18295</v>
      </c>
      <c r="O4459">
        <v>0.21010000000000001</v>
      </c>
      <c r="P4459">
        <v>0.25795000000000001</v>
      </c>
    </row>
    <row r="4460" spans="1:63" x14ac:dyDescent="0.25">
      <c r="A4460" s="3" t="s">
        <v>311</v>
      </c>
      <c r="B4460" s="3" t="s">
        <v>311</v>
      </c>
      <c r="C4460" s="4">
        <v>33547</v>
      </c>
      <c r="D4460" s="9"/>
      <c r="E4460" s="9"/>
      <c r="F4460" s="10"/>
      <c r="T4460">
        <v>22.850100000000001</v>
      </c>
      <c r="U4460">
        <v>1057.875</v>
      </c>
      <c r="AJ4460">
        <v>4.5500000000000096</v>
      </c>
      <c r="AM4460">
        <v>7.5097736089999998</v>
      </c>
      <c r="AP4460">
        <v>307.29312172359602</v>
      </c>
      <c r="AS4460">
        <v>2.443847E-2</v>
      </c>
      <c r="BB4460">
        <v>262.5</v>
      </c>
      <c r="BJ4460">
        <v>746.03187827640397</v>
      </c>
      <c r="BK4460">
        <v>767.5</v>
      </c>
    </row>
    <row r="4461" spans="1:63" x14ac:dyDescent="0.25">
      <c r="A4461" s="3" t="s">
        <v>311</v>
      </c>
      <c r="B4461" s="3" t="s">
        <v>311</v>
      </c>
      <c r="C4461" s="4">
        <v>33553</v>
      </c>
      <c r="D4461" s="9"/>
      <c r="E4461" s="9"/>
      <c r="F4461" s="10"/>
      <c r="H4461">
        <v>337.12</v>
      </c>
      <c r="I4461">
        <v>0.2185</v>
      </c>
      <c r="J4461">
        <v>0.17599999999999999</v>
      </c>
      <c r="K4461">
        <v>0.19955000000000001</v>
      </c>
      <c r="L4461">
        <v>0.21854999999999999</v>
      </c>
      <c r="M4461">
        <v>0.23369999999999999</v>
      </c>
      <c r="N4461">
        <v>0.17674999999999999</v>
      </c>
      <c r="O4461">
        <v>0.20680000000000001</v>
      </c>
      <c r="P4461">
        <v>0.25574999999999998</v>
      </c>
    </row>
    <row r="4462" spans="1:63" x14ac:dyDescent="0.25">
      <c r="A4462" s="3" t="s">
        <v>311</v>
      </c>
      <c r="B4462" s="3" t="s">
        <v>311</v>
      </c>
      <c r="C4462" s="4">
        <v>33560</v>
      </c>
      <c r="D4462" s="9"/>
      <c r="E4462" s="9"/>
      <c r="F4462" s="10"/>
      <c r="H4462">
        <v>303.13</v>
      </c>
      <c r="I4462">
        <v>0.13</v>
      </c>
      <c r="J4462">
        <v>0.13775000000000001</v>
      </c>
      <c r="K4462">
        <v>0.17745</v>
      </c>
      <c r="L4462">
        <v>0.20369999999999999</v>
      </c>
      <c r="M4462">
        <v>0.2298</v>
      </c>
      <c r="N4462">
        <v>0.1724</v>
      </c>
      <c r="O4462">
        <v>0.20524999999999999</v>
      </c>
      <c r="P4462">
        <v>0.25929999999999997</v>
      </c>
    </row>
    <row r="4463" spans="1:63" x14ac:dyDescent="0.25">
      <c r="A4463" s="3" t="s">
        <v>311</v>
      </c>
      <c r="B4463" s="3" t="s">
        <v>311</v>
      </c>
      <c r="C4463" s="4">
        <v>33561</v>
      </c>
      <c r="D4463" s="9"/>
      <c r="E4463" s="9"/>
      <c r="F4463" s="10"/>
      <c r="T4463">
        <v>19.660931713991999</v>
      </c>
      <c r="U4463">
        <v>1591.55</v>
      </c>
      <c r="V4463">
        <v>242.4</v>
      </c>
      <c r="W4463">
        <v>1.6049999999999998E-2</v>
      </c>
      <c r="X4463">
        <v>3.9292349999999998</v>
      </c>
      <c r="AD4463">
        <v>8.6195908742622898</v>
      </c>
      <c r="AH4463">
        <v>0.78</v>
      </c>
      <c r="AI4463">
        <v>4.8562499999999897E-2</v>
      </c>
      <c r="AJ4463">
        <v>6.375</v>
      </c>
      <c r="AM4463">
        <v>6.6340000000000003</v>
      </c>
      <c r="AN4463">
        <v>2.8250000000000001E-2</v>
      </c>
      <c r="AO4463">
        <v>8.5167721857279197</v>
      </c>
      <c r="AP4463">
        <v>302.36570811990703</v>
      </c>
      <c r="AS4463">
        <v>2.1940319E-2</v>
      </c>
      <c r="BB4463">
        <v>277.5</v>
      </c>
      <c r="BE4463">
        <v>251.860818251475</v>
      </c>
      <c r="BG4463">
        <v>7.1000000000000004E-3</v>
      </c>
      <c r="BH4463">
        <v>7.4302750070197803</v>
      </c>
      <c r="BJ4463">
        <v>1040.40929188009</v>
      </c>
      <c r="BK4463">
        <v>675</v>
      </c>
    </row>
    <row r="4464" spans="1:63" x14ac:dyDescent="0.25">
      <c r="A4464" s="3" t="s">
        <v>311</v>
      </c>
      <c r="B4464" s="3" t="s">
        <v>311</v>
      </c>
      <c r="C4464" s="4">
        <v>33568</v>
      </c>
      <c r="D4464" s="9"/>
      <c r="E4464" s="9"/>
      <c r="F4464" s="10"/>
      <c r="T4464">
        <v>12.835404670820401</v>
      </c>
      <c r="U4464">
        <v>1047.2249999999999</v>
      </c>
      <c r="V4464">
        <v>169.2</v>
      </c>
      <c r="W4464">
        <v>1.7649999999999999E-2</v>
      </c>
      <c r="X4464">
        <v>2.8691475</v>
      </c>
      <c r="AH4464">
        <v>0.88</v>
      </c>
      <c r="AI4464">
        <v>4.8464999999999703E-2</v>
      </c>
      <c r="AJ4464">
        <v>5.4749999999999703</v>
      </c>
      <c r="AM4464">
        <v>3.8220000000000001</v>
      </c>
      <c r="AN4464">
        <v>2.8750000000000001E-2</v>
      </c>
      <c r="AO4464">
        <v>4.90586270262685</v>
      </c>
      <c r="AP4464">
        <v>170.82620579833801</v>
      </c>
      <c r="AS4464">
        <v>2.2373615999999999E-2</v>
      </c>
      <c r="BB4464">
        <v>147.5</v>
      </c>
      <c r="BE4464">
        <v>251.860818251475</v>
      </c>
      <c r="BG4464">
        <v>7.7000000000000002E-3</v>
      </c>
      <c r="BH4464">
        <v>5.1146772957834603</v>
      </c>
      <c r="BJ4464">
        <v>701.72379420166203</v>
      </c>
      <c r="BK4464">
        <v>417.5</v>
      </c>
    </row>
    <row r="4465" spans="1:63" x14ac:dyDescent="0.25">
      <c r="A4465" s="3" t="s">
        <v>311</v>
      </c>
      <c r="B4465" s="3" t="s">
        <v>311</v>
      </c>
      <c r="C4465" s="4">
        <v>33574</v>
      </c>
      <c r="D4465" s="9"/>
      <c r="E4465" s="9"/>
      <c r="F4465" s="10"/>
      <c r="H4465">
        <v>284.45</v>
      </c>
      <c r="I4465">
        <v>0.1295</v>
      </c>
      <c r="J4465">
        <v>0.14149999999999999</v>
      </c>
      <c r="K4465">
        <v>0.16225000000000001</v>
      </c>
      <c r="L4465">
        <v>0.18154999999999999</v>
      </c>
      <c r="M4465">
        <v>0.20280000000000001</v>
      </c>
      <c r="N4465">
        <v>0.15795000000000001</v>
      </c>
      <c r="O4465">
        <v>0.19334999999999999</v>
      </c>
      <c r="P4465">
        <v>0.25335000000000002</v>
      </c>
      <c r="T4465">
        <v>21.998952064326801</v>
      </c>
      <c r="U4465">
        <v>1591.6</v>
      </c>
      <c r="V4465">
        <v>285.7</v>
      </c>
      <c r="W4465">
        <v>1.7149999999999999E-2</v>
      </c>
      <c r="X4465">
        <v>4.8892550000000004</v>
      </c>
      <c r="AD4465">
        <v>33.839181748524602</v>
      </c>
      <c r="AH4465">
        <v>0.93</v>
      </c>
      <c r="AI4465">
        <v>8.8814999999999603E-2</v>
      </c>
      <c r="AJ4465">
        <v>9.5499999999999492</v>
      </c>
      <c r="AM4465">
        <v>5.4770000000000003</v>
      </c>
      <c r="AN4465">
        <v>3.5299999999999998E-2</v>
      </c>
      <c r="AO4465">
        <v>8.6399284262295701</v>
      </c>
      <c r="AP4465">
        <v>243.07079647891101</v>
      </c>
      <c r="AS4465">
        <v>2.2532529999999999E-2</v>
      </c>
      <c r="BB4465">
        <v>237.5</v>
      </c>
      <c r="BE4465">
        <v>251.860818251475</v>
      </c>
      <c r="BG4465">
        <v>8.6E-3</v>
      </c>
      <c r="BH4465">
        <v>9.0896324146093601</v>
      </c>
      <c r="BJ4465">
        <v>1053.27920352109</v>
      </c>
      <c r="BK4465">
        <v>590</v>
      </c>
    </row>
    <row r="4466" spans="1:63" x14ac:dyDescent="0.25">
      <c r="A4466" s="3" t="s">
        <v>311</v>
      </c>
      <c r="B4466" s="3" t="s">
        <v>311</v>
      </c>
      <c r="C4466" s="4">
        <v>33581</v>
      </c>
      <c r="D4466" s="9"/>
      <c r="E4466" s="9"/>
      <c r="F4466" s="10"/>
      <c r="H4466">
        <v>313.88</v>
      </c>
      <c r="I4466">
        <v>0.24299999999999999</v>
      </c>
      <c r="J4466">
        <v>0.19105</v>
      </c>
      <c r="K4466">
        <v>0.16880000000000001</v>
      </c>
      <c r="L4466">
        <v>0.1774</v>
      </c>
      <c r="M4466">
        <v>0.19875000000000001</v>
      </c>
      <c r="N4466">
        <v>0.15375</v>
      </c>
      <c r="O4466">
        <v>0.1867</v>
      </c>
      <c r="P4466">
        <v>0.24995000000000001</v>
      </c>
      <c r="T4466">
        <v>24.769048044042201</v>
      </c>
      <c r="U4466">
        <v>2155.3000000000002</v>
      </c>
      <c r="V4466">
        <v>453.75</v>
      </c>
      <c r="W4466">
        <v>1.49E-2</v>
      </c>
      <c r="X4466">
        <v>6.7838750000000001</v>
      </c>
      <c r="AD4466">
        <v>201.889181748525</v>
      </c>
      <c r="AH4466">
        <v>1.18</v>
      </c>
      <c r="AI4466">
        <v>0.112015</v>
      </c>
      <c r="AJ4466">
        <v>9.5</v>
      </c>
      <c r="AM4466">
        <v>5.04</v>
      </c>
      <c r="AN4466">
        <v>3.3300000000000003E-2</v>
      </c>
      <c r="AO4466">
        <v>8.6834134806942203</v>
      </c>
      <c r="AP4466">
        <v>260.68403456950603</v>
      </c>
      <c r="AS4466">
        <v>1.933375E-2</v>
      </c>
      <c r="BB4466">
        <v>277.5</v>
      </c>
      <c r="BE4466">
        <v>251.860818251475</v>
      </c>
      <c r="BG4466">
        <v>6.3E-3</v>
      </c>
      <c r="BH4466">
        <v>9.0632774785883896</v>
      </c>
      <c r="BJ4466">
        <v>1431.36596543049</v>
      </c>
      <c r="BK4466">
        <v>627.5</v>
      </c>
    </row>
    <row r="4467" spans="1:63" x14ac:dyDescent="0.25">
      <c r="A4467" s="3" t="s">
        <v>311</v>
      </c>
      <c r="B4467" s="3" t="s">
        <v>311</v>
      </c>
      <c r="C4467" s="4">
        <v>33585</v>
      </c>
      <c r="D4467" s="9"/>
      <c r="E4467" s="9"/>
      <c r="F4467" s="10"/>
      <c r="T4467">
        <v>27.133976771718299</v>
      </c>
      <c r="U4467">
        <v>2204.6999999999998</v>
      </c>
      <c r="V4467">
        <v>536.5</v>
      </c>
      <c r="W4467">
        <v>1.8550000000000001E-2</v>
      </c>
      <c r="X4467">
        <v>10.000825000000001</v>
      </c>
      <c r="AD4467">
        <v>284.639181748525</v>
      </c>
      <c r="AH4467">
        <v>0.99</v>
      </c>
      <c r="AI4467">
        <v>9.4710000000001404E-2</v>
      </c>
      <c r="AJ4467">
        <v>9.47500000000014</v>
      </c>
      <c r="AM4467">
        <v>5.5179999999999998</v>
      </c>
      <c r="AN4467">
        <v>3.125E-2</v>
      </c>
      <c r="AO4467">
        <v>7.6213673957170602</v>
      </c>
      <c r="AP4467">
        <v>244.09763632229499</v>
      </c>
      <c r="AS4467">
        <v>2.2605707999999999E-2</v>
      </c>
      <c r="BB4467">
        <v>262.5</v>
      </c>
      <c r="BE4467">
        <v>251.860818251475</v>
      </c>
      <c r="BG4467">
        <v>6.7000000000000002E-3</v>
      </c>
      <c r="BH4467">
        <v>9.4663964911736702</v>
      </c>
      <c r="BJ4467">
        <v>1414.6273636777</v>
      </c>
      <c r="BK4467">
        <v>632.5</v>
      </c>
    </row>
    <row r="4468" spans="1:63" x14ac:dyDescent="0.25">
      <c r="A4468" s="3" t="s">
        <v>311</v>
      </c>
      <c r="B4468" s="3" t="s">
        <v>311</v>
      </c>
      <c r="C4468" s="4">
        <v>33588</v>
      </c>
      <c r="D4468" s="9"/>
      <c r="E4468" s="9"/>
      <c r="F4468" s="10"/>
      <c r="H4468">
        <v>291.39999999999998</v>
      </c>
      <c r="I4468">
        <v>0.17349999999999999</v>
      </c>
      <c r="J4468">
        <v>0.15534999999999999</v>
      </c>
      <c r="K4468">
        <v>0.16675000000000001</v>
      </c>
      <c r="L4468">
        <v>0.17915</v>
      </c>
      <c r="M4468">
        <v>0.19614999999999999</v>
      </c>
      <c r="N4468">
        <v>0.15295</v>
      </c>
      <c r="O4468">
        <v>0.1842</v>
      </c>
      <c r="P4468">
        <v>0.24895</v>
      </c>
    </row>
    <row r="4469" spans="1:63" x14ac:dyDescent="0.25">
      <c r="A4469" s="3" t="s">
        <v>311</v>
      </c>
      <c r="B4469" s="3" t="s">
        <v>311</v>
      </c>
      <c r="C4469" s="4">
        <v>33590</v>
      </c>
      <c r="D4469" s="9"/>
      <c r="E4469" s="9"/>
      <c r="F4469" s="10"/>
      <c r="T4469">
        <v>20.648135825136201</v>
      </c>
      <c r="U4469">
        <v>1912.625</v>
      </c>
      <c r="V4469">
        <v>496.5</v>
      </c>
      <c r="W4469">
        <v>1.7049999999999999E-2</v>
      </c>
      <c r="X4469">
        <v>8.4359999999999999</v>
      </c>
      <c r="AD4469">
        <v>244.639181748525</v>
      </c>
      <c r="AH4469">
        <v>1.2849999999999999</v>
      </c>
      <c r="AI4469">
        <v>9.9582499999999005E-2</v>
      </c>
      <c r="AJ4469">
        <v>7.69999999999993</v>
      </c>
      <c r="AM4469">
        <v>4.2629999999999999</v>
      </c>
      <c r="AN4469">
        <v>2.86E-2</v>
      </c>
      <c r="AO4469">
        <v>6.0984551601310999</v>
      </c>
      <c r="AP4469">
        <v>213.32931909875199</v>
      </c>
      <c r="AS4469">
        <v>1.9983188999999998E-2</v>
      </c>
      <c r="BE4469">
        <v>251.860818251475</v>
      </c>
      <c r="BG4469">
        <v>4.7999999999999996E-3</v>
      </c>
      <c r="BH4469">
        <v>5.7364592683259898</v>
      </c>
      <c r="BJ4469">
        <v>1195.09568090125</v>
      </c>
      <c r="BK4469">
        <v>587.5</v>
      </c>
    </row>
    <row r="4470" spans="1:63" x14ac:dyDescent="0.25">
      <c r="A4470" s="3" t="s">
        <v>311</v>
      </c>
      <c r="B4470" s="3" t="s">
        <v>311</v>
      </c>
      <c r="C4470" s="4">
        <v>33595</v>
      </c>
      <c r="D4470" s="9"/>
      <c r="E4470" s="9"/>
      <c r="F4470" s="10"/>
      <c r="H4470">
        <v>289.02999999999997</v>
      </c>
      <c r="I4470">
        <v>0.1835</v>
      </c>
      <c r="J4470">
        <v>0.16305</v>
      </c>
      <c r="K4470">
        <v>0.16064999999999999</v>
      </c>
      <c r="L4470">
        <v>0.17194999999999999</v>
      </c>
      <c r="M4470">
        <v>0.18959999999999999</v>
      </c>
      <c r="N4470">
        <v>0.14935000000000001</v>
      </c>
      <c r="O4470">
        <v>0.17985000000000001</v>
      </c>
      <c r="P4470">
        <v>0.2472</v>
      </c>
      <c r="T4470">
        <v>25.336018030041298</v>
      </c>
      <c r="U4470">
        <v>2238.625</v>
      </c>
      <c r="V4470">
        <v>714</v>
      </c>
      <c r="W4470">
        <v>1.7649999999999999E-2</v>
      </c>
      <c r="X4470">
        <v>12.600300000000001</v>
      </c>
      <c r="AD4470">
        <v>462.139181748525</v>
      </c>
      <c r="AH4470">
        <v>1.18</v>
      </c>
      <c r="AI4470">
        <v>0.112695</v>
      </c>
      <c r="AJ4470">
        <v>9.375</v>
      </c>
      <c r="AM4470">
        <v>3.617</v>
      </c>
      <c r="AN4470">
        <v>2.46E-2</v>
      </c>
      <c r="AO4470">
        <v>4.5591140334706397</v>
      </c>
      <c r="AP4470">
        <v>186.00461523755499</v>
      </c>
      <c r="AS4470">
        <v>1.9445753999999999E-2</v>
      </c>
      <c r="BE4470">
        <v>251.860818251475</v>
      </c>
      <c r="BG4470">
        <v>5.7499999999999999E-3</v>
      </c>
      <c r="BH4470">
        <v>7.6820619226627596</v>
      </c>
      <c r="BJ4470">
        <v>1329.2453847624499</v>
      </c>
      <c r="BK4470">
        <v>577.5</v>
      </c>
    </row>
    <row r="4471" spans="1:63" x14ac:dyDescent="0.25">
      <c r="A4471" s="3" t="s">
        <v>311</v>
      </c>
      <c r="B4471" s="3" t="s">
        <v>311</v>
      </c>
      <c r="C4471" s="4">
        <v>33602</v>
      </c>
      <c r="D4471" s="9"/>
      <c r="E4471" s="9"/>
      <c r="F4471" s="10"/>
      <c r="H4471">
        <v>260.49</v>
      </c>
      <c r="I4471">
        <v>0.1055</v>
      </c>
      <c r="J4471">
        <v>0.13195000000000001</v>
      </c>
      <c r="K4471">
        <v>0.151</v>
      </c>
      <c r="L4471">
        <v>0.16275000000000001</v>
      </c>
      <c r="M4471">
        <v>0.1837</v>
      </c>
      <c r="N4471">
        <v>0.14545</v>
      </c>
      <c r="O4471">
        <v>0.17865</v>
      </c>
      <c r="P4471">
        <v>0.24345</v>
      </c>
      <c r="T4471">
        <v>31.775401864366899</v>
      </c>
      <c r="U4471">
        <v>2452.4</v>
      </c>
      <c r="V4471">
        <v>989.5</v>
      </c>
      <c r="W4471">
        <v>2.1299999999999999E-2</v>
      </c>
      <c r="X4471">
        <v>21.07855</v>
      </c>
      <c r="AD4471">
        <v>737.63918174852495</v>
      </c>
      <c r="AH4471">
        <v>0.995</v>
      </c>
      <c r="AI4471">
        <v>0.25478250000000002</v>
      </c>
      <c r="AJ4471">
        <v>25.5</v>
      </c>
      <c r="AM4471">
        <v>2.2789999999999999</v>
      </c>
      <c r="AN4471">
        <v>2.92E-2</v>
      </c>
      <c r="AO4471">
        <v>3.2904635242963698</v>
      </c>
      <c r="AP4471">
        <v>113.192337975204</v>
      </c>
      <c r="AS4471">
        <v>2.0133872000000001E-2</v>
      </c>
      <c r="BE4471">
        <v>251.860818251475</v>
      </c>
      <c r="BG4471">
        <v>4.7499999999999999E-3</v>
      </c>
      <c r="BH4471">
        <v>6.3078600846113204</v>
      </c>
      <c r="BJ4471">
        <v>1324.2076620247999</v>
      </c>
      <c r="BK4471">
        <v>582.5</v>
      </c>
    </row>
    <row r="4472" spans="1:63" x14ac:dyDescent="0.25">
      <c r="A4472" s="3" t="s">
        <v>311</v>
      </c>
      <c r="B4472" s="3" t="s">
        <v>311</v>
      </c>
      <c r="C4472" s="4">
        <v>33609</v>
      </c>
      <c r="D4472" s="9"/>
      <c r="E4472" s="9"/>
      <c r="F4472" s="10"/>
      <c r="H4472">
        <v>297.04000000000002</v>
      </c>
      <c r="I4472">
        <v>0.22500000000000001</v>
      </c>
      <c r="J4472">
        <v>0.19989999999999999</v>
      </c>
      <c r="K4472">
        <v>0.15705</v>
      </c>
      <c r="L4472">
        <v>0.16250000000000001</v>
      </c>
      <c r="M4472">
        <v>0.17765</v>
      </c>
      <c r="N4472">
        <v>0.14674999999999999</v>
      </c>
      <c r="O4472">
        <v>0.17465</v>
      </c>
      <c r="P4472">
        <v>0.2417</v>
      </c>
      <c r="T4472">
        <v>27.046963427661101</v>
      </c>
      <c r="U4472">
        <v>2308.2750000000001</v>
      </c>
      <c r="V4472">
        <v>1061</v>
      </c>
      <c r="W4472">
        <v>1.925E-2</v>
      </c>
      <c r="X4472">
        <v>20.734300000000001</v>
      </c>
      <c r="AD4472">
        <v>809.13918174852495</v>
      </c>
      <c r="AH4472">
        <v>1.0449999999999999</v>
      </c>
      <c r="AI4472">
        <v>0.228580000000001</v>
      </c>
      <c r="AJ4472">
        <v>21.775000000000102</v>
      </c>
      <c r="AM4472">
        <v>0.40899999999999997</v>
      </c>
      <c r="AN4472">
        <v>2.4799999999999999E-2</v>
      </c>
      <c r="AO4472">
        <v>0.56812065645545995</v>
      </c>
      <c r="AP4472">
        <v>22.739332589196898</v>
      </c>
      <c r="AS4472">
        <v>1.7986456000000001E-2</v>
      </c>
      <c r="BE4472">
        <v>251.860818251475</v>
      </c>
      <c r="BG4472">
        <v>3.3999999999999998E-3</v>
      </c>
      <c r="BH4472">
        <v>4.1117335822286103</v>
      </c>
      <c r="BJ4472">
        <v>1202.7606674107999</v>
      </c>
      <c r="BK4472">
        <v>512.5</v>
      </c>
    </row>
    <row r="4473" spans="1:63" x14ac:dyDescent="0.25">
      <c r="A4473" s="3" t="s">
        <v>311</v>
      </c>
      <c r="B4473" s="3" t="s">
        <v>311</v>
      </c>
      <c r="C4473" s="4">
        <v>33613</v>
      </c>
      <c r="D4473" s="9"/>
      <c r="E4473" s="9"/>
      <c r="F4473" s="10"/>
      <c r="T4473">
        <v>27.553221117511502</v>
      </c>
      <c r="U4473">
        <v>2427.6750000000002</v>
      </c>
      <c r="V4473">
        <v>1208.5</v>
      </c>
      <c r="W4473">
        <v>2.01E-2</v>
      </c>
      <c r="X4473">
        <v>24.290849999999999</v>
      </c>
      <c r="AD4473">
        <v>956.63918174852495</v>
      </c>
      <c r="AJ4473">
        <v>20.599999999999898</v>
      </c>
      <c r="AM4473">
        <v>0.377</v>
      </c>
      <c r="AN4473">
        <v>1.6799999999999999E-2</v>
      </c>
      <c r="AO4473">
        <v>0.347981361843545</v>
      </c>
      <c r="AP4473">
        <v>20.637593636276801</v>
      </c>
      <c r="AS4473">
        <v>1.8267634000000001E-2</v>
      </c>
      <c r="BE4473">
        <v>251.860818251475</v>
      </c>
      <c r="BG4473">
        <v>3.0500000000000002E-3</v>
      </c>
      <c r="BH4473">
        <v>3.5944551217387102</v>
      </c>
      <c r="BJ4473">
        <v>1177.9374063637199</v>
      </c>
      <c r="BK4473">
        <v>712.5</v>
      </c>
    </row>
    <row r="4474" spans="1:63" x14ac:dyDescent="0.25">
      <c r="A4474" s="3" t="s">
        <v>311</v>
      </c>
      <c r="B4474" s="3" t="s">
        <v>311</v>
      </c>
      <c r="C4474" s="4">
        <v>33616</v>
      </c>
      <c r="D4474" s="9"/>
      <c r="E4474" s="9"/>
      <c r="F4474" s="10"/>
      <c r="H4474">
        <v>278.67</v>
      </c>
      <c r="I4474">
        <v>0.16</v>
      </c>
      <c r="J4474">
        <v>0.17330000000000001</v>
      </c>
      <c r="K4474">
        <v>0.16175</v>
      </c>
      <c r="L4474">
        <v>0.16339999999999999</v>
      </c>
      <c r="M4474">
        <v>0.18035000000000001</v>
      </c>
      <c r="N4474">
        <v>0.14530000000000001</v>
      </c>
      <c r="O4474">
        <v>0.17030000000000001</v>
      </c>
      <c r="P4474">
        <v>0.23895</v>
      </c>
    </row>
    <row r="4475" spans="1:63" x14ac:dyDescent="0.25">
      <c r="A4475" s="3" t="s">
        <v>311</v>
      </c>
      <c r="B4475" s="3" t="s">
        <v>311</v>
      </c>
      <c r="C4475" s="4">
        <v>33618</v>
      </c>
      <c r="D4475" s="9"/>
      <c r="E4475" s="9"/>
      <c r="F4475" s="10"/>
      <c r="U4475">
        <v>2466</v>
      </c>
      <c r="V4475">
        <v>1254.75</v>
      </c>
      <c r="W4475">
        <v>2.1950000000000001E-2</v>
      </c>
      <c r="X4475">
        <v>27.562075</v>
      </c>
      <c r="AD4475">
        <v>1002.8891817485199</v>
      </c>
      <c r="BE4475">
        <v>251.860818251475</v>
      </c>
    </row>
    <row r="4476" spans="1:63" x14ac:dyDescent="0.25">
      <c r="A4476" s="3" t="s">
        <v>311</v>
      </c>
      <c r="B4476" s="3" t="s">
        <v>311</v>
      </c>
      <c r="C4476" s="4">
        <v>33623</v>
      </c>
      <c r="D4476" s="9"/>
      <c r="E4476" s="9"/>
      <c r="F4476" s="10" t="s">
        <v>84</v>
      </c>
      <c r="H4476">
        <v>272.73</v>
      </c>
      <c r="I4476">
        <v>0.14349999999999999</v>
      </c>
      <c r="J4476">
        <v>0.16195000000000001</v>
      </c>
      <c r="K4476">
        <v>0.16305</v>
      </c>
      <c r="L4476">
        <v>0.16635</v>
      </c>
      <c r="M4476">
        <v>0.18054999999999999</v>
      </c>
      <c r="N4476">
        <v>0.14735000000000001</v>
      </c>
      <c r="O4476">
        <v>0.16905000000000001</v>
      </c>
      <c r="P4476">
        <v>0.23185</v>
      </c>
      <c r="U4476" s="35">
        <v>1962.8623815778601</v>
      </c>
      <c r="Z4476">
        <v>3.7564357499999999E-2</v>
      </c>
      <c r="AB4476">
        <v>19640.433828204801</v>
      </c>
      <c r="AD4476">
        <v>737.780277777778</v>
      </c>
      <c r="AT4476" t="s">
        <v>45</v>
      </c>
    </row>
    <row r="4477" spans="1:63" x14ac:dyDescent="0.25">
      <c r="A4477" s="3" t="s">
        <v>312</v>
      </c>
      <c r="B4477" s="3" t="s">
        <v>312</v>
      </c>
      <c r="C4477" s="4">
        <v>33483</v>
      </c>
      <c r="D4477" s="9"/>
      <c r="E4477" s="9"/>
      <c r="F4477" s="10"/>
      <c r="H4477">
        <v>463.84</v>
      </c>
      <c r="I4477">
        <v>0.2515</v>
      </c>
      <c r="J4477">
        <v>0.30580000000000002</v>
      </c>
      <c r="K4477">
        <v>0.2792</v>
      </c>
      <c r="L4477">
        <v>0.29915000000000003</v>
      </c>
      <c r="M4477">
        <v>0.29935</v>
      </c>
      <c r="N4477">
        <v>0.26674999999999999</v>
      </c>
      <c r="O4477">
        <v>0.31919999999999998</v>
      </c>
      <c r="P4477">
        <v>0.29825000000000002</v>
      </c>
      <c r="AN4477" s="37"/>
    </row>
    <row r="4478" spans="1:63" x14ac:dyDescent="0.25">
      <c r="A4478" s="3" t="s">
        <v>312</v>
      </c>
      <c r="B4478" s="3" t="s">
        <v>312</v>
      </c>
      <c r="C4478" s="4">
        <v>33491</v>
      </c>
      <c r="D4478" s="9"/>
      <c r="E4478" s="9"/>
      <c r="F4478" s="10"/>
      <c r="H4478">
        <v>462.89</v>
      </c>
      <c r="I4478">
        <v>0.26100000000000001</v>
      </c>
      <c r="J4478">
        <v>0.30435000000000001</v>
      </c>
      <c r="K4478">
        <v>0.2762</v>
      </c>
      <c r="L4478">
        <v>0.29815000000000003</v>
      </c>
      <c r="M4478">
        <v>0.30014999999999997</v>
      </c>
      <c r="N4478">
        <v>0.2641</v>
      </c>
      <c r="O4478">
        <v>0.31724999999999998</v>
      </c>
      <c r="P4478">
        <v>0.29325000000000001</v>
      </c>
      <c r="AN4478" s="37"/>
    </row>
    <row r="4479" spans="1:63" x14ac:dyDescent="0.25">
      <c r="A4479" s="3" t="s">
        <v>312</v>
      </c>
      <c r="B4479" s="3" t="s">
        <v>312</v>
      </c>
      <c r="C4479" s="4">
        <v>33497</v>
      </c>
      <c r="D4479" s="9"/>
      <c r="E4479" s="9"/>
      <c r="F4479" s="10"/>
      <c r="H4479">
        <v>464.96</v>
      </c>
      <c r="I4479">
        <v>0.28000000000000003</v>
      </c>
      <c r="J4479">
        <v>0.30259999999999998</v>
      </c>
      <c r="K4479">
        <v>0.27500000000000002</v>
      </c>
      <c r="L4479">
        <v>0.29749999999999999</v>
      </c>
      <c r="M4479">
        <v>0.29930000000000001</v>
      </c>
      <c r="N4479">
        <v>0.26050000000000001</v>
      </c>
      <c r="O4479">
        <v>0.31419999999999998</v>
      </c>
      <c r="P4479">
        <v>0.29570000000000002</v>
      </c>
      <c r="AN4479" s="37"/>
    </row>
    <row r="4480" spans="1:63" x14ac:dyDescent="0.25">
      <c r="A4480" s="3" t="s">
        <v>312</v>
      </c>
      <c r="B4480" s="3" t="s">
        <v>312</v>
      </c>
      <c r="C4480" s="4">
        <v>33504</v>
      </c>
      <c r="D4480" s="9"/>
      <c r="E4480" s="9"/>
      <c r="F4480" s="10"/>
      <c r="H4480">
        <v>463.42</v>
      </c>
      <c r="I4480">
        <v>0.27650000000000002</v>
      </c>
      <c r="J4480">
        <v>0.30199999999999999</v>
      </c>
      <c r="K4480">
        <v>0.27445000000000003</v>
      </c>
      <c r="L4480">
        <v>0.2969</v>
      </c>
      <c r="M4480">
        <v>0.29870000000000002</v>
      </c>
      <c r="N4480">
        <v>0.25990000000000002</v>
      </c>
      <c r="O4480">
        <v>0.31359999999999999</v>
      </c>
      <c r="P4480">
        <v>0.29504999999999998</v>
      </c>
      <c r="AN4480" s="37"/>
    </row>
    <row r="4481" spans="1:40" x14ac:dyDescent="0.25">
      <c r="A4481" s="3" t="s">
        <v>312</v>
      </c>
      <c r="B4481" s="3" t="s">
        <v>312</v>
      </c>
      <c r="C4481" s="4">
        <v>33512</v>
      </c>
      <c r="D4481" s="9"/>
      <c r="E4481" s="9"/>
      <c r="F4481" s="10"/>
      <c r="H4481">
        <v>442.3</v>
      </c>
      <c r="I4481">
        <v>0.23749999999999999</v>
      </c>
      <c r="J4481">
        <v>0.28334999999999999</v>
      </c>
      <c r="K4481">
        <v>0.26229999999999998</v>
      </c>
      <c r="L4481">
        <v>0.28789999999999999</v>
      </c>
      <c r="M4481">
        <v>0.28965000000000002</v>
      </c>
      <c r="N4481">
        <v>0.24840000000000001</v>
      </c>
      <c r="O4481">
        <v>0.31059999999999999</v>
      </c>
      <c r="P4481">
        <v>0.2918</v>
      </c>
      <c r="AN4481" s="37"/>
    </row>
    <row r="4482" spans="1:40" x14ac:dyDescent="0.25">
      <c r="A4482" s="3" t="s">
        <v>312</v>
      </c>
      <c r="B4482" s="3" t="s">
        <v>312</v>
      </c>
      <c r="C4482" s="4">
        <v>33519</v>
      </c>
      <c r="D4482" s="9"/>
      <c r="E4482" s="9"/>
      <c r="F4482" s="10"/>
      <c r="H4482">
        <v>437.4</v>
      </c>
      <c r="I4482">
        <v>0.22850000000000001</v>
      </c>
      <c r="J4482">
        <v>0.27975</v>
      </c>
      <c r="K4482">
        <v>0.26055</v>
      </c>
      <c r="L4482">
        <v>0.28705000000000003</v>
      </c>
      <c r="M4482">
        <v>0.29025000000000001</v>
      </c>
      <c r="N4482">
        <v>0.246</v>
      </c>
      <c r="O4482">
        <v>0.30709999999999998</v>
      </c>
      <c r="P4482">
        <v>0.2878</v>
      </c>
      <c r="AN4482" s="37"/>
    </row>
    <row r="4483" spans="1:40" x14ac:dyDescent="0.25">
      <c r="A4483" s="3" t="s">
        <v>312</v>
      </c>
      <c r="B4483" s="3" t="s">
        <v>312</v>
      </c>
      <c r="C4483" s="4">
        <v>33525</v>
      </c>
      <c r="D4483" s="9"/>
      <c r="E4483" s="9"/>
      <c r="F4483" s="10"/>
      <c r="H4483">
        <v>426.27</v>
      </c>
      <c r="I4483">
        <v>0.21299999999999999</v>
      </c>
      <c r="J4483">
        <v>0.26074999999999998</v>
      </c>
      <c r="K4483">
        <v>0.25369999999999998</v>
      </c>
      <c r="L4483">
        <v>0.28455000000000003</v>
      </c>
      <c r="M4483">
        <v>0.2863</v>
      </c>
      <c r="N4483">
        <v>0.24260000000000001</v>
      </c>
      <c r="O4483">
        <v>0.30475000000000002</v>
      </c>
      <c r="P4483">
        <v>0.28570000000000001</v>
      </c>
      <c r="AN4483" s="37"/>
    </row>
    <row r="4484" spans="1:40" x14ac:dyDescent="0.25">
      <c r="A4484" s="3" t="s">
        <v>312</v>
      </c>
      <c r="B4484" s="3" t="s">
        <v>312</v>
      </c>
      <c r="C4484" s="4">
        <v>33532</v>
      </c>
      <c r="D4484" s="9"/>
      <c r="E4484" s="9"/>
      <c r="F4484" s="10"/>
      <c r="H4484">
        <v>406.67</v>
      </c>
      <c r="I4484">
        <v>0.1895</v>
      </c>
      <c r="J4484">
        <v>0.23769999999999999</v>
      </c>
      <c r="K4484">
        <v>0.23069999999999999</v>
      </c>
      <c r="L4484">
        <v>0.27495000000000003</v>
      </c>
      <c r="M4484">
        <v>0.27710000000000001</v>
      </c>
      <c r="N4484">
        <v>0.2364</v>
      </c>
      <c r="O4484">
        <v>0.30185000000000001</v>
      </c>
      <c r="P4484">
        <v>0.28515000000000001</v>
      </c>
      <c r="AN4484" s="37"/>
    </row>
    <row r="4485" spans="1:40" x14ac:dyDescent="0.25">
      <c r="A4485" s="3" t="s">
        <v>312</v>
      </c>
      <c r="B4485" s="3" t="s">
        <v>312</v>
      </c>
      <c r="C4485" s="4">
        <v>33540</v>
      </c>
      <c r="D4485" s="9"/>
      <c r="E4485" s="9"/>
      <c r="F4485" s="10"/>
      <c r="H4485">
        <v>397.2</v>
      </c>
      <c r="I4485">
        <v>0.16950000000000001</v>
      </c>
      <c r="J4485">
        <v>0.23685</v>
      </c>
      <c r="K4485">
        <v>0.21884999999999999</v>
      </c>
      <c r="L4485">
        <v>0.26445000000000002</v>
      </c>
      <c r="M4485">
        <v>0.27725</v>
      </c>
      <c r="N4485">
        <v>0.23135</v>
      </c>
      <c r="O4485">
        <v>0.30404999999999999</v>
      </c>
      <c r="P4485">
        <v>0.28370000000000001</v>
      </c>
      <c r="AN4485" s="37"/>
    </row>
    <row r="4486" spans="1:40" x14ac:dyDescent="0.25">
      <c r="A4486" s="3" t="s">
        <v>312</v>
      </c>
      <c r="B4486" s="3" t="s">
        <v>312</v>
      </c>
      <c r="C4486" s="4">
        <v>33546</v>
      </c>
      <c r="D4486" s="9"/>
      <c r="E4486" s="9"/>
      <c r="F4486" s="10"/>
      <c r="H4486">
        <v>432.21</v>
      </c>
      <c r="I4486">
        <v>0.308</v>
      </c>
      <c r="J4486">
        <v>0.26405000000000001</v>
      </c>
      <c r="K4486">
        <v>0.22425</v>
      </c>
      <c r="L4486">
        <v>0.26665</v>
      </c>
      <c r="M4486">
        <v>0.27994999999999998</v>
      </c>
      <c r="N4486">
        <v>0.2334</v>
      </c>
      <c r="O4486">
        <v>0.30309999999999998</v>
      </c>
      <c r="P4486">
        <v>0.28165000000000001</v>
      </c>
      <c r="AN4486" s="37"/>
    </row>
    <row r="4487" spans="1:40" x14ac:dyDescent="0.25">
      <c r="A4487" s="3" t="s">
        <v>312</v>
      </c>
      <c r="B4487" s="3" t="s">
        <v>312</v>
      </c>
      <c r="C4487" s="4">
        <v>33553</v>
      </c>
      <c r="D4487" s="9"/>
      <c r="E4487" s="9"/>
      <c r="F4487" s="10"/>
      <c r="H4487">
        <v>417.12</v>
      </c>
      <c r="I4487">
        <v>0.28000000000000003</v>
      </c>
      <c r="J4487">
        <v>0.25319999999999998</v>
      </c>
      <c r="K4487">
        <v>0.21879999999999999</v>
      </c>
      <c r="L4487">
        <v>0.2581</v>
      </c>
      <c r="M4487">
        <v>0.27160000000000001</v>
      </c>
      <c r="N4487">
        <v>0.22595000000000001</v>
      </c>
      <c r="O4487">
        <v>0.29875000000000002</v>
      </c>
      <c r="P4487">
        <v>0.2792</v>
      </c>
      <c r="AN4487" s="37"/>
    </row>
    <row r="4488" spans="1:40" x14ac:dyDescent="0.25">
      <c r="A4488" s="3" t="s">
        <v>312</v>
      </c>
      <c r="B4488" s="3" t="s">
        <v>312</v>
      </c>
      <c r="C4488" s="4">
        <v>33560</v>
      </c>
      <c r="D4488" s="9"/>
      <c r="E4488" s="9"/>
      <c r="F4488" s="10"/>
      <c r="H4488">
        <v>383.78</v>
      </c>
      <c r="I4488">
        <v>0.17899999999999999</v>
      </c>
      <c r="J4488">
        <v>0.22045000000000001</v>
      </c>
      <c r="K4488">
        <v>0.20455000000000001</v>
      </c>
      <c r="L4488">
        <v>0.24575</v>
      </c>
      <c r="M4488">
        <v>0.26319999999999999</v>
      </c>
      <c r="N4488">
        <v>0.22370000000000001</v>
      </c>
      <c r="O4488">
        <v>0.29885</v>
      </c>
      <c r="P4488">
        <v>0.28339999999999999</v>
      </c>
      <c r="AN4488" s="37"/>
    </row>
    <row r="4489" spans="1:40" x14ac:dyDescent="0.25">
      <c r="A4489" s="3" t="s">
        <v>312</v>
      </c>
      <c r="B4489" s="3" t="s">
        <v>312</v>
      </c>
      <c r="C4489" s="4">
        <v>33574</v>
      </c>
      <c r="D4489" s="9"/>
      <c r="E4489" s="9"/>
      <c r="F4489" s="10"/>
      <c r="H4489">
        <v>390.35</v>
      </c>
      <c r="I4489">
        <v>0.2535</v>
      </c>
      <c r="J4489">
        <v>0.24199999999999999</v>
      </c>
      <c r="K4489">
        <v>0.21129999999999999</v>
      </c>
      <c r="L4489">
        <v>0.23565</v>
      </c>
      <c r="M4489">
        <v>0.23880000000000001</v>
      </c>
      <c r="N4489">
        <v>0.21010000000000001</v>
      </c>
      <c r="O4489">
        <v>0.28670000000000001</v>
      </c>
      <c r="P4489">
        <v>0.2737</v>
      </c>
      <c r="AN4489" s="37"/>
    </row>
    <row r="4490" spans="1:40" x14ac:dyDescent="0.25">
      <c r="A4490" s="3" t="s">
        <v>312</v>
      </c>
      <c r="B4490" s="3" t="s">
        <v>312</v>
      </c>
      <c r="C4490" s="4">
        <v>33581</v>
      </c>
      <c r="D4490" s="9"/>
      <c r="E4490" s="9"/>
      <c r="F4490" s="10"/>
      <c r="H4490">
        <v>377.41</v>
      </c>
      <c r="I4490">
        <v>0.20899999999999999</v>
      </c>
      <c r="J4490">
        <v>0.23955000000000001</v>
      </c>
      <c r="K4490">
        <v>0.21304999999999999</v>
      </c>
      <c r="L4490">
        <v>0.23580000000000001</v>
      </c>
      <c r="M4490">
        <v>0.23305000000000001</v>
      </c>
      <c r="N4490">
        <v>0.2041</v>
      </c>
      <c r="O4490">
        <v>0.27950000000000003</v>
      </c>
      <c r="P4490">
        <v>0.27300000000000002</v>
      </c>
      <c r="AN4490" s="37"/>
    </row>
    <row r="4491" spans="1:40" x14ac:dyDescent="0.25">
      <c r="A4491" s="3" t="s">
        <v>312</v>
      </c>
      <c r="B4491" s="3" t="s">
        <v>312</v>
      </c>
      <c r="C4491" s="4">
        <v>33588</v>
      </c>
      <c r="D4491" s="9"/>
      <c r="E4491" s="9"/>
      <c r="F4491" s="10"/>
      <c r="H4491">
        <v>367.7</v>
      </c>
      <c r="I4491">
        <v>0.183</v>
      </c>
      <c r="J4491">
        <v>0.2341</v>
      </c>
      <c r="K4491">
        <v>0.20669999999999999</v>
      </c>
      <c r="L4491">
        <v>0.22925000000000001</v>
      </c>
      <c r="M4491">
        <v>0.2331</v>
      </c>
      <c r="N4491">
        <v>0.20444999999999999</v>
      </c>
      <c r="O4491">
        <v>0.2782</v>
      </c>
      <c r="P4491">
        <v>0.2697</v>
      </c>
      <c r="AN4491" s="37"/>
    </row>
    <row r="4492" spans="1:40" x14ac:dyDescent="0.25">
      <c r="A4492" s="3" t="s">
        <v>312</v>
      </c>
      <c r="B4492" s="3" t="s">
        <v>312</v>
      </c>
      <c r="C4492" s="4">
        <v>33595</v>
      </c>
      <c r="D4492" s="9"/>
      <c r="E4492" s="9"/>
      <c r="F4492" s="10"/>
      <c r="H4492">
        <v>354.52</v>
      </c>
      <c r="I4492">
        <v>0.16450000000000001</v>
      </c>
      <c r="J4492">
        <v>0.22459999999999999</v>
      </c>
      <c r="K4492">
        <v>0.20324999999999999</v>
      </c>
      <c r="L4492">
        <v>0.21704999999999999</v>
      </c>
      <c r="M4492">
        <v>0.22059999999999999</v>
      </c>
      <c r="N4492">
        <v>0.20150000000000001</v>
      </c>
      <c r="O4492">
        <v>0.27415</v>
      </c>
      <c r="P4492">
        <v>0.26695000000000002</v>
      </c>
      <c r="AN4492" s="37"/>
    </row>
    <row r="4493" spans="1:40" x14ac:dyDescent="0.25">
      <c r="A4493" s="3" t="s">
        <v>312</v>
      </c>
      <c r="B4493" s="3" t="s">
        <v>312</v>
      </c>
      <c r="C4493" s="4">
        <v>33602</v>
      </c>
      <c r="D4493" s="9"/>
      <c r="E4493" s="9"/>
      <c r="F4493" s="10"/>
      <c r="H4493">
        <v>392.63</v>
      </c>
      <c r="I4493">
        <v>0.33</v>
      </c>
      <c r="J4493">
        <v>0.24224999999999999</v>
      </c>
      <c r="K4493">
        <v>0.20745</v>
      </c>
      <c r="L4493">
        <v>0.2172</v>
      </c>
      <c r="M4493">
        <v>0.21790000000000001</v>
      </c>
      <c r="N4493">
        <v>0.20175000000000001</v>
      </c>
      <c r="O4493">
        <v>0.27250000000000002</v>
      </c>
      <c r="P4493">
        <v>0.27410000000000001</v>
      </c>
      <c r="AN4493" s="37"/>
    </row>
    <row r="4494" spans="1:40" x14ac:dyDescent="0.25">
      <c r="A4494" s="3" t="s">
        <v>312</v>
      </c>
      <c r="B4494" s="3" t="s">
        <v>312</v>
      </c>
      <c r="C4494" s="4">
        <v>33609</v>
      </c>
      <c r="D4494" s="9"/>
      <c r="E4494" s="9"/>
      <c r="F4494" s="10"/>
      <c r="H4494">
        <v>358.37</v>
      </c>
      <c r="I4494">
        <v>0.188</v>
      </c>
      <c r="J4494">
        <v>0.22925000000000001</v>
      </c>
      <c r="K4494">
        <v>0.20300000000000001</v>
      </c>
      <c r="L4494">
        <v>0.21440000000000001</v>
      </c>
      <c r="M4494">
        <v>0.21529999999999999</v>
      </c>
      <c r="N4494">
        <v>0.2031</v>
      </c>
      <c r="O4494">
        <v>0.27184999999999998</v>
      </c>
      <c r="P4494">
        <v>0.26695000000000002</v>
      </c>
      <c r="AN4494" s="37"/>
    </row>
    <row r="4495" spans="1:40" x14ac:dyDescent="0.25">
      <c r="A4495" s="3" t="s">
        <v>312</v>
      </c>
      <c r="B4495" s="3" t="s">
        <v>312</v>
      </c>
      <c r="C4495" s="4">
        <v>33616</v>
      </c>
      <c r="D4495" s="9"/>
      <c r="E4495" s="9"/>
      <c r="F4495" s="10"/>
      <c r="H4495">
        <v>347.24</v>
      </c>
      <c r="I4495">
        <v>0.156</v>
      </c>
      <c r="J4495">
        <v>0.23055</v>
      </c>
      <c r="K4495">
        <v>0.2024</v>
      </c>
      <c r="L4495">
        <v>0.21195</v>
      </c>
      <c r="M4495">
        <v>0.21104999999999999</v>
      </c>
      <c r="N4495">
        <v>0.19819999999999999</v>
      </c>
      <c r="O4495">
        <v>0.26669999999999999</v>
      </c>
      <c r="P4495">
        <v>0.25935000000000002</v>
      </c>
      <c r="AN4495" s="37"/>
    </row>
    <row r="4496" spans="1:40" x14ac:dyDescent="0.25">
      <c r="A4496" s="3" t="s">
        <v>312</v>
      </c>
      <c r="B4496" s="3" t="s">
        <v>312</v>
      </c>
      <c r="C4496" s="4">
        <v>33623</v>
      </c>
      <c r="D4496" s="9"/>
      <c r="E4496" s="9"/>
      <c r="F4496" s="10"/>
      <c r="H4496">
        <v>330.76</v>
      </c>
      <c r="I4496">
        <v>0.16200000000000001</v>
      </c>
      <c r="J4496">
        <v>0.1958</v>
      </c>
      <c r="K4496">
        <v>0.18675</v>
      </c>
      <c r="L4496">
        <v>0.20219999999999999</v>
      </c>
      <c r="M4496">
        <v>0.19894999999999999</v>
      </c>
      <c r="N4496">
        <v>0.19234999999999999</v>
      </c>
      <c r="O4496">
        <v>0.26064999999999999</v>
      </c>
      <c r="P4496">
        <v>0.25509999999999999</v>
      </c>
      <c r="AN4496" s="37"/>
    </row>
    <row r="4497" spans="1:40" x14ac:dyDescent="0.25">
      <c r="A4497" s="3" t="s">
        <v>313</v>
      </c>
      <c r="B4497" s="3" t="s">
        <v>313</v>
      </c>
      <c r="C4497" s="4">
        <v>33483</v>
      </c>
      <c r="D4497" s="9"/>
      <c r="E4497" s="9"/>
      <c r="F4497" s="10"/>
      <c r="H4497">
        <v>450.67</v>
      </c>
      <c r="I4497">
        <v>0.23050000000000001</v>
      </c>
      <c r="J4497">
        <v>0.30795</v>
      </c>
      <c r="K4497">
        <v>0.28620000000000001</v>
      </c>
      <c r="L4497">
        <v>0.30435000000000001</v>
      </c>
      <c r="M4497">
        <v>0.28420000000000001</v>
      </c>
      <c r="N4497">
        <v>0.31069999999999998</v>
      </c>
      <c r="O4497">
        <v>0.26879999999999998</v>
      </c>
      <c r="P4497">
        <v>0.26064999999999999</v>
      </c>
      <c r="AN4497" s="37"/>
    </row>
    <row r="4498" spans="1:40" x14ac:dyDescent="0.25">
      <c r="A4498" s="3" t="s">
        <v>313</v>
      </c>
      <c r="B4498" s="3" t="s">
        <v>313</v>
      </c>
      <c r="C4498" s="4">
        <v>33491</v>
      </c>
      <c r="D4498" s="9"/>
      <c r="E4498" s="9"/>
      <c r="F4498" s="10"/>
      <c r="H4498">
        <v>449.08</v>
      </c>
      <c r="I4498">
        <v>0.24</v>
      </c>
      <c r="J4498">
        <v>0.3049</v>
      </c>
      <c r="K4498">
        <v>0.27925</v>
      </c>
      <c r="L4498">
        <v>0.30375000000000002</v>
      </c>
      <c r="M4498">
        <v>0.28284999999999999</v>
      </c>
      <c r="N4498">
        <v>0.31069999999999998</v>
      </c>
      <c r="O4498">
        <v>0.26505000000000001</v>
      </c>
      <c r="P4498">
        <v>0.25890000000000002</v>
      </c>
      <c r="AN4498" s="37"/>
    </row>
    <row r="4499" spans="1:40" x14ac:dyDescent="0.25">
      <c r="A4499" s="3" t="s">
        <v>313</v>
      </c>
      <c r="B4499" s="3" t="s">
        <v>313</v>
      </c>
      <c r="C4499" s="4">
        <v>33497</v>
      </c>
      <c r="D4499" s="9"/>
      <c r="E4499" s="9"/>
      <c r="F4499" s="10"/>
      <c r="H4499">
        <v>448.53</v>
      </c>
      <c r="I4499">
        <v>0.2505</v>
      </c>
      <c r="J4499">
        <v>0.30325000000000002</v>
      </c>
      <c r="K4499">
        <v>0.28220000000000001</v>
      </c>
      <c r="L4499">
        <v>0.30359999999999998</v>
      </c>
      <c r="M4499">
        <v>0.27905000000000002</v>
      </c>
      <c r="N4499">
        <v>0.30559999999999998</v>
      </c>
      <c r="O4499">
        <v>0.2616</v>
      </c>
      <c r="P4499">
        <v>0.25685000000000002</v>
      </c>
      <c r="AN4499" s="37"/>
    </row>
    <row r="4500" spans="1:40" x14ac:dyDescent="0.25">
      <c r="A4500" s="3" t="s">
        <v>313</v>
      </c>
      <c r="B4500" s="3" t="s">
        <v>313</v>
      </c>
      <c r="C4500" s="4">
        <v>33504</v>
      </c>
      <c r="D4500" s="9"/>
      <c r="E4500" s="9"/>
      <c r="F4500" s="10"/>
      <c r="H4500">
        <v>447.93</v>
      </c>
      <c r="I4500">
        <v>0.2515</v>
      </c>
      <c r="J4500">
        <v>0.30264999999999997</v>
      </c>
      <c r="K4500">
        <v>0.28165000000000001</v>
      </c>
      <c r="L4500">
        <v>0.30299999999999999</v>
      </c>
      <c r="M4500">
        <v>0.27844999999999998</v>
      </c>
      <c r="N4500">
        <v>0.30495</v>
      </c>
      <c r="O4500">
        <v>0.2611</v>
      </c>
      <c r="P4500">
        <v>0.25635000000000002</v>
      </c>
      <c r="AN4500" s="37"/>
    </row>
    <row r="4501" spans="1:40" x14ac:dyDescent="0.25">
      <c r="A4501" s="3" t="s">
        <v>313</v>
      </c>
      <c r="B4501" s="3" t="s">
        <v>313</v>
      </c>
      <c r="C4501" s="4">
        <v>33512</v>
      </c>
      <c r="D4501" s="9"/>
      <c r="E4501" s="9"/>
      <c r="F4501" s="10"/>
      <c r="H4501">
        <v>428.25</v>
      </c>
      <c r="I4501">
        <v>0.20799999999999999</v>
      </c>
      <c r="J4501">
        <v>0.28594999999999998</v>
      </c>
      <c r="K4501">
        <v>0.27705000000000002</v>
      </c>
      <c r="L4501">
        <v>0.29504999999999998</v>
      </c>
      <c r="M4501">
        <v>0.26989999999999997</v>
      </c>
      <c r="N4501">
        <v>0.30014999999999997</v>
      </c>
      <c r="O4501">
        <v>0.24934999999999999</v>
      </c>
      <c r="P4501">
        <v>0.25580000000000003</v>
      </c>
      <c r="AN4501" s="37"/>
    </row>
    <row r="4502" spans="1:40" x14ac:dyDescent="0.25">
      <c r="A4502" s="3" t="s">
        <v>313</v>
      </c>
      <c r="B4502" s="3" t="s">
        <v>313</v>
      </c>
      <c r="C4502" s="4">
        <v>33519</v>
      </c>
      <c r="D4502" s="9"/>
      <c r="E4502" s="9"/>
      <c r="F4502" s="10"/>
      <c r="H4502">
        <v>421.65</v>
      </c>
      <c r="I4502">
        <v>0.20499999999999999</v>
      </c>
      <c r="J4502">
        <v>0.27905000000000002</v>
      </c>
      <c r="K4502">
        <v>0.2707</v>
      </c>
      <c r="L4502">
        <v>0.29944999999999999</v>
      </c>
      <c r="M4502">
        <v>0.26369999999999999</v>
      </c>
      <c r="N4502">
        <v>0.29449999999999998</v>
      </c>
      <c r="O4502">
        <v>0.24299999999999999</v>
      </c>
      <c r="P4502">
        <v>0.25285000000000002</v>
      </c>
      <c r="AN4502" s="37"/>
    </row>
    <row r="4503" spans="1:40" x14ac:dyDescent="0.25">
      <c r="A4503" s="3" t="s">
        <v>313</v>
      </c>
      <c r="B4503" s="3" t="s">
        <v>313</v>
      </c>
      <c r="C4503" s="4">
        <v>33525</v>
      </c>
      <c r="D4503" s="9"/>
      <c r="E4503" s="9"/>
      <c r="F4503" s="10"/>
      <c r="H4503">
        <v>409.64</v>
      </c>
      <c r="I4503">
        <v>0.17899999999999999</v>
      </c>
      <c r="J4503">
        <v>0.25874999999999998</v>
      </c>
      <c r="K4503">
        <v>0.26745000000000002</v>
      </c>
      <c r="L4503">
        <v>0.29315000000000002</v>
      </c>
      <c r="M4503">
        <v>0.26090000000000002</v>
      </c>
      <c r="N4503">
        <v>0.29525000000000001</v>
      </c>
      <c r="O4503">
        <v>0.2392</v>
      </c>
      <c r="P4503">
        <v>0.2545</v>
      </c>
      <c r="AN4503" s="37"/>
    </row>
    <row r="4504" spans="1:40" x14ac:dyDescent="0.25">
      <c r="A4504" s="3" t="s">
        <v>313</v>
      </c>
      <c r="B4504" s="3" t="s">
        <v>313</v>
      </c>
      <c r="C4504" s="4">
        <v>33532</v>
      </c>
      <c r="D4504" s="9"/>
      <c r="E4504" s="9"/>
      <c r="F4504" s="10"/>
      <c r="H4504">
        <v>391.06</v>
      </c>
      <c r="I4504">
        <v>0.14949999999999999</v>
      </c>
      <c r="J4504">
        <v>0.23280000000000001</v>
      </c>
      <c r="K4504">
        <v>0.25369999999999998</v>
      </c>
      <c r="L4504">
        <v>0.28820000000000001</v>
      </c>
      <c r="M4504">
        <v>0.25840000000000002</v>
      </c>
      <c r="N4504">
        <v>0.28970000000000001</v>
      </c>
      <c r="O4504">
        <v>0.23325000000000001</v>
      </c>
      <c r="P4504">
        <v>0.24975</v>
      </c>
      <c r="AN4504" s="37"/>
    </row>
    <row r="4505" spans="1:40" x14ac:dyDescent="0.25">
      <c r="A4505" s="3" t="s">
        <v>313</v>
      </c>
      <c r="B4505" s="3" t="s">
        <v>313</v>
      </c>
      <c r="C4505" s="4">
        <v>33540</v>
      </c>
      <c r="D4505" s="9"/>
      <c r="E4505" s="9"/>
      <c r="F4505" s="10"/>
      <c r="H4505">
        <v>383.73</v>
      </c>
      <c r="I4505">
        <v>0.155</v>
      </c>
      <c r="J4505">
        <v>0.2303</v>
      </c>
      <c r="K4505">
        <v>0.24825</v>
      </c>
      <c r="L4505">
        <v>0.28499999999999998</v>
      </c>
      <c r="M4505">
        <v>0.24784999999999999</v>
      </c>
      <c r="N4505">
        <v>0.28510000000000002</v>
      </c>
      <c r="O4505">
        <v>0.22314999999999999</v>
      </c>
      <c r="P4505">
        <v>0.24399999999999999</v>
      </c>
      <c r="AN4505" s="37"/>
    </row>
    <row r="4506" spans="1:40" x14ac:dyDescent="0.25">
      <c r="A4506" s="3" t="s">
        <v>313</v>
      </c>
      <c r="B4506" s="3" t="s">
        <v>313</v>
      </c>
      <c r="C4506" s="4">
        <v>33546</v>
      </c>
      <c r="D4506" s="9"/>
      <c r="E4506" s="9"/>
      <c r="F4506" s="10"/>
      <c r="H4506">
        <v>418.62</v>
      </c>
      <c r="I4506">
        <v>0.29699999999999999</v>
      </c>
      <c r="J4506">
        <v>0.26079999999999998</v>
      </c>
      <c r="K4506">
        <v>0.249</v>
      </c>
      <c r="L4506">
        <v>0.28410000000000002</v>
      </c>
      <c r="M4506">
        <v>0.25395000000000001</v>
      </c>
      <c r="N4506">
        <v>0.28770000000000001</v>
      </c>
      <c r="O4506">
        <v>0.21640000000000001</v>
      </c>
      <c r="P4506">
        <v>0.24415000000000001</v>
      </c>
      <c r="AN4506" s="37"/>
    </row>
    <row r="4507" spans="1:40" x14ac:dyDescent="0.25">
      <c r="A4507" s="3" t="s">
        <v>313</v>
      </c>
      <c r="B4507" s="3" t="s">
        <v>313</v>
      </c>
      <c r="C4507" s="4">
        <v>33553</v>
      </c>
      <c r="D4507" s="9"/>
      <c r="E4507" s="9"/>
      <c r="F4507" s="10"/>
      <c r="H4507">
        <v>401.55</v>
      </c>
      <c r="I4507">
        <v>0.25950000000000001</v>
      </c>
      <c r="J4507">
        <v>0.25214999999999999</v>
      </c>
      <c r="K4507">
        <v>0.24790000000000001</v>
      </c>
      <c r="L4507">
        <v>0.27839999999999998</v>
      </c>
      <c r="M4507">
        <v>0.23924999999999999</v>
      </c>
      <c r="N4507">
        <v>0.28025</v>
      </c>
      <c r="O4507">
        <v>0.21115</v>
      </c>
      <c r="P4507">
        <v>0.23915</v>
      </c>
      <c r="AN4507" s="37"/>
    </row>
    <row r="4508" spans="1:40" x14ac:dyDescent="0.25">
      <c r="A4508" s="3" t="s">
        <v>313</v>
      </c>
      <c r="B4508" s="3" t="s">
        <v>313</v>
      </c>
      <c r="C4508" s="4">
        <v>33560</v>
      </c>
      <c r="D4508" s="9"/>
      <c r="E4508" s="9"/>
      <c r="F4508" s="10"/>
      <c r="H4508">
        <v>368.97</v>
      </c>
      <c r="I4508">
        <v>0.14699999999999999</v>
      </c>
      <c r="J4508">
        <v>0.22894999999999999</v>
      </c>
      <c r="K4508">
        <v>0.2397</v>
      </c>
      <c r="L4508">
        <v>0.27150000000000002</v>
      </c>
      <c r="M4508">
        <v>0.23955000000000001</v>
      </c>
      <c r="N4508">
        <v>0.2722</v>
      </c>
      <c r="O4508">
        <v>0.20710000000000001</v>
      </c>
      <c r="P4508">
        <v>0.23885000000000001</v>
      </c>
      <c r="AN4508" s="37"/>
    </row>
    <row r="4509" spans="1:40" x14ac:dyDescent="0.25">
      <c r="A4509" s="3" t="s">
        <v>313</v>
      </c>
      <c r="B4509" s="3" t="s">
        <v>313</v>
      </c>
      <c r="C4509" s="4">
        <v>33574</v>
      </c>
      <c r="D4509" s="9"/>
      <c r="E4509" s="9"/>
      <c r="F4509" s="10"/>
      <c r="H4509">
        <v>367.92</v>
      </c>
      <c r="I4509">
        <v>0.21199999999999999</v>
      </c>
      <c r="J4509">
        <v>0.23530000000000001</v>
      </c>
      <c r="K4509">
        <v>0.23769999999999999</v>
      </c>
      <c r="L4509">
        <v>0.25829999999999997</v>
      </c>
      <c r="M4509">
        <v>0.22105</v>
      </c>
      <c r="N4509">
        <v>0.25290000000000001</v>
      </c>
      <c r="O4509">
        <v>0.18920000000000001</v>
      </c>
      <c r="P4509">
        <v>0.23315</v>
      </c>
      <c r="AN4509" s="37"/>
    </row>
    <row r="4510" spans="1:40" x14ac:dyDescent="0.25">
      <c r="A4510" s="3" t="s">
        <v>313</v>
      </c>
      <c r="B4510" s="3" t="s">
        <v>313</v>
      </c>
      <c r="C4510" s="4">
        <v>33581</v>
      </c>
      <c r="D4510" s="9"/>
      <c r="E4510" s="9"/>
      <c r="F4510" s="10"/>
      <c r="H4510">
        <v>356.61</v>
      </c>
      <c r="I4510">
        <v>0.18</v>
      </c>
      <c r="J4510">
        <v>0.23805000000000001</v>
      </c>
      <c r="K4510">
        <v>0.23899999999999999</v>
      </c>
      <c r="L4510">
        <v>0.25330000000000003</v>
      </c>
      <c r="M4510">
        <v>0.21535000000000001</v>
      </c>
      <c r="N4510">
        <v>0.24595</v>
      </c>
      <c r="O4510">
        <v>0.18415000000000001</v>
      </c>
      <c r="P4510">
        <v>0.22725000000000001</v>
      </c>
      <c r="AN4510" s="37"/>
    </row>
    <row r="4511" spans="1:40" x14ac:dyDescent="0.25">
      <c r="A4511" s="3" t="s">
        <v>313</v>
      </c>
      <c r="B4511" s="3" t="s">
        <v>313</v>
      </c>
      <c r="C4511" s="4">
        <v>33588</v>
      </c>
      <c r="D4511" s="9"/>
      <c r="E4511" s="9"/>
      <c r="F4511" s="10"/>
      <c r="H4511">
        <v>355.56</v>
      </c>
      <c r="I4511">
        <v>0.18</v>
      </c>
      <c r="J4511">
        <v>0.23774999999999999</v>
      </c>
      <c r="K4511">
        <v>0.24060000000000001</v>
      </c>
      <c r="L4511">
        <v>0.25814999999999999</v>
      </c>
      <c r="M4511">
        <v>0.21579999999999999</v>
      </c>
      <c r="N4511">
        <v>0.24015</v>
      </c>
      <c r="O4511">
        <v>0.18135000000000001</v>
      </c>
      <c r="P4511">
        <v>0.224</v>
      </c>
      <c r="AN4511" s="37"/>
    </row>
    <row r="4512" spans="1:40" x14ac:dyDescent="0.25">
      <c r="A4512" s="3" t="s">
        <v>313</v>
      </c>
      <c r="B4512" s="3" t="s">
        <v>313</v>
      </c>
      <c r="C4512" s="4">
        <v>33595</v>
      </c>
      <c r="D4512" s="9"/>
      <c r="E4512" s="9"/>
      <c r="F4512" s="10"/>
      <c r="H4512">
        <v>342.12</v>
      </c>
      <c r="I4512">
        <v>0.16200000000000001</v>
      </c>
      <c r="J4512">
        <v>0.22239999999999999</v>
      </c>
      <c r="K4512">
        <v>0.23044999999999999</v>
      </c>
      <c r="L4512">
        <v>0.24975</v>
      </c>
      <c r="M4512">
        <v>0.21035000000000001</v>
      </c>
      <c r="N4512">
        <v>0.23930000000000001</v>
      </c>
      <c r="O4512">
        <v>0.17385</v>
      </c>
      <c r="P4512">
        <v>0.2225</v>
      </c>
      <c r="AN4512" s="37"/>
    </row>
    <row r="4513" spans="1:62" x14ac:dyDescent="0.25">
      <c r="A4513" s="3" t="s">
        <v>313</v>
      </c>
      <c r="B4513" s="3" t="s">
        <v>313</v>
      </c>
      <c r="C4513" s="4">
        <v>33602</v>
      </c>
      <c r="D4513" s="9"/>
      <c r="E4513" s="9"/>
      <c r="F4513" s="10"/>
      <c r="H4513">
        <v>375.41</v>
      </c>
      <c r="I4513">
        <v>0.317</v>
      </c>
      <c r="J4513">
        <v>0.24415000000000001</v>
      </c>
      <c r="K4513">
        <v>0.2356</v>
      </c>
      <c r="L4513">
        <v>0.25185000000000002</v>
      </c>
      <c r="M4513">
        <v>0.20455000000000001</v>
      </c>
      <c r="N4513">
        <v>0.22900000000000001</v>
      </c>
      <c r="O4513">
        <v>0.17480000000000001</v>
      </c>
      <c r="P4513">
        <v>0.22009999999999999</v>
      </c>
      <c r="AN4513" s="37"/>
    </row>
    <row r="4514" spans="1:62" x14ac:dyDescent="0.25">
      <c r="A4514" s="3" t="s">
        <v>313</v>
      </c>
      <c r="B4514" s="3" t="s">
        <v>313</v>
      </c>
      <c r="C4514" s="4">
        <v>33609</v>
      </c>
      <c r="D4514" s="9"/>
      <c r="E4514" s="9"/>
      <c r="F4514" s="10"/>
      <c r="H4514">
        <v>354.21</v>
      </c>
      <c r="I4514">
        <v>0.217</v>
      </c>
      <c r="J4514">
        <v>0.2455</v>
      </c>
      <c r="K4514">
        <v>0.23555000000000001</v>
      </c>
      <c r="L4514">
        <v>0.24615000000000001</v>
      </c>
      <c r="M4514">
        <v>0.2087</v>
      </c>
      <c r="N4514">
        <v>0.2276</v>
      </c>
      <c r="O4514">
        <v>0.17215</v>
      </c>
      <c r="P4514">
        <v>0.21840000000000001</v>
      </c>
      <c r="AN4514" s="37"/>
    </row>
    <row r="4515" spans="1:62" x14ac:dyDescent="0.25">
      <c r="A4515" s="3" t="s">
        <v>313</v>
      </c>
      <c r="B4515" s="3" t="s">
        <v>313</v>
      </c>
      <c r="C4515" s="4">
        <v>33616</v>
      </c>
      <c r="D4515" s="9"/>
      <c r="E4515" s="9"/>
      <c r="F4515" s="10"/>
      <c r="H4515">
        <v>342.89</v>
      </c>
      <c r="I4515">
        <v>0.185</v>
      </c>
      <c r="J4515">
        <v>0.24525</v>
      </c>
      <c r="K4515">
        <v>0.23549999999999999</v>
      </c>
      <c r="L4515">
        <v>0.24274999999999999</v>
      </c>
      <c r="M4515">
        <v>0.2</v>
      </c>
      <c r="N4515">
        <v>0.222</v>
      </c>
      <c r="O4515">
        <v>0.16830000000000001</v>
      </c>
      <c r="P4515">
        <v>0.21565000000000001</v>
      </c>
      <c r="AN4515" s="37"/>
    </row>
    <row r="4516" spans="1:62" x14ac:dyDescent="0.25">
      <c r="A4516" s="3" t="s">
        <v>313</v>
      </c>
      <c r="B4516" s="3" t="s">
        <v>313</v>
      </c>
      <c r="C4516" s="4">
        <v>33623</v>
      </c>
      <c r="D4516" s="9"/>
      <c r="E4516" s="9"/>
      <c r="F4516" s="10"/>
      <c r="H4516">
        <v>323.10000000000002</v>
      </c>
      <c r="I4516">
        <v>0.17349999999999999</v>
      </c>
      <c r="J4516">
        <v>0.2157</v>
      </c>
      <c r="K4516">
        <v>0.22545000000000001</v>
      </c>
      <c r="L4516">
        <v>0.22305</v>
      </c>
      <c r="M4516">
        <v>0.19284999999999999</v>
      </c>
      <c r="N4516">
        <v>0.20860000000000001</v>
      </c>
      <c r="O4516">
        <v>0.16495000000000001</v>
      </c>
      <c r="P4516">
        <v>0.2114</v>
      </c>
      <c r="AN4516" s="37"/>
    </row>
    <row r="4517" spans="1:62" x14ac:dyDescent="0.25">
      <c r="A4517" s="3" t="s">
        <v>314</v>
      </c>
      <c r="B4517" s="3" t="s">
        <v>314</v>
      </c>
      <c r="C4517" s="4">
        <v>38274</v>
      </c>
      <c r="D4517" s="9"/>
      <c r="E4517" s="9"/>
      <c r="F4517" s="10"/>
      <c r="BA4517">
        <v>0</v>
      </c>
    </row>
    <row r="4518" spans="1:62" x14ac:dyDescent="0.25">
      <c r="A4518" s="3" t="s">
        <v>314</v>
      </c>
      <c r="B4518" s="3" t="s">
        <v>314</v>
      </c>
      <c r="C4518" s="4">
        <v>38418</v>
      </c>
      <c r="D4518" s="9"/>
      <c r="E4518" s="9"/>
      <c r="F4518" s="10"/>
      <c r="BA4518">
        <v>20</v>
      </c>
    </row>
    <row r="4519" spans="1:62" x14ac:dyDescent="0.25">
      <c r="A4519" s="3" t="s">
        <v>314</v>
      </c>
      <c r="B4519" s="3" t="s">
        <v>314</v>
      </c>
      <c r="C4519" s="4">
        <v>38425</v>
      </c>
      <c r="D4519" s="9"/>
      <c r="E4519" s="9"/>
      <c r="F4519" s="10"/>
      <c r="U4519">
        <v>41.257399999999997</v>
      </c>
    </row>
    <row r="4520" spans="1:62" x14ac:dyDescent="0.25">
      <c r="A4520" s="3" t="s">
        <v>314</v>
      </c>
      <c r="B4520" s="3" t="s">
        <v>314</v>
      </c>
      <c r="C4520" s="4">
        <v>38438</v>
      </c>
      <c r="D4520" s="9"/>
      <c r="E4520" s="9"/>
      <c r="F4520" s="10"/>
      <c r="U4520">
        <v>100.196</v>
      </c>
    </row>
    <row r="4521" spans="1:62" x14ac:dyDescent="0.25">
      <c r="A4521" s="3" t="s">
        <v>314</v>
      </c>
      <c r="B4521" s="3" t="s">
        <v>314</v>
      </c>
      <c r="C4521" s="4">
        <v>38452</v>
      </c>
      <c r="D4521" s="9"/>
      <c r="E4521" s="9"/>
      <c r="F4521" s="10"/>
      <c r="U4521">
        <v>235.756</v>
      </c>
      <c r="AJ4521">
        <v>17.681699999999999</v>
      </c>
      <c r="AP4521">
        <v>70.726900000000001</v>
      </c>
      <c r="BJ4521">
        <v>76.620800000000003</v>
      </c>
    </row>
    <row r="4522" spans="1:62" x14ac:dyDescent="0.25">
      <c r="A4522" s="3" t="s">
        <v>314</v>
      </c>
      <c r="B4522" s="3" t="s">
        <v>314</v>
      </c>
      <c r="C4522" s="4">
        <v>38454</v>
      </c>
      <c r="D4522" s="9"/>
      <c r="E4522" s="9"/>
      <c r="F4522" s="10"/>
      <c r="BA4522">
        <v>24</v>
      </c>
    </row>
    <row r="4523" spans="1:62" x14ac:dyDescent="0.25">
      <c r="A4523" s="3" t="s">
        <v>314</v>
      </c>
      <c r="B4523" s="3" t="s">
        <v>314</v>
      </c>
      <c r="C4523" s="4">
        <v>38457</v>
      </c>
      <c r="D4523" s="9"/>
      <c r="E4523" s="9"/>
      <c r="F4523" s="10"/>
      <c r="BA4523">
        <v>30</v>
      </c>
    </row>
    <row r="4524" spans="1:62" x14ac:dyDescent="0.25">
      <c r="A4524" s="3" t="s">
        <v>314</v>
      </c>
      <c r="B4524" s="3" t="s">
        <v>314</v>
      </c>
      <c r="C4524" s="4">
        <v>38459</v>
      </c>
      <c r="D4524" s="9"/>
      <c r="E4524" s="9"/>
      <c r="F4524" s="10"/>
      <c r="U4524">
        <v>259.33199999999999</v>
      </c>
      <c r="AJ4524">
        <v>11.787800000000001</v>
      </c>
      <c r="AP4524">
        <v>123.77200000000001</v>
      </c>
      <c r="BJ4524">
        <v>141.45400000000001</v>
      </c>
    </row>
    <row r="4525" spans="1:62" x14ac:dyDescent="0.25">
      <c r="A4525" s="3" t="s">
        <v>314</v>
      </c>
      <c r="B4525" s="3" t="s">
        <v>314</v>
      </c>
      <c r="C4525" s="4">
        <v>38465</v>
      </c>
      <c r="D4525" s="9"/>
      <c r="E4525" s="9"/>
      <c r="F4525" s="10"/>
      <c r="U4525">
        <v>394.892</v>
      </c>
      <c r="AJ4525">
        <v>17.681699999999999</v>
      </c>
      <c r="AP4525">
        <v>159.136</v>
      </c>
      <c r="BJ4525">
        <v>200.393</v>
      </c>
    </row>
    <row r="4526" spans="1:62" x14ac:dyDescent="0.25">
      <c r="A4526" s="3" t="s">
        <v>314</v>
      </c>
      <c r="B4526" s="3" t="s">
        <v>314</v>
      </c>
      <c r="C4526" s="4">
        <v>38472</v>
      </c>
      <c r="D4526" s="9"/>
      <c r="E4526" s="9"/>
      <c r="F4526" s="10"/>
      <c r="U4526">
        <v>506.87599999999998</v>
      </c>
      <c r="AJ4526">
        <v>11.787800000000001</v>
      </c>
      <c r="AP4526">
        <v>153.24199999999999</v>
      </c>
      <c r="BJ4526">
        <v>300.589</v>
      </c>
    </row>
    <row r="4527" spans="1:62" x14ac:dyDescent="0.25">
      <c r="A4527" s="3" t="s">
        <v>314</v>
      </c>
      <c r="B4527" s="3" t="s">
        <v>314</v>
      </c>
      <c r="C4527" s="4">
        <v>38480</v>
      </c>
      <c r="D4527" s="9"/>
      <c r="E4527" s="9"/>
      <c r="F4527" s="10"/>
      <c r="U4527">
        <v>666.01199999999994</v>
      </c>
      <c r="AJ4527">
        <v>41.257399999999997</v>
      </c>
      <c r="AP4527">
        <v>218.07499999999999</v>
      </c>
      <c r="BJ4527">
        <v>412.57400000000001</v>
      </c>
    </row>
    <row r="4528" spans="1:62" x14ac:dyDescent="0.25">
      <c r="A4528" s="3" t="s">
        <v>314</v>
      </c>
      <c r="B4528" s="3" t="s">
        <v>314</v>
      </c>
      <c r="C4528" s="4">
        <v>38486</v>
      </c>
      <c r="D4528" s="9"/>
      <c r="E4528" s="9"/>
      <c r="F4528" s="10"/>
      <c r="U4528">
        <v>854.61699999999996</v>
      </c>
      <c r="AJ4528">
        <v>47.151299999999999</v>
      </c>
      <c r="AP4528">
        <v>194.499</v>
      </c>
      <c r="BJ4528">
        <v>618.86099999999999</v>
      </c>
    </row>
    <row r="4529" spans="1:63" x14ac:dyDescent="0.25">
      <c r="A4529" s="3" t="s">
        <v>314</v>
      </c>
      <c r="B4529" s="3" t="s">
        <v>314</v>
      </c>
      <c r="C4529" s="4">
        <v>38492</v>
      </c>
      <c r="D4529" s="9"/>
      <c r="E4529" s="9"/>
      <c r="F4529" s="10"/>
      <c r="U4529">
        <v>1113.95</v>
      </c>
      <c r="AJ4529">
        <v>53.045200000000001</v>
      </c>
      <c r="AP4529">
        <v>153.24199999999999</v>
      </c>
      <c r="BA4529">
        <v>39</v>
      </c>
      <c r="BJ4529">
        <v>548.13400000000001</v>
      </c>
    </row>
    <row r="4530" spans="1:63" x14ac:dyDescent="0.25">
      <c r="A4530" s="3" t="s">
        <v>314</v>
      </c>
      <c r="B4530" s="3" t="s">
        <v>314</v>
      </c>
      <c r="C4530" s="4">
        <v>38500</v>
      </c>
      <c r="D4530" s="9"/>
      <c r="E4530" s="9"/>
      <c r="F4530" s="10"/>
      <c r="U4530">
        <v>1119.8399999999999</v>
      </c>
      <c r="V4530">
        <v>91.690700000000007</v>
      </c>
      <c r="AJ4530">
        <v>82.514700000000005</v>
      </c>
      <c r="AP4530">
        <v>159.136</v>
      </c>
      <c r="BJ4530">
        <v>719.05700000000002</v>
      </c>
    </row>
    <row r="4531" spans="1:63" x14ac:dyDescent="0.25">
      <c r="A4531" s="3" t="s">
        <v>314</v>
      </c>
      <c r="B4531" s="3" t="s">
        <v>314</v>
      </c>
      <c r="C4531" s="4">
        <v>38504</v>
      </c>
      <c r="D4531" s="9"/>
      <c r="E4531" s="9"/>
      <c r="F4531" s="10"/>
      <c r="BA4531">
        <v>50</v>
      </c>
    </row>
    <row r="4532" spans="1:63" x14ac:dyDescent="0.25">
      <c r="A4532" s="3" t="s">
        <v>314</v>
      </c>
      <c r="B4532" s="3" t="s">
        <v>314</v>
      </c>
      <c r="C4532" s="4">
        <v>38506</v>
      </c>
      <c r="D4532" s="9"/>
      <c r="E4532" s="9"/>
      <c r="F4532" s="10"/>
      <c r="U4532">
        <v>1408.64</v>
      </c>
      <c r="V4532">
        <v>162.55500000000001</v>
      </c>
      <c r="AJ4532">
        <v>100.196</v>
      </c>
      <c r="AP4532">
        <v>165.029</v>
      </c>
      <c r="BJ4532">
        <v>795.678</v>
      </c>
    </row>
    <row r="4533" spans="1:63" x14ac:dyDescent="0.25">
      <c r="A4533" s="3" t="s">
        <v>314</v>
      </c>
      <c r="B4533" s="3" t="s">
        <v>314</v>
      </c>
      <c r="C4533" s="4">
        <v>38513</v>
      </c>
      <c r="D4533" s="9"/>
      <c r="E4533" s="9"/>
      <c r="F4533" s="10"/>
      <c r="U4533">
        <v>1532.42</v>
      </c>
      <c r="V4533">
        <v>215.74199999999999</v>
      </c>
      <c r="AJ4533">
        <v>123.77200000000001</v>
      </c>
      <c r="AP4533">
        <v>135.56</v>
      </c>
      <c r="BJ4533">
        <v>760.31399999999996</v>
      </c>
    </row>
    <row r="4534" spans="1:63" x14ac:dyDescent="0.25">
      <c r="A4534" s="3" t="s">
        <v>314</v>
      </c>
      <c r="B4534" s="3" t="s">
        <v>314</v>
      </c>
      <c r="C4534" s="4">
        <v>38517</v>
      </c>
      <c r="D4534" s="9"/>
      <c r="E4534" s="9"/>
      <c r="F4534" s="10"/>
      <c r="BA4534">
        <v>69</v>
      </c>
    </row>
    <row r="4535" spans="1:63" x14ac:dyDescent="0.25">
      <c r="A4535" s="3" t="s">
        <v>314</v>
      </c>
      <c r="B4535" s="3" t="s">
        <v>314</v>
      </c>
      <c r="C4535" s="4">
        <v>38520</v>
      </c>
      <c r="D4535" s="9"/>
      <c r="E4535" s="9"/>
      <c r="F4535" s="10"/>
      <c r="U4535">
        <v>1732.81</v>
      </c>
      <c r="V4535">
        <v>380.73200000000003</v>
      </c>
      <c r="AJ4535">
        <v>153.24199999999999</v>
      </c>
      <c r="AP4535">
        <v>88.408600000000007</v>
      </c>
      <c r="BJ4535">
        <v>736.73900000000003</v>
      </c>
    </row>
    <row r="4536" spans="1:63" x14ac:dyDescent="0.25">
      <c r="A4536" s="3" t="s">
        <v>314</v>
      </c>
      <c r="B4536" s="3" t="s">
        <v>314</v>
      </c>
      <c r="C4536" s="4">
        <v>38526</v>
      </c>
      <c r="D4536" s="9"/>
      <c r="E4536" s="9"/>
      <c r="F4536" s="10"/>
      <c r="U4536">
        <v>2056.9699999999998</v>
      </c>
      <c r="V4536">
        <v>728.04300000000001</v>
      </c>
      <c r="AJ4536">
        <v>153.24199999999999</v>
      </c>
      <c r="AP4536">
        <v>88.408600000000007</v>
      </c>
      <c r="BJ4536">
        <v>583.49699999999996</v>
      </c>
    </row>
    <row r="4537" spans="1:63" x14ac:dyDescent="0.25">
      <c r="A4537" s="3" t="s">
        <v>314</v>
      </c>
      <c r="B4537" s="3" t="s">
        <v>314</v>
      </c>
      <c r="C4537" s="4">
        <v>38533</v>
      </c>
      <c r="D4537" s="9"/>
      <c r="E4537" s="9"/>
      <c r="F4537" s="10"/>
      <c r="U4537">
        <v>2068.7600000000002</v>
      </c>
      <c r="V4537">
        <v>940.07600000000002</v>
      </c>
      <c r="AJ4537">
        <v>170.923</v>
      </c>
      <c r="AP4537">
        <v>41.257399999999997</v>
      </c>
      <c r="BA4537">
        <v>70</v>
      </c>
      <c r="BJ4537">
        <v>559.92100000000005</v>
      </c>
    </row>
    <row r="4538" spans="1:63" x14ac:dyDescent="0.25">
      <c r="A4538" s="3" t="s">
        <v>314</v>
      </c>
      <c r="B4538" s="3" t="s">
        <v>314</v>
      </c>
      <c r="C4538" s="4">
        <v>38540</v>
      </c>
      <c r="D4538" s="9"/>
      <c r="E4538" s="9"/>
      <c r="F4538" s="10"/>
      <c r="U4538">
        <v>2068.7600000000002</v>
      </c>
      <c r="V4538">
        <v>1052.0999999999999</v>
      </c>
      <c r="AJ4538">
        <v>229.86199999999999</v>
      </c>
      <c r="AP4538">
        <v>0</v>
      </c>
      <c r="BJ4538">
        <v>506.87599999999998</v>
      </c>
    </row>
    <row r="4539" spans="1:63" x14ac:dyDescent="0.25">
      <c r="A4539" s="3" t="s">
        <v>314</v>
      </c>
      <c r="B4539" s="3" t="s">
        <v>314</v>
      </c>
      <c r="C4539" s="4">
        <v>38547</v>
      </c>
      <c r="D4539" s="9"/>
      <c r="E4539" s="9"/>
      <c r="F4539" s="10"/>
      <c r="U4539">
        <v>2186.64</v>
      </c>
      <c r="V4539">
        <v>1152.3699999999999</v>
      </c>
    </row>
    <row r="4540" spans="1:63" x14ac:dyDescent="0.25">
      <c r="A4540" s="3" t="s">
        <v>314</v>
      </c>
      <c r="B4540" s="3" t="s">
        <v>314</v>
      </c>
      <c r="C4540" s="4">
        <v>38548</v>
      </c>
      <c r="D4540" s="9"/>
      <c r="E4540" s="9"/>
      <c r="F4540" s="10"/>
      <c r="BA4540">
        <v>89</v>
      </c>
    </row>
    <row r="4541" spans="1:63" x14ac:dyDescent="0.25">
      <c r="A4541" s="3" t="s">
        <v>314</v>
      </c>
      <c r="B4541" s="3" t="s">
        <v>314</v>
      </c>
      <c r="C4541" s="4">
        <v>38553</v>
      </c>
      <c r="D4541" s="9"/>
      <c r="E4541" s="9"/>
      <c r="F4541" s="10"/>
      <c r="U4541">
        <v>1998.04</v>
      </c>
      <c r="V4541">
        <v>1082.04</v>
      </c>
    </row>
    <row r="4542" spans="1:63" x14ac:dyDescent="0.25">
      <c r="A4542" s="3" t="s">
        <v>314</v>
      </c>
      <c r="B4542" s="3" t="s">
        <v>314</v>
      </c>
      <c r="C4542" s="4">
        <v>38563</v>
      </c>
      <c r="D4542" s="9"/>
      <c r="E4542" s="9"/>
      <c r="F4542" s="10"/>
      <c r="BA4542">
        <v>90</v>
      </c>
    </row>
    <row r="4543" spans="1:63" x14ac:dyDescent="0.25">
      <c r="A4543" s="3" t="s">
        <v>314</v>
      </c>
      <c r="B4543" s="3" t="s">
        <v>314</v>
      </c>
      <c r="C4543" s="4">
        <v>38567</v>
      </c>
      <c r="D4543" s="9"/>
      <c r="E4543" s="9"/>
      <c r="F4543" s="10"/>
      <c r="U4543">
        <v>1962.67</v>
      </c>
      <c r="V4543">
        <v>1064.6199999999999</v>
      </c>
      <c r="AD4543">
        <v>890</v>
      </c>
      <c r="AT4543" t="s">
        <v>45</v>
      </c>
      <c r="BK4543">
        <v>464</v>
      </c>
    </row>
    <row r="4544" spans="1:63" x14ac:dyDescent="0.25">
      <c r="A4544" s="3" t="s">
        <v>315</v>
      </c>
      <c r="B4544" s="3" t="s">
        <v>315</v>
      </c>
      <c r="C4544" s="4">
        <v>39003</v>
      </c>
      <c r="D4544" s="9"/>
      <c r="E4544" s="9"/>
      <c r="F4544" s="10"/>
      <c r="BA4544">
        <v>0</v>
      </c>
    </row>
    <row r="4545" spans="1:63" x14ac:dyDescent="0.25">
      <c r="A4545" s="3" t="s">
        <v>315</v>
      </c>
      <c r="B4545" s="3" t="s">
        <v>315</v>
      </c>
      <c r="C4545" s="4">
        <v>39089</v>
      </c>
      <c r="D4545" s="9"/>
      <c r="E4545" s="9"/>
      <c r="F4545" s="10"/>
      <c r="BA4545">
        <v>20</v>
      </c>
    </row>
    <row r="4546" spans="1:63" x14ac:dyDescent="0.25">
      <c r="A4546" s="3" t="s">
        <v>315</v>
      </c>
      <c r="B4546" s="3" t="s">
        <v>315</v>
      </c>
      <c r="C4546" s="4">
        <v>39167</v>
      </c>
      <c r="D4546" s="9"/>
      <c r="E4546" s="9"/>
      <c r="F4546" s="10"/>
      <c r="BA4546">
        <v>24</v>
      </c>
    </row>
    <row r="4547" spans="1:63" x14ac:dyDescent="0.25">
      <c r="A4547" s="3" t="s">
        <v>315</v>
      </c>
      <c r="B4547" s="3" t="s">
        <v>315</v>
      </c>
      <c r="C4547" s="4">
        <v>39179</v>
      </c>
      <c r="D4547" s="9"/>
      <c r="E4547" s="9"/>
      <c r="F4547" s="10"/>
      <c r="BA4547">
        <v>30</v>
      </c>
    </row>
    <row r="4548" spans="1:63" x14ac:dyDescent="0.25">
      <c r="A4548" s="3" t="s">
        <v>315</v>
      </c>
      <c r="B4548" s="3" t="s">
        <v>315</v>
      </c>
      <c r="C4548" s="4">
        <v>39212</v>
      </c>
      <c r="D4548" s="9"/>
      <c r="E4548" s="9"/>
      <c r="F4548" s="10"/>
      <c r="BA4548">
        <v>39</v>
      </c>
    </row>
    <row r="4549" spans="1:63" x14ac:dyDescent="0.25">
      <c r="A4549" s="3" t="s">
        <v>315</v>
      </c>
      <c r="B4549" s="3" t="s">
        <v>315</v>
      </c>
      <c r="C4549" s="4">
        <v>39224</v>
      </c>
      <c r="D4549" s="9"/>
      <c r="E4549" s="9"/>
      <c r="F4549" s="10"/>
      <c r="BA4549">
        <v>50</v>
      </c>
    </row>
    <row r="4550" spans="1:63" x14ac:dyDescent="0.25">
      <c r="A4550" s="3" t="s">
        <v>315</v>
      </c>
      <c r="B4550" s="3" t="s">
        <v>315</v>
      </c>
      <c r="C4550" s="4">
        <v>39234</v>
      </c>
      <c r="D4550" s="9"/>
      <c r="E4550" s="9"/>
      <c r="F4550" s="10"/>
      <c r="BA4550">
        <v>69</v>
      </c>
    </row>
    <row r="4551" spans="1:63" x14ac:dyDescent="0.25">
      <c r="A4551" s="3" t="s">
        <v>315</v>
      </c>
      <c r="B4551" s="3" t="s">
        <v>315</v>
      </c>
      <c r="C4551" s="4">
        <v>39252</v>
      </c>
      <c r="D4551" s="9"/>
      <c r="E4551" s="9"/>
      <c r="F4551" s="10"/>
      <c r="BA4551">
        <v>70</v>
      </c>
    </row>
    <row r="4552" spans="1:63" x14ac:dyDescent="0.25">
      <c r="A4552" s="3" t="s">
        <v>315</v>
      </c>
      <c r="B4552" s="3" t="s">
        <v>315</v>
      </c>
      <c r="C4552" s="4">
        <v>39263</v>
      </c>
      <c r="D4552" s="9"/>
      <c r="E4552" s="9"/>
      <c r="F4552" s="10"/>
      <c r="BA4552">
        <v>89</v>
      </c>
    </row>
    <row r="4553" spans="1:63" x14ac:dyDescent="0.25">
      <c r="A4553" s="3" t="s">
        <v>315</v>
      </c>
      <c r="B4553" s="3" t="s">
        <v>315</v>
      </c>
      <c r="C4553" s="4">
        <v>39299</v>
      </c>
      <c r="D4553" s="9"/>
      <c r="E4553" s="9"/>
      <c r="F4553" s="10"/>
      <c r="AD4553">
        <v>750</v>
      </c>
      <c r="AT4553" t="s">
        <v>45</v>
      </c>
      <c r="BK4553">
        <v>464</v>
      </c>
    </row>
    <row r="4554" spans="1:63" x14ac:dyDescent="0.25">
      <c r="A4554" s="3" t="s">
        <v>316</v>
      </c>
      <c r="B4554" s="3" t="s">
        <v>316</v>
      </c>
      <c r="C4554" s="4">
        <v>39765</v>
      </c>
      <c r="D4554" s="9"/>
      <c r="E4554" s="9"/>
      <c r="F4554" s="10"/>
      <c r="BA4554">
        <v>0</v>
      </c>
    </row>
    <row r="4555" spans="1:63" x14ac:dyDescent="0.25">
      <c r="A4555" s="3" t="s">
        <v>316</v>
      </c>
      <c r="B4555" s="3" t="s">
        <v>316</v>
      </c>
      <c r="C4555" s="4">
        <v>39798</v>
      </c>
      <c r="D4555" s="9"/>
      <c r="E4555" s="9"/>
      <c r="F4555" s="10"/>
      <c r="BA4555">
        <v>10</v>
      </c>
    </row>
    <row r="4556" spans="1:63" x14ac:dyDescent="0.25">
      <c r="A4556" s="3" t="s">
        <v>316</v>
      </c>
      <c r="B4556" s="3" t="s">
        <v>316</v>
      </c>
      <c r="C4556" s="4">
        <v>39889</v>
      </c>
      <c r="D4556" s="9"/>
      <c r="E4556" s="9"/>
      <c r="F4556" s="10"/>
      <c r="BA4556">
        <v>20</v>
      </c>
    </row>
    <row r="4557" spans="1:63" x14ac:dyDescent="0.25">
      <c r="A4557" s="3" t="s">
        <v>316</v>
      </c>
      <c r="B4557" s="3" t="s">
        <v>316</v>
      </c>
      <c r="C4557" s="4">
        <v>39927</v>
      </c>
      <c r="D4557" s="9"/>
      <c r="E4557" s="9"/>
      <c r="F4557" s="10"/>
      <c r="BA4557">
        <v>30</v>
      </c>
    </row>
    <row r="4558" spans="1:63" x14ac:dyDescent="0.25">
      <c r="A4558" s="3" t="s">
        <v>316</v>
      </c>
      <c r="B4558" s="3" t="s">
        <v>316</v>
      </c>
      <c r="C4558" s="4">
        <v>39966</v>
      </c>
      <c r="D4558" s="9"/>
      <c r="E4558" s="9"/>
      <c r="F4558" s="10"/>
      <c r="BA4558">
        <v>40</v>
      </c>
    </row>
    <row r="4559" spans="1:63" x14ac:dyDescent="0.25">
      <c r="A4559" s="3" t="s">
        <v>316</v>
      </c>
      <c r="B4559" s="3" t="s">
        <v>316</v>
      </c>
      <c r="C4559" s="4">
        <v>39975</v>
      </c>
      <c r="D4559" s="9"/>
      <c r="E4559" s="9"/>
      <c r="F4559" s="10"/>
      <c r="BA4559">
        <v>50</v>
      </c>
    </row>
    <row r="4560" spans="1:63" x14ac:dyDescent="0.25">
      <c r="A4560" s="3" t="s">
        <v>316</v>
      </c>
      <c r="B4560" s="3" t="s">
        <v>316</v>
      </c>
      <c r="C4560" s="4">
        <v>39983</v>
      </c>
      <c r="D4560" s="9"/>
      <c r="E4560" s="9"/>
      <c r="F4560" s="10"/>
      <c r="BA4560">
        <v>69</v>
      </c>
    </row>
    <row r="4561" spans="1:63" x14ac:dyDescent="0.25">
      <c r="A4561" s="3" t="s">
        <v>316</v>
      </c>
      <c r="B4561" s="3" t="s">
        <v>316</v>
      </c>
      <c r="C4561" s="4">
        <v>40001</v>
      </c>
      <c r="D4561" s="9"/>
      <c r="E4561" s="9"/>
      <c r="F4561" s="10"/>
      <c r="BA4561">
        <v>70</v>
      </c>
    </row>
    <row r="4562" spans="1:63" x14ac:dyDescent="0.25">
      <c r="A4562" s="3" t="s">
        <v>316</v>
      </c>
      <c r="B4562" s="3" t="s">
        <v>316</v>
      </c>
      <c r="C4562" s="4">
        <v>40009</v>
      </c>
      <c r="D4562" s="9"/>
      <c r="E4562" s="9"/>
      <c r="F4562" s="10"/>
      <c r="BA4562">
        <v>89</v>
      </c>
    </row>
    <row r="4563" spans="1:63" x14ac:dyDescent="0.25">
      <c r="A4563" s="3" t="s">
        <v>316</v>
      </c>
      <c r="B4563" s="3" t="s">
        <v>316</v>
      </c>
      <c r="C4563" s="4">
        <v>40032</v>
      </c>
      <c r="D4563" s="9"/>
      <c r="E4563" s="9"/>
      <c r="F4563" s="10"/>
      <c r="AD4563">
        <v>910</v>
      </c>
      <c r="AT4563" t="s">
        <v>45</v>
      </c>
      <c r="BK4563">
        <v>426</v>
      </c>
    </row>
    <row r="4564" spans="1:63" x14ac:dyDescent="0.25">
      <c r="A4564" s="3" t="s">
        <v>317</v>
      </c>
      <c r="B4564" s="3" t="s">
        <v>317</v>
      </c>
      <c r="C4564" s="4"/>
      <c r="D4564" s="9"/>
      <c r="E4564" s="9"/>
      <c r="F4564" s="10"/>
      <c r="Z4564">
        <v>32.700000000000003</v>
      </c>
      <c r="AB4564">
        <v>6984</v>
      </c>
      <c r="AD4564">
        <v>246</v>
      </c>
      <c r="AT4564" t="s">
        <v>45</v>
      </c>
      <c r="BA4564">
        <v>90</v>
      </c>
    </row>
    <row r="4565" spans="1:63" x14ac:dyDescent="0.25">
      <c r="A4565" s="3" t="s">
        <v>318</v>
      </c>
      <c r="B4565" s="3" t="s">
        <v>318</v>
      </c>
      <c r="C4565" s="4"/>
      <c r="D4565" s="9"/>
      <c r="E4565" s="9"/>
      <c r="F4565" s="10"/>
      <c r="Z4565">
        <v>37</v>
      </c>
      <c r="AB4565">
        <v>11360</v>
      </c>
      <c r="AD4565">
        <v>402</v>
      </c>
      <c r="AT4565" t="s">
        <v>45</v>
      </c>
      <c r="BA4565">
        <v>90</v>
      </c>
    </row>
    <row r="4566" spans="1:63" x14ac:dyDescent="0.25">
      <c r="A4566" s="3" t="s">
        <v>319</v>
      </c>
      <c r="B4566" s="3" t="s">
        <v>319</v>
      </c>
      <c r="C4566" s="4"/>
      <c r="D4566" s="9"/>
      <c r="E4566" s="9"/>
      <c r="F4566" s="10"/>
      <c r="Z4566">
        <v>32</v>
      </c>
      <c r="AB4566">
        <v>10804</v>
      </c>
      <c r="AD4566">
        <v>318</v>
      </c>
      <c r="AT4566" t="s">
        <v>45</v>
      </c>
      <c r="BA4566">
        <v>90</v>
      </c>
    </row>
    <row r="4567" spans="1:63" x14ac:dyDescent="0.25">
      <c r="A4567" s="3" t="s">
        <v>320</v>
      </c>
      <c r="B4567" s="3" t="s">
        <v>320</v>
      </c>
      <c r="C4567" s="4"/>
      <c r="D4567" s="9"/>
      <c r="E4567" s="9"/>
      <c r="F4567" s="10"/>
      <c r="U4567">
        <v>715</v>
      </c>
      <c r="Z4567">
        <v>34.5</v>
      </c>
      <c r="AB4567">
        <v>7980</v>
      </c>
      <c r="AD4567">
        <v>268</v>
      </c>
      <c r="AT4567" t="s">
        <v>45</v>
      </c>
      <c r="BA4567">
        <v>90</v>
      </c>
    </row>
    <row r="4568" spans="1:63" x14ac:dyDescent="0.25">
      <c r="A4568" s="3" t="s">
        <v>321</v>
      </c>
      <c r="B4568" s="3" t="s">
        <v>321</v>
      </c>
      <c r="C4568" s="4"/>
      <c r="D4568" s="9"/>
      <c r="E4568" s="9"/>
      <c r="F4568" s="10"/>
      <c r="U4568">
        <v>482</v>
      </c>
      <c r="Z4568">
        <v>37.9</v>
      </c>
      <c r="AB4568">
        <v>5046</v>
      </c>
      <c r="AD4568">
        <v>193</v>
      </c>
      <c r="AT4568" t="s">
        <v>45</v>
      </c>
      <c r="BA4568">
        <v>90</v>
      </c>
    </row>
    <row r="4569" spans="1:63" x14ac:dyDescent="0.25">
      <c r="A4569" s="3" t="s">
        <v>322</v>
      </c>
      <c r="B4569" s="3" t="s">
        <v>322</v>
      </c>
      <c r="C4569" s="4"/>
      <c r="D4569" s="9"/>
      <c r="E4569" s="9"/>
      <c r="F4569" s="10"/>
      <c r="U4569">
        <v>502</v>
      </c>
      <c r="Z4569">
        <v>41.4</v>
      </c>
      <c r="AB4569">
        <v>4615</v>
      </c>
      <c r="AD4569">
        <v>192</v>
      </c>
      <c r="AT4569" t="s">
        <v>45</v>
      </c>
      <c r="BA4569">
        <v>90</v>
      </c>
    </row>
    <row r="4570" spans="1:63" x14ac:dyDescent="0.25">
      <c r="A4570" s="3" t="s">
        <v>323</v>
      </c>
      <c r="B4570" s="3" t="s">
        <v>323</v>
      </c>
      <c r="C4570" s="4"/>
      <c r="D4570" s="9"/>
      <c r="E4570" s="9"/>
      <c r="F4570" s="10"/>
      <c r="U4570">
        <v>593</v>
      </c>
      <c r="Z4570">
        <v>37.6</v>
      </c>
      <c r="AB4570">
        <v>5907</v>
      </c>
      <c r="AD4570">
        <v>230</v>
      </c>
      <c r="AT4570" t="s">
        <v>45</v>
      </c>
      <c r="BA4570">
        <v>90</v>
      </c>
    </row>
    <row r="4571" spans="1:63" x14ac:dyDescent="0.25">
      <c r="A4571" s="3" t="s">
        <v>324</v>
      </c>
      <c r="B4571" s="3" t="s">
        <v>324</v>
      </c>
      <c r="C4571" s="4"/>
      <c r="D4571" s="9"/>
      <c r="E4571" s="9"/>
      <c r="F4571" s="10"/>
      <c r="U4571">
        <v>735</v>
      </c>
      <c r="Z4571">
        <v>41.6</v>
      </c>
      <c r="AB4571">
        <v>6303</v>
      </c>
      <c r="AD4571">
        <v>264</v>
      </c>
      <c r="AT4571" t="s">
        <v>45</v>
      </c>
      <c r="BA4571">
        <v>90</v>
      </c>
    </row>
    <row r="4572" spans="1:63" x14ac:dyDescent="0.25">
      <c r="A4572" s="55" t="s">
        <v>592</v>
      </c>
      <c r="B4572" s="55" t="s">
        <v>592</v>
      </c>
      <c r="C4572" s="60"/>
      <c r="D4572" s="21">
        <v>35196</v>
      </c>
      <c r="E4572" s="21"/>
      <c r="F4572" t="s">
        <v>219</v>
      </c>
      <c r="AT4572" s="48" t="s">
        <v>45</v>
      </c>
      <c r="AU4572" s="48"/>
      <c r="AV4572" s="48"/>
      <c r="AX4572">
        <v>106</v>
      </c>
    </row>
    <row r="4573" spans="1:63" x14ac:dyDescent="0.25">
      <c r="A4573" s="55" t="s">
        <v>610</v>
      </c>
      <c r="B4573" s="55" t="s">
        <v>610</v>
      </c>
      <c r="C4573" s="60"/>
      <c r="D4573" s="21">
        <v>35262</v>
      </c>
      <c r="E4573" s="21"/>
      <c r="F4573" t="s">
        <v>219</v>
      </c>
      <c r="AT4573" s="48" t="s">
        <v>45</v>
      </c>
      <c r="AU4573" s="48"/>
      <c r="AV4573" s="48"/>
      <c r="AX4573">
        <v>81</v>
      </c>
    </row>
    <row r="4574" spans="1:63" x14ac:dyDescent="0.25">
      <c r="A4574" s="55" t="s">
        <v>586</v>
      </c>
      <c r="B4574" s="55" t="s">
        <v>586</v>
      </c>
      <c r="C4574" s="60"/>
      <c r="D4574" s="21">
        <v>35173</v>
      </c>
      <c r="E4574" s="21"/>
      <c r="F4574" t="s">
        <v>219</v>
      </c>
      <c r="AT4574" s="48" t="s">
        <v>45</v>
      </c>
      <c r="AU4574" s="48"/>
      <c r="AV4574" s="48"/>
      <c r="AX4574">
        <v>101</v>
      </c>
    </row>
    <row r="4575" spans="1:63" x14ac:dyDescent="0.25">
      <c r="A4575" s="55" t="s">
        <v>598</v>
      </c>
      <c r="B4575" s="55" t="s">
        <v>598</v>
      </c>
      <c r="C4575" s="60"/>
      <c r="D4575" s="21">
        <v>35217</v>
      </c>
      <c r="E4575" s="21"/>
      <c r="F4575" t="s">
        <v>219</v>
      </c>
      <c r="AT4575" s="48" t="s">
        <v>45</v>
      </c>
      <c r="AU4575" s="48"/>
      <c r="AV4575" s="48"/>
      <c r="AX4575">
        <v>103</v>
      </c>
    </row>
    <row r="4576" spans="1:63" x14ac:dyDescent="0.25">
      <c r="A4576" s="55" t="s">
        <v>604</v>
      </c>
      <c r="B4576" s="55" t="s">
        <v>604</v>
      </c>
      <c r="C4576" s="60"/>
      <c r="D4576" s="21">
        <v>35237</v>
      </c>
      <c r="E4576" s="21"/>
      <c r="F4576" t="s">
        <v>219</v>
      </c>
      <c r="AT4576" s="48" t="s">
        <v>45</v>
      </c>
      <c r="AU4576" s="48"/>
      <c r="AV4576" s="48"/>
      <c r="AX4576">
        <v>92</v>
      </c>
    </row>
    <row r="4577" spans="1:50" x14ac:dyDescent="0.25">
      <c r="A4577" s="55" t="s">
        <v>595</v>
      </c>
      <c r="B4577" s="55" t="s">
        <v>595</v>
      </c>
      <c r="C4577" s="60"/>
      <c r="D4577" s="21">
        <v>35196</v>
      </c>
      <c r="E4577" s="21"/>
      <c r="F4577" t="s">
        <v>547</v>
      </c>
      <c r="AT4577" s="48" t="s">
        <v>45</v>
      </c>
      <c r="AU4577" s="48"/>
      <c r="AV4577" s="48"/>
      <c r="AX4577">
        <v>93</v>
      </c>
    </row>
    <row r="4578" spans="1:50" x14ac:dyDescent="0.25">
      <c r="A4578" s="55" t="s">
        <v>613</v>
      </c>
      <c r="B4578" s="55" t="s">
        <v>613</v>
      </c>
      <c r="C4578" s="60"/>
      <c r="D4578" s="21">
        <v>35262</v>
      </c>
      <c r="E4578" s="21"/>
      <c r="F4578" t="s">
        <v>547</v>
      </c>
      <c r="AT4578" s="48" t="s">
        <v>45</v>
      </c>
      <c r="AU4578" s="48"/>
      <c r="AV4578" s="48"/>
      <c r="AX4578">
        <v>78</v>
      </c>
    </row>
    <row r="4579" spans="1:50" x14ac:dyDescent="0.25">
      <c r="A4579" s="55" t="s">
        <v>589</v>
      </c>
      <c r="B4579" s="55" t="s">
        <v>589</v>
      </c>
      <c r="C4579" s="60"/>
      <c r="D4579" s="21">
        <v>35173</v>
      </c>
      <c r="E4579" s="21"/>
      <c r="F4579" t="s">
        <v>547</v>
      </c>
      <c r="AT4579" s="48" t="s">
        <v>45</v>
      </c>
      <c r="AU4579" s="48"/>
      <c r="AV4579" s="48"/>
      <c r="AX4579">
        <v>94</v>
      </c>
    </row>
    <row r="4580" spans="1:50" x14ac:dyDescent="0.25">
      <c r="A4580" s="55" t="s">
        <v>601</v>
      </c>
      <c r="B4580" s="55" t="s">
        <v>601</v>
      </c>
      <c r="C4580" s="60"/>
      <c r="D4580" s="21">
        <v>35217</v>
      </c>
      <c r="E4580" s="21"/>
      <c r="F4580" t="s">
        <v>547</v>
      </c>
      <c r="AT4580" s="48" t="s">
        <v>45</v>
      </c>
      <c r="AU4580" s="48"/>
      <c r="AV4580" s="48"/>
      <c r="AX4580">
        <v>95</v>
      </c>
    </row>
    <row r="4581" spans="1:50" x14ac:dyDescent="0.25">
      <c r="A4581" s="55" t="s">
        <v>607</v>
      </c>
      <c r="B4581" s="55" t="s">
        <v>607</v>
      </c>
      <c r="C4581" s="60"/>
      <c r="D4581" s="21">
        <v>35237</v>
      </c>
      <c r="E4581" s="21"/>
      <c r="F4581" t="s">
        <v>547</v>
      </c>
      <c r="AT4581" s="48" t="s">
        <v>45</v>
      </c>
      <c r="AU4581" s="48"/>
      <c r="AV4581" s="48"/>
      <c r="AX4581">
        <v>90</v>
      </c>
    </row>
    <row r="4582" spans="1:50" x14ac:dyDescent="0.25">
      <c r="A4582" s="55" t="s">
        <v>591</v>
      </c>
      <c r="B4582" s="55" t="s">
        <v>591</v>
      </c>
      <c r="C4582" s="60"/>
      <c r="D4582" s="21">
        <v>35196</v>
      </c>
      <c r="E4582" s="21"/>
      <c r="F4582" t="s">
        <v>162</v>
      </c>
      <c r="AT4582" s="48" t="s">
        <v>45</v>
      </c>
      <c r="AU4582" s="48"/>
      <c r="AV4582" s="48"/>
      <c r="AX4582">
        <v>79</v>
      </c>
    </row>
    <row r="4583" spans="1:50" x14ac:dyDescent="0.25">
      <c r="A4583" s="55" t="s">
        <v>609</v>
      </c>
      <c r="B4583" s="55" t="s">
        <v>609</v>
      </c>
      <c r="C4583" s="60"/>
      <c r="D4583" s="21">
        <v>35262</v>
      </c>
      <c r="E4583" s="21"/>
      <c r="F4583" t="s">
        <v>162</v>
      </c>
      <c r="AT4583" s="48" t="s">
        <v>45</v>
      </c>
      <c r="AU4583" s="48"/>
      <c r="AV4583" s="48"/>
      <c r="AX4583">
        <v>73</v>
      </c>
    </row>
    <row r="4584" spans="1:50" x14ac:dyDescent="0.25">
      <c r="A4584" s="55" t="s">
        <v>585</v>
      </c>
      <c r="B4584" s="55" t="s">
        <v>585</v>
      </c>
      <c r="C4584" s="60"/>
      <c r="D4584" s="21">
        <v>35173</v>
      </c>
      <c r="E4584" s="21"/>
      <c r="F4584" t="s">
        <v>162</v>
      </c>
      <c r="AT4584" s="48" t="s">
        <v>45</v>
      </c>
      <c r="AU4584" s="48"/>
      <c r="AV4584" s="48"/>
      <c r="AX4584">
        <v>69</v>
      </c>
    </row>
    <row r="4585" spans="1:50" x14ac:dyDescent="0.25">
      <c r="A4585" s="55" t="s">
        <v>597</v>
      </c>
      <c r="B4585" s="55" t="s">
        <v>597</v>
      </c>
      <c r="C4585" s="60"/>
      <c r="D4585" s="21">
        <v>35217</v>
      </c>
      <c r="E4585" s="21"/>
      <c r="F4585" t="s">
        <v>162</v>
      </c>
      <c r="AT4585" s="48" t="s">
        <v>45</v>
      </c>
      <c r="AU4585" s="48"/>
      <c r="AV4585" s="48"/>
      <c r="AX4585">
        <v>88</v>
      </c>
    </row>
    <row r="4586" spans="1:50" x14ac:dyDescent="0.25">
      <c r="A4586" s="55" t="s">
        <v>603</v>
      </c>
      <c r="B4586" s="55" t="s">
        <v>603</v>
      </c>
      <c r="C4586" s="60"/>
      <c r="D4586" s="21">
        <v>35237</v>
      </c>
      <c r="E4586" s="21"/>
      <c r="F4586" t="s">
        <v>162</v>
      </c>
      <c r="AT4586" s="48" t="s">
        <v>45</v>
      </c>
      <c r="AU4586" s="48"/>
      <c r="AV4586" s="48"/>
      <c r="AX4586">
        <v>84</v>
      </c>
    </row>
    <row r="4587" spans="1:50" x14ac:dyDescent="0.25">
      <c r="A4587" s="55" t="s">
        <v>596</v>
      </c>
      <c r="B4587" s="55" t="s">
        <v>596</v>
      </c>
      <c r="C4587" s="60"/>
      <c r="D4587" s="21">
        <v>35196</v>
      </c>
      <c r="E4587" s="21"/>
      <c r="F4587" t="s">
        <v>94</v>
      </c>
      <c r="AT4587" s="48" t="s">
        <v>45</v>
      </c>
      <c r="AU4587" s="48"/>
      <c r="AV4587" s="48"/>
      <c r="AX4587">
        <v>91</v>
      </c>
    </row>
    <row r="4588" spans="1:50" x14ac:dyDescent="0.25">
      <c r="A4588" s="55" t="s">
        <v>614</v>
      </c>
      <c r="B4588" s="55" t="s">
        <v>614</v>
      </c>
      <c r="C4588" s="60"/>
      <c r="D4588" s="21">
        <v>35262</v>
      </c>
      <c r="E4588" s="21"/>
      <c r="F4588" t="s">
        <v>94</v>
      </c>
      <c r="AT4588" s="48" t="s">
        <v>45</v>
      </c>
      <c r="AU4588" s="48"/>
      <c r="AV4588" s="48"/>
      <c r="AX4588">
        <v>76</v>
      </c>
    </row>
    <row r="4589" spans="1:50" x14ac:dyDescent="0.25">
      <c r="A4589" s="55" t="s">
        <v>590</v>
      </c>
      <c r="B4589" s="55" t="s">
        <v>590</v>
      </c>
      <c r="C4589" s="60"/>
      <c r="D4589" s="21">
        <v>35173</v>
      </c>
      <c r="E4589" s="21"/>
      <c r="F4589" t="s">
        <v>94</v>
      </c>
      <c r="AT4589" s="48" t="s">
        <v>45</v>
      </c>
      <c r="AU4589" s="48"/>
      <c r="AV4589" s="48"/>
      <c r="AX4589">
        <v>81</v>
      </c>
    </row>
    <row r="4590" spans="1:50" x14ac:dyDescent="0.25">
      <c r="A4590" s="55" t="s">
        <v>602</v>
      </c>
      <c r="B4590" s="55" t="s">
        <v>602</v>
      </c>
      <c r="C4590" s="60"/>
      <c r="D4590" s="21">
        <v>35217</v>
      </c>
      <c r="E4590" s="21"/>
      <c r="F4590" t="s">
        <v>94</v>
      </c>
      <c r="AT4590" s="48" t="s">
        <v>45</v>
      </c>
      <c r="AU4590" s="48"/>
      <c r="AV4590" s="48"/>
      <c r="AX4590">
        <v>90</v>
      </c>
    </row>
    <row r="4591" spans="1:50" x14ac:dyDescent="0.25">
      <c r="A4591" s="55" t="s">
        <v>608</v>
      </c>
      <c r="B4591" s="55" t="s">
        <v>608</v>
      </c>
      <c r="C4591" s="60"/>
      <c r="D4591" s="21">
        <v>35237</v>
      </c>
      <c r="E4591" s="21"/>
      <c r="F4591" t="s">
        <v>94</v>
      </c>
      <c r="AT4591" s="48" t="s">
        <v>45</v>
      </c>
      <c r="AU4591" s="48"/>
      <c r="AV4591" s="48"/>
      <c r="AX4591">
        <v>85</v>
      </c>
    </row>
    <row r="4592" spans="1:50" x14ac:dyDescent="0.25">
      <c r="A4592" s="55" t="s">
        <v>593</v>
      </c>
      <c r="B4592" s="55" t="s">
        <v>593</v>
      </c>
      <c r="C4592" s="60"/>
      <c r="D4592" s="21">
        <v>35196</v>
      </c>
      <c r="E4592" s="21"/>
      <c r="F4592" t="s">
        <v>543</v>
      </c>
      <c r="AT4592" s="48" t="s">
        <v>45</v>
      </c>
      <c r="AU4592" s="48"/>
      <c r="AV4592" s="48"/>
      <c r="AX4592">
        <v>110</v>
      </c>
    </row>
    <row r="4593" spans="1:64" x14ac:dyDescent="0.25">
      <c r="A4593" s="55" t="s">
        <v>611</v>
      </c>
      <c r="B4593" s="55" t="s">
        <v>611</v>
      </c>
      <c r="C4593" s="60"/>
      <c r="D4593" s="21">
        <v>35262</v>
      </c>
      <c r="E4593" s="21"/>
      <c r="F4593" t="s">
        <v>543</v>
      </c>
      <c r="AT4593" s="48" t="s">
        <v>45</v>
      </c>
      <c r="AU4593" s="48"/>
      <c r="AV4593" s="48"/>
      <c r="AX4593">
        <v>91</v>
      </c>
    </row>
    <row r="4594" spans="1:64" x14ac:dyDescent="0.25">
      <c r="A4594" s="55" t="s">
        <v>587</v>
      </c>
      <c r="B4594" s="55" t="s">
        <v>587</v>
      </c>
      <c r="C4594" s="60"/>
      <c r="D4594" s="21">
        <v>35173</v>
      </c>
      <c r="E4594" s="21"/>
      <c r="F4594" t="s">
        <v>543</v>
      </c>
      <c r="AT4594" s="48" t="s">
        <v>45</v>
      </c>
      <c r="AU4594" s="48"/>
      <c r="AV4594" s="48"/>
      <c r="AX4594">
        <v>107</v>
      </c>
    </row>
    <row r="4595" spans="1:64" x14ac:dyDescent="0.25">
      <c r="A4595" s="55" t="s">
        <v>599</v>
      </c>
      <c r="B4595" s="55" t="s">
        <v>599</v>
      </c>
      <c r="C4595" s="60"/>
      <c r="D4595" s="21">
        <v>35217</v>
      </c>
      <c r="E4595" s="21"/>
      <c r="F4595" t="s">
        <v>543</v>
      </c>
      <c r="AT4595" s="48" t="s">
        <v>45</v>
      </c>
      <c r="AU4595" s="48"/>
      <c r="AV4595" s="48"/>
      <c r="AX4595">
        <v>111</v>
      </c>
    </row>
    <row r="4596" spans="1:64" x14ac:dyDescent="0.25">
      <c r="A4596" s="55" t="s">
        <v>605</v>
      </c>
      <c r="B4596" s="55" t="s">
        <v>605</v>
      </c>
      <c r="C4596" s="60"/>
      <c r="D4596" s="21">
        <v>35237</v>
      </c>
      <c r="E4596" s="21"/>
      <c r="F4596" t="s">
        <v>543</v>
      </c>
      <c r="AT4596" s="48" t="s">
        <v>45</v>
      </c>
      <c r="AU4596" s="48"/>
      <c r="AV4596" s="48"/>
      <c r="AX4596">
        <v>99</v>
      </c>
    </row>
    <row r="4597" spans="1:64" x14ac:dyDescent="0.25">
      <c r="A4597" s="55" t="s">
        <v>594</v>
      </c>
      <c r="B4597" s="55" t="s">
        <v>594</v>
      </c>
      <c r="C4597" s="60"/>
      <c r="D4597" s="21">
        <v>35196</v>
      </c>
      <c r="E4597" s="21"/>
      <c r="F4597" t="s">
        <v>545</v>
      </c>
      <c r="AT4597" s="48" t="s">
        <v>45</v>
      </c>
      <c r="AU4597" s="48"/>
      <c r="AV4597" s="48"/>
      <c r="AX4597">
        <v>102</v>
      </c>
    </row>
    <row r="4598" spans="1:64" x14ac:dyDescent="0.25">
      <c r="A4598" s="55" t="s">
        <v>612</v>
      </c>
      <c r="B4598" s="55" t="s">
        <v>612</v>
      </c>
      <c r="C4598" s="60"/>
      <c r="D4598" s="21">
        <v>35262</v>
      </c>
      <c r="E4598" s="21"/>
      <c r="F4598" t="s">
        <v>545</v>
      </c>
      <c r="AT4598" s="48" t="s">
        <v>45</v>
      </c>
      <c r="AU4598" s="48"/>
      <c r="AV4598" s="48"/>
      <c r="AX4598">
        <v>81</v>
      </c>
    </row>
    <row r="4599" spans="1:64" x14ac:dyDescent="0.25">
      <c r="A4599" s="55" t="s">
        <v>588</v>
      </c>
      <c r="B4599" s="55" t="s">
        <v>588</v>
      </c>
      <c r="C4599" s="60"/>
      <c r="D4599" s="21">
        <v>35173</v>
      </c>
      <c r="E4599" s="21"/>
      <c r="F4599" t="s">
        <v>545</v>
      </c>
      <c r="AT4599" s="48" t="s">
        <v>45</v>
      </c>
      <c r="AU4599" s="48"/>
      <c r="AV4599" s="48"/>
      <c r="AX4599">
        <v>113</v>
      </c>
    </row>
    <row r="4600" spans="1:64" x14ac:dyDescent="0.25">
      <c r="A4600" s="55" t="s">
        <v>600</v>
      </c>
      <c r="B4600" s="55" t="s">
        <v>600</v>
      </c>
      <c r="C4600" s="60"/>
      <c r="D4600" s="21">
        <v>35217</v>
      </c>
      <c r="E4600" s="21"/>
      <c r="F4600" t="s">
        <v>545</v>
      </c>
      <c r="AT4600" s="48" t="s">
        <v>45</v>
      </c>
      <c r="AU4600" s="48"/>
      <c r="AV4600" s="48"/>
      <c r="AX4600">
        <v>110</v>
      </c>
    </row>
    <row r="4601" spans="1:64" x14ac:dyDescent="0.25">
      <c r="A4601" s="55" t="s">
        <v>606</v>
      </c>
      <c r="B4601" s="55" t="s">
        <v>606</v>
      </c>
      <c r="C4601" s="60"/>
      <c r="D4601" s="21">
        <v>35237</v>
      </c>
      <c r="E4601" s="21"/>
      <c r="F4601" t="s">
        <v>545</v>
      </c>
      <c r="AT4601" s="48" t="s">
        <v>45</v>
      </c>
      <c r="AU4601" s="48"/>
      <c r="AV4601" s="48"/>
      <c r="AX4601">
        <v>97</v>
      </c>
    </row>
    <row r="4602" spans="1:64" x14ac:dyDescent="0.25">
      <c r="A4602" s="55" t="s">
        <v>434</v>
      </c>
      <c r="B4602" s="55" t="s">
        <v>434</v>
      </c>
      <c r="C4602" s="60"/>
      <c r="F4602" s="38"/>
      <c r="AT4602" t="s">
        <v>45</v>
      </c>
      <c r="AW4602">
        <v>77</v>
      </c>
      <c r="AY4602">
        <v>100</v>
      </c>
      <c r="AZ4602">
        <v>140</v>
      </c>
    </row>
    <row r="4603" spans="1:64" x14ac:dyDescent="0.25">
      <c r="A4603" s="55" t="s">
        <v>428</v>
      </c>
      <c r="B4603" s="55" t="s">
        <v>428</v>
      </c>
      <c r="C4603" s="60"/>
      <c r="F4603" s="38"/>
      <c r="AT4603" t="s">
        <v>45</v>
      </c>
      <c r="AW4603">
        <v>85</v>
      </c>
      <c r="AY4603">
        <v>104</v>
      </c>
      <c r="AZ4603">
        <v>143</v>
      </c>
    </row>
    <row r="4604" spans="1:64" x14ac:dyDescent="0.25">
      <c r="A4604" s="55" t="s">
        <v>431</v>
      </c>
      <c r="B4604" s="55" t="s">
        <v>431</v>
      </c>
      <c r="C4604" s="60"/>
      <c r="F4604" s="38"/>
      <c r="AT4604" t="s">
        <v>45</v>
      </c>
      <c r="AW4604">
        <v>80</v>
      </c>
      <c r="AY4604">
        <v>100</v>
      </c>
      <c r="AZ4604">
        <v>137</v>
      </c>
    </row>
    <row r="4605" spans="1:64" x14ac:dyDescent="0.25">
      <c r="A4605" s="55" t="s">
        <v>435</v>
      </c>
      <c r="B4605" s="55" t="s">
        <v>435</v>
      </c>
      <c r="C4605" s="60"/>
      <c r="F4605" s="38"/>
      <c r="AT4605" t="s">
        <v>45</v>
      </c>
      <c r="AW4605">
        <v>74</v>
      </c>
      <c r="AY4605">
        <v>100</v>
      </c>
      <c r="AZ4605">
        <v>140</v>
      </c>
    </row>
    <row r="4606" spans="1:64" x14ac:dyDescent="0.25">
      <c r="A4606" s="55" t="s">
        <v>429</v>
      </c>
      <c r="B4606" s="55" t="s">
        <v>429</v>
      </c>
      <c r="C4606" s="60"/>
      <c r="F4606" s="38"/>
      <c r="AT4606" t="s">
        <v>45</v>
      </c>
      <c r="AW4606">
        <v>92</v>
      </c>
      <c r="AY4606">
        <v>114</v>
      </c>
      <c r="AZ4606">
        <v>151</v>
      </c>
    </row>
    <row r="4607" spans="1:64" x14ac:dyDescent="0.25">
      <c r="A4607" s="55" t="s">
        <v>432</v>
      </c>
      <c r="B4607" s="55" t="s">
        <v>432</v>
      </c>
      <c r="C4607" s="60"/>
      <c r="F4607" s="38"/>
      <c r="AT4607" t="s">
        <v>45</v>
      </c>
      <c r="AW4607">
        <v>90</v>
      </c>
      <c r="AY4607">
        <v>104</v>
      </c>
      <c r="AZ4607">
        <v>157</v>
      </c>
    </row>
    <row r="4608" spans="1:64" x14ac:dyDescent="0.25">
      <c r="A4608" s="55" t="s">
        <v>433</v>
      </c>
      <c r="B4608" s="55" t="s">
        <v>433</v>
      </c>
      <c r="C4608" s="60">
        <v>41116</v>
      </c>
      <c r="F4608" s="42" t="s">
        <v>94</v>
      </c>
      <c r="BL4608" s="43">
        <v>2.4</v>
      </c>
    </row>
    <row r="4609" spans="1:64" x14ac:dyDescent="0.25">
      <c r="A4609" s="55" t="s">
        <v>433</v>
      </c>
      <c r="B4609" s="55" t="s">
        <v>433</v>
      </c>
      <c r="C4609" s="60">
        <v>41128</v>
      </c>
      <c r="F4609" s="42" t="s">
        <v>94</v>
      </c>
      <c r="BL4609" s="43">
        <v>3.55</v>
      </c>
    </row>
    <row r="4610" spans="1:64" x14ac:dyDescent="0.25">
      <c r="A4610" s="55" t="s">
        <v>433</v>
      </c>
      <c r="B4610" s="55" t="s">
        <v>433</v>
      </c>
      <c r="C4610" s="60">
        <v>41136</v>
      </c>
      <c r="F4610" s="42" t="s">
        <v>94</v>
      </c>
      <c r="BL4610" s="43">
        <v>4.8499999999999996</v>
      </c>
    </row>
    <row r="4611" spans="1:64" x14ac:dyDescent="0.25">
      <c r="A4611" s="55" t="s">
        <v>433</v>
      </c>
      <c r="B4611" s="55" t="s">
        <v>433</v>
      </c>
      <c r="C4611" s="60"/>
      <c r="F4611" s="38" t="s">
        <v>94</v>
      </c>
      <c r="AT4611" t="s">
        <v>45</v>
      </c>
      <c r="AW4611">
        <v>76</v>
      </c>
      <c r="AY4611">
        <v>100</v>
      </c>
      <c r="AZ4611">
        <v>140</v>
      </c>
    </row>
    <row r="4612" spans="1:64" x14ac:dyDescent="0.25">
      <c r="A4612" s="55" t="s">
        <v>427</v>
      </c>
      <c r="B4612" s="55" t="s">
        <v>427</v>
      </c>
      <c r="C4612" s="60">
        <v>41103</v>
      </c>
      <c r="F4612" s="42" t="s">
        <v>94</v>
      </c>
      <c r="BL4612" s="43">
        <v>5.5</v>
      </c>
    </row>
    <row r="4613" spans="1:64" x14ac:dyDescent="0.25">
      <c r="A4613" s="55" t="s">
        <v>427</v>
      </c>
      <c r="B4613" s="55" t="s">
        <v>427</v>
      </c>
      <c r="C4613" s="60"/>
      <c r="F4613" s="38"/>
      <c r="AT4613" t="s">
        <v>45</v>
      </c>
      <c r="AW4613">
        <v>94</v>
      </c>
      <c r="AY4613">
        <v>113</v>
      </c>
      <c r="AZ4613">
        <v>151</v>
      </c>
    </row>
    <row r="4614" spans="1:64" x14ac:dyDescent="0.25">
      <c r="A4614" s="55" t="s">
        <v>430</v>
      </c>
      <c r="B4614" s="55" t="s">
        <v>430</v>
      </c>
      <c r="C4614" s="60">
        <v>41103</v>
      </c>
      <c r="F4614" s="42" t="s">
        <v>94</v>
      </c>
      <c r="BL4614" s="43">
        <v>3</v>
      </c>
    </row>
    <row r="4615" spans="1:64" x14ac:dyDescent="0.25">
      <c r="A4615" s="55" t="s">
        <v>430</v>
      </c>
      <c r="B4615" s="55" t="s">
        <v>430</v>
      </c>
      <c r="C4615" s="60">
        <v>41110</v>
      </c>
      <c r="F4615" s="42" t="s">
        <v>94</v>
      </c>
      <c r="BL4615" s="43">
        <v>4</v>
      </c>
    </row>
    <row r="4616" spans="1:64" x14ac:dyDescent="0.25">
      <c r="A4616" s="55" t="s">
        <v>430</v>
      </c>
      <c r="B4616" s="55" t="s">
        <v>430</v>
      </c>
      <c r="C4616" s="60">
        <v>41116</v>
      </c>
      <c r="F4616" s="42" t="s">
        <v>94</v>
      </c>
      <c r="BL4616" s="43">
        <v>5.2</v>
      </c>
    </row>
    <row r="4617" spans="1:64" x14ac:dyDescent="0.25">
      <c r="A4617" s="55" t="s">
        <v>430</v>
      </c>
      <c r="B4617" s="55" t="s">
        <v>430</v>
      </c>
      <c r="C4617" s="60">
        <v>41128</v>
      </c>
      <c r="F4617" s="42" t="s">
        <v>94</v>
      </c>
      <c r="BL4617" s="43">
        <v>9</v>
      </c>
    </row>
    <row r="4618" spans="1:64" x14ac:dyDescent="0.25">
      <c r="A4618" s="55" t="s">
        <v>430</v>
      </c>
      <c r="B4618" s="55" t="s">
        <v>430</v>
      </c>
      <c r="C4618" s="60"/>
      <c r="F4618" s="38" t="s">
        <v>94</v>
      </c>
      <c r="AT4618" t="s">
        <v>45</v>
      </c>
      <c r="AW4618">
        <v>91</v>
      </c>
      <c r="AY4618">
        <v>104</v>
      </c>
      <c r="AZ4618">
        <v>157</v>
      </c>
    </row>
    <row r="4619" spans="1:64" x14ac:dyDescent="0.25">
      <c r="A4619" s="55" t="s">
        <v>652</v>
      </c>
      <c r="B4619" s="55" t="s">
        <v>652</v>
      </c>
      <c r="C4619" s="60"/>
      <c r="D4619" s="21">
        <v>35201</v>
      </c>
      <c r="E4619" s="21"/>
      <c r="F4619" t="s">
        <v>219</v>
      </c>
      <c r="AT4619" s="48" t="s">
        <v>45</v>
      </c>
      <c r="AU4619" s="48"/>
      <c r="AV4619" s="48"/>
      <c r="AX4619">
        <v>122</v>
      </c>
    </row>
    <row r="4620" spans="1:64" x14ac:dyDescent="0.25">
      <c r="A4620" s="55" t="s">
        <v>658</v>
      </c>
      <c r="B4620" s="55" t="s">
        <v>658</v>
      </c>
      <c r="C4620" s="60"/>
      <c r="D4620" s="21">
        <v>35264</v>
      </c>
      <c r="E4620" s="21"/>
      <c r="F4620" t="s">
        <v>219</v>
      </c>
      <c r="AT4620" s="48" t="s">
        <v>45</v>
      </c>
      <c r="AU4620" s="48"/>
      <c r="AV4620" s="48"/>
      <c r="AX4620">
        <v>88</v>
      </c>
    </row>
    <row r="4621" spans="1:64" x14ac:dyDescent="0.25">
      <c r="A4621" s="55" t="s">
        <v>646</v>
      </c>
      <c r="B4621" s="55" t="s">
        <v>646</v>
      </c>
      <c r="C4621" s="60"/>
      <c r="D4621" s="21">
        <v>35192</v>
      </c>
      <c r="E4621" s="21"/>
      <c r="F4621" t="s">
        <v>219</v>
      </c>
      <c r="AT4621" s="48" t="s">
        <v>45</v>
      </c>
      <c r="AU4621" s="48"/>
      <c r="AV4621" s="48"/>
      <c r="AX4621">
        <v>124</v>
      </c>
    </row>
    <row r="4622" spans="1:64" x14ac:dyDescent="0.25">
      <c r="A4622" s="55" t="s">
        <v>655</v>
      </c>
      <c r="B4622" s="55" t="s">
        <v>655</v>
      </c>
      <c r="C4622" s="60"/>
      <c r="D4622" s="21">
        <v>35201</v>
      </c>
      <c r="E4622" s="21"/>
      <c r="F4622" t="s">
        <v>547</v>
      </c>
      <c r="AT4622" s="48" t="s">
        <v>45</v>
      </c>
      <c r="AU4622" s="48"/>
      <c r="AV4622" s="48"/>
      <c r="AX4622">
        <v>122</v>
      </c>
    </row>
    <row r="4623" spans="1:64" x14ac:dyDescent="0.25">
      <c r="A4623" s="55" t="s">
        <v>661</v>
      </c>
      <c r="B4623" s="55" t="s">
        <v>661</v>
      </c>
      <c r="C4623" s="60"/>
      <c r="D4623" s="21">
        <v>35264</v>
      </c>
      <c r="E4623" s="21"/>
      <c r="F4623" t="s">
        <v>547</v>
      </c>
      <c r="AT4623" s="48" t="s">
        <v>45</v>
      </c>
      <c r="AU4623" s="48"/>
      <c r="AV4623" s="48"/>
      <c r="AX4623">
        <v>88</v>
      </c>
    </row>
    <row r="4624" spans="1:64" x14ac:dyDescent="0.25">
      <c r="A4624" s="55" t="s">
        <v>649</v>
      </c>
      <c r="B4624" s="55" t="s">
        <v>649</v>
      </c>
      <c r="C4624" s="60"/>
      <c r="D4624" s="21">
        <v>35192</v>
      </c>
      <c r="E4624" s="21"/>
      <c r="F4624" t="s">
        <v>547</v>
      </c>
      <c r="AT4624" s="48" t="s">
        <v>45</v>
      </c>
      <c r="AU4624" s="48"/>
      <c r="AV4624" s="48"/>
      <c r="AX4624">
        <v>127</v>
      </c>
    </row>
    <row r="4625" spans="1:63" x14ac:dyDescent="0.25">
      <c r="A4625" s="55" t="s">
        <v>651</v>
      </c>
      <c r="B4625" s="55" t="s">
        <v>651</v>
      </c>
      <c r="C4625" s="60"/>
      <c r="D4625" s="21">
        <v>35201</v>
      </c>
      <c r="E4625" s="21"/>
      <c r="F4625" t="s">
        <v>162</v>
      </c>
      <c r="AT4625" s="48" t="s">
        <v>45</v>
      </c>
      <c r="AU4625" s="48"/>
      <c r="AV4625" s="48"/>
      <c r="AX4625">
        <v>112</v>
      </c>
    </row>
    <row r="4626" spans="1:63" x14ac:dyDescent="0.25">
      <c r="A4626" s="55" t="s">
        <v>657</v>
      </c>
      <c r="B4626" s="55" t="s">
        <v>657</v>
      </c>
      <c r="C4626" s="60"/>
      <c r="D4626" s="21">
        <v>35264</v>
      </c>
      <c r="E4626" s="21"/>
      <c r="F4626" t="s">
        <v>162</v>
      </c>
      <c r="AT4626" s="48" t="s">
        <v>45</v>
      </c>
      <c r="AU4626" s="48"/>
      <c r="AV4626" s="48"/>
      <c r="AX4626">
        <v>84</v>
      </c>
    </row>
    <row r="4627" spans="1:63" x14ac:dyDescent="0.25">
      <c r="A4627" s="55" t="s">
        <v>645</v>
      </c>
      <c r="B4627" s="55" t="s">
        <v>645</v>
      </c>
      <c r="C4627" s="60"/>
      <c r="D4627" s="21">
        <v>35192</v>
      </c>
      <c r="E4627" s="21"/>
      <c r="F4627" t="s">
        <v>162</v>
      </c>
      <c r="AT4627" s="48" t="s">
        <v>45</v>
      </c>
      <c r="AU4627" s="48"/>
      <c r="AV4627" s="48"/>
      <c r="AX4627">
        <v>118</v>
      </c>
    </row>
    <row r="4628" spans="1:63" x14ac:dyDescent="0.25">
      <c r="A4628" s="55" t="s">
        <v>656</v>
      </c>
      <c r="B4628" s="55" t="s">
        <v>656</v>
      </c>
      <c r="C4628" s="60"/>
      <c r="D4628" s="21">
        <v>35201</v>
      </c>
      <c r="E4628" s="21"/>
      <c r="F4628" t="s">
        <v>94</v>
      </c>
      <c r="AT4628" s="48" t="s">
        <v>45</v>
      </c>
      <c r="AU4628" s="48"/>
      <c r="AV4628" s="48"/>
      <c r="AX4628">
        <v>115</v>
      </c>
    </row>
    <row r="4629" spans="1:63" x14ac:dyDescent="0.25">
      <c r="A4629" s="55" t="s">
        <v>662</v>
      </c>
      <c r="B4629" s="55" t="s">
        <v>662</v>
      </c>
      <c r="C4629" s="60"/>
      <c r="D4629" s="21">
        <v>35264</v>
      </c>
      <c r="E4629" s="21"/>
      <c r="F4629" t="s">
        <v>94</v>
      </c>
      <c r="AT4629" s="48" t="s">
        <v>45</v>
      </c>
      <c r="AU4629" s="48"/>
      <c r="AV4629" s="48"/>
      <c r="AX4629">
        <v>88</v>
      </c>
    </row>
    <row r="4630" spans="1:63" x14ac:dyDescent="0.25">
      <c r="A4630" s="55" t="s">
        <v>650</v>
      </c>
      <c r="B4630" s="55" t="s">
        <v>650</v>
      </c>
      <c r="C4630" s="60"/>
      <c r="D4630" s="21">
        <v>35192</v>
      </c>
      <c r="E4630" s="21"/>
      <c r="F4630" t="s">
        <v>94</v>
      </c>
      <c r="AT4630" s="48" t="s">
        <v>45</v>
      </c>
      <c r="AU4630" s="48"/>
      <c r="AV4630" s="48"/>
      <c r="AX4630">
        <v>124</v>
      </c>
    </row>
    <row r="4631" spans="1:63" x14ac:dyDescent="0.25">
      <c r="A4631" s="55" t="s">
        <v>653</v>
      </c>
      <c r="B4631" s="55" t="s">
        <v>653</v>
      </c>
      <c r="C4631" s="60"/>
      <c r="D4631" s="21">
        <v>35201</v>
      </c>
      <c r="E4631" s="21"/>
      <c r="F4631" t="s">
        <v>543</v>
      </c>
      <c r="AT4631" s="48" t="s">
        <v>45</v>
      </c>
      <c r="AU4631" s="48"/>
      <c r="AV4631" s="48"/>
      <c r="AX4631">
        <v>131</v>
      </c>
    </row>
    <row r="4632" spans="1:63" x14ac:dyDescent="0.25">
      <c r="A4632" s="55" t="s">
        <v>659</v>
      </c>
      <c r="B4632" s="55" t="s">
        <v>659</v>
      </c>
      <c r="C4632" s="60"/>
      <c r="D4632" s="21">
        <v>35264</v>
      </c>
      <c r="E4632" s="21"/>
      <c r="F4632" t="s">
        <v>543</v>
      </c>
      <c r="AT4632" s="48" t="s">
        <v>45</v>
      </c>
      <c r="AU4632" s="48"/>
      <c r="AV4632" s="48"/>
      <c r="AX4632">
        <v>98</v>
      </c>
    </row>
    <row r="4633" spans="1:63" x14ac:dyDescent="0.25">
      <c r="A4633" s="55" t="s">
        <v>647</v>
      </c>
      <c r="B4633" s="55" t="s">
        <v>647</v>
      </c>
      <c r="C4633" s="60"/>
      <c r="D4633" s="21">
        <v>35192</v>
      </c>
      <c r="E4633" s="21"/>
      <c r="F4633" t="s">
        <v>543</v>
      </c>
      <c r="AT4633" s="48" t="s">
        <v>45</v>
      </c>
      <c r="AU4633" s="48"/>
      <c r="AV4633" s="48"/>
      <c r="AX4633">
        <v>138</v>
      </c>
    </row>
    <row r="4634" spans="1:63" x14ac:dyDescent="0.25">
      <c r="A4634" s="55" t="s">
        <v>654</v>
      </c>
      <c r="B4634" s="55" t="s">
        <v>654</v>
      </c>
      <c r="C4634" s="60"/>
      <c r="D4634" s="21">
        <v>35201</v>
      </c>
      <c r="E4634" s="21"/>
      <c r="F4634" t="s">
        <v>545</v>
      </c>
      <c r="AT4634" s="48" t="s">
        <v>45</v>
      </c>
      <c r="AU4634" s="48"/>
      <c r="AV4634" s="48"/>
      <c r="AX4634">
        <v>126</v>
      </c>
    </row>
    <row r="4635" spans="1:63" x14ac:dyDescent="0.25">
      <c r="A4635" s="55" t="s">
        <v>660</v>
      </c>
      <c r="B4635" s="55" t="s">
        <v>660</v>
      </c>
      <c r="C4635" s="60"/>
      <c r="D4635" s="21">
        <v>35264</v>
      </c>
      <c r="E4635" s="21"/>
      <c r="F4635" t="s">
        <v>545</v>
      </c>
      <c r="AT4635" s="48" t="s">
        <v>45</v>
      </c>
      <c r="AU4635" s="48"/>
      <c r="AV4635" s="48"/>
      <c r="AX4635">
        <v>88</v>
      </c>
    </row>
    <row r="4636" spans="1:63" x14ac:dyDescent="0.25">
      <c r="A4636" s="55" t="s">
        <v>648</v>
      </c>
      <c r="B4636" s="55" t="s">
        <v>648</v>
      </c>
      <c r="C4636" s="60"/>
      <c r="D4636" s="21">
        <v>35192</v>
      </c>
      <c r="E4636" s="21"/>
      <c r="F4636" t="s">
        <v>545</v>
      </c>
      <c r="AT4636" s="48" t="s">
        <v>45</v>
      </c>
      <c r="AU4636" s="48"/>
      <c r="AV4636" s="48"/>
      <c r="AX4636">
        <v>133</v>
      </c>
    </row>
    <row r="4637" spans="1:63" x14ac:dyDescent="0.25">
      <c r="A4637" s="3" t="s">
        <v>325</v>
      </c>
      <c r="B4637" s="3" t="s">
        <v>325</v>
      </c>
      <c r="C4637" s="4">
        <v>37448</v>
      </c>
      <c r="D4637" s="9"/>
      <c r="E4637" s="9"/>
      <c r="F4637" s="10"/>
      <c r="BA4637">
        <v>0</v>
      </c>
    </row>
    <row r="4638" spans="1:63" x14ac:dyDescent="0.25">
      <c r="A4638" s="3" t="s">
        <v>325</v>
      </c>
      <c r="B4638" s="3" t="s">
        <v>325</v>
      </c>
      <c r="C4638" s="4">
        <v>37504</v>
      </c>
      <c r="D4638" s="9"/>
      <c r="E4638" s="9"/>
      <c r="F4638" s="10"/>
      <c r="BA4638">
        <v>10</v>
      </c>
    </row>
    <row r="4639" spans="1:63" x14ac:dyDescent="0.25">
      <c r="A4639" s="3" t="s">
        <v>325</v>
      </c>
      <c r="B4639" s="3" t="s">
        <v>325</v>
      </c>
      <c r="C4639" s="4">
        <v>37560</v>
      </c>
      <c r="D4639" s="9"/>
      <c r="E4639" s="9"/>
      <c r="F4639" s="10"/>
      <c r="BA4639">
        <v>43</v>
      </c>
      <c r="BK4639">
        <v>879</v>
      </c>
    </row>
    <row r="4640" spans="1:63" x14ac:dyDescent="0.25">
      <c r="A4640" s="3" t="s">
        <v>325</v>
      </c>
      <c r="B4640" s="3" t="s">
        <v>325</v>
      </c>
      <c r="C4640" s="4">
        <v>37568</v>
      </c>
      <c r="D4640" s="9"/>
      <c r="E4640" s="9"/>
      <c r="F4640" s="10"/>
      <c r="BA4640">
        <v>65</v>
      </c>
    </row>
    <row r="4641" spans="1:63" x14ac:dyDescent="0.25">
      <c r="A4641" s="3" t="s">
        <v>325</v>
      </c>
      <c r="B4641" s="3" t="s">
        <v>325</v>
      </c>
      <c r="C4641" s="4">
        <v>37570</v>
      </c>
      <c r="D4641" s="9"/>
      <c r="E4641" s="9"/>
      <c r="F4641" s="10"/>
      <c r="BK4641">
        <v>1164</v>
      </c>
    </row>
    <row r="4642" spans="1:63" x14ac:dyDescent="0.25">
      <c r="A4642" s="3" t="s">
        <v>325</v>
      </c>
      <c r="B4642" s="3" t="s">
        <v>325</v>
      </c>
      <c r="C4642" s="4">
        <v>37582</v>
      </c>
      <c r="D4642" s="9"/>
      <c r="E4642" s="9"/>
      <c r="F4642" s="10"/>
      <c r="BA4642">
        <v>75</v>
      </c>
      <c r="BK4642">
        <v>793</v>
      </c>
    </row>
    <row r="4643" spans="1:63" x14ac:dyDescent="0.25">
      <c r="A4643" s="3" t="s">
        <v>325</v>
      </c>
      <c r="B4643" s="3" t="s">
        <v>325</v>
      </c>
      <c r="C4643" s="4">
        <v>37617</v>
      </c>
      <c r="D4643" s="9"/>
      <c r="E4643" s="9"/>
      <c r="F4643" s="10"/>
      <c r="BA4643">
        <v>86</v>
      </c>
    </row>
    <row r="4644" spans="1:63" x14ac:dyDescent="0.25">
      <c r="A4644" s="3" t="s">
        <v>325</v>
      </c>
      <c r="B4644" s="3" t="s">
        <v>325</v>
      </c>
      <c r="C4644" s="4"/>
      <c r="D4644" s="9"/>
      <c r="E4644" s="9"/>
      <c r="F4644" s="10"/>
      <c r="AD4644">
        <v>412.14</v>
      </c>
      <c r="AT4644" t="s">
        <v>45</v>
      </c>
      <c r="BA4644">
        <v>90</v>
      </c>
    </row>
    <row r="4645" spans="1:63" x14ac:dyDescent="0.25">
      <c r="A4645" s="3" t="s">
        <v>326</v>
      </c>
      <c r="B4645" s="3" t="s">
        <v>326</v>
      </c>
      <c r="C4645" s="4"/>
      <c r="D4645" s="9"/>
      <c r="E4645" s="9"/>
      <c r="F4645" s="10"/>
      <c r="AD4645">
        <v>413.23</v>
      </c>
      <c r="AT4645" t="s">
        <v>45</v>
      </c>
      <c r="BA4645">
        <v>90</v>
      </c>
    </row>
    <row r="4646" spans="1:63" x14ac:dyDescent="0.25">
      <c r="A4646" s="3" t="s">
        <v>327</v>
      </c>
      <c r="B4646" s="3" t="s">
        <v>327</v>
      </c>
      <c r="C4646" s="4"/>
      <c r="D4646" s="9"/>
      <c r="E4646" s="9"/>
      <c r="F4646" s="10"/>
      <c r="AD4646">
        <v>428.95</v>
      </c>
      <c r="AT4646" t="s">
        <v>45</v>
      </c>
      <c r="BA4646">
        <v>90</v>
      </c>
    </row>
    <row r="4647" spans="1:63" x14ac:dyDescent="0.25">
      <c r="A4647" s="3" t="s">
        <v>328</v>
      </c>
      <c r="B4647" s="3" t="s">
        <v>328</v>
      </c>
      <c r="C4647" s="4"/>
      <c r="D4647" s="9"/>
      <c r="E4647" s="9"/>
      <c r="F4647" s="10"/>
      <c r="AD4647">
        <v>483.64</v>
      </c>
      <c r="AT4647" t="s">
        <v>45</v>
      </c>
      <c r="BA4647">
        <v>90</v>
      </c>
    </row>
    <row r="4648" spans="1:63" x14ac:dyDescent="0.25">
      <c r="A4648" s="3" t="s">
        <v>329</v>
      </c>
      <c r="B4648" s="3" t="s">
        <v>329</v>
      </c>
      <c r="C4648" s="4"/>
      <c r="D4648" s="9"/>
      <c r="E4648" s="9"/>
      <c r="F4648" s="10"/>
      <c r="AD4648">
        <v>443.54</v>
      </c>
      <c r="AT4648" t="s">
        <v>45</v>
      </c>
      <c r="BA4648">
        <v>90</v>
      </c>
    </row>
    <row r="4649" spans="1:63" x14ac:dyDescent="0.25">
      <c r="A4649" s="3" t="s">
        <v>330</v>
      </c>
      <c r="B4649" s="3" t="s">
        <v>330</v>
      </c>
      <c r="C4649" s="4"/>
      <c r="D4649" s="9"/>
      <c r="E4649" s="9"/>
      <c r="F4649" s="10"/>
      <c r="AD4649">
        <v>394.4</v>
      </c>
      <c r="AT4649" t="s">
        <v>45</v>
      </c>
      <c r="BA4649">
        <v>90</v>
      </c>
    </row>
    <row r="4650" spans="1:63" x14ac:dyDescent="0.25">
      <c r="A4650" s="3" t="s">
        <v>331</v>
      </c>
      <c r="B4650" s="3" t="s">
        <v>331</v>
      </c>
      <c r="C4650" s="4"/>
      <c r="D4650" s="9"/>
      <c r="E4650" s="9"/>
      <c r="F4650" s="10"/>
      <c r="AD4650">
        <v>425.75</v>
      </c>
      <c r="AT4650" t="s">
        <v>45</v>
      </c>
      <c r="BA4650">
        <v>90</v>
      </c>
    </row>
    <row r="4651" spans="1:63" x14ac:dyDescent="0.25">
      <c r="A4651" s="3" t="s">
        <v>332</v>
      </c>
      <c r="B4651" s="3" t="s">
        <v>332</v>
      </c>
      <c r="C4651" s="4"/>
      <c r="D4651" s="9"/>
      <c r="E4651" s="9"/>
      <c r="F4651" s="10"/>
      <c r="AD4651">
        <v>407.7</v>
      </c>
      <c r="AT4651" t="s">
        <v>45</v>
      </c>
      <c r="BA4651">
        <v>90</v>
      </c>
    </row>
    <row r="4652" spans="1:63" x14ac:dyDescent="0.25">
      <c r="A4652" s="3" t="s">
        <v>333</v>
      </c>
      <c r="B4652" s="3" t="s">
        <v>333</v>
      </c>
      <c r="C4652" s="4"/>
      <c r="D4652" s="9"/>
      <c r="E4652" s="9"/>
      <c r="F4652" s="10"/>
      <c r="AD4652">
        <v>348.24</v>
      </c>
      <c r="AT4652" t="s">
        <v>45</v>
      </c>
      <c r="BA4652">
        <v>90</v>
      </c>
    </row>
    <row r="4653" spans="1:63" x14ac:dyDescent="0.25">
      <c r="A4653" s="3" t="s">
        <v>334</v>
      </c>
      <c r="B4653" s="3" t="s">
        <v>334</v>
      </c>
      <c r="C4653" s="4"/>
      <c r="D4653" s="9"/>
      <c r="E4653" s="9"/>
      <c r="F4653" s="10"/>
      <c r="AD4653">
        <v>478.49</v>
      </c>
      <c r="AT4653" t="s">
        <v>45</v>
      </c>
      <c r="BA4653">
        <v>90</v>
      </c>
    </row>
    <row r="4654" spans="1:63" x14ac:dyDescent="0.25">
      <c r="A4654" s="3" t="s">
        <v>335</v>
      </c>
      <c r="B4654" s="3" t="s">
        <v>335</v>
      </c>
      <c r="C4654" s="4"/>
      <c r="D4654" s="9"/>
      <c r="E4654" s="9"/>
      <c r="F4654" s="10"/>
      <c r="AD4654">
        <v>355.87</v>
      </c>
      <c r="AT4654" t="s">
        <v>45</v>
      </c>
      <c r="BA4654">
        <v>90</v>
      </c>
    </row>
    <row r="4655" spans="1:63" x14ac:dyDescent="0.25">
      <c r="A4655" s="3" t="s">
        <v>336</v>
      </c>
      <c r="B4655" s="3" t="s">
        <v>336</v>
      </c>
      <c r="C4655" s="4"/>
      <c r="D4655" s="9"/>
      <c r="E4655" s="9"/>
      <c r="F4655" s="10"/>
      <c r="AD4655">
        <v>331.75</v>
      </c>
      <c r="AT4655" t="s">
        <v>45</v>
      </c>
      <c r="BA4655">
        <v>90</v>
      </c>
    </row>
    <row r="4656" spans="1:63" x14ac:dyDescent="0.25">
      <c r="A4656" s="3" t="s">
        <v>337</v>
      </c>
      <c r="B4656" s="3" t="s">
        <v>337</v>
      </c>
      <c r="C4656" s="4"/>
      <c r="D4656" s="9"/>
      <c r="E4656" s="9"/>
      <c r="F4656" s="10"/>
      <c r="AD4656">
        <v>291.20999999999998</v>
      </c>
      <c r="AT4656" t="s">
        <v>45</v>
      </c>
      <c r="BA4656">
        <v>90</v>
      </c>
    </row>
    <row r="4657" spans="1:64" x14ac:dyDescent="0.25">
      <c r="A4657" s="3" t="s">
        <v>338</v>
      </c>
      <c r="B4657" s="3" t="s">
        <v>338</v>
      </c>
      <c r="C4657" s="4"/>
      <c r="D4657" s="9"/>
      <c r="E4657" s="9"/>
      <c r="F4657" s="10"/>
      <c r="AD4657">
        <v>398.08</v>
      </c>
      <c r="AT4657" t="s">
        <v>45</v>
      </c>
      <c r="BA4657">
        <v>90</v>
      </c>
    </row>
    <row r="4658" spans="1:64" x14ac:dyDescent="0.25">
      <c r="A4658" s="3" t="s">
        <v>339</v>
      </c>
      <c r="B4658" s="3" t="s">
        <v>339</v>
      </c>
      <c r="C4658" s="4"/>
      <c r="D4658" s="9"/>
      <c r="E4658" s="9"/>
      <c r="F4658" s="10"/>
      <c r="AD4658">
        <v>361.58</v>
      </c>
      <c r="AT4658" t="s">
        <v>45</v>
      </c>
      <c r="BA4658">
        <v>90</v>
      </c>
    </row>
    <row r="4659" spans="1:64" x14ac:dyDescent="0.25">
      <c r="A4659" s="3" t="s">
        <v>340</v>
      </c>
      <c r="B4659" s="3" t="s">
        <v>340</v>
      </c>
      <c r="C4659" s="4"/>
      <c r="D4659" s="9"/>
      <c r="E4659" s="9"/>
      <c r="F4659" s="10"/>
      <c r="AD4659">
        <v>270.52999999999997</v>
      </c>
      <c r="AT4659" t="s">
        <v>45</v>
      </c>
      <c r="BA4659">
        <v>90</v>
      </c>
    </row>
    <row r="4660" spans="1:64" x14ac:dyDescent="0.25">
      <c r="A4660" s="3" t="s">
        <v>341</v>
      </c>
      <c r="B4660" s="3" t="s">
        <v>341</v>
      </c>
      <c r="C4660" s="4"/>
      <c r="D4660" s="9"/>
      <c r="E4660" s="9"/>
      <c r="F4660" s="10"/>
      <c r="AD4660">
        <v>186.78</v>
      </c>
      <c r="AT4660" t="s">
        <v>45</v>
      </c>
      <c r="BA4660">
        <v>90</v>
      </c>
    </row>
    <row r="4661" spans="1:64" x14ac:dyDescent="0.25">
      <c r="A4661" s="55" t="s">
        <v>393</v>
      </c>
      <c r="B4661" s="55" t="s">
        <v>393</v>
      </c>
      <c r="C4661" s="60"/>
      <c r="F4661" s="38"/>
      <c r="AT4661" t="s">
        <v>45</v>
      </c>
      <c r="AW4661">
        <v>100</v>
      </c>
      <c r="AY4661">
        <v>121</v>
      </c>
      <c r="AZ4661">
        <v>155</v>
      </c>
    </row>
    <row r="4662" spans="1:64" x14ac:dyDescent="0.25">
      <c r="A4662" s="55" t="s">
        <v>399</v>
      </c>
      <c r="B4662" s="55" t="s">
        <v>399</v>
      </c>
      <c r="C4662" s="60"/>
      <c r="F4662" s="38"/>
      <c r="AT4662" t="s">
        <v>45</v>
      </c>
      <c r="AW4662">
        <v>87</v>
      </c>
      <c r="AY4662">
        <v>97</v>
      </c>
      <c r="AZ4662">
        <v>131</v>
      </c>
    </row>
    <row r="4663" spans="1:64" x14ac:dyDescent="0.25">
      <c r="A4663" s="55" t="s">
        <v>396</v>
      </c>
      <c r="B4663" s="55" t="s">
        <v>396</v>
      </c>
      <c r="C4663" s="60"/>
      <c r="F4663" s="38"/>
      <c r="AT4663" t="s">
        <v>45</v>
      </c>
      <c r="AW4663">
        <v>89</v>
      </c>
      <c r="AY4663">
        <v>108</v>
      </c>
      <c r="AZ4663">
        <v>152</v>
      </c>
    </row>
    <row r="4664" spans="1:64" x14ac:dyDescent="0.25">
      <c r="A4664" s="55" t="s">
        <v>391</v>
      </c>
      <c r="B4664" s="55" t="s">
        <v>391</v>
      </c>
      <c r="C4664" s="60">
        <v>41099</v>
      </c>
      <c r="F4664" s="42" t="s">
        <v>94</v>
      </c>
      <c r="BL4664" s="43">
        <v>5.65</v>
      </c>
    </row>
    <row r="4665" spans="1:64" x14ac:dyDescent="0.25">
      <c r="A4665" s="55" t="s">
        <v>391</v>
      </c>
      <c r="B4665" s="55" t="s">
        <v>391</v>
      </c>
      <c r="C4665" s="60">
        <v>41109</v>
      </c>
      <c r="F4665" s="42" t="s">
        <v>94</v>
      </c>
      <c r="BL4665" s="43">
        <v>6.55</v>
      </c>
    </row>
    <row r="4666" spans="1:64" x14ac:dyDescent="0.25">
      <c r="A4666" s="55" t="s">
        <v>391</v>
      </c>
      <c r="B4666" s="55" t="s">
        <v>391</v>
      </c>
      <c r="C4666" s="60"/>
      <c r="F4666" s="38" t="s">
        <v>94</v>
      </c>
      <c r="AT4666" t="s">
        <v>45</v>
      </c>
      <c r="AW4666">
        <v>97</v>
      </c>
      <c r="AY4666">
        <v>121</v>
      </c>
      <c r="AZ4666">
        <v>166</v>
      </c>
    </row>
    <row r="4667" spans="1:64" x14ac:dyDescent="0.25">
      <c r="A4667" s="55" t="s">
        <v>397</v>
      </c>
      <c r="B4667" s="55" t="s">
        <v>397</v>
      </c>
      <c r="C4667" s="60">
        <v>41119</v>
      </c>
      <c r="F4667" s="42" t="s">
        <v>94</v>
      </c>
      <c r="BL4667" s="43">
        <v>3.7</v>
      </c>
    </row>
    <row r="4668" spans="1:64" x14ac:dyDescent="0.25">
      <c r="A4668" s="55" t="s">
        <v>397</v>
      </c>
      <c r="B4668" s="55" t="s">
        <v>397</v>
      </c>
      <c r="C4668" s="60">
        <v>41129</v>
      </c>
      <c r="F4668" s="42" t="s">
        <v>94</v>
      </c>
      <c r="BL4668" s="43">
        <v>5.0999999999999996</v>
      </c>
    </row>
    <row r="4669" spans="1:64" x14ac:dyDescent="0.25">
      <c r="A4669" s="55" t="s">
        <v>397</v>
      </c>
      <c r="B4669" s="55" t="s">
        <v>397</v>
      </c>
      <c r="C4669" s="60">
        <v>41136</v>
      </c>
      <c r="F4669" s="42" t="s">
        <v>94</v>
      </c>
      <c r="BL4669" s="43">
        <v>5.8</v>
      </c>
    </row>
    <row r="4670" spans="1:64" x14ac:dyDescent="0.25">
      <c r="A4670" s="55" t="s">
        <v>397</v>
      </c>
      <c r="B4670" s="55" t="s">
        <v>397</v>
      </c>
      <c r="C4670" s="60">
        <v>41142</v>
      </c>
      <c r="F4670" s="42" t="s">
        <v>94</v>
      </c>
      <c r="BL4670" s="43">
        <v>6.7</v>
      </c>
    </row>
    <row r="4671" spans="1:64" x14ac:dyDescent="0.25">
      <c r="A4671" s="55" t="s">
        <v>397</v>
      </c>
      <c r="B4671" s="55" t="s">
        <v>397</v>
      </c>
      <c r="C4671" s="60"/>
      <c r="F4671" s="38" t="s">
        <v>94</v>
      </c>
      <c r="AT4671" t="s">
        <v>45</v>
      </c>
      <c r="AW4671">
        <v>87</v>
      </c>
      <c r="AY4671">
        <v>96</v>
      </c>
      <c r="AZ4671">
        <v>133</v>
      </c>
    </row>
    <row r="4672" spans="1:64" x14ac:dyDescent="0.25">
      <c r="A4672" s="55" t="s">
        <v>394</v>
      </c>
      <c r="B4672" s="55" t="s">
        <v>394</v>
      </c>
      <c r="C4672" s="60">
        <v>41099</v>
      </c>
      <c r="F4672" s="42" t="s">
        <v>94</v>
      </c>
      <c r="BL4672" s="43">
        <v>4.7</v>
      </c>
    </row>
    <row r="4673" spans="1:64" x14ac:dyDescent="0.25">
      <c r="A4673" s="55" t="s">
        <v>394</v>
      </c>
      <c r="B4673" s="55" t="s">
        <v>394</v>
      </c>
      <c r="C4673" s="60">
        <v>41109</v>
      </c>
      <c r="F4673" s="42" t="s">
        <v>94</v>
      </c>
      <c r="BL4673" s="43">
        <v>5.7</v>
      </c>
    </row>
    <row r="4674" spans="1:64" x14ac:dyDescent="0.25">
      <c r="A4674" s="55" t="s">
        <v>394</v>
      </c>
      <c r="B4674" s="55" t="s">
        <v>394</v>
      </c>
      <c r="C4674" s="60">
        <v>41119</v>
      </c>
      <c r="F4674" s="42" t="s">
        <v>94</v>
      </c>
      <c r="BL4674" s="43">
        <v>6.95</v>
      </c>
    </row>
    <row r="4675" spans="1:64" x14ac:dyDescent="0.25">
      <c r="A4675" s="55" t="s">
        <v>394</v>
      </c>
      <c r="B4675" s="55" t="s">
        <v>394</v>
      </c>
      <c r="C4675" s="60"/>
      <c r="F4675" s="38" t="s">
        <v>94</v>
      </c>
      <c r="AT4675" t="s">
        <v>45</v>
      </c>
      <c r="AW4675">
        <v>89</v>
      </c>
      <c r="AY4675">
        <v>107</v>
      </c>
      <c r="AZ4675">
        <v>152</v>
      </c>
    </row>
    <row r="4676" spans="1:64" x14ac:dyDescent="0.25">
      <c r="A4676" s="55" t="s">
        <v>392</v>
      </c>
      <c r="B4676" s="55" t="s">
        <v>392</v>
      </c>
      <c r="C4676" s="60"/>
      <c r="F4676" s="38" t="s">
        <v>95</v>
      </c>
      <c r="AT4676" t="s">
        <v>45</v>
      </c>
      <c r="AW4676">
        <v>97</v>
      </c>
      <c r="AY4676">
        <v>118</v>
      </c>
      <c r="AZ4676">
        <v>166</v>
      </c>
    </row>
    <row r="4677" spans="1:64" x14ac:dyDescent="0.25">
      <c r="A4677" s="55" t="s">
        <v>398</v>
      </c>
      <c r="B4677" s="55" t="s">
        <v>398</v>
      </c>
      <c r="C4677" s="60"/>
      <c r="F4677" s="38" t="s">
        <v>95</v>
      </c>
      <c r="AT4677" t="s">
        <v>45</v>
      </c>
      <c r="AW4677">
        <v>87</v>
      </c>
      <c r="AY4677">
        <v>94</v>
      </c>
      <c r="AZ4677">
        <v>131</v>
      </c>
    </row>
    <row r="4678" spans="1:64" x14ac:dyDescent="0.25">
      <c r="A4678" s="55" t="s">
        <v>395</v>
      </c>
      <c r="B4678" s="55" t="s">
        <v>395</v>
      </c>
      <c r="C4678" s="60"/>
      <c r="F4678" s="38" t="s">
        <v>95</v>
      </c>
      <c r="AT4678" t="s">
        <v>45</v>
      </c>
      <c r="AW4678">
        <v>93</v>
      </c>
      <c r="AY4678">
        <v>110</v>
      </c>
      <c r="AZ4678">
        <v>152</v>
      </c>
    </row>
    <row r="4679" spans="1:64" x14ac:dyDescent="0.25">
      <c r="A4679" s="3" t="s">
        <v>342</v>
      </c>
      <c r="B4679" s="3" t="s">
        <v>342</v>
      </c>
      <c r="C4679" s="4"/>
      <c r="D4679" s="9"/>
      <c r="E4679" s="9"/>
      <c r="F4679" s="10" t="s">
        <v>94</v>
      </c>
      <c r="AT4679" t="s">
        <v>45</v>
      </c>
      <c r="AW4679">
        <v>97</v>
      </c>
      <c r="AY4679">
        <v>120</v>
      </c>
      <c r="AZ4679">
        <v>166</v>
      </c>
    </row>
    <row r="4680" spans="1:64" x14ac:dyDescent="0.25">
      <c r="A4680" s="3" t="s">
        <v>343</v>
      </c>
      <c r="B4680" s="3" t="s">
        <v>343</v>
      </c>
      <c r="C4680" s="4"/>
      <c r="D4680" s="9"/>
      <c r="E4680" s="9"/>
      <c r="F4680" s="10" t="s">
        <v>94</v>
      </c>
      <c r="AT4680" t="s">
        <v>45</v>
      </c>
      <c r="AW4680">
        <v>89</v>
      </c>
      <c r="AY4680">
        <v>110</v>
      </c>
      <c r="AZ4680">
        <v>152</v>
      </c>
    </row>
    <row r="4681" spans="1:64" x14ac:dyDescent="0.25">
      <c r="A4681" s="3" t="s">
        <v>344</v>
      </c>
      <c r="B4681" s="3" t="s">
        <v>344</v>
      </c>
      <c r="C4681" s="4"/>
      <c r="D4681" s="9"/>
      <c r="E4681" s="9"/>
      <c r="F4681" s="10" t="s">
        <v>94</v>
      </c>
      <c r="AT4681" t="s">
        <v>45</v>
      </c>
      <c r="AW4681">
        <v>87</v>
      </c>
      <c r="AY4681">
        <v>96</v>
      </c>
      <c r="AZ4681">
        <v>133</v>
      </c>
    </row>
    <row r="4682" spans="1:64" x14ac:dyDescent="0.25">
      <c r="A4682" s="3" t="s">
        <v>345</v>
      </c>
      <c r="B4682" s="3" t="s">
        <v>345</v>
      </c>
      <c r="C4682" s="4"/>
      <c r="D4682" s="9"/>
      <c r="E4682" s="9"/>
      <c r="F4682" s="10" t="s">
        <v>95</v>
      </c>
      <c r="AT4682" t="s">
        <v>45</v>
      </c>
      <c r="AW4682">
        <v>97</v>
      </c>
      <c r="AY4682">
        <v>119</v>
      </c>
      <c r="AZ4682">
        <v>166</v>
      </c>
    </row>
    <row r="4683" spans="1:64" x14ac:dyDescent="0.25">
      <c r="A4683" s="3" t="s">
        <v>346</v>
      </c>
      <c r="B4683" s="3" t="s">
        <v>346</v>
      </c>
      <c r="C4683" s="4"/>
      <c r="D4683" s="9"/>
      <c r="E4683" s="9"/>
      <c r="F4683" s="10" t="s">
        <v>95</v>
      </c>
      <c r="AT4683" t="s">
        <v>45</v>
      </c>
      <c r="AW4683">
        <v>93</v>
      </c>
      <c r="AY4683">
        <v>110</v>
      </c>
      <c r="AZ4683">
        <v>152</v>
      </c>
    </row>
    <row r="4684" spans="1:64" x14ac:dyDescent="0.25">
      <c r="A4684" s="3" t="s">
        <v>347</v>
      </c>
      <c r="B4684" s="3" t="s">
        <v>347</v>
      </c>
      <c r="C4684" s="4"/>
      <c r="D4684" s="9"/>
      <c r="E4684" s="9"/>
      <c r="F4684" s="10" t="s">
        <v>95</v>
      </c>
      <c r="AT4684" t="s">
        <v>45</v>
      </c>
      <c r="AW4684">
        <v>87</v>
      </c>
      <c r="AY4684">
        <v>94</v>
      </c>
      <c r="AZ4684">
        <v>132</v>
      </c>
    </row>
    <row r="4685" spans="1:64" x14ac:dyDescent="0.25">
      <c r="A4685" s="55" t="s">
        <v>681</v>
      </c>
      <c r="B4685" s="55" t="s">
        <v>681</v>
      </c>
      <c r="C4685" s="60"/>
      <c r="D4685" s="21">
        <v>33734</v>
      </c>
      <c r="E4685" s="21"/>
      <c r="F4685" t="s">
        <v>219</v>
      </c>
      <c r="AT4685" s="48" t="s">
        <v>45</v>
      </c>
      <c r="AU4685" s="48"/>
      <c r="AV4685" s="48"/>
      <c r="AY4685" s="25">
        <v>144</v>
      </c>
    </row>
    <row r="4686" spans="1:64" x14ac:dyDescent="0.25">
      <c r="A4686" s="55" t="s">
        <v>690</v>
      </c>
      <c r="B4686" s="55" t="s">
        <v>690</v>
      </c>
      <c r="C4686" s="60"/>
      <c r="D4686" s="21">
        <v>33797</v>
      </c>
      <c r="E4686" s="21"/>
      <c r="F4686" t="s">
        <v>219</v>
      </c>
      <c r="AT4686" s="48" t="s">
        <v>45</v>
      </c>
      <c r="AU4686" s="48"/>
      <c r="AV4686" s="48"/>
      <c r="AY4686" s="25">
        <v>115</v>
      </c>
    </row>
    <row r="4687" spans="1:64" x14ac:dyDescent="0.25">
      <c r="A4687" s="55" t="s">
        <v>686</v>
      </c>
      <c r="B4687" s="55" t="s">
        <v>686</v>
      </c>
      <c r="C4687" s="60"/>
      <c r="D4687" s="21">
        <v>33769</v>
      </c>
      <c r="E4687" s="21"/>
      <c r="F4687" t="s">
        <v>219</v>
      </c>
      <c r="AT4687" s="48" t="s">
        <v>45</v>
      </c>
      <c r="AU4687" s="48"/>
      <c r="AV4687" s="48"/>
      <c r="AY4687" s="25">
        <v>122</v>
      </c>
    </row>
    <row r="4688" spans="1:64" x14ac:dyDescent="0.25">
      <c r="A4688" s="55" t="s">
        <v>682</v>
      </c>
      <c r="B4688" s="55" t="s">
        <v>682</v>
      </c>
      <c r="C4688" s="60"/>
      <c r="D4688" s="21">
        <v>33741</v>
      </c>
      <c r="E4688" s="21"/>
      <c r="F4688" t="s">
        <v>219</v>
      </c>
      <c r="AT4688" s="48" t="s">
        <v>45</v>
      </c>
      <c r="AU4688" s="48"/>
      <c r="AV4688" s="48"/>
      <c r="AY4688" s="25">
        <v>146</v>
      </c>
    </row>
    <row r="4689" spans="1:58" x14ac:dyDescent="0.25">
      <c r="A4689" s="55" t="s">
        <v>678</v>
      </c>
      <c r="B4689" s="55" t="s">
        <v>678</v>
      </c>
      <c r="C4689" s="60"/>
      <c r="D4689" s="21">
        <v>33713</v>
      </c>
      <c r="E4689" s="21"/>
      <c r="F4689" t="s">
        <v>219</v>
      </c>
      <c r="AT4689" s="48" t="s">
        <v>45</v>
      </c>
      <c r="AU4689" s="48"/>
      <c r="AV4689" s="48"/>
      <c r="AY4689" s="25">
        <v>146</v>
      </c>
    </row>
    <row r="4690" spans="1:58" x14ac:dyDescent="0.25">
      <c r="A4690" s="55" t="s">
        <v>691</v>
      </c>
      <c r="B4690" s="55" t="s">
        <v>691</v>
      </c>
      <c r="C4690" s="60"/>
      <c r="D4690" s="21">
        <v>33804</v>
      </c>
      <c r="E4690" s="21"/>
      <c r="F4690" t="s">
        <v>219</v>
      </c>
      <c r="AT4690" s="48" t="s">
        <v>45</v>
      </c>
      <c r="AU4690" s="48"/>
      <c r="AV4690" s="48"/>
      <c r="AY4690" s="25">
        <v>111</v>
      </c>
    </row>
    <row r="4691" spans="1:58" x14ac:dyDescent="0.25">
      <c r="A4691" s="55" t="s">
        <v>687</v>
      </c>
      <c r="B4691" s="55" t="s">
        <v>687</v>
      </c>
      <c r="C4691" s="60"/>
      <c r="D4691" s="21">
        <v>33776</v>
      </c>
      <c r="E4691" s="21"/>
      <c r="F4691" t="s">
        <v>219</v>
      </c>
      <c r="AT4691" s="48" t="s">
        <v>45</v>
      </c>
      <c r="AU4691" s="48"/>
      <c r="AV4691" s="48"/>
      <c r="AY4691" s="25">
        <v>119</v>
      </c>
    </row>
    <row r="4692" spans="1:58" x14ac:dyDescent="0.25">
      <c r="A4692" s="55" t="s">
        <v>683</v>
      </c>
      <c r="B4692" s="55" t="s">
        <v>683</v>
      </c>
      <c r="C4692" s="60"/>
      <c r="D4692" s="21">
        <v>33748</v>
      </c>
      <c r="E4692" s="21"/>
      <c r="F4692" t="s">
        <v>219</v>
      </c>
      <c r="AT4692" s="48" t="s">
        <v>45</v>
      </c>
      <c r="AU4692" s="48"/>
      <c r="AV4692" s="48"/>
      <c r="AY4692" s="25">
        <v>135</v>
      </c>
    </row>
    <row r="4693" spans="1:58" x14ac:dyDescent="0.25">
      <c r="A4693" s="55" t="s">
        <v>679</v>
      </c>
      <c r="B4693" s="55" t="s">
        <v>679</v>
      </c>
      <c r="C4693" s="60"/>
      <c r="D4693" s="21">
        <v>33720</v>
      </c>
      <c r="E4693" s="21"/>
      <c r="F4693" t="s">
        <v>219</v>
      </c>
      <c r="AT4693" s="48" t="s">
        <v>45</v>
      </c>
      <c r="AU4693" s="48"/>
      <c r="AV4693" s="48"/>
      <c r="AY4693" s="25">
        <v>145</v>
      </c>
    </row>
    <row r="4694" spans="1:58" x14ac:dyDescent="0.25">
      <c r="A4694" s="55" t="s">
        <v>692</v>
      </c>
      <c r="B4694" s="55" t="s">
        <v>692</v>
      </c>
      <c r="C4694" s="60"/>
      <c r="D4694" s="21">
        <v>33811</v>
      </c>
      <c r="E4694" s="21"/>
      <c r="F4694" t="s">
        <v>219</v>
      </c>
      <c r="AT4694" s="48" t="s">
        <v>45</v>
      </c>
      <c r="AU4694" s="48"/>
      <c r="AV4694" s="48"/>
      <c r="AY4694" s="25">
        <v>98</v>
      </c>
    </row>
    <row r="4695" spans="1:58" x14ac:dyDescent="0.25">
      <c r="A4695" s="55" t="s">
        <v>688</v>
      </c>
      <c r="B4695" s="55" t="s">
        <v>688</v>
      </c>
      <c r="C4695" s="60"/>
      <c r="D4695" s="21">
        <v>33783</v>
      </c>
      <c r="E4695" s="21"/>
      <c r="F4695" t="s">
        <v>219</v>
      </c>
      <c r="AT4695" s="48" t="s">
        <v>45</v>
      </c>
      <c r="AU4695" s="48"/>
      <c r="AV4695" s="48"/>
      <c r="AY4695" s="25">
        <v>114</v>
      </c>
    </row>
    <row r="4696" spans="1:58" x14ac:dyDescent="0.25">
      <c r="A4696" s="55" t="s">
        <v>684</v>
      </c>
      <c r="B4696" s="55" t="s">
        <v>684</v>
      </c>
      <c r="C4696" s="60"/>
      <c r="D4696" s="21">
        <v>33755</v>
      </c>
      <c r="E4696" s="21"/>
      <c r="F4696" t="s">
        <v>219</v>
      </c>
      <c r="AT4696" s="48" t="s">
        <v>45</v>
      </c>
      <c r="AU4696" s="48"/>
      <c r="AV4696" s="48"/>
      <c r="AY4696" s="25">
        <v>132</v>
      </c>
    </row>
    <row r="4697" spans="1:58" x14ac:dyDescent="0.25">
      <c r="A4697" s="55" t="s">
        <v>680</v>
      </c>
      <c r="B4697" s="55" t="s">
        <v>680</v>
      </c>
      <c r="C4697" s="60"/>
      <c r="D4697" s="21">
        <v>33727</v>
      </c>
      <c r="E4697" s="21"/>
      <c r="F4697" t="s">
        <v>219</v>
      </c>
      <c r="AT4697" s="48" t="s">
        <v>45</v>
      </c>
      <c r="AU4697" s="48"/>
      <c r="AV4697" s="48"/>
      <c r="AY4697" s="25">
        <v>144</v>
      </c>
    </row>
    <row r="4698" spans="1:58" x14ac:dyDescent="0.25">
      <c r="A4698" s="55" t="s">
        <v>689</v>
      </c>
      <c r="B4698" s="55" t="s">
        <v>689</v>
      </c>
      <c r="C4698" s="60"/>
      <c r="D4698" s="21">
        <v>33790</v>
      </c>
      <c r="E4698" s="21"/>
      <c r="F4698" t="s">
        <v>219</v>
      </c>
      <c r="AT4698" s="48" t="s">
        <v>45</v>
      </c>
      <c r="AU4698" s="48"/>
      <c r="AV4698" s="48"/>
      <c r="AY4698" s="25">
        <v>110</v>
      </c>
    </row>
    <row r="4699" spans="1:58" x14ac:dyDescent="0.25">
      <c r="A4699" s="55" t="s">
        <v>685</v>
      </c>
      <c r="B4699" s="55" t="s">
        <v>685</v>
      </c>
      <c r="C4699" s="60"/>
      <c r="D4699" s="21">
        <v>33762</v>
      </c>
      <c r="E4699" s="21"/>
      <c r="F4699" t="s">
        <v>219</v>
      </c>
      <c r="AT4699" s="48" t="s">
        <v>45</v>
      </c>
      <c r="AU4699" s="48"/>
      <c r="AV4699" s="48"/>
      <c r="AY4699" s="25">
        <v>128</v>
      </c>
    </row>
    <row r="4700" spans="1:58" x14ac:dyDescent="0.25">
      <c r="A4700" s="55" t="s">
        <v>666</v>
      </c>
      <c r="B4700" s="55" t="s">
        <v>666</v>
      </c>
      <c r="C4700" s="65"/>
      <c r="D4700" s="21">
        <v>33734</v>
      </c>
      <c r="E4700" s="21"/>
      <c r="F4700" t="s">
        <v>162</v>
      </c>
      <c r="AT4700" s="48" t="s">
        <v>45</v>
      </c>
      <c r="AU4700" s="48"/>
      <c r="AV4700" s="48"/>
      <c r="AY4700" s="25">
        <v>129</v>
      </c>
    </row>
    <row r="4701" spans="1:58" x14ac:dyDescent="0.25">
      <c r="A4701" s="55" t="s">
        <v>675</v>
      </c>
      <c r="B4701" s="55" t="s">
        <v>675</v>
      </c>
      <c r="C4701" s="65"/>
      <c r="D4701" s="21">
        <v>33797</v>
      </c>
      <c r="E4701" s="21"/>
      <c r="F4701" t="s">
        <v>162</v>
      </c>
      <c r="AT4701" s="48" t="s">
        <v>45</v>
      </c>
      <c r="AU4701" s="48"/>
      <c r="AV4701" s="48"/>
      <c r="AY4701" s="25">
        <v>98</v>
      </c>
    </row>
    <row r="4702" spans="1:58" x14ac:dyDescent="0.25">
      <c r="A4702" s="55" t="s">
        <v>671</v>
      </c>
      <c r="B4702" s="55" t="s">
        <v>671</v>
      </c>
      <c r="C4702" s="65"/>
      <c r="D4702" s="21">
        <v>33769</v>
      </c>
      <c r="E4702" s="21"/>
      <c r="F4702" t="s">
        <v>162</v>
      </c>
      <c r="AT4702" s="48" t="s">
        <v>45</v>
      </c>
      <c r="AU4702" s="48"/>
      <c r="AV4702" s="48"/>
      <c r="AY4702" s="25">
        <v>120</v>
      </c>
    </row>
    <row r="4703" spans="1:58" x14ac:dyDescent="0.25">
      <c r="A4703" s="55" t="s">
        <v>667</v>
      </c>
      <c r="B4703" s="55" t="s">
        <v>667</v>
      </c>
      <c r="C4703" s="65"/>
      <c r="D4703" s="21">
        <v>33741</v>
      </c>
      <c r="E4703" s="21"/>
      <c r="F4703" t="s">
        <v>162</v>
      </c>
      <c r="AP4703" s="49"/>
      <c r="AQ4703" s="49"/>
      <c r="AR4703" s="49"/>
      <c r="AT4703" s="48" t="s">
        <v>45</v>
      </c>
      <c r="AU4703" s="48"/>
      <c r="AV4703" s="48"/>
      <c r="AY4703" s="25">
        <v>131</v>
      </c>
      <c r="AZ4703" s="49"/>
      <c r="BA4703" s="49"/>
      <c r="BB4703" s="49"/>
      <c r="BC4703" s="49"/>
      <c r="BD4703" s="49"/>
      <c r="BE4703" s="49"/>
      <c r="BF4703" s="49"/>
    </row>
    <row r="4704" spans="1:58" x14ac:dyDescent="0.25">
      <c r="A4704" s="55" t="s">
        <v>663</v>
      </c>
      <c r="B4704" s="55" t="s">
        <v>663</v>
      </c>
      <c r="C4704" s="65"/>
      <c r="D4704" s="21">
        <v>33713</v>
      </c>
      <c r="E4704" s="21"/>
      <c r="F4704" t="s">
        <v>162</v>
      </c>
      <c r="AT4704" s="48" t="s">
        <v>45</v>
      </c>
      <c r="AU4704" s="48"/>
      <c r="AV4704" s="48"/>
      <c r="AY4704" s="25">
        <v>122</v>
      </c>
    </row>
    <row r="4705" spans="1:51" x14ac:dyDescent="0.25">
      <c r="A4705" s="55" t="s">
        <v>676</v>
      </c>
      <c r="B4705" s="55" t="s">
        <v>676</v>
      </c>
      <c r="C4705" s="65"/>
      <c r="D4705" s="21">
        <v>33804</v>
      </c>
      <c r="E4705" s="21"/>
      <c r="F4705" t="s">
        <v>162</v>
      </c>
      <c r="AT4705" s="48" t="s">
        <v>45</v>
      </c>
      <c r="AU4705" s="48"/>
      <c r="AV4705" s="48"/>
      <c r="AY4705" s="25">
        <v>92</v>
      </c>
    </row>
    <row r="4706" spans="1:51" x14ac:dyDescent="0.25">
      <c r="A4706" s="55" t="s">
        <v>672</v>
      </c>
      <c r="B4706" s="55" t="s">
        <v>672</v>
      </c>
      <c r="C4706" s="65"/>
      <c r="D4706" s="21">
        <v>33776</v>
      </c>
      <c r="E4706" s="21"/>
      <c r="F4706" t="s">
        <v>162</v>
      </c>
      <c r="AT4706" s="48" t="s">
        <v>45</v>
      </c>
      <c r="AU4706" s="48"/>
      <c r="AV4706" s="48"/>
      <c r="AY4706" s="25">
        <v>112</v>
      </c>
    </row>
    <row r="4707" spans="1:51" x14ac:dyDescent="0.25">
      <c r="A4707" s="55" t="s">
        <v>668</v>
      </c>
      <c r="B4707" s="55" t="s">
        <v>668</v>
      </c>
      <c r="C4707" s="65"/>
      <c r="D4707" s="21">
        <v>33748</v>
      </c>
      <c r="E4707" s="21"/>
      <c r="F4707" t="s">
        <v>162</v>
      </c>
      <c r="AT4707" s="48" t="s">
        <v>45</v>
      </c>
      <c r="AU4707" s="48"/>
      <c r="AV4707" s="48"/>
      <c r="AY4707" s="25">
        <v>130</v>
      </c>
    </row>
    <row r="4708" spans="1:51" x14ac:dyDescent="0.25">
      <c r="A4708" s="55" t="s">
        <v>664</v>
      </c>
      <c r="B4708" s="55" t="s">
        <v>664</v>
      </c>
      <c r="C4708" s="65"/>
      <c r="D4708" s="21">
        <v>33720</v>
      </c>
      <c r="E4708" s="21"/>
      <c r="F4708" t="s">
        <v>162</v>
      </c>
      <c r="AT4708" s="48" t="s">
        <v>45</v>
      </c>
      <c r="AU4708" s="48"/>
      <c r="AV4708" s="48"/>
      <c r="AY4708" s="25">
        <v>125</v>
      </c>
    </row>
    <row r="4709" spans="1:51" x14ac:dyDescent="0.25">
      <c r="A4709" s="55" t="s">
        <v>677</v>
      </c>
      <c r="B4709" s="55" t="s">
        <v>677</v>
      </c>
      <c r="C4709" s="65"/>
      <c r="D4709" s="21">
        <v>33811</v>
      </c>
      <c r="E4709" s="21"/>
      <c r="F4709" t="s">
        <v>162</v>
      </c>
      <c r="AT4709" s="48" t="s">
        <v>45</v>
      </c>
      <c r="AU4709" s="48"/>
      <c r="AV4709" s="48"/>
      <c r="AY4709" s="25">
        <v>87</v>
      </c>
    </row>
    <row r="4710" spans="1:51" x14ac:dyDescent="0.25">
      <c r="A4710" s="55" t="s">
        <v>673</v>
      </c>
      <c r="B4710" s="55" t="s">
        <v>673</v>
      </c>
      <c r="C4710" s="65"/>
      <c r="D4710" s="21">
        <v>33783</v>
      </c>
      <c r="E4710" s="21"/>
      <c r="F4710" t="s">
        <v>162</v>
      </c>
      <c r="AT4710" s="48" t="s">
        <v>45</v>
      </c>
      <c r="AU4710" s="48"/>
      <c r="AV4710" s="48"/>
      <c r="AY4710" s="25">
        <v>109</v>
      </c>
    </row>
    <row r="4711" spans="1:51" x14ac:dyDescent="0.25">
      <c r="A4711" s="55" t="s">
        <v>669</v>
      </c>
      <c r="B4711" s="55" t="s">
        <v>669</v>
      </c>
      <c r="C4711" s="65"/>
      <c r="D4711" s="21">
        <v>33755</v>
      </c>
      <c r="E4711" s="21"/>
      <c r="F4711" t="s">
        <v>162</v>
      </c>
      <c r="AT4711" s="48" t="s">
        <v>45</v>
      </c>
      <c r="AU4711" s="48"/>
      <c r="AV4711" s="48"/>
      <c r="AY4711" s="25">
        <v>128</v>
      </c>
    </row>
    <row r="4712" spans="1:51" x14ac:dyDescent="0.25">
      <c r="A4712" s="55" t="s">
        <v>665</v>
      </c>
      <c r="B4712" s="55" t="s">
        <v>665</v>
      </c>
      <c r="C4712" s="65"/>
      <c r="D4712" s="21">
        <v>33727</v>
      </c>
      <c r="E4712" s="21"/>
      <c r="F4712" t="s">
        <v>162</v>
      </c>
      <c r="AT4712" s="48" t="s">
        <v>45</v>
      </c>
      <c r="AU4712" s="48"/>
      <c r="AV4712" s="48"/>
      <c r="AY4712" s="25">
        <v>127</v>
      </c>
    </row>
    <row r="4713" spans="1:51" x14ac:dyDescent="0.25">
      <c r="A4713" s="55" t="s">
        <v>674</v>
      </c>
      <c r="B4713" s="55" t="s">
        <v>674</v>
      </c>
      <c r="C4713" s="65"/>
      <c r="D4713" s="21">
        <v>33790</v>
      </c>
      <c r="E4713" s="21"/>
      <c r="F4713" t="s">
        <v>162</v>
      </c>
      <c r="AT4713" s="48" t="s">
        <v>45</v>
      </c>
      <c r="AU4713" s="48"/>
      <c r="AV4713" s="48"/>
      <c r="AY4713" s="25">
        <v>105</v>
      </c>
    </row>
    <row r="4714" spans="1:51" x14ac:dyDescent="0.25">
      <c r="A4714" s="55" t="s">
        <v>670</v>
      </c>
      <c r="B4714" s="55" t="s">
        <v>670</v>
      </c>
      <c r="C4714" s="65"/>
      <c r="D4714" s="21">
        <v>33762</v>
      </c>
      <c r="E4714" s="21"/>
      <c r="F4714" t="s">
        <v>162</v>
      </c>
      <c r="AT4714" s="48" t="s">
        <v>45</v>
      </c>
      <c r="AU4714" s="48"/>
      <c r="AV4714" s="48"/>
      <c r="AY4714" s="25">
        <v>123</v>
      </c>
    </row>
    <row r="4715" spans="1:51" x14ac:dyDescent="0.25">
      <c r="A4715" s="55" t="s">
        <v>696</v>
      </c>
      <c r="B4715" s="55" t="s">
        <v>696</v>
      </c>
      <c r="C4715" s="60"/>
      <c r="D4715" s="21">
        <v>33734</v>
      </c>
      <c r="E4715" s="21"/>
      <c r="F4715" t="s">
        <v>543</v>
      </c>
      <c r="AT4715" s="48" t="s">
        <v>45</v>
      </c>
      <c r="AU4715" s="48"/>
      <c r="AV4715" s="48"/>
      <c r="AY4715" s="25">
        <v>155</v>
      </c>
    </row>
    <row r="4716" spans="1:51" x14ac:dyDescent="0.25">
      <c r="A4716" s="55" t="s">
        <v>705</v>
      </c>
      <c r="B4716" s="55" t="s">
        <v>705</v>
      </c>
      <c r="C4716" s="60"/>
      <c r="D4716" s="21">
        <v>33797</v>
      </c>
      <c r="E4716" s="21"/>
      <c r="F4716" t="s">
        <v>543</v>
      </c>
      <c r="AT4716" s="48" t="s">
        <v>45</v>
      </c>
      <c r="AU4716" s="48"/>
      <c r="AV4716" s="48"/>
      <c r="AY4716" s="25">
        <v>115</v>
      </c>
    </row>
    <row r="4717" spans="1:51" x14ac:dyDescent="0.25">
      <c r="A4717" s="55" t="s">
        <v>701</v>
      </c>
      <c r="B4717" s="55" t="s">
        <v>701</v>
      </c>
      <c r="C4717" s="60"/>
      <c r="D4717" s="21">
        <v>33769</v>
      </c>
      <c r="E4717" s="21"/>
      <c r="F4717" t="s">
        <v>543</v>
      </c>
      <c r="AT4717" s="48" t="s">
        <v>45</v>
      </c>
      <c r="AU4717" s="48"/>
      <c r="AV4717" s="48"/>
      <c r="AY4717" s="25">
        <v>125</v>
      </c>
    </row>
    <row r="4718" spans="1:51" x14ac:dyDescent="0.25">
      <c r="A4718" s="55" t="s">
        <v>697</v>
      </c>
      <c r="B4718" s="55" t="s">
        <v>697</v>
      </c>
      <c r="C4718" s="60"/>
      <c r="D4718" s="21">
        <v>33741</v>
      </c>
      <c r="E4718" s="21"/>
      <c r="F4718" t="s">
        <v>543</v>
      </c>
      <c r="AT4718" s="48" t="s">
        <v>45</v>
      </c>
      <c r="AU4718" s="48"/>
      <c r="AV4718" s="48"/>
      <c r="AY4718" s="25">
        <v>146</v>
      </c>
    </row>
    <row r="4719" spans="1:51" x14ac:dyDescent="0.25">
      <c r="A4719" s="55" t="s">
        <v>693</v>
      </c>
      <c r="B4719" s="55" t="s">
        <v>693</v>
      </c>
      <c r="C4719" s="60"/>
      <c r="D4719" s="21">
        <v>33713</v>
      </c>
      <c r="E4719" s="21"/>
      <c r="F4719" t="s">
        <v>543</v>
      </c>
      <c r="AT4719" s="48" t="s">
        <v>45</v>
      </c>
      <c r="AU4719" s="48"/>
      <c r="AV4719" s="48"/>
      <c r="AY4719" s="25">
        <v>155</v>
      </c>
    </row>
    <row r="4720" spans="1:51" x14ac:dyDescent="0.25">
      <c r="A4720" s="55" t="s">
        <v>706</v>
      </c>
      <c r="B4720" s="55" t="s">
        <v>706</v>
      </c>
      <c r="C4720" s="60"/>
      <c r="D4720" s="21">
        <v>33804</v>
      </c>
      <c r="E4720" s="21"/>
      <c r="F4720" t="s">
        <v>543</v>
      </c>
      <c r="AT4720" s="48" t="s">
        <v>45</v>
      </c>
      <c r="AU4720" s="48"/>
      <c r="AV4720" s="48"/>
      <c r="AY4720" s="25">
        <v>110</v>
      </c>
    </row>
    <row r="4721" spans="1:51" x14ac:dyDescent="0.25">
      <c r="A4721" s="55" t="s">
        <v>702</v>
      </c>
      <c r="B4721" s="55" t="s">
        <v>702</v>
      </c>
      <c r="C4721" s="60"/>
      <c r="D4721" s="21">
        <v>33776</v>
      </c>
      <c r="E4721" s="21"/>
      <c r="F4721" t="s">
        <v>543</v>
      </c>
      <c r="AT4721" s="48" t="s">
        <v>45</v>
      </c>
      <c r="AU4721" s="48"/>
      <c r="AV4721" s="48"/>
      <c r="AY4721" s="25">
        <v>123</v>
      </c>
    </row>
    <row r="4722" spans="1:51" x14ac:dyDescent="0.25">
      <c r="A4722" s="55" t="s">
        <v>698</v>
      </c>
      <c r="B4722" s="55" t="s">
        <v>698</v>
      </c>
      <c r="C4722" s="60"/>
      <c r="D4722" s="21">
        <v>33748</v>
      </c>
      <c r="E4722" s="21"/>
      <c r="F4722" t="s">
        <v>543</v>
      </c>
      <c r="AT4722" s="48" t="s">
        <v>45</v>
      </c>
      <c r="AU4722" s="48"/>
      <c r="AV4722" s="48"/>
      <c r="AY4722" s="25">
        <v>145</v>
      </c>
    </row>
    <row r="4723" spans="1:51" x14ac:dyDescent="0.25">
      <c r="A4723" s="55" t="s">
        <v>694</v>
      </c>
      <c r="B4723" s="55" t="s">
        <v>694</v>
      </c>
      <c r="C4723" s="60"/>
      <c r="D4723" s="21">
        <v>33720</v>
      </c>
      <c r="E4723" s="21"/>
      <c r="F4723" t="s">
        <v>543</v>
      </c>
      <c r="AT4723" s="48" t="s">
        <v>45</v>
      </c>
      <c r="AU4723" s="48"/>
      <c r="AV4723" s="48"/>
      <c r="AY4723" s="25">
        <v>155</v>
      </c>
    </row>
    <row r="4724" spans="1:51" x14ac:dyDescent="0.25">
      <c r="A4724" s="55" t="s">
        <v>707</v>
      </c>
      <c r="B4724" s="55" t="s">
        <v>707</v>
      </c>
      <c r="C4724" s="60"/>
      <c r="D4724" s="21">
        <v>33811</v>
      </c>
      <c r="E4724" s="21"/>
      <c r="F4724" t="s">
        <v>543</v>
      </c>
      <c r="AT4724" s="48" t="s">
        <v>45</v>
      </c>
      <c r="AU4724" s="48"/>
      <c r="AV4724" s="48"/>
      <c r="AY4724" s="25">
        <v>99</v>
      </c>
    </row>
    <row r="4725" spans="1:51" x14ac:dyDescent="0.25">
      <c r="A4725" s="55" t="s">
        <v>703</v>
      </c>
      <c r="B4725" s="55" t="s">
        <v>703</v>
      </c>
      <c r="C4725" s="60"/>
      <c r="D4725" s="21">
        <v>33783</v>
      </c>
      <c r="E4725" s="21"/>
      <c r="F4725" t="s">
        <v>543</v>
      </c>
      <c r="AT4725" s="48" t="s">
        <v>45</v>
      </c>
      <c r="AU4725" s="48"/>
      <c r="AV4725" s="48"/>
      <c r="AY4725" s="25">
        <v>121</v>
      </c>
    </row>
    <row r="4726" spans="1:51" x14ac:dyDescent="0.25">
      <c r="A4726" s="55" t="s">
        <v>699</v>
      </c>
      <c r="B4726" s="55" t="s">
        <v>699</v>
      </c>
      <c r="C4726" s="60"/>
      <c r="D4726" s="21">
        <v>33755</v>
      </c>
      <c r="E4726" s="21"/>
      <c r="F4726" t="s">
        <v>543</v>
      </c>
      <c r="AT4726" s="48" t="s">
        <v>45</v>
      </c>
      <c r="AU4726" s="48"/>
      <c r="AV4726" s="48"/>
      <c r="AY4726" s="25">
        <v>140</v>
      </c>
    </row>
    <row r="4727" spans="1:51" x14ac:dyDescent="0.25">
      <c r="A4727" s="55" t="s">
        <v>695</v>
      </c>
      <c r="B4727" s="55" t="s">
        <v>695</v>
      </c>
      <c r="C4727" s="60"/>
      <c r="D4727" s="21">
        <v>33727</v>
      </c>
      <c r="E4727" s="21"/>
      <c r="F4727" t="s">
        <v>543</v>
      </c>
      <c r="AT4727" s="48" t="s">
        <v>45</v>
      </c>
      <c r="AU4727" s="48"/>
      <c r="AV4727" s="48"/>
      <c r="AY4727" s="25">
        <v>155</v>
      </c>
    </row>
    <row r="4728" spans="1:51" x14ac:dyDescent="0.25">
      <c r="A4728" s="55" t="s">
        <v>704</v>
      </c>
      <c r="B4728" s="55" t="s">
        <v>704</v>
      </c>
      <c r="C4728" s="60"/>
      <c r="D4728" s="21">
        <v>33790</v>
      </c>
      <c r="E4728" s="21"/>
      <c r="F4728" t="s">
        <v>543</v>
      </c>
      <c r="AT4728" s="48" t="s">
        <v>45</v>
      </c>
      <c r="AU4728" s="48"/>
      <c r="AV4728" s="48"/>
      <c r="AY4728" s="25">
        <v>118</v>
      </c>
    </row>
    <row r="4729" spans="1:51" x14ac:dyDescent="0.25">
      <c r="A4729" s="55" t="s">
        <v>700</v>
      </c>
      <c r="B4729" s="55" t="s">
        <v>700</v>
      </c>
      <c r="C4729" s="60"/>
      <c r="D4729" s="21">
        <v>33762</v>
      </c>
      <c r="E4729" s="21"/>
      <c r="F4729" t="s">
        <v>543</v>
      </c>
      <c r="AT4729" s="48" t="s">
        <v>45</v>
      </c>
      <c r="AU4729" s="48"/>
      <c r="AV4729" s="48"/>
      <c r="AY4729" s="25">
        <v>135</v>
      </c>
    </row>
    <row r="4730" spans="1:51" x14ac:dyDescent="0.25">
      <c r="A4730" s="55" t="s">
        <v>711</v>
      </c>
      <c r="B4730" s="55" t="s">
        <v>711</v>
      </c>
      <c r="C4730" s="60"/>
      <c r="D4730" s="21">
        <v>33734</v>
      </c>
      <c r="E4730" s="21"/>
      <c r="F4730" t="s">
        <v>111</v>
      </c>
      <c r="AT4730" s="48" t="s">
        <v>45</v>
      </c>
      <c r="AU4730" s="48"/>
      <c r="AV4730" s="48"/>
      <c r="AY4730" s="25">
        <v>140</v>
      </c>
    </row>
    <row r="4731" spans="1:51" x14ac:dyDescent="0.25">
      <c r="A4731" s="55" t="s">
        <v>720</v>
      </c>
      <c r="B4731" s="55" t="s">
        <v>720</v>
      </c>
      <c r="C4731" s="60"/>
      <c r="D4731" s="21">
        <v>33797</v>
      </c>
      <c r="E4731" s="21"/>
      <c r="F4731" t="s">
        <v>111</v>
      </c>
      <c r="AT4731" s="48" t="s">
        <v>45</v>
      </c>
      <c r="AU4731" s="48"/>
      <c r="AV4731" s="48"/>
      <c r="AY4731" s="25">
        <v>104</v>
      </c>
    </row>
    <row r="4732" spans="1:51" x14ac:dyDescent="0.25">
      <c r="A4732" s="55" t="s">
        <v>716</v>
      </c>
      <c r="B4732" s="55" t="s">
        <v>716</v>
      </c>
      <c r="C4732" s="60"/>
      <c r="D4732" s="21">
        <v>33769</v>
      </c>
      <c r="E4732" s="21"/>
      <c r="F4732" t="s">
        <v>111</v>
      </c>
      <c r="AT4732" s="48" t="s">
        <v>45</v>
      </c>
      <c r="AU4732" s="48"/>
      <c r="AV4732" s="48"/>
      <c r="AY4732" s="25">
        <v>125</v>
      </c>
    </row>
    <row r="4733" spans="1:51" x14ac:dyDescent="0.25">
      <c r="A4733" s="55" t="s">
        <v>712</v>
      </c>
      <c r="B4733" s="55" t="s">
        <v>712</v>
      </c>
      <c r="C4733" s="60"/>
      <c r="D4733" s="21">
        <v>33741</v>
      </c>
      <c r="E4733" s="21"/>
      <c r="F4733" t="s">
        <v>111</v>
      </c>
      <c r="AT4733" s="48" t="s">
        <v>45</v>
      </c>
      <c r="AU4733" s="48"/>
      <c r="AV4733" s="48"/>
      <c r="AY4733" s="25">
        <v>140</v>
      </c>
    </row>
    <row r="4734" spans="1:51" x14ac:dyDescent="0.25">
      <c r="A4734" s="55" t="s">
        <v>708</v>
      </c>
      <c r="B4734" s="55" t="s">
        <v>708</v>
      </c>
      <c r="C4734" s="60"/>
      <c r="D4734" s="21">
        <v>33713</v>
      </c>
      <c r="E4734" s="21"/>
      <c r="F4734" t="s">
        <v>111</v>
      </c>
      <c r="AT4734" s="48" t="s">
        <v>45</v>
      </c>
      <c r="AU4734" s="48"/>
      <c r="AV4734" s="48"/>
      <c r="AY4734" s="25">
        <v>135</v>
      </c>
    </row>
    <row r="4735" spans="1:51" x14ac:dyDescent="0.25">
      <c r="A4735" s="55" t="s">
        <v>721</v>
      </c>
      <c r="B4735" s="55" t="s">
        <v>721</v>
      </c>
      <c r="C4735" s="60"/>
      <c r="D4735" s="21">
        <v>33804</v>
      </c>
      <c r="E4735" s="21"/>
      <c r="F4735" t="s">
        <v>111</v>
      </c>
      <c r="AT4735" s="48" t="s">
        <v>45</v>
      </c>
      <c r="AU4735" s="48"/>
      <c r="AV4735" s="48"/>
      <c r="AY4735" s="25">
        <v>97</v>
      </c>
    </row>
    <row r="4736" spans="1:51" x14ac:dyDescent="0.25">
      <c r="A4736" s="55" t="s">
        <v>717</v>
      </c>
      <c r="B4736" s="55" t="s">
        <v>717</v>
      </c>
      <c r="C4736" s="60"/>
      <c r="D4736" s="21">
        <v>33776</v>
      </c>
      <c r="E4736" s="21"/>
      <c r="F4736" t="s">
        <v>111</v>
      </c>
      <c r="AT4736" s="48" t="s">
        <v>45</v>
      </c>
      <c r="AU4736" s="48"/>
      <c r="AV4736" s="48"/>
      <c r="AY4736" s="25">
        <v>119</v>
      </c>
    </row>
    <row r="4737" spans="1:51" x14ac:dyDescent="0.25">
      <c r="A4737" s="55" t="s">
        <v>713</v>
      </c>
      <c r="B4737" s="55" t="s">
        <v>713</v>
      </c>
      <c r="C4737" s="60"/>
      <c r="D4737" s="21">
        <v>33748</v>
      </c>
      <c r="E4737" s="21"/>
      <c r="F4737" t="s">
        <v>111</v>
      </c>
      <c r="AT4737" s="48" t="s">
        <v>45</v>
      </c>
      <c r="AU4737" s="48"/>
      <c r="AV4737" s="48"/>
      <c r="AY4737" s="25">
        <v>138</v>
      </c>
    </row>
    <row r="4738" spans="1:51" x14ac:dyDescent="0.25">
      <c r="A4738" s="55" t="s">
        <v>709</v>
      </c>
      <c r="B4738" s="55" t="s">
        <v>709</v>
      </c>
      <c r="C4738" s="60"/>
      <c r="D4738" s="21">
        <v>33720</v>
      </c>
      <c r="E4738" s="21"/>
      <c r="F4738" t="s">
        <v>111</v>
      </c>
      <c r="AT4738" s="48" t="s">
        <v>45</v>
      </c>
      <c r="AU4738" s="48"/>
      <c r="AV4738" s="48"/>
      <c r="AY4738" s="25">
        <v>132</v>
      </c>
    </row>
    <row r="4739" spans="1:51" x14ac:dyDescent="0.25">
      <c r="A4739" s="55" t="s">
        <v>722</v>
      </c>
      <c r="B4739" s="55" t="s">
        <v>722</v>
      </c>
      <c r="C4739" s="60"/>
      <c r="D4739" s="21">
        <v>33811</v>
      </c>
      <c r="E4739" s="21"/>
      <c r="F4739" t="s">
        <v>111</v>
      </c>
      <c r="AT4739" s="48" t="s">
        <v>45</v>
      </c>
      <c r="AU4739" s="48"/>
      <c r="AV4739" s="48"/>
      <c r="AY4739" s="25">
        <v>93</v>
      </c>
    </row>
    <row r="4740" spans="1:51" x14ac:dyDescent="0.25">
      <c r="A4740" s="55" t="s">
        <v>718</v>
      </c>
      <c r="B4740" s="55" t="s">
        <v>718</v>
      </c>
      <c r="C4740" s="60"/>
      <c r="D4740" s="21">
        <v>33783</v>
      </c>
      <c r="E4740" s="21"/>
      <c r="F4740" t="s">
        <v>111</v>
      </c>
      <c r="AT4740" s="48" t="s">
        <v>45</v>
      </c>
      <c r="AU4740" s="48"/>
      <c r="AV4740" s="48"/>
      <c r="AY4740" s="25">
        <v>115</v>
      </c>
    </row>
    <row r="4741" spans="1:51" x14ac:dyDescent="0.25">
      <c r="A4741" s="55" t="s">
        <v>714</v>
      </c>
      <c r="B4741" s="55" t="s">
        <v>714</v>
      </c>
      <c r="C4741" s="60"/>
      <c r="D4741" s="21">
        <v>33755</v>
      </c>
      <c r="E4741" s="21"/>
      <c r="F4741" t="s">
        <v>111</v>
      </c>
      <c r="AT4741" s="48" t="s">
        <v>45</v>
      </c>
      <c r="AU4741" s="48"/>
      <c r="AV4741" s="48"/>
      <c r="AY4741" s="25">
        <v>132</v>
      </c>
    </row>
    <row r="4742" spans="1:51" x14ac:dyDescent="0.25">
      <c r="A4742" s="55" t="s">
        <v>710</v>
      </c>
      <c r="B4742" s="55" t="s">
        <v>710</v>
      </c>
      <c r="C4742" s="60"/>
      <c r="D4742" s="21">
        <v>33727</v>
      </c>
      <c r="E4742" s="21"/>
      <c r="F4742" t="s">
        <v>111</v>
      </c>
      <c r="AT4742" s="48" t="s">
        <v>45</v>
      </c>
      <c r="AU4742" s="48"/>
      <c r="AV4742" s="48"/>
      <c r="AY4742" s="25">
        <v>135</v>
      </c>
    </row>
    <row r="4743" spans="1:51" x14ac:dyDescent="0.25">
      <c r="A4743" s="55" t="s">
        <v>719</v>
      </c>
      <c r="B4743" s="55" t="s">
        <v>719</v>
      </c>
      <c r="C4743" s="60"/>
      <c r="D4743" s="21">
        <v>33790</v>
      </c>
      <c r="E4743" s="21"/>
      <c r="F4743" t="s">
        <v>111</v>
      </c>
      <c r="AT4743" s="48" t="s">
        <v>45</v>
      </c>
      <c r="AU4743" s="48"/>
      <c r="AV4743" s="48"/>
      <c r="AY4743" s="25">
        <v>108</v>
      </c>
    </row>
    <row r="4744" spans="1:51" x14ac:dyDescent="0.25">
      <c r="A4744" s="55" t="s">
        <v>715</v>
      </c>
      <c r="B4744" s="55" t="s">
        <v>715</v>
      </c>
      <c r="C4744" s="60"/>
      <c r="D4744" s="21">
        <v>33762</v>
      </c>
      <c r="E4744" s="21"/>
      <c r="F4744" t="s">
        <v>111</v>
      </c>
      <c r="AT4744" s="48" t="s">
        <v>45</v>
      </c>
      <c r="AU4744" s="48"/>
      <c r="AV4744" s="48"/>
      <c r="AY4744" s="25">
        <v>128</v>
      </c>
    </row>
    <row r="4745" spans="1:51" x14ac:dyDescent="0.25">
      <c r="A4745" s="55" t="s">
        <v>726</v>
      </c>
      <c r="B4745" s="55" t="s">
        <v>726</v>
      </c>
      <c r="C4745" s="60"/>
      <c r="D4745" s="21">
        <v>33734</v>
      </c>
      <c r="E4745" s="21"/>
      <c r="F4745" t="s">
        <v>545</v>
      </c>
      <c r="AT4745" s="48" t="s">
        <v>45</v>
      </c>
      <c r="AU4745" s="48"/>
      <c r="AV4745" s="48"/>
      <c r="AY4745" s="25">
        <v>143</v>
      </c>
    </row>
    <row r="4746" spans="1:51" x14ac:dyDescent="0.25">
      <c r="A4746" s="55" t="s">
        <v>735</v>
      </c>
      <c r="B4746" s="55" t="s">
        <v>735</v>
      </c>
      <c r="C4746" s="60"/>
      <c r="D4746" s="21">
        <v>33797</v>
      </c>
      <c r="E4746" s="21"/>
      <c r="F4746" t="s">
        <v>545</v>
      </c>
      <c r="AT4746" s="48" t="s">
        <v>45</v>
      </c>
      <c r="AU4746" s="48"/>
      <c r="AV4746" s="48"/>
      <c r="AY4746" s="25">
        <v>105</v>
      </c>
    </row>
    <row r="4747" spans="1:51" x14ac:dyDescent="0.25">
      <c r="A4747" s="55" t="s">
        <v>731</v>
      </c>
      <c r="B4747" s="55" t="s">
        <v>731</v>
      </c>
      <c r="C4747" s="60"/>
      <c r="D4747" s="21">
        <v>33769</v>
      </c>
      <c r="E4747" s="21"/>
      <c r="F4747" t="s">
        <v>545</v>
      </c>
      <c r="AT4747" s="48" t="s">
        <v>45</v>
      </c>
      <c r="AU4747" s="48"/>
      <c r="AV4747" s="48"/>
      <c r="AY4747" s="25">
        <v>123</v>
      </c>
    </row>
    <row r="4748" spans="1:51" x14ac:dyDescent="0.25">
      <c r="A4748" s="55" t="s">
        <v>727</v>
      </c>
      <c r="B4748" s="55" t="s">
        <v>727</v>
      </c>
      <c r="C4748" s="60"/>
      <c r="D4748" s="21">
        <v>33741</v>
      </c>
      <c r="E4748" s="21"/>
      <c r="F4748" t="s">
        <v>545</v>
      </c>
      <c r="AT4748" s="48" t="s">
        <v>45</v>
      </c>
      <c r="AU4748" s="48"/>
      <c r="AV4748" s="48"/>
      <c r="AY4748" s="25">
        <v>140</v>
      </c>
    </row>
    <row r="4749" spans="1:51" x14ac:dyDescent="0.25">
      <c r="A4749" s="55" t="s">
        <v>723</v>
      </c>
      <c r="B4749" s="55" t="s">
        <v>723</v>
      </c>
      <c r="C4749" s="60"/>
      <c r="D4749" s="21">
        <v>33713</v>
      </c>
      <c r="E4749" s="21"/>
      <c r="F4749" t="s">
        <v>545</v>
      </c>
      <c r="AT4749" s="48" t="s">
        <v>45</v>
      </c>
      <c r="AU4749" s="48"/>
      <c r="AV4749" s="48"/>
      <c r="AY4749" s="25">
        <v>147</v>
      </c>
    </row>
    <row r="4750" spans="1:51" x14ac:dyDescent="0.25">
      <c r="A4750" s="55" t="s">
        <v>736</v>
      </c>
      <c r="B4750" s="55" t="s">
        <v>736</v>
      </c>
      <c r="C4750" s="60"/>
      <c r="D4750" s="21">
        <v>33804</v>
      </c>
      <c r="E4750" s="21"/>
      <c r="F4750" t="s">
        <v>545</v>
      </c>
      <c r="AT4750" s="48" t="s">
        <v>45</v>
      </c>
      <c r="AU4750" s="48"/>
      <c r="AV4750" s="48"/>
      <c r="AY4750" s="25">
        <v>100</v>
      </c>
    </row>
    <row r="4751" spans="1:51" x14ac:dyDescent="0.25">
      <c r="A4751" s="55" t="s">
        <v>732</v>
      </c>
      <c r="B4751" s="55" t="s">
        <v>732</v>
      </c>
      <c r="C4751" s="60"/>
      <c r="D4751" s="21">
        <v>33776</v>
      </c>
      <c r="E4751" s="21"/>
      <c r="F4751" t="s">
        <v>545</v>
      </c>
      <c r="AT4751" s="48" t="s">
        <v>45</v>
      </c>
      <c r="AU4751" s="48"/>
      <c r="AV4751" s="48"/>
      <c r="AY4751" s="25">
        <v>118</v>
      </c>
    </row>
    <row r="4752" spans="1:51" x14ac:dyDescent="0.25">
      <c r="A4752" s="55" t="s">
        <v>728</v>
      </c>
      <c r="B4752" s="55" t="s">
        <v>728</v>
      </c>
      <c r="C4752" s="60"/>
      <c r="D4752" s="21">
        <v>33748</v>
      </c>
      <c r="E4752" s="21"/>
      <c r="F4752" t="s">
        <v>545</v>
      </c>
      <c r="AT4752" s="48" t="s">
        <v>45</v>
      </c>
      <c r="AU4752" s="48"/>
      <c r="AV4752" s="48"/>
      <c r="AY4752" s="25">
        <v>137</v>
      </c>
    </row>
    <row r="4753" spans="1:64" x14ac:dyDescent="0.25">
      <c r="A4753" s="55" t="s">
        <v>724</v>
      </c>
      <c r="B4753" s="55" t="s">
        <v>724</v>
      </c>
      <c r="C4753" s="60"/>
      <c r="D4753" s="21">
        <v>33720</v>
      </c>
      <c r="E4753" s="21"/>
      <c r="F4753" t="s">
        <v>545</v>
      </c>
      <c r="AT4753" s="48" t="s">
        <v>45</v>
      </c>
      <c r="AU4753" s="48"/>
      <c r="AV4753" s="48"/>
      <c r="AY4753" s="25">
        <v>146</v>
      </c>
    </row>
    <row r="4754" spans="1:64" x14ac:dyDescent="0.25">
      <c r="A4754" s="55" t="s">
        <v>737</v>
      </c>
      <c r="B4754" s="55" t="s">
        <v>737</v>
      </c>
      <c r="C4754" s="60"/>
      <c r="D4754" s="21">
        <v>33811</v>
      </c>
      <c r="E4754" s="21"/>
      <c r="F4754" t="s">
        <v>545</v>
      </c>
      <c r="AT4754" s="48" t="s">
        <v>45</v>
      </c>
      <c r="AU4754" s="48"/>
      <c r="AV4754" s="48"/>
      <c r="AY4754" s="25">
        <v>105</v>
      </c>
    </row>
    <row r="4755" spans="1:64" x14ac:dyDescent="0.25">
      <c r="A4755" s="55" t="s">
        <v>733</v>
      </c>
      <c r="B4755" s="55" t="s">
        <v>733</v>
      </c>
      <c r="C4755" s="60"/>
      <c r="D4755" s="21">
        <v>33783</v>
      </c>
      <c r="E4755" s="21"/>
      <c r="F4755" t="s">
        <v>545</v>
      </c>
      <c r="AT4755" s="48" t="s">
        <v>45</v>
      </c>
      <c r="AU4755" s="48"/>
      <c r="AV4755" s="48"/>
      <c r="AY4755" s="25">
        <v>114</v>
      </c>
    </row>
    <row r="4756" spans="1:64" x14ac:dyDescent="0.25">
      <c r="A4756" s="55" t="s">
        <v>729</v>
      </c>
      <c r="B4756" s="55" t="s">
        <v>729</v>
      </c>
      <c r="C4756" s="60"/>
      <c r="D4756" s="21">
        <v>33755</v>
      </c>
      <c r="E4756" s="21"/>
      <c r="F4756" t="s">
        <v>545</v>
      </c>
      <c r="AT4756" s="48" t="s">
        <v>45</v>
      </c>
      <c r="AU4756" s="48"/>
      <c r="AV4756" s="48"/>
      <c r="AY4756" s="25">
        <v>132</v>
      </c>
    </row>
    <row r="4757" spans="1:64" x14ac:dyDescent="0.25">
      <c r="A4757" s="55" t="s">
        <v>725</v>
      </c>
      <c r="B4757" s="55" t="s">
        <v>725</v>
      </c>
      <c r="C4757" s="60"/>
      <c r="D4757" s="21">
        <v>33727</v>
      </c>
      <c r="E4757" s="21"/>
      <c r="F4757" t="s">
        <v>545</v>
      </c>
      <c r="AT4757" s="48" t="s">
        <v>45</v>
      </c>
      <c r="AU4757" s="48"/>
      <c r="AV4757" s="48"/>
      <c r="AY4757" s="25">
        <v>144</v>
      </c>
    </row>
    <row r="4758" spans="1:64" x14ac:dyDescent="0.25">
      <c r="A4758" s="55" t="s">
        <v>734</v>
      </c>
      <c r="B4758" s="55" t="s">
        <v>734</v>
      </c>
      <c r="C4758" s="60"/>
      <c r="D4758" s="21">
        <v>33790</v>
      </c>
      <c r="E4758" s="21"/>
      <c r="F4758" t="s">
        <v>545</v>
      </c>
      <c r="AT4758" s="48" t="s">
        <v>45</v>
      </c>
      <c r="AU4758" s="48"/>
      <c r="AV4758" s="48"/>
      <c r="AY4758" s="25">
        <v>109</v>
      </c>
    </row>
    <row r="4759" spans="1:64" x14ac:dyDescent="0.25">
      <c r="A4759" s="55" t="s">
        <v>730</v>
      </c>
      <c r="B4759" s="55" t="s">
        <v>730</v>
      </c>
      <c r="C4759" s="60"/>
      <c r="D4759" s="21">
        <v>33762</v>
      </c>
      <c r="E4759" s="21"/>
      <c r="F4759" t="s">
        <v>545</v>
      </c>
      <c r="AT4759" s="48" t="s">
        <v>45</v>
      </c>
      <c r="AU4759" s="48"/>
      <c r="AV4759" s="48"/>
      <c r="AY4759" s="25">
        <v>128</v>
      </c>
    </row>
    <row r="4760" spans="1:64" x14ac:dyDescent="0.25">
      <c r="A4760" s="55" t="s">
        <v>517</v>
      </c>
      <c r="B4760" s="55" t="s">
        <v>517</v>
      </c>
      <c r="C4760" s="60">
        <v>40735</v>
      </c>
      <c r="F4760" t="s">
        <v>481</v>
      </c>
      <c r="BA4760">
        <v>15</v>
      </c>
      <c r="BL4760">
        <v>4.7</v>
      </c>
    </row>
    <row r="4761" spans="1:64" x14ac:dyDescent="0.25">
      <c r="A4761" s="55" t="s">
        <v>517</v>
      </c>
      <c r="B4761" s="55" t="s">
        <v>517</v>
      </c>
      <c r="C4761" s="60">
        <v>40746</v>
      </c>
      <c r="F4761" t="s">
        <v>481</v>
      </c>
      <c r="BA4761">
        <v>16</v>
      </c>
      <c r="BL4761">
        <v>5.7</v>
      </c>
    </row>
    <row r="4762" spans="1:64" x14ac:dyDescent="0.25">
      <c r="A4762" s="55" t="s">
        <v>517</v>
      </c>
      <c r="B4762" s="55" t="s">
        <v>517</v>
      </c>
      <c r="C4762" s="60">
        <v>40753</v>
      </c>
      <c r="F4762" t="s">
        <v>481</v>
      </c>
      <c r="BA4762">
        <v>30</v>
      </c>
      <c r="BL4762">
        <v>6.2</v>
      </c>
    </row>
    <row r="4763" spans="1:64" x14ac:dyDescent="0.25">
      <c r="A4763" s="55" t="s">
        <v>517</v>
      </c>
      <c r="B4763" s="55" t="s">
        <v>517</v>
      </c>
      <c r="C4763" s="60">
        <v>40771</v>
      </c>
      <c r="F4763" t="s">
        <v>481</v>
      </c>
      <c r="BA4763">
        <v>32</v>
      </c>
      <c r="BL4763">
        <v>7.1</v>
      </c>
    </row>
    <row r="4764" spans="1:64" x14ac:dyDescent="0.25">
      <c r="A4764" s="55" t="s">
        <v>517</v>
      </c>
      <c r="B4764" s="55" t="s">
        <v>517</v>
      </c>
      <c r="C4764" s="60">
        <v>40782</v>
      </c>
      <c r="F4764" t="s">
        <v>481</v>
      </c>
      <c r="BA4764">
        <v>39</v>
      </c>
    </row>
    <row r="4765" spans="1:64" x14ac:dyDescent="0.25">
      <c r="A4765" s="55" t="s">
        <v>517</v>
      </c>
      <c r="B4765" s="55" t="s">
        <v>517</v>
      </c>
      <c r="C4765" s="60">
        <v>40793</v>
      </c>
      <c r="F4765" t="s">
        <v>481</v>
      </c>
      <c r="BA4765">
        <v>53</v>
      </c>
    </row>
    <row r="4766" spans="1:64" x14ac:dyDescent="0.25">
      <c r="A4766" s="55" t="s">
        <v>517</v>
      </c>
      <c r="B4766" s="55" t="s">
        <v>517</v>
      </c>
      <c r="C4766" s="60">
        <v>40810</v>
      </c>
      <c r="F4766" t="s">
        <v>481</v>
      </c>
      <c r="BA4766">
        <v>69</v>
      </c>
    </row>
    <row r="4767" spans="1:64" x14ac:dyDescent="0.25">
      <c r="A4767" s="55" t="s">
        <v>517</v>
      </c>
      <c r="B4767" s="55" t="s">
        <v>517</v>
      </c>
      <c r="C4767" s="60">
        <v>40828</v>
      </c>
      <c r="F4767" t="s">
        <v>481</v>
      </c>
      <c r="BA4767">
        <v>70</v>
      </c>
    </row>
    <row r="4768" spans="1:64" x14ac:dyDescent="0.25">
      <c r="A4768" s="55" t="s">
        <v>517</v>
      </c>
      <c r="B4768" s="55" t="s">
        <v>517</v>
      </c>
      <c r="C4768" s="60">
        <v>40836</v>
      </c>
      <c r="F4768" t="s">
        <v>481</v>
      </c>
      <c r="BA4768">
        <v>79</v>
      </c>
    </row>
    <row r="4769" spans="1:64" x14ac:dyDescent="0.25">
      <c r="A4769" s="55" t="s">
        <v>517</v>
      </c>
      <c r="B4769" s="55" t="s">
        <v>517</v>
      </c>
      <c r="C4769" s="60">
        <v>40855</v>
      </c>
      <c r="F4769" t="s">
        <v>481</v>
      </c>
      <c r="BA4769">
        <v>87</v>
      </c>
    </row>
    <row r="4770" spans="1:64" x14ac:dyDescent="0.25">
      <c r="A4770" s="55" t="s">
        <v>518</v>
      </c>
      <c r="B4770" s="55" t="s">
        <v>518</v>
      </c>
      <c r="C4770" s="60">
        <v>40735</v>
      </c>
      <c r="F4770" t="s">
        <v>152</v>
      </c>
      <c r="BA4770">
        <v>15</v>
      </c>
      <c r="BL4770">
        <v>4.7</v>
      </c>
    </row>
    <row r="4771" spans="1:64" x14ac:dyDescent="0.25">
      <c r="A4771" s="55" t="s">
        <v>518</v>
      </c>
      <c r="B4771" s="55" t="s">
        <v>518</v>
      </c>
      <c r="C4771" s="60">
        <v>40746</v>
      </c>
      <c r="F4771" t="s">
        <v>152</v>
      </c>
      <c r="BA4771">
        <v>16</v>
      </c>
      <c r="BL4771">
        <v>5.6</v>
      </c>
    </row>
    <row r="4772" spans="1:64" x14ac:dyDescent="0.25">
      <c r="A4772" s="55" t="s">
        <v>518</v>
      </c>
      <c r="B4772" s="55" t="s">
        <v>518</v>
      </c>
      <c r="C4772" s="60">
        <v>40753</v>
      </c>
      <c r="F4772" t="s">
        <v>152</v>
      </c>
      <c r="BA4772">
        <v>30</v>
      </c>
      <c r="BL4772">
        <v>6.2</v>
      </c>
    </row>
    <row r="4773" spans="1:64" x14ac:dyDescent="0.25">
      <c r="A4773" s="55" t="s">
        <v>518</v>
      </c>
      <c r="B4773" s="55" t="s">
        <v>518</v>
      </c>
      <c r="C4773" s="60">
        <v>40771</v>
      </c>
      <c r="F4773" t="s">
        <v>152</v>
      </c>
      <c r="BA4773">
        <v>32</v>
      </c>
      <c r="BL4773">
        <v>7.1</v>
      </c>
    </row>
    <row r="4774" spans="1:64" x14ac:dyDescent="0.25">
      <c r="A4774" s="55" t="s">
        <v>518</v>
      </c>
      <c r="B4774" s="55" t="s">
        <v>518</v>
      </c>
      <c r="C4774" s="60">
        <v>40782</v>
      </c>
      <c r="F4774" t="s">
        <v>152</v>
      </c>
      <c r="BA4774">
        <v>32</v>
      </c>
    </row>
    <row r="4775" spans="1:64" x14ac:dyDescent="0.25">
      <c r="A4775" s="55" t="s">
        <v>518</v>
      </c>
      <c r="B4775" s="55" t="s">
        <v>518</v>
      </c>
      <c r="C4775" s="60">
        <v>40793</v>
      </c>
      <c r="F4775" t="s">
        <v>152</v>
      </c>
      <c r="BA4775">
        <v>37</v>
      </c>
    </row>
    <row r="4776" spans="1:64" x14ac:dyDescent="0.25">
      <c r="A4776" s="55" t="s">
        <v>518</v>
      </c>
      <c r="B4776" s="55" t="s">
        <v>518</v>
      </c>
      <c r="C4776" s="60">
        <v>40810</v>
      </c>
      <c r="F4776" t="s">
        <v>152</v>
      </c>
      <c r="BA4776">
        <v>53</v>
      </c>
    </row>
    <row r="4777" spans="1:64" x14ac:dyDescent="0.25">
      <c r="A4777" s="55" t="s">
        <v>518</v>
      </c>
      <c r="B4777" s="55" t="s">
        <v>518</v>
      </c>
      <c r="C4777" s="60">
        <v>40828</v>
      </c>
      <c r="F4777" t="s">
        <v>152</v>
      </c>
      <c r="BA4777">
        <v>62</v>
      </c>
    </row>
    <row r="4778" spans="1:64" x14ac:dyDescent="0.25">
      <c r="A4778" s="55" t="s">
        <v>518</v>
      </c>
      <c r="B4778" s="55" t="s">
        <v>518</v>
      </c>
      <c r="C4778" s="60">
        <v>40836</v>
      </c>
      <c r="F4778" t="s">
        <v>152</v>
      </c>
      <c r="BA4778">
        <v>69</v>
      </c>
    </row>
    <row r="4779" spans="1:64" x14ac:dyDescent="0.25">
      <c r="A4779" s="55" t="s">
        <v>518</v>
      </c>
      <c r="B4779" s="55" t="s">
        <v>518</v>
      </c>
      <c r="C4779" s="60">
        <v>40855</v>
      </c>
      <c r="F4779" t="s">
        <v>152</v>
      </c>
      <c r="BA4779">
        <v>80</v>
      </c>
    </row>
    <row r="4780" spans="1:64" x14ac:dyDescent="0.25">
      <c r="A4780" s="55" t="s">
        <v>519</v>
      </c>
      <c r="B4780" s="55" t="s">
        <v>519</v>
      </c>
      <c r="C4780" s="60">
        <v>40735</v>
      </c>
      <c r="F4780" t="s">
        <v>154</v>
      </c>
    </row>
    <row r="4781" spans="1:64" x14ac:dyDescent="0.25">
      <c r="A4781" s="55" t="s">
        <v>519</v>
      </c>
      <c r="B4781" s="55" t="s">
        <v>519</v>
      </c>
      <c r="C4781" s="60">
        <v>40746</v>
      </c>
      <c r="F4781" t="s">
        <v>154</v>
      </c>
      <c r="BA4781">
        <v>16</v>
      </c>
      <c r="BL4781">
        <v>5.6</v>
      </c>
    </row>
    <row r="4782" spans="1:64" x14ac:dyDescent="0.25">
      <c r="A4782" s="55" t="s">
        <v>519</v>
      </c>
      <c r="B4782" s="55" t="s">
        <v>519</v>
      </c>
      <c r="C4782" s="60">
        <v>40753</v>
      </c>
      <c r="F4782" t="s">
        <v>154</v>
      </c>
      <c r="BA4782">
        <v>30</v>
      </c>
      <c r="BL4782">
        <v>5.8</v>
      </c>
    </row>
    <row r="4783" spans="1:64" x14ac:dyDescent="0.25">
      <c r="A4783" s="55" t="s">
        <v>519</v>
      </c>
      <c r="B4783" s="55" t="s">
        <v>519</v>
      </c>
      <c r="C4783" s="60">
        <v>40771</v>
      </c>
      <c r="F4783" t="s">
        <v>154</v>
      </c>
      <c r="BA4783">
        <v>32</v>
      </c>
      <c r="BL4783">
        <v>7.3</v>
      </c>
    </row>
    <row r="4784" spans="1:64" x14ac:dyDescent="0.25">
      <c r="A4784" s="55" t="s">
        <v>519</v>
      </c>
      <c r="B4784" s="55" t="s">
        <v>519</v>
      </c>
      <c r="C4784" s="60">
        <v>40782</v>
      </c>
      <c r="F4784" t="s">
        <v>154</v>
      </c>
      <c r="BA4784">
        <v>32</v>
      </c>
    </row>
    <row r="4785" spans="1:64" x14ac:dyDescent="0.25">
      <c r="A4785" s="55" t="s">
        <v>519</v>
      </c>
      <c r="B4785" s="55" t="s">
        <v>519</v>
      </c>
      <c r="C4785" s="60">
        <v>40793</v>
      </c>
      <c r="F4785" t="s">
        <v>154</v>
      </c>
      <c r="BA4785">
        <v>39</v>
      </c>
    </row>
    <row r="4786" spans="1:64" x14ac:dyDescent="0.25">
      <c r="A4786" s="55" t="s">
        <v>519</v>
      </c>
      <c r="B4786" s="55" t="s">
        <v>519</v>
      </c>
      <c r="C4786" s="60">
        <v>40810</v>
      </c>
      <c r="F4786" t="s">
        <v>154</v>
      </c>
      <c r="BA4786">
        <v>57</v>
      </c>
    </row>
    <row r="4787" spans="1:64" x14ac:dyDescent="0.25">
      <c r="A4787" s="55" t="s">
        <v>519</v>
      </c>
      <c r="B4787" s="55" t="s">
        <v>519</v>
      </c>
      <c r="C4787" s="60">
        <v>40828</v>
      </c>
      <c r="F4787" t="s">
        <v>154</v>
      </c>
      <c r="BA4787">
        <v>67</v>
      </c>
    </row>
    <row r="4788" spans="1:64" x14ac:dyDescent="0.25">
      <c r="A4788" s="55" t="s">
        <v>519</v>
      </c>
      <c r="B4788" s="55" t="s">
        <v>519</v>
      </c>
      <c r="C4788" s="60">
        <v>40836</v>
      </c>
      <c r="F4788" t="s">
        <v>154</v>
      </c>
      <c r="BA4788">
        <v>73</v>
      </c>
    </row>
    <row r="4789" spans="1:64" x14ac:dyDescent="0.25">
      <c r="A4789" s="55" t="s">
        <v>519</v>
      </c>
      <c r="B4789" s="55" t="s">
        <v>519</v>
      </c>
      <c r="C4789" s="60">
        <v>40855</v>
      </c>
      <c r="F4789" t="s">
        <v>154</v>
      </c>
      <c r="BA4789">
        <v>85</v>
      </c>
    </row>
    <row r="4790" spans="1:64" x14ac:dyDescent="0.25">
      <c r="A4790" s="55" t="s">
        <v>520</v>
      </c>
      <c r="B4790" s="55" t="s">
        <v>520</v>
      </c>
      <c r="C4790" s="60">
        <v>40735</v>
      </c>
      <c r="F4790" t="s">
        <v>485</v>
      </c>
      <c r="BA4790">
        <v>16</v>
      </c>
      <c r="BL4790">
        <v>5.6</v>
      </c>
    </row>
    <row r="4791" spans="1:64" x14ac:dyDescent="0.25">
      <c r="A4791" s="55" t="s">
        <v>520</v>
      </c>
      <c r="B4791" s="55" t="s">
        <v>520</v>
      </c>
      <c r="C4791" s="60">
        <v>40746</v>
      </c>
      <c r="F4791" t="s">
        <v>485</v>
      </c>
      <c r="BA4791">
        <v>16</v>
      </c>
      <c r="BL4791">
        <v>5.5</v>
      </c>
    </row>
    <row r="4792" spans="1:64" x14ac:dyDescent="0.25">
      <c r="A4792" s="55" t="s">
        <v>520</v>
      </c>
      <c r="B4792" s="55" t="s">
        <v>520</v>
      </c>
      <c r="C4792" s="60">
        <v>40753</v>
      </c>
      <c r="F4792" t="s">
        <v>485</v>
      </c>
      <c r="BA4792">
        <v>30</v>
      </c>
      <c r="BL4792">
        <v>6</v>
      </c>
    </row>
    <row r="4793" spans="1:64" x14ac:dyDescent="0.25">
      <c r="A4793" s="55" t="s">
        <v>520</v>
      </c>
      <c r="B4793" s="55" t="s">
        <v>520</v>
      </c>
      <c r="C4793" s="60">
        <v>40771</v>
      </c>
      <c r="F4793" t="s">
        <v>485</v>
      </c>
      <c r="BA4793">
        <v>33</v>
      </c>
      <c r="BL4793">
        <v>7.7</v>
      </c>
    </row>
    <row r="4794" spans="1:64" x14ac:dyDescent="0.25">
      <c r="A4794" s="55" t="s">
        <v>520</v>
      </c>
      <c r="B4794" s="55" t="s">
        <v>520</v>
      </c>
      <c r="C4794" s="60">
        <v>40782</v>
      </c>
      <c r="F4794" t="s">
        <v>485</v>
      </c>
      <c r="BA4794">
        <v>37</v>
      </c>
    </row>
    <row r="4795" spans="1:64" x14ac:dyDescent="0.25">
      <c r="A4795" s="55" t="s">
        <v>520</v>
      </c>
      <c r="B4795" s="55" t="s">
        <v>520</v>
      </c>
      <c r="C4795" s="60">
        <v>40793</v>
      </c>
      <c r="F4795" t="s">
        <v>485</v>
      </c>
      <c r="BA4795">
        <v>37</v>
      </c>
    </row>
    <row r="4796" spans="1:64" x14ac:dyDescent="0.25">
      <c r="A4796" s="55" t="s">
        <v>520</v>
      </c>
      <c r="B4796" s="55" t="s">
        <v>520</v>
      </c>
      <c r="C4796" s="60">
        <v>40810</v>
      </c>
      <c r="F4796" t="s">
        <v>485</v>
      </c>
      <c r="BA4796">
        <v>53</v>
      </c>
    </row>
    <row r="4797" spans="1:64" x14ac:dyDescent="0.25">
      <c r="A4797" s="55" t="s">
        <v>520</v>
      </c>
      <c r="B4797" s="55" t="s">
        <v>520</v>
      </c>
      <c r="C4797" s="60">
        <v>40828</v>
      </c>
      <c r="F4797" t="s">
        <v>485</v>
      </c>
      <c r="BA4797">
        <v>61</v>
      </c>
    </row>
    <row r="4798" spans="1:64" x14ac:dyDescent="0.25">
      <c r="A4798" s="55" t="s">
        <v>520</v>
      </c>
      <c r="B4798" s="55" t="s">
        <v>520</v>
      </c>
      <c r="C4798" s="60">
        <v>40836</v>
      </c>
      <c r="F4798" t="s">
        <v>485</v>
      </c>
      <c r="BA4798">
        <v>71</v>
      </c>
    </row>
    <row r="4799" spans="1:64" x14ac:dyDescent="0.25">
      <c r="A4799" s="55" t="s">
        <v>520</v>
      </c>
      <c r="B4799" s="55" t="s">
        <v>520</v>
      </c>
      <c r="C4799" s="60">
        <v>40855</v>
      </c>
      <c r="F4799" t="s">
        <v>485</v>
      </c>
      <c r="BA4799">
        <v>83</v>
      </c>
    </row>
    <row r="4800" spans="1:64" x14ac:dyDescent="0.25">
      <c r="A4800" s="55" t="s">
        <v>521</v>
      </c>
      <c r="B4800" s="55" t="s">
        <v>521</v>
      </c>
      <c r="C4800" s="60">
        <v>40735</v>
      </c>
      <c r="F4800" t="s">
        <v>156</v>
      </c>
      <c r="BA4800">
        <v>15</v>
      </c>
      <c r="BL4800">
        <v>4.5999999999999996</v>
      </c>
    </row>
    <row r="4801" spans="1:64" x14ac:dyDescent="0.25">
      <c r="A4801" s="55" t="s">
        <v>521</v>
      </c>
      <c r="B4801" s="55" t="s">
        <v>521</v>
      </c>
      <c r="C4801" s="60">
        <v>40746</v>
      </c>
      <c r="F4801" t="s">
        <v>156</v>
      </c>
      <c r="BA4801">
        <v>16</v>
      </c>
      <c r="BL4801">
        <v>5.6</v>
      </c>
    </row>
    <row r="4802" spans="1:64" x14ac:dyDescent="0.25">
      <c r="A4802" s="55" t="s">
        <v>521</v>
      </c>
      <c r="B4802" s="55" t="s">
        <v>521</v>
      </c>
      <c r="C4802" s="60">
        <v>40753</v>
      </c>
      <c r="F4802" t="s">
        <v>156</v>
      </c>
      <c r="BA4802">
        <v>30</v>
      </c>
      <c r="BL4802">
        <v>6.4</v>
      </c>
    </row>
    <row r="4803" spans="1:64" x14ac:dyDescent="0.25">
      <c r="A4803" s="55" t="s">
        <v>521</v>
      </c>
      <c r="B4803" s="55" t="s">
        <v>521</v>
      </c>
      <c r="C4803" s="60">
        <v>40771</v>
      </c>
      <c r="F4803" t="s">
        <v>156</v>
      </c>
      <c r="BA4803">
        <v>32</v>
      </c>
      <c r="BL4803">
        <v>7.2</v>
      </c>
    </row>
    <row r="4804" spans="1:64" x14ac:dyDescent="0.25">
      <c r="A4804" s="55" t="s">
        <v>521</v>
      </c>
      <c r="B4804" s="55" t="s">
        <v>521</v>
      </c>
      <c r="C4804" s="60">
        <v>40782</v>
      </c>
      <c r="F4804" t="s">
        <v>156</v>
      </c>
      <c r="BA4804">
        <v>32</v>
      </c>
    </row>
    <row r="4805" spans="1:64" x14ac:dyDescent="0.25">
      <c r="A4805" s="55" t="s">
        <v>521</v>
      </c>
      <c r="B4805" s="55" t="s">
        <v>521</v>
      </c>
      <c r="C4805" s="60">
        <v>40793</v>
      </c>
      <c r="F4805" t="s">
        <v>156</v>
      </c>
      <c r="BA4805">
        <v>39</v>
      </c>
    </row>
    <row r="4806" spans="1:64" x14ac:dyDescent="0.25">
      <c r="A4806" s="55" t="s">
        <v>521</v>
      </c>
      <c r="B4806" s="55" t="s">
        <v>521</v>
      </c>
      <c r="C4806" s="60">
        <v>40810</v>
      </c>
      <c r="F4806" t="s">
        <v>156</v>
      </c>
      <c r="BA4806">
        <v>69</v>
      </c>
    </row>
    <row r="4807" spans="1:64" x14ac:dyDescent="0.25">
      <c r="A4807" s="55" t="s">
        <v>521</v>
      </c>
      <c r="B4807" s="55" t="s">
        <v>521</v>
      </c>
      <c r="C4807" s="60">
        <v>40828</v>
      </c>
      <c r="F4807" t="s">
        <v>156</v>
      </c>
      <c r="BA4807">
        <v>71</v>
      </c>
    </row>
    <row r="4808" spans="1:64" x14ac:dyDescent="0.25">
      <c r="A4808" s="55" t="s">
        <v>521</v>
      </c>
      <c r="B4808" s="55" t="s">
        <v>521</v>
      </c>
      <c r="C4808" s="60">
        <v>40836</v>
      </c>
      <c r="F4808" t="s">
        <v>156</v>
      </c>
      <c r="BA4808">
        <v>79</v>
      </c>
    </row>
    <row r="4809" spans="1:64" x14ac:dyDescent="0.25">
      <c r="A4809" s="55" t="s">
        <v>521</v>
      </c>
      <c r="B4809" s="55" t="s">
        <v>521</v>
      </c>
      <c r="C4809" s="60">
        <v>40855</v>
      </c>
      <c r="F4809" t="s">
        <v>156</v>
      </c>
      <c r="BA4809">
        <v>87</v>
      </c>
    </row>
    <row r="4810" spans="1:64" x14ac:dyDescent="0.25">
      <c r="A4810" s="55" t="s">
        <v>522</v>
      </c>
      <c r="B4810" s="55" t="s">
        <v>522</v>
      </c>
      <c r="C4810" s="60">
        <v>40735</v>
      </c>
      <c r="F4810" t="s">
        <v>488</v>
      </c>
    </row>
    <row r="4811" spans="1:64" x14ac:dyDescent="0.25">
      <c r="A4811" s="55" t="s">
        <v>522</v>
      </c>
      <c r="B4811" s="55" t="s">
        <v>522</v>
      </c>
      <c r="C4811" s="60">
        <v>40746</v>
      </c>
      <c r="F4811" t="s">
        <v>488</v>
      </c>
      <c r="BA4811">
        <v>15</v>
      </c>
      <c r="BL4811">
        <v>5.5</v>
      </c>
    </row>
    <row r="4812" spans="1:64" x14ac:dyDescent="0.25">
      <c r="A4812" s="55" t="s">
        <v>522</v>
      </c>
      <c r="B4812" s="55" t="s">
        <v>522</v>
      </c>
      <c r="C4812" s="60">
        <v>40753</v>
      </c>
      <c r="F4812" t="s">
        <v>488</v>
      </c>
      <c r="BA4812">
        <v>17</v>
      </c>
      <c r="BL4812">
        <v>6.5</v>
      </c>
    </row>
    <row r="4813" spans="1:64" x14ac:dyDescent="0.25">
      <c r="A4813" s="55" t="s">
        <v>522</v>
      </c>
      <c r="B4813" s="55" t="s">
        <v>522</v>
      </c>
      <c r="C4813" s="60">
        <v>40771</v>
      </c>
      <c r="F4813" t="s">
        <v>488</v>
      </c>
      <c r="BA4813">
        <v>31</v>
      </c>
      <c r="BL4813">
        <v>7.1</v>
      </c>
    </row>
    <row r="4814" spans="1:64" x14ac:dyDescent="0.25">
      <c r="A4814" s="55" t="s">
        <v>522</v>
      </c>
      <c r="B4814" s="55" t="s">
        <v>522</v>
      </c>
      <c r="C4814" s="60">
        <v>40782</v>
      </c>
      <c r="F4814" t="s">
        <v>488</v>
      </c>
      <c r="BA4814">
        <v>32</v>
      </c>
    </row>
    <row r="4815" spans="1:64" x14ac:dyDescent="0.25">
      <c r="A4815" s="55" t="s">
        <v>522</v>
      </c>
      <c r="B4815" s="55" t="s">
        <v>522</v>
      </c>
      <c r="C4815" s="60">
        <v>40793</v>
      </c>
      <c r="F4815" t="s">
        <v>488</v>
      </c>
      <c r="BA4815">
        <v>39</v>
      </c>
    </row>
    <row r="4816" spans="1:64" x14ac:dyDescent="0.25">
      <c r="A4816" s="55" t="s">
        <v>522</v>
      </c>
      <c r="B4816" s="55" t="s">
        <v>522</v>
      </c>
      <c r="C4816" s="60">
        <v>40810</v>
      </c>
      <c r="F4816" t="s">
        <v>488</v>
      </c>
      <c r="BA4816">
        <v>69</v>
      </c>
    </row>
    <row r="4817" spans="1:64" x14ac:dyDescent="0.25">
      <c r="A4817" s="55" t="s">
        <v>522</v>
      </c>
      <c r="B4817" s="55" t="s">
        <v>522</v>
      </c>
      <c r="C4817" s="60">
        <v>40828</v>
      </c>
      <c r="F4817" t="s">
        <v>488</v>
      </c>
      <c r="BA4817">
        <v>71</v>
      </c>
    </row>
    <row r="4818" spans="1:64" x14ac:dyDescent="0.25">
      <c r="A4818" s="55" t="s">
        <v>522</v>
      </c>
      <c r="B4818" s="55" t="s">
        <v>522</v>
      </c>
      <c r="C4818" s="60">
        <v>40836</v>
      </c>
      <c r="F4818" t="s">
        <v>488</v>
      </c>
      <c r="BA4818">
        <v>80</v>
      </c>
    </row>
    <row r="4819" spans="1:64" x14ac:dyDescent="0.25">
      <c r="A4819" s="55" t="s">
        <v>522</v>
      </c>
      <c r="B4819" s="55" t="s">
        <v>522</v>
      </c>
      <c r="C4819" s="60">
        <v>40855</v>
      </c>
      <c r="F4819" t="s">
        <v>488</v>
      </c>
      <c r="BA4819">
        <v>87</v>
      </c>
    </row>
    <row r="4820" spans="1:64" x14ac:dyDescent="0.25">
      <c r="A4820" s="55" t="s">
        <v>523</v>
      </c>
      <c r="B4820" s="55" t="s">
        <v>523</v>
      </c>
      <c r="C4820" s="60">
        <v>40735</v>
      </c>
      <c r="F4820" t="s">
        <v>490</v>
      </c>
    </row>
    <row r="4821" spans="1:64" x14ac:dyDescent="0.25">
      <c r="A4821" s="55" t="s">
        <v>523</v>
      </c>
      <c r="B4821" s="55" t="s">
        <v>523</v>
      </c>
      <c r="C4821" s="60">
        <v>40746</v>
      </c>
      <c r="F4821" t="s">
        <v>490</v>
      </c>
      <c r="BA4821">
        <v>16</v>
      </c>
      <c r="BL4821">
        <v>5.5</v>
      </c>
    </row>
    <row r="4822" spans="1:64" x14ac:dyDescent="0.25">
      <c r="A4822" s="55" t="s">
        <v>523</v>
      </c>
      <c r="B4822" s="55" t="s">
        <v>523</v>
      </c>
      <c r="C4822" s="60">
        <v>40753</v>
      </c>
      <c r="F4822" t="s">
        <v>490</v>
      </c>
      <c r="BA4822">
        <v>30</v>
      </c>
      <c r="BL4822">
        <v>6.6</v>
      </c>
    </row>
    <row r="4823" spans="1:64" x14ac:dyDescent="0.25">
      <c r="A4823" s="55" t="s">
        <v>523</v>
      </c>
      <c r="B4823" s="55" t="s">
        <v>523</v>
      </c>
      <c r="C4823" s="60">
        <v>40771</v>
      </c>
      <c r="F4823" t="s">
        <v>490</v>
      </c>
      <c r="BA4823">
        <v>32</v>
      </c>
      <c r="BL4823">
        <v>7.1</v>
      </c>
    </row>
    <row r="4824" spans="1:64" x14ac:dyDescent="0.25">
      <c r="A4824" s="55" t="s">
        <v>523</v>
      </c>
      <c r="B4824" s="55" t="s">
        <v>523</v>
      </c>
      <c r="C4824" s="60">
        <v>40782</v>
      </c>
      <c r="F4824" t="s">
        <v>490</v>
      </c>
      <c r="BA4824">
        <v>32</v>
      </c>
    </row>
    <row r="4825" spans="1:64" x14ac:dyDescent="0.25">
      <c r="A4825" s="55" t="s">
        <v>523</v>
      </c>
      <c r="B4825" s="55" t="s">
        <v>523</v>
      </c>
      <c r="C4825" s="60">
        <v>40793</v>
      </c>
      <c r="F4825" t="s">
        <v>490</v>
      </c>
      <c r="BA4825">
        <v>43</v>
      </c>
    </row>
    <row r="4826" spans="1:64" x14ac:dyDescent="0.25">
      <c r="A4826" s="55" t="s">
        <v>523</v>
      </c>
      <c r="B4826" s="55" t="s">
        <v>523</v>
      </c>
      <c r="C4826" s="60">
        <v>40810</v>
      </c>
      <c r="F4826" t="s">
        <v>490</v>
      </c>
      <c r="BA4826">
        <v>69</v>
      </c>
    </row>
    <row r="4827" spans="1:64" x14ac:dyDescent="0.25">
      <c r="A4827" s="55" t="s">
        <v>523</v>
      </c>
      <c r="B4827" s="55" t="s">
        <v>523</v>
      </c>
      <c r="C4827" s="60">
        <v>40828</v>
      </c>
      <c r="F4827" t="s">
        <v>490</v>
      </c>
      <c r="BA4827">
        <v>70</v>
      </c>
    </row>
    <row r="4828" spans="1:64" x14ac:dyDescent="0.25">
      <c r="A4828" s="55" t="s">
        <v>523</v>
      </c>
      <c r="B4828" s="55" t="s">
        <v>523</v>
      </c>
      <c r="C4828" s="60">
        <v>40836</v>
      </c>
      <c r="F4828" t="s">
        <v>490</v>
      </c>
      <c r="BA4828">
        <v>73</v>
      </c>
    </row>
    <row r="4829" spans="1:64" x14ac:dyDescent="0.25">
      <c r="A4829" s="55" t="s">
        <v>523</v>
      </c>
      <c r="B4829" s="55" t="s">
        <v>523</v>
      </c>
      <c r="C4829" s="60">
        <v>40855</v>
      </c>
      <c r="F4829" t="s">
        <v>490</v>
      </c>
      <c r="BA4829">
        <v>87</v>
      </c>
    </row>
    <row r="4830" spans="1:64" x14ac:dyDescent="0.25">
      <c r="A4830" s="55" t="s">
        <v>524</v>
      </c>
      <c r="B4830" s="55" t="s">
        <v>524</v>
      </c>
      <c r="C4830" s="60">
        <v>40735</v>
      </c>
      <c r="F4830" t="s">
        <v>492</v>
      </c>
    </row>
    <row r="4831" spans="1:64" x14ac:dyDescent="0.25">
      <c r="A4831" s="55" t="s">
        <v>524</v>
      </c>
      <c r="B4831" s="55" t="s">
        <v>524</v>
      </c>
      <c r="C4831" s="60">
        <v>40746</v>
      </c>
      <c r="F4831" t="s">
        <v>492</v>
      </c>
      <c r="BA4831">
        <v>16</v>
      </c>
      <c r="BL4831">
        <v>5.5</v>
      </c>
    </row>
    <row r="4832" spans="1:64" x14ac:dyDescent="0.25">
      <c r="A4832" s="55" t="s">
        <v>524</v>
      </c>
      <c r="B4832" s="55" t="s">
        <v>524</v>
      </c>
      <c r="C4832" s="60">
        <v>40753</v>
      </c>
      <c r="F4832" t="s">
        <v>492</v>
      </c>
      <c r="BA4832">
        <v>30</v>
      </c>
      <c r="BL4832">
        <v>6</v>
      </c>
    </row>
    <row r="4833" spans="1:64" x14ac:dyDescent="0.25">
      <c r="A4833" s="55" t="s">
        <v>524</v>
      </c>
      <c r="B4833" s="55" t="s">
        <v>524</v>
      </c>
      <c r="C4833" s="60">
        <v>40771</v>
      </c>
      <c r="F4833" t="s">
        <v>492</v>
      </c>
      <c r="BA4833">
        <v>30</v>
      </c>
      <c r="BL4833">
        <v>7.5</v>
      </c>
    </row>
    <row r="4834" spans="1:64" x14ac:dyDescent="0.25">
      <c r="A4834" s="55" t="s">
        <v>524</v>
      </c>
      <c r="B4834" s="55" t="s">
        <v>524</v>
      </c>
      <c r="C4834" s="60">
        <v>40782</v>
      </c>
      <c r="F4834" t="s">
        <v>492</v>
      </c>
      <c r="BA4834">
        <v>32</v>
      </c>
    </row>
    <row r="4835" spans="1:64" x14ac:dyDescent="0.25">
      <c r="A4835" s="55" t="s">
        <v>524</v>
      </c>
      <c r="B4835" s="55" t="s">
        <v>524</v>
      </c>
      <c r="C4835" s="60">
        <v>40793</v>
      </c>
      <c r="F4835" t="s">
        <v>492</v>
      </c>
      <c r="BA4835">
        <v>39</v>
      </c>
    </row>
    <row r="4836" spans="1:64" x14ac:dyDescent="0.25">
      <c r="A4836" s="55" t="s">
        <v>524</v>
      </c>
      <c r="B4836" s="55" t="s">
        <v>524</v>
      </c>
      <c r="C4836" s="60">
        <v>40810</v>
      </c>
      <c r="F4836" t="s">
        <v>492</v>
      </c>
      <c r="BA4836">
        <v>63</v>
      </c>
    </row>
    <row r="4837" spans="1:64" x14ac:dyDescent="0.25">
      <c r="A4837" s="55" t="s">
        <v>524</v>
      </c>
      <c r="B4837" s="55" t="s">
        <v>524</v>
      </c>
      <c r="C4837" s="60">
        <v>40828</v>
      </c>
      <c r="F4837" t="s">
        <v>492</v>
      </c>
      <c r="BA4837">
        <v>70</v>
      </c>
    </row>
    <row r="4838" spans="1:64" x14ac:dyDescent="0.25">
      <c r="A4838" s="55" t="s">
        <v>524</v>
      </c>
      <c r="B4838" s="55" t="s">
        <v>524</v>
      </c>
      <c r="C4838" s="60">
        <v>40836</v>
      </c>
      <c r="F4838" t="s">
        <v>492</v>
      </c>
      <c r="BA4838">
        <v>73</v>
      </c>
    </row>
    <row r="4839" spans="1:64" x14ac:dyDescent="0.25">
      <c r="A4839" s="55" t="s">
        <v>524</v>
      </c>
      <c r="B4839" s="55" t="s">
        <v>524</v>
      </c>
      <c r="C4839" s="60">
        <v>40855</v>
      </c>
      <c r="F4839" t="s">
        <v>492</v>
      </c>
      <c r="BA4839">
        <v>85</v>
      </c>
    </row>
    <row r="4840" spans="1:64" x14ac:dyDescent="0.25">
      <c r="A4840" s="55" t="s">
        <v>525</v>
      </c>
      <c r="B4840" s="55" t="s">
        <v>525</v>
      </c>
      <c r="C4840" s="60">
        <v>40771</v>
      </c>
      <c r="F4840" t="s">
        <v>481</v>
      </c>
      <c r="BA4840">
        <v>13</v>
      </c>
      <c r="BL4840">
        <v>2.7</v>
      </c>
    </row>
    <row r="4841" spans="1:64" x14ac:dyDescent="0.25">
      <c r="A4841" s="55" t="s">
        <v>525</v>
      </c>
      <c r="B4841" s="55" t="s">
        <v>525</v>
      </c>
      <c r="C4841" s="60">
        <v>40782</v>
      </c>
      <c r="F4841" t="s">
        <v>481</v>
      </c>
      <c r="BA4841">
        <v>14</v>
      </c>
      <c r="BL4841">
        <v>3.7</v>
      </c>
    </row>
    <row r="4842" spans="1:64" x14ac:dyDescent="0.25">
      <c r="A4842" s="55" t="s">
        <v>525</v>
      </c>
      <c r="B4842" s="55" t="s">
        <v>525</v>
      </c>
      <c r="C4842" s="60">
        <v>40793</v>
      </c>
      <c r="F4842" t="s">
        <v>481</v>
      </c>
      <c r="BA4842">
        <v>30</v>
      </c>
      <c r="BL4842">
        <v>5.7</v>
      </c>
    </row>
    <row r="4843" spans="1:64" x14ac:dyDescent="0.25">
      <c r="A4843" s="55" t="s">
        <v>525</v>
      </c>
      <c r="B4843" s="55" t="s">
        <v>525</v>
      </c>
      <c r="C4843" s="60">
        <v>40810</v>
      </c>
      <c r="F4843" t="s">
        <v>481</v>
      </c>
      <c r="BA4843">
        <v>16</v>
      </c>
      <c r="BL4843">
        <v>6</v>
      </c>
    </row>
    <row r="4844" spans="1:64" x14ac:dyDescent="0.25">
      <c r="A4844" s="55" t="s">
        <v>525</v>
      </c>
      <c r="B4844" s="55" t="s">
        <v>525</v>
      </c>
      <c r="C4844" s="60">
        <v>40828</v>
      </c>
      <c r="F4844" t="s">
        <v>481</v>
      </c>
      <c r="BA4844">
        <v>39</v>
      </c>
    </row>
    <row r="4845" spans="1:64" x14ac:dyDescent="0.25">
      <c r="A4845" s="55" t="s">
        <v>525</v>
      </c>
      <c r="B4845" s="55" t="s">
        <v>525</v>
      </c>
      <c r="C4845" s="60">
        <v>40836</v>
      </c>
      <c r="F4845" t="s">
        <v>481</v>
      </c>
      <c r="BA4845">
        <v>65</v>
      </c>
    </row>
    <row r="4846" spans="1:64" x14ac:dyDescent="0.25">
      <c r="A4846" s="55" t="s">
        <v>525</v>
      </c>
      <c r="B4846" s="55" t="s">
        <v>525</v>
      </c>
      <c r="C4846" s="60">
        <v>40855</v>
      </c>
      <c r="F4846" t="s">
        <v>481</v>
      </c>
      <c r="BA4846">
        <v>75</v>
      </c>
    </row>
    <row r="4847" spans="1:64" x14ac:dyDescent="0.25">
      <c r="A4847" s="55" t="s">
        <v>526</v>
      </c>
      <c r="B4847" s="55" t="s">
        <v>526</v>
      </c>
      <c r="C4847" s="60">
        <v>40771</v>
      </c>
      <c r="F4847" t="s">
        <v>152</v>
      </c>
      <c r="BA4847">
        <v>13</v>
      </c>
      <c r="BL4847">
        <v>2.2999999999999998</v>
      </c>
    </row>
    <row r="4848" spans="1:64" x14ac:dyDescent="0.25">
      <c r="A4848" s="55" t="s">
        <v>526</v>
      </c>
      <c r="B4848" s="55" t="s">
        <v>526</v>
      </c>
      <c r="C4848" s="60">
        <v>40782</v>
      </c>
      <c r="F4848" t="s">
        <v>152</v>
      </c>
      <c r="BA4848">
        <v>14</v>
      </c>
      <c r="BL4848">
        <v>3.8</v>
      </c>
    </row>
    <row r="4849" spans="1:64" x14ac:dyDescent="0.25">
      <c r="A4849" s="55" t="s">
        <v>526</v>
      </c>
      <c r="B4849" s="55" t="s">
        <v>526</v>
      </c>
      <c r="C4849" s="60">
        <v>40793</v>
      </c>
      <c r="F4849" t="s">
        <v>152</v>
      </c>
      <c r="BA4849">
        <v>15</v>
      </c>
      <c r="BL4849">
        <v>5.2</v>
      </c>
    </row>
    <row r="4850" spans="1:64" x14ac:dyDescent="0.25">
      <c r="A4850" s="55" t="s">
        <v>526</v>
      </c>
      <c r="B4850" s="55" t="s">
        <v>526</v>
      </c>
      <c r="C4850" s="60">
        <v>40810</v>
      </c>
      <c r="F4850" t="s">
        <v>152</v>
      </c>
      <c r="BA4850">
        <v>16</v>
      </c>
      <c r="BL4850">
        <v>6.1</v>
      </c>
    </row>
    <row r="4851" spans="1:64" x14ac:dyDescent="0.25">
      <c r="A4851" s="55" t="s">
        <v>526</v>
      </c>
      <c r="B4851" s="55" t="s">
        <v>526</v>
      </c>
      <c r="C4851" s="60">
        <v>40828</v>
      </c>
      <c r="F4851" t="s">
        <v>152</v>
      </c>
      <c r="BA4851">
        <v>32</v>
      </c>
    </row>
    <row r="4852" spans="1:64" x14ac:dyDescent="0.25">
      <c r="A4852" s="55" t="s">
        <v>526</v>
      </c>
      <c r="B4852" s="55" t="s">
        <v>526</v>
      </c>
      <c r="C4852" s="60">
        <v>40836</v>
      </c>
      <c r="F4852" t="s">
        <v>152</v>
      </c>
      <c r="BA4852">
        <v>49</v>
      </c>
    </row>
    <row r="4853" spans="1:64" x14ac:dyDescent="0.25">
      <c r="A4853" s="55" t="s">
        <v>526</v>
      </c>
      <c r="B4853" s="55" t="s">
        <v>526</v>
      </c>
      <c r="C4853" s="60">
        <v>40855</v>
      </c>
      <c r="F4853" t="s">
        <v>152</v>
      </c>
      <c r="BA4853">
        <v>71</v>
      </c>
    </row>
    <row r="4854" spans="1:64" x14ac:dyDescent="0.25">
      <c r="A4854" s="55" t="s">
        <v>527</v>
      </c>
      <c r="B4854" s="55" t="s">
        <v>527</v>
      </c>
      <c r="C4854" s="60">
        <v>40771</v>
      </c>
      <c r="F4854" t="s">
        <v>154</v>
      </c>
      <c r="BA4854">
        <v>13</v>
      </c>
      <c r="BL4854">
        <v>2.6</v>
      </c>
    </row>
    <row r="4855" spans="1:64" x14ac:dyDescent="0.25">
      <c r="A4855" s="55" t="s">
        <v>527</v>
      </c>
      <c r="B4855" s="55" t="s">
        <v>527</v>
      </c>
      <c r="C4855" s="60">
        <v>40782</v>
      </c>
      <c r="F4855" t="s">
        <v>154</v>
      </c>
      <c r="BA4855">
        <v>14</v>
      </c>
      <c r="BL4855">
        <v>3.8</v>
      </c>
    </row>
    <row r="4856" spans="1:64" x14ac:dyDescent="0.25">
      <c r="A4856" s="55" t="s">
        <v>527</v>
      </c>
      <c r="B4856" s="55" t="s">
        <v>527</v>
      </c>
      <c r="C4856" s="60">
        <v>40793</v>
      </c>
      <c r="F4856" t="s">
        <v>154</v>
      </c>
      <c r="BA4856">
        <v>15</v>
      </c>
      <c r="BL4856">
        <v>5.0999999999999996</v>
      </c>
    </row>
    <row r="4857" spans="1:64" x14ac:dyDescent="0.25">
      <c r="A4857" s="55" t="s">
        <v>527</v>
      </c>
      <c r="B4857" s="55" t="s">
        <v>527</v>
      </c>
      <c r="C4857" s="60">
        <v>40810</v>
      </c>
      <c r="F4857" t="s">
        <v>154</v>
      </c>
      <c r="BA4857">
        <v>16</v>
      </c>
      <c r="BL4857">
        <v>6</v>
      </c>
    </row>
    <row r="4858" spans="1:64" x14ac:dyDescent="0.25">
      <c r="A4858" s="55" t="s">
        <v>527</v>
      </c>
      <c r="B4858" s="55" t="s">
        <v>527</v>
      </c>
      <c r="C4858" s="60">
        <v>40828</v>
      </c>
      <c r="F4858" t="s">
        <v>154</v>
      </c>
      <c r="BA4858">
        <v>32</v>
      </c>
    </row>
    <row r="4859" spans="1:64" x14ac:dyDescent="0.25">
      <c r="A4859" s="55" t="s">
        <v>527</v>
      </c>
      <c r="B4859" s="55" t="s">
        <v>527</v>
      </c>
      <c r="C4859" s="60">
        <v>40836</v>
      </c>
      <c r="F4859" t="s">
        <v>154</v>
      </c>
      <c r="BA4859">
        <v>57</v>
      </c>
    </row>
    <row r="4860" spans="1:64" x14ac:dyDescent="0.25">
      <c r="A4860" s="55" t="s">
        <v>527</v>
      </c>
      <c r="B4860" s="55" t="s">
        <v>527</v>
      </c>
      <c r="C4860" s="60">
        <v>40855</v>
      </c>
      <c r="F4860" t="s">
        <v>154</v>
      </c>
      <c r="BA4860">
        <v>73</v>
      </c>
    </row>
    <row r="4861" spans="1:64" x14ac:dyDescent="0.25">
      <c r="A4861" s="55" t="s">
        <v>528</v>
      </c>
      <c r="B4861" s="55" t="s">
        <v>528</v>
      </c>
      <c r="C4861" s="60">
        <v>40771</v>
      </c>
      <c r="F4861" t="s">
        <v>485</v>
      </c>
      <c r="BA4861">
        <v>13</v>
      </c>
      <c r="BL4861">
        <v>2.6</v>
      </c>
    </row>
    <row r="4862" spans="1:64" x14ac:dyDescent="0.25">
      <c r="A4862" s="55" t="s">
        <v>528</v>
      </c>
      <c r="B4862" s="55" t="s">
        <v>528</v>
      </c>
      <c r="C4862" s="60">
        <v>40782</v>
      </c>
      <c r="F4862" t="s">
        <v>485</v>
      </c>
      <c r="BA4862">
        <v>14</v>
      </c>
      <c r="BL4862">
        <v>3.8</v>
      </c>
    </row>
    <row r="4863" spans="1:64" x14ac:dyDescent="0.25">
      <c r="A4863" s="55" t="s">
        <v>528</v>
      </c>
      <c r="B4863" s="55" t="s">
        <v>528</v>
      </c>
      <c r="C4863" s="60">
        <v>40793</v>
      </c>
      <c r="F4863" t="s">
        <v>485</v>
      </c>
      <c r="BA4863">
        <v>15</v>
      </c>
      <c r="BL4863">
        <v>4.9000000000000004</v>
      </c>
    </row>
    <row r="4864" spans="1:64" x14ac:dyDescent="0.25">
      <c r="A4864" s="55" t="s">
        <v>528</v>
      </c>
      <c r="B4864" s="55" t="s">
        <v>528</v>
      </c>
      <c r="C4864" s="60">
        <v>40810</v>
      </c>
      <c r="F4864" t="s">
        <v>485</v>
      </c>
      <c r="BA4864">
        <v>15</v>
      </c>
      <c r="BL4864">
        <v>6.1</v>
      </c>
    </row>
    <row r="4865" spans="1:64" x14ac:dyDescent="0.25">
      <c r="A4865" s="55" t="s">
        <v>528</v>
      </c>
      <c r="B4865" s="55" t="s">
        <v>528</v>
      </c>
      <c r="C4865" s="60">
        <v>40828</v>
      </c>
      <c r="F4865" t="s">
        <v>485</v>
      </c>
      <c r="BA4865">
        <v>31</v>
      </c>
    </row>
    <row r="4866" spans="1:64" x14ac:dyDescent="0.25">
      <c r="A4866" s="55" t="s">
        <v>528</v>
      </c>
      <c r="B4866" s="55" t="s">
        <v>528</v>
      </c>
      <c r="C4866" s="60">
        <v>40836</v>
      </c>
      <c r="F4866" t="s">
        <v>485</v>
      </c>
      <c r="BA4866">
        <v>39</v>
      </c>
    </row>
    <row r="4867" spans="1:64" x14ac:dyDescent="0.25">
      <c r="A4867" s="55" t="s">
        <v>528</v>
      </c>
      <c r="B4867" s="55" t="s">
        <v>528</v>
      </c>
      <c r="C4867" s="60">
        <v>40855</v>
      </c>
      <c r="F4867" t="s">
        <v>485</v>
      </c>
      <c r="BA4867">
        <v>71</v>
      </c>
    </row>
    <row r="4868" spans="1:64" x14ac:dyDescent="0.25">
      <c r="A4868" s="55" t="s">
        <v>529</v>
      </c>
      <c r="B4868" s="55" t="s">
        <v>529</v>
      </c>
      <c r="C4868" s="60">
        <v>40771</v>
      </c>
      <c r="F4868" t="s">
        <v>156</v>
      </c>
      <c r="BA4868">
        <v>13</v>
      </c>
      <c r="BL4868">
        <v>2.9</v>
      </c>
    </row>
    <row r="4869" spans="1:64" x14ac:dyDescent="0.25">
      <c r="A4869" s="55" t="s">
        <v>529</v>
      </c>
      <c r="B4869" s="55" t="s">
        <v>529</v>
      </c>
      <c r="C4869" s="60">
        <v>40782</v>
      </c>
      <c r="F4869" t="s">
        <v>156</v>
      </c>
      <c r="BA4869">
        <v>15</v>
      </c>
      <c r="BL4869">
        <v>4.7</v>
      </c>
    </row>
    <row r="4870" spans="1:64" x14ac:dyDescent="0.25">
      <c r="A4870" s="55" t="s">
        <v>529</v>
      </c>
      <c r="B4870" s="55" t="s">
        <v>529</v>
      </c>
      <c r="C4870" s="60">
        <v>40793</v>
      </c>
      <c r="F4870" t="s">
        <v>156</v>
      </c>
      <c r="BA4870">
        <v>15</v>
      </c>
      <c r="BL4870">
        <v>5.2</v>
      </c>
    </row>
    <row r="4871" spans="1:64" x14ac:dyDescent="0.25">
      <c r="A4871" s="55" t="s">
        <v>529</v>
      </c>
      <c r="B4871" s="55" t="s">
        <v>529</v>
      </c>
      <c r="C4871" s="60">
        <v>40810</v>
      </c>
      <c r="F4871" t="s">
        <v>156</v>
      </c>
      <c r="BA4871">
        <v>17</v>
      </c>
      <c r="BL4871">
        <v>6.6</v>
      </c>
    </row>
    <row r="4872" spans="1:64" x14ac:dyDescent="0.25">
      <c r="A4872" s="55" t="s">
        <v>529</v>
      </c>
      <c r="B4872" s="55" t="s">
        <v>529</v>
      </c>
      <c r="C4872" s="60">
        <v>40828</v>
      </c>
      <c r="F4872" t="s">
        <v>156</v>
      </c>
      <c r="BA4872">
        <v>32</v>
      </c>
    </row>
    <row r="4873" spans="1:64" x14ac:dyDescent="0.25">
      <c r="A4873" s="55" t="s">
        <v>529</v>
      </c>
      <c r="B4873" s="55" t="s">
        <v>529</v>
      </c>
      <c r="C4873" s="60">
        <v>40836</v>
      </c>
      <c r="F4873" t="s">
        <v>156</v>
      </c>
      <c r="BA4873">
        <v>51</v>
      </c>
    </row>
    <row r="4874" spans="1:64" x14ac:dyDescent="0.25">
      <c r="A4874" s="55" t="s">
        <v>529</v>
      </c>
      <c r="B4874" s="55" t="s">
        <v>529</v>
      </c>
      <c r="C4874" s="60">
        <v>40855</v>
      </c>
      <c r="F4874" t="s">
        <v>156</v>
      </c>
      <c r="BA4874">
        <v>72</v>
      </c>
    </row>
    <row r="4875" spans="1:64" x14ac:dyDescent="0.25">
      <c r="A4875" s="55" t="s">
        <v>530</v>
      </c>
      <c r="B4875" s="55" t="s">
        <v>530</v>
      </c>
      <c r="C4875" s="60">
        <v>40771</v>
      </c>
      <c r="F4875" t="s">
        <v>488</v>
      </c>
      <c r="BA4875">
        <v>13</v>
      </c>
      <c r="BL4875">
        <v>2.5</v>
      </c>
    </row>
    <row r="4876" spans="1:64" x14ac:dyDescent="0.25">
      <c r="A4876" s="55" t="s">
        <v>530</v>
      </c>
      <c r="B4876" s="55" t="s">
        <v>530</v>
      </c>
      <c r="C4876" s="60">
        <v>40782</v>
      </c>
      <c r="F4876" t="s">
        <v>488</v>
      </c>
      <c r="BA4876">
        <v>14</v>
      </c>
      <c r="BL4876">
        <v>4</v>
      </c>
    </row>
    <row r="4877" spans="1:64" x14ac:dyDescent="0.25">
      <c r="A4877" s="55" t="s">
        <v>530</v>
      </c>
      <c r="B4877" s="55" t="s">
        <v>530</v>
      </c>
      <c r="C4877" s="60">
        <v>40793</v>
      </c>
      <c r="F4877" t="s">
        <v>488</v>
      </c>
      <c r="BA4877">
        <v>15</v>
      </c>
      <c r="BL4877">
        <v>4.9000000000000004</v>
      </c>
    </row>
    <row r="4878" spans="1:64" x14ac:dyDescent="0.25">
      <c r="A4878" s="55" t="s">
        <v>530</v>
      </c>
      <c r="B4878" s="55" t="s">
        <v>530</v>
      </c>
      <c r="C4878" s="60">
        <v>40810</v>
      </c>
      <c r="F4878" t="s">
        <v>488</v>
      </c>
      <c r="BA4878">
        <v>16</v>
      </c>
      <c r="BL4878">
        <v>6.1</v>
      </c>
    </row>
    <row r="4879" spans="1:64" x14ac:dyDescent="0.25">
      <c r="A4879" s="55" t="s">
        <v>530</v>
      </c>
      <c r="B4879" s="55" t="s">
        <v>530</v>
      </c>
      <c r="C4879" s="60">
        <v>40828</v>
      </c>
      <c r="F4879" t="s">
        <v>488</v>
      </c>
      <c r="BA4879">
        <v>37</v>
      </c>
    </row>
    <row r="4880" spans="1:64" x14ac:dyDescent="0.25">
      <c r="A4880" s="55" t="s">
        <v>530</v>
      </c>
      <c r="B4880" s="55" t="s">
        <v>530</v>
      </c>
      <c r="C4880" s="60">
        <v>40836</v>
      </c>
      <c r="F4880" t="s">
        <v>488</v>
      </c>
      <c r="BA4880">
        <v>57</v>
      </c>
    </row>
    <row r="4881" spans="1:64" x14ac:dyDescent="0.25">
      <c r="A4881" s="55" t="s">
        <v>530</v>
      </c>
      <c r="B4881" s="55" t="s">
        <v>530</v>
      </c>
      <c r="C4881" s="60">
        <v>40855</v>
      </c>
      <c r="F4881" t="s">
        <v>488</v>
      </c>
      <c r="BA4881">
        <v>73</v>
      </c>
    </row>
    <row r="4882" spans="1:64" x14ac:dyDescent="0.25">
      <c r="A4882" s="55" t="s">
        <v>531</v>
      </c>
      <c r="B4882" s="55" t="s">
        <v>531</v>
      </c>
      <c r="C4882" s="60">
        <v>40771</v>
      </c>
      <c r="F4882" t="s">
        <v>490</v>
      </c>
      <c r="BA4882">
        <v>13</v>
      </c>
      <c r="BL4882">
        <v>2.7</v>
      </c>
    </row>
    <row r="4883" spans="1:64" x14ac:dyDescent="0.25">
      <c r="A4883" s="55" t="s">
        <v>531</v>
      </c>
      <c r="B4883" s="55" t="s">
        <v>531</v>
      </c>
      <c r="C4883" s="60">
        <v>40782</v>
      </c>
      <c r="F4883" t="s">
        <v>490</v>
      </c>
      <c r="BA4883">
        <v>14</v>
      </c>
      <c r="BL4883">
        <v>3.5</v>
      </c>
    </row>
    <row r="4884" spans="1:64" x14ac:dyDescent="0.25">
      <c r="A4884" s="55" t="s">
        <v>531</v>
      </c>
      <c r="B4884" s="55" t="s">
        <v>531</v>
      </c>
      <c r="C4884" s="60">
        <v>40793</v>
      </c>
      <c r="F4884" t="s">
        <v>490</v>
      </c>
      <c r="BA4884">
        <v>15</v>
      </c>
      <c r="BL4884">
        <v>5.3</v>
      </c>
    </row>
    <row r="4885" spans="1:64" x14ac:dyDescent="0.25">
      <c r="A4885" s="55" t="s">
        <v>531</v>
      </c>
      <c r="B4885" s="55" t="s">
        <v>531</v>
      </c>
      <c r="C4885" s="60">
        <v>40810</v>
      </c>
      <c r="F4885" t="s">
        <v>490</v>
      </c>
      <c r="BA4885">
        <v>17</v>
      </c>
      <c r="BL4885">
        <v>6.6</v>
      </c>
    </row>
    <row r="4886" spans="1:64" x14ac:dyDescent="0.25">
      <c r="A4886" s="55" t="s">
        <v>531</v>
      </c>
      <c r="B4886" s="55" t="s">
        <v>531</v>
      </c>
      <c r="C4886" s="60">
        <v>40828</v>
      </c>
      <c r="F4886" t="s">
        <v>490</v>
      </c>
      <c r="BA4886">
        <v>39</v>
      </c>
    </row>
    <row r="4887" spans="1:64" x14ac:dyDescent="0.25">
      <c r="A4887" s="55" t="s">
        <v>531</v>
      </c>
      <c r="B4887" s="55" t="s">
        <v>531</v>
      </c>
      <c r="C4887" s="60">
        <v>40836</v>
      </c>
      <c r="F4887" t="s">
        <v>490</v>
      </c>
      <c r="BA4887">
        <v>61</v>
      </c>
    </row>
    <row r="4888" spans="1:64" x14ac:dyDescent="0.25">
      <c r="A4888" s="55" t="s">
        <v>531</v>
      </c>
      <c r="B4888" s="55" t="s">
        <v>531</v>
      </c>
      <c r="C4888" s="60">
        <v>40855</v>
      </c>
      <c r="F4888" t="s">
        <v>490</v>
      </c>
      <c r="BA4888">
        <v>73</v>
      </c>
    </row>
    <row r="4889" spans="1:64" x14ac:dyDescent="0.25">
      <c r="A4889" s="55" t="s">
        <v>532</v>
      </c>
      <c r="B4889" s="55" t="s">
        <v>532</v>
      </c>
      <c r="C4889" s="60">
        <v>40771</v>
      </c>
      <c r="F4889" t="s">
        <v>492</v>
      </c>
      <c r="BA4889">
        <v>13</v>
      </c>
      <c r="BL4889">
        <v>2.7</v>
      </c>
    </row>
    <row r="4890" spans="1:64" x14ac:dyDescent="0.25">
      <c r="A4890" s="55" t="s">
        <v>532</v>
      </c>
      <c r="B4890" s="55" t="s">
        <v>532</v>
      </c>
      <c r="C4890" s="60">
        <v>40782</v>
      </c>
      <c r="F4890" t="s">
        <v>492</v>
      </c>
      <c r="BA4890">
        <v>14</v>
      </c>
      <c r="BL4890">
        <v>3.8</v>
      </c>
    </row>
    <row r="4891" spans="1:64" x14ac:dyDescent="0.25">
      <c r="A4891" s="55" t="s">
        <v>532</v>
      </c>
      <c r="B4891" s="55" t="s">
        <v>532</v>
      </c>
      <c r="C4891" s="60">
        <v>40793</v>
      </c>
      <c r="F4891" t="s">
        <v>492</v>
      </c>
      <c r="BA4891">
        <v>15</v>
      </c>
      <c r="BL4891">
        <v>5.0999999999999996</v>
      </c>
    </row>
    <row r="4892" spans="1:64" x14ac:dyDescent="0.25">
      <c r="A4892" s="55" t="s">
        <v>532</v>
      </c>
      <c r="B4892" s="55" t="s">
        <v>532</v>
      </c>
      <c r="C4892" s="60">
        <v>40810</v>
      </c>
      <c r="F4892" t="s">
        <v>492</v>
      </c>
      <c r="BA4892">
        <v>17</v>
      </c>
      <c r="BL4892">
        <v>6.4</v>
      </c>
    </row>
    <row r="4893" spans="1:64" x14ac:dyDescent="0.25">
      <c r="A4893" s="55" t="s">
        <v>532</v>
      </c>
      <c r="B4893" s="55" t="s">
        <v>532</v>
      </c>
      <c r="C4893" s="60">
        <v>40828</v>
      </c>
      <c r="F4893" t="s">
        <v>492</v>
      </c>
      <c r="BA4893">
        <v>37</v>
      </c>
    </row>
    <row r="4894" spans="1:64" x14ac:dyDescent="0.25">
      <c r="A4894" s="55" t="s">
        <v>532</v>
      </c>
      <c r="B4894" s="55" t="s">
        <v>532</v>
      </c>
      <c r="C4894" s="60">
        <v>40836</v>
      </c>
      <c r="F4894" t="s">
        <v>492</v>
      </c>
      <c r="BA4894">
        <v>59</v>
      </c>
    </row>
    <row r="4895" spans="1:64" x14ac:dyDescent="0.25">
      <c r="A4895" s="55" t="s">
        <v>532</v>
      </c>
      <c r="B4895" s="55" t="s">
        <v>532</v>
      </c>
      <c r="C4895" s="60">
        <v>40855</v>
      </c>
      <c r="F4895" t="s">
        <v>492</v>
      </c>
      <c r="BA4895">
        <v>73</v>
      </c>
    </row>
    <row r="4896" spans="1:64" x14ac:dyDescent="0.25">
      <c r="A4896" s="55" t="s">
        <v>440</v>
      </c>
      <c r="B4896" s="55" t="s">
        <v>440</v>
      </c>
      <c r="C4896" s="60"/>
      <c r="F4896" s="38"/>
      <c r="AT4896" t="s">
        <v>45</v>
      </c>
      <c r="AW4896">
        <v>115</v>
      </c>
      <c r="AY4896">
        <v>136</v>
      </c>
    </row>
    <row r="4897" spans="1:64" x14ac:dyDescent="0.25">
      <c r="A4897" s="55" t="s">
        <v>443</v>
      </c>
      <c r="B4897" s="55" t="s">
        <v>443</v>
      </c>
      <c r="C4897" s="60"/>
      <c r="F4897" s="38"/>
      <c r="AT4897" t="s">
        <v>45</v>
      </c>
      <c r="AW4897">
        <v>96</v>
      </c>
      <c r="AY4897">
        <v>118</v>
      </c>
    </row>
    <row r="4898" spans="1:64" x14ac:dyDescent="0.25">
      <c r="A4898" s="55" t="s">
        <v>437</v>
      </c>
      <c r="B4898" s="55" t="s">
        <v>437</v>
      </c>
      <c r="C4898" s="60"/>
      <c r="F4898" s="38"/>
      <c r="AT4898" t="s">
        <v>45</v>
      </c>
      <c r="AW4898">
        <v>114</v>
      </c>
      <c r="AY4898">
        <v>154</v>
      </c>
      <c r="AZ4898">
        <v>195</v>
      </c>
    </row>
    <row r="4899" spans="1:64" x14ac:dyDescent="0.25">
      <c r="A4899" s="55" t="s">
        <v>441</v>
      </c>
      <c r="B4899" s="55" t="s">
        <v>441</v>
      </c>
      <c r="C4899" s="60"/>
      <c r="F4899" s="38"/>
      <c r="AT4899" t="s">
        <v>45</v>
      </c>
      <c r="AW4899">
        <v>127</v>
      </c>
      <c r="AY4899">
        <v>143</v>
      </c>
    </row>
    <row r="4900" spans="1:64" x14ac:dyDescent="0.25">
      <c r="A4900" s="55" t="s">
        <v>444</v>
      </c>
      <c r="B4900" s="55" t="s">
        <v>444</v>
      </c>
      <c r="C4900" s="60"/>
      <c r="F4900" s="38"/>
      <c r="AT4900" t="s">
        <v>45</v>
      </c>
      <c r="AW4900">
        <v>105</v>
      </c>
      <c r="AY4900">
        <v>119</v>
      </c>
    </row>
    <row r="4901" spans="1:64" x14ac:dyDescent="0.25">
      <c r="A4901" s="55" t="s">
        <v>438</v>
      </c>
      <c r="B4901" s="55" t="s">
        <v>438</v>
      </c>
      <c r="C4901" s="60"/>
      <c r="F4901" s="38"/>
      <c r="AT4901" t="s">
        <v>45</v>
      </c>
      <c r="AW4901">
        <v>131</v>
      </c>
      <c r="AY4901">
        <v>155</v>
      </c>
      <c r="AZ4901">
        <v>195</v>
      </c>
    </row>
    <row r="4902" spans="1:64" x14ac:dyDescent="0.25">
      <c r="A4902" s="55" t="s">
        <v>439</v>
      </c>
      <c r="B4902" s="55" t="s">
        <v>439</v>
      </c>
      <c r="C4902" s="60">
        <v>41081</v>
      </c>
      <c r="F4902" s="42" t="s">
        <v>94</v>
      </c>
      <c r="BL4902" s="43">
        <v>2.4</v>
      </c>
    </row>
    <row r="4903" spans="1:64" x14ac:dyDescent="0.25">
      <c r="A4903" s="55" t="s">
        <v>439</v>
      </c>
      <c r="B4903" s="55" t="s">
        <v>439</v>
      </c>
      <c r="C4903" s="60">
        <v>41108</v>
      </c>
      <c r="F4903" s="42" t="s">
        <v>94</v>
      </c>
      <c r="BL4903" s="43">
        <v>4.55</v>
      </c>
    </row>
    <row r="4904" spans="1:64" x14ac:dyDescent="0.25">
      <c r="A4904" s="55" t="s">
        <v>439</v>
      </c>
      <c r="B4904" s="55" t="s">
        <v>439</v>
      </c>
      <c r="C4904" s="60">
        <v>41117</v>
      </c>
      <c r="F4904" s="42" t="s">
        <v>94</v>
      </c>
      <c r="BL4904" s="43">
        <v>5.45</v>
      </c>
    </row>
    <row r="4905" spans="1:64" x14ac:dyDescent="0.25">
      <c r="A4905" s="55" t="s">
        <v>439</v>
      </c>
      <c r="B4905" s="55" t="s">
        <v>439</v>
      </c>
      <c r="C4905" s="60">
        <v>41124</v>
      </c>
      <c r="F4905" s="42" t="s">
        <v>94</v>
      </c>
      <c r="BL4905" s="43">
        <v>5.85</v>
      </c>
    </row>
    <row r="4906" spans="1:64" x14ac:dyDescent="0.25">
      <c r="A4906" s="55" t="s">
        <v>439</v>
      </c>
      <c r="B4906" s="55" t="s">
        <v>439</v>
      </c>
      <c r="C4906" s="60">
        <v>41134</v>
      </c>
      <c r="F4906" s="42" t="s">
        <v>94</v>
      </c>
      <c r="BL4906" s="43">
        <v>6.15</v>
      </c>
    </row>
    <row r="4907" spans="1:64" x14ac:dyDescent="0.25">
      <c r="A4907" s="55" t="s">
        <v>439</v>
      </c>
      <c r="B4907" s="55" t="s">
        <v>439</v>
      </c>
      <c r="C4907" s="60"/>
      <c r="F4907" s="38" t="s">
        <v>94</v>
      </c>
      <c r="AT4907" t="s">
        <v>45</v>
      </c>
      <c r="AW4907">
        <v>125</v>
      </c>
      <c r="AY4907">
        <v>143</v>
      </c>
    </row>
    <row r="4908" spans="1:64" x14ac:dyDescent="0.25">
      <c r="A4908" s="55" t="s">
        <v>442</v>
      </c>
      <c r="B4908" s="55" t="s">
        <v>442</v>
      </c>
      <c r="C4908" s="60">
        <v>41108</v>
      </c>
      <c r="F4908" s="42" t="s">
        <v>94</v>
      </c>
      <c r="BL4908" s="43">
        <v>1.05</v>
      </c>
    </row>
    <row r="4909" spans="1:64" x14ac:dyDescent="0.25">
      <c r="A4909" s="55" t="s">
        <v>442</v>
      </c>
      <c r="B4909" s="55" t="s">
        <v>442</v>
      </c>
      <c r="C4909" s="60">
        <v>41117</v>
      </c>
      <c r="F4909" s="42" t="s">
        <v>94</v>
      </c>
      <c r="BL4909" s="43">
        <v>2</v>
      </c>
    </row>
    <row r="4910" spans="1:64" x14ac:dyDescent="0.25">
      <c r="A4910" s="55" t="s">
        <v>442</v>
      </c>
      <c r="B4910" s="55" t="s">
        <v>442</v>
      </c>
      <c r="C4910" s="60">
        <v>41124</v>
      </c>
      <c r="F4910" s="42" t="s">
        <v>94</v>
      </c>
      <c r="BL4910" s="43">
        <v>2.4500000000000002</v>
      </c>
    </row>
    <row r="4911" spans="1:64" x14ac:dyDescent="0.25">
      <c r="A4911" s="55" t="s">
        <v>442</v>
      </c>
      <c r="B4911" s="55" t="s">
        <v>442</v>
      </c>
      <c r="C4911" s="60">
        <v>41134</v>
      </c>
      <c r="F4911" s="42" t="s">
        <v>94</v>
      </c>
      <c r="BL4911" s="43">
        <v>3.6</v>
      </c>
    </row>
    <row r="4912" spans="1:64" x14ac:dyDescent="0.25">
      <c r="A4912" s="55" t="s">
        <v>442</v>
      </c>
      <c r="B4912" s="55" t="s">
        <v>442</v>
      </c>
      <c r="C4912" s="60">
        <v>41142</v>
      </c>
      <c r="F4912" s="42" t="s">
        <v>94</v>
      </c>
      <c r="BL4912" s="43">
        <v>4.2</v>
      </c>
    </row>
    <row r="4913" spans="1:64" x14ac:dyDescent="0.25">
      <c r="A4913" s="55" t="s">
        <v>442</v>
      </c>
      <c r="B4913" s="55" t="s">
        <v>442</v>
      </c>
      <c r="C4913" s="60">
        <v>41148</v>
      </c>
      <c r="F4913" s="42" t="s">
        <v>94</v>
      </c>
      <c r="BL4913" s="43">
        <v>4.9000000000000004</v>
      </c>
    </row>
    <row r="4914" spans="1:64" x14ac:dyDescent="0.25">
      <c r="A4914" s="55" t="s">
        <v>442</v>
      </c>
      <c r="B4914" s="55" t="s">
        <v>442</v>
      </c>
      <c r="C4914" s="60">
        <v>41158</v>
      </c>
      <c r="F4914" s="42" t="s">
        <v>94</v>
      </c>
      <c r="BL4914" s="43">
        <v>6.35</v>
      </c>
    </row>
    <row r="4915" spans="1:64" x14ac:dyDescent="0.25">
      <c r="A4915" s="55" t="s">
        <v>442</v>
      </c>
      <c r="B4915" s="55" t="s">
        <v>442</v>
      </c>
      <c r="C4915" s="60">
        <v>41164</v>
      </c>
      <c r="F4915" s="42" t="s">
        <v>94</v>
      </c>
      <c r="BL4915" s="43">
        <v>6.25</v>
      </c>
    </row>
    <row r="4916" spans="1:64" x14ac:dyDescent="0.25">
      <c r="A4916" s="55" t="s">
        <v>442</v>
      </c>
      <c r="B4916" s="55" t="s">
        <v>442</v>
      </c>
      <c r="C4916" s="60"/>
      <c r="F4916" s="38" t="s">
        <v>94</v>
      </c>
      <c r="AT4916" t="s">
        <v>45</v>
      </c>
      <c r="AW4916">
        <v>104</v>
      </c>
      <c r="AY4916">
        <v>119</v>
      </c>
    </row>
    <row r="4917" spans="1:64" x14ac:dyDescent="0.25">
      <c r="A4917" s="55" t="s">
        <v>436</v>
      </c>
      <c r="B4917" s="55" t="s">
        <v>436</v>
      </c>
      <c r="C4917" s="60">
        <v>41081</v>
      </c>
      <c r="F4917" s="42" t="s">
        <v>94</v>
      </c>
      <c r="BL4917" s="43">
        <v>4.45</v>
      </c>
    </row>
    <row r="4918" spans="1:64" x14ac:dyDescent="0.25">
      <c r="A4918" s="55" t="s">
        <v>436</v>
      </c>
      <c r="B4918" s="55" t="s">
        <v>436</v>
      </c>
      <c r="C4918" s="60">
        <v>41108</v>
      </c>
      <c r="F4918" s="42" t="s">
        <v>94</v>
      </c>
      <c r="BL4918" s="43">
        <v>6.4</v>
      </c>
    </row>
    <row r="4919" spans="1:64" x14ac:dyDescent="0.25">
      <c r="A4919" s="55" t="s">
        <v>436</v>
      </c>
      <c r="B4919" s="55" t="s">
        <v>436</v>
      </c>
      <c r="C4919" s="60">
        <v>41117</v>
      </c>
      <c r="F4919" s="42" t="s">
        <v>94</v>
      </c>
      <c r="BL4919" s="43">
        <v>6.15</v>
      </c>
    </row>
    <row r="4920" spans="1:64" x14ac:dyDescent="0.25">
      <c r="A4920" s="55" t="s">
        <v>436</v>
      </c>
      <c r="B4920" s="55" t="s">
        <v>436</v>
      </c>
      <c r="C4920" s="60">
        <v>41124</v>
      </c>
      <c r="F4920" s="42" t="s">
        <v>94</v>
      </c>
      <c r="BL4920" s="43">
        <v>6</v>
      </c>
    </row>
    <row r="4921" spans="1:64" x14ac:dyDescent="0.25">
      <c r="A4921" s="55" t="s">
        <v>436</v>
      </c>
      <c r="B4921" s="55" t="s">
        <v>436</v>
      </c>
      <c r="C4921" s="60"/>
      <c r="F4921" s="38" t="s">
        <v>94</v>
      </c>
      <c r="AT4921" t="s">
        <v>45</v>
      </c>
      <c r="AW4921">
        <v>131</v>
      </c>
      <c r="AY4921">
        <v>155</v>
      </c>
    </row>
    <row r="4922" spans="1:64" x14ac:dyDescent="0.25">
      <c r="A4922" s="55" t="s">
        <v>457</v>
      </c>
      <c r="B4922" s="55" t="s">
        <v>457</v>
      </c>
      <c r="C4922" s="60">
        <v>33450</v>
      </c>
      <c r="F4922" t="s">
        <v>458</v>
      </c>
      <c r="T4922">
        <v>5.8</v>
      </c>
      <c r="U4922">
        <v>218</v>
      </c>
      <c r="BK4922">
        <v>549</v>
      </c>
    </row>
    <row r="4923" spans="1:64" x14ac:dyDescent="0.25">
      <c r="A4923" s="55" t="s">
        <v>457</v>
      </c>
      <c r="B4923" s="55" t="s">
        <v>457</v>
      </c>
      <c r="C4923" s="60">
        <v>33533</v>
      </c>
      <c r="F4923" t="s">
        <v>458</v>
      </c>
      <c r="T4923">
        <v>8.35</v>
      </c>
      <c r="U4923">
        <v>984</v>
      </c>
      <c r="AQ4923">
        <v>10</v>
      </c>
      <c r="AR4923">
        <v>196</v>
      </c>
      <c r="AT4923" t="s">
        <v>459</v>
      </c>
      <c r="BD4923">
        <v>22.6</v>
      </c>
      <c r="BE4923">
        <v>172</v>
      </c>
      <c r="BI4923">
        <v>181.5</v>
      </c>
      <c r="BJ4923">
        <v>617</v>
      </c>
      <c r="BK4923">
        <v>377</v>
      </c>
    </row>
    <row r="4924" spans="1:64" x14ac:dyDescent="0.25">
      <c r="A4924" s="55" t="s">
        <v>457</v>
      </c>
      <c r="B4924" s="55" t="s">
        <v>457</v>
      </c>
      <c r="C4924" s="60">
        <v>33573</v>
      </c>
      <c r="F4924" t="s">
        <v>458</v>
      </c>
      <c r="T4924">
        <v>7.63</v>
      </c>
      <c r="U4924">
        <v>1086</v>
      </c>
      <c r="Y4924" s="2">
        <f>AA4924/AD4924</f>
        <v>1.5504812834224599E-2</v>
      </c>
      <c r="Z4924">
        <f>AD4924/AB4924</f>
        <v>2.8549618320610686E-2</v>
      </c>
      <c r="AA4924">
        <f>T4924*0.76</f>
        <v>5.7988</v>
      </c>
      <c r="AB4924">
        <v>13100</v>
      </c>
      <c r="AC4924">
        <v>8.8000000000000007</v>
      </c>
      <c r="AD4924">
        <v>374</v>
      </c>
      <c r="AR4924">
        <v>118</v>
      </c>
      <c r="AT4924" t="s">
        <v>45</v>
      </c>
      <c r="BE4924">
        <v>164</v>
      </c>
      <c r="BJ4924">
        <v>423</v>
      </c>
      <c r="BK4924">
        <v>372</v>
      </c>
    </row>
    <row r="4925" spans="1:64" x14ac:dyDescent="0.25">
      <c r="A4925" s="55" t="s">
        <v>462</v>
      </c>
      <c r="B4925" s="55" t="s">
        <v>462</v>
      </c>
      <c r="C4925" s="60">
        <v>33450</v>
      </c>
      <c r="F4925" t="s">
        <v>458</v>
      </c>
      <c r="T4925">
        <v>10.46</v>
      </c>
      <c r="U4925">
        <v>316</v>
      </c>
      <c r="BK4925">
        <v>691</v>
      </c>
    </row>
    <row r="4926" spans="1:64" x14ac:dyDescent="0.25">
      <c r="A4926" s="55" t="s">
        <v>462</v>
      </c>
      <c r="B4926" s="55" t="s">
        <v>462</v>
      </c>
      <c r="C4926" s="60">
        <v>33533</v>
      </c>
      <c r="F4926" t="s">
        <v>458</v>
      </c>
      <c r="T4926">
        <v>14.14</v>
      </c>
      <c r="U4926">
        <v>1092</v>
      </c>
      <c r="AQ4926">
        <v>11.9</v>
      </c>
      <c r="AR4926">
        <v>275</v>
      </c>
      <c r="BD4926">
        <v>29.3</v>
      </c>
      <c r="BE4926">
        <v>212</v>
      </c>
      <c r="BI4926">
        <v>110.1</v>
      </c>
      <c r="BJ4926">
        <v>604</v>
      </c>
      <c r="BK4926">
        <v>416</v>
      </c>
    </row>
    <row r="4927" spans="1:64" x14ac:dyDescent="0.25">
      <c r="A4927" s="55" t="s">
        <v>462</v>
      </c>
      <c r="B4927" s="55" t="s">
        <v>462</v>
      </c>
      <c r="C4927" s="60">
        <v>33573</v>
      </c>
      <c r="F4927" t="s">
        <v>458</v>
      </c>
      <c r="T4927">
        <v>13.62</v>
      </c>
      <c r="U4927">
        <v>1163</v>
      </c>
      <c r="Y4927" s="2">
        <f>AA4927/AD4927</f>
        <v>2.6990853658536585E-2</v>
      </c>
      <c r="Z4927">
        <f>AD4927/AB4927</f>
        <v>2.081218274111675E-2</v>
      </c>
      <c r="AA4927">
        <f>T4927*0.65</f>
        <v>8.8529999999999998</v>
      </c>
      <c r="AB4927">
        <v>15760</v>
      </c>
      <c r="AC4927">
        <v>15.5</v>
      </c>
      <c r="AD4927">
        <v>328</v>
      </c>
      <c r="AR4927">
        <v>162</v>
      </c>
      <c r="AT4927" t="s">
        <v>45</v>
      </c>
      <c r="BE4927">
        <v>190</v>
      </c>
      <c r="BJ4927">
        <v>474</v>
      </c>
      <c r="BK4927">
        <v>376</v>
      </c>
    </row>
    <row r="4928" spans="1:64" x14ac:dyDescent="0.25">
      <c r="A4928" s="55" t="s">
        <v>463</v>
      </c>
      <c r="B4928" s="55" t="s">
        <v>463</v>
      </c>
      <c r="C4928" s="60">
        <v>33450</v>
      </c>
      <c r="F4928" t="s">
        <v>458</v>
      </c>
    </row>
    <row r="4929" spans="1:63" x14ac:dyDescent="0.25">
      <c r="A4929" s="55" t="s">
        <v>463</v>
      </c>
      <c r="B4929" s="55" t="s">
        <v>463</v>
      </c>
      <c r="C4929" s="60">
        <v>33533</v>
      </c>
      <c r="F4929" t="s">
        <v>458</v>
      </c>
    </row>
    <row r="4930" spans="1:63" x14ac:dyDescent="0.25">
      <c r="A4930" s="55" t="s">
        <v>463</v>
      </c>
      <c r="B4930" s="55" t="s">
        <v>463</v>
      </c>
      <c r="C4930" s="60">
        <v>33573</v>
      </c>
      <c r="F4930" t="s">
        <v>458</v>
      </c>
      <c r="T4930">
        <v>13.68</v>
      </c>
      <c r="U4930">
        <v>1132</v>
      </c>
      <c r="Y4930" s="2">
        <f>AA4930/AD4930</f>
        <v>2.9970318021201415E-2</v>
      </c>
      <c r="Z4930">
        <f>AD4930/AB4930</f>
        <v>1.7490729295426454E-2</v>
      </c>
      <c r="AA4930">
        <f>T4930*0.62</f>
        <v>8.4816000000000003</v>
      </c>
      <c r="AB4930">
        <v>16180</v>
      </c>
      <c r="AC4930">
        <v>17</v>
      </c>
      <c r="AD4930">
        <v>283</v>
      </c>
      <c r="AT4930" t="s">
        <v>45</v>
      </c>
      <c r="BK4930">
        <v>389</v>
      </c>
    </row>
    <row r="4931" spans="1:63" x14ac:dyDescent="0.25">
      <c r="A4931" s="55" t="s">
        <v>464</v>
      </c>
      <c r="B4931" s="55" t="s">
        <v>464</v>
      </c>
      <c r="C4931" s="60">
        <v>33450</v>
      </c>
      <c r="F4931" t="s">
        <v>458</v>
      </c>
    </row>
    <row r="4932" spans="1:63" x14ac:dyDescent="0.25">
      <c r="A4932" s="55" t="s">
        <v>464</v>
      </c>
      <c r="B4932" s="55" t="s">
        <v>464</v>
      </c>
      <c r="C4932" s="60">
        <v>33533</v>
      </c>
      <c r="F4932" t="s">
        <v>458</v>
      </c>
      <c r="T4932">
        <v>16.420000000000002</v>
      </c>
      <c r="U4932">
        <v>1097</v>
      </c>
      <c r="AQ4932">
        <v>11.6</v>
      </c>
      <c r="AR4932">
        <v>311</v>
      </c>
      <c r="BD4932">
        <v>28.8</v>
      </c>
      <c r="BE4932">
        <v>205</v>
      </c>
      <c r="BI4932">
        <v>82.4</v>
      </c>
      <c r="BJ4932">
        <v>581</v>
      </c>
      <c r="BK4932">
        <v>420</v>
      </c>
    </row>
    <row r="4933" spans="1:63" x14ac:dyDescent="0.25">
      <c r="A4933" s="55" t="s">
        <v>464</v>
      </c>
      <c r="B4933" s="55" t="s">
        <v>464</v>
      </c>
      <c r="C4933" s="60">
        <v>33573</v>
      </c>
      <c r="F4933" t="s">
        <v>458</v>
      </c>
      <c r="T4933">
        <v>15.5</v>
      </c>
      <c r="U4933">
        <v>1106</v>
      </c>
      <c r="Y4933" s="2">
        <f>AA4933/AD4933</f>
        <v>3.110915492957746E-2</v>
      </c>
      <c r="Z4933">
        <f>AD4933/AB4933</f>
        <v>1.7596034696406443E-2</v>
      </c>
      <c r="AA4933">
        <f>T4933*0.57</f>
        <v>8.8349999999999991</v>
      </c>
      <c r="AB4933">
        <v>16140</v>
      </c>
      <c r="AC4933">
        <v>17.8</v>
      </c>
      <c r="AD4933">
        <v>284</v>
      </c>
      <c r="AR4933">
        <v>159</v>
      </c>
      <c r="AT4933" t="s">
        <v>45</v>
      </c>
      <c r="BE4933">
        <v>186</v>
      </c>
      <c r="BJ4933">
        <v>468</v>
      </c>
      <c r="BK4933">
        <v>379</v>
      </c>
    </row>
    <row r="4934" spans="1:63" x14ac:dyDescent="0.25">
      <c r="A4934" s="55" t="s">
        <v>460</v>
      </c>
      <c r="B4934" s="55" t="s">
        <v>460</v>
      </c>
      <c r="C4934" s="60">
        <v>33450</v>
      </c>
      <c r="F4934" t="s">
        <v>458</v>
      </c>
      <c r="T4934">
        <v>7.74</v>
      </c>
      <c r="U4934">
        <v>286</v>
      </c>
      <c r="BK4934">
        <v>607</v>
      </c>
    </row>
    <row r="4935" spans="1:63" x14ac:dyDescent="0.25">
      <c r="A4935" s="55" t="s">
        <v>460</v>
      </c>
      <c r="B4935" s="55" t="s">
        <v>460</v>
      </c>
      <c r="C4935" s="60">
        <v>33533</v>
      </c>
      <c r="F4935" t="s">
        <v>458</v>
      </c>
    </row>
    <row r="4936" spans="1:63" x14ac:dyDescent="0.25">
      <c r="A4936" s="55" t="s">
        <v>460</v>
      </c>
      <c r="B4936" s="55" t="s">
        <v>460</v>
      </c>
      <c r="C4936" s="60">
        <v>33573</v>
      </c>
      <c r="F4936" t="s">
        <v>458</v>
      </c>
      <c r="T4936">
        <v>10.01</v>
      </c>
      <c r="U4936">
        <v>1158</v>
      </c>
      <c r="Y4936" s="2">
        <f>AA4936/AD4936</f>
        <v>2.0512295081967214E-2</v>
      </c>
      <c r="Z4936">
        <f>AD4936/AB4936</f>
        <v>2.4367509986684421E-2</v>
      </c>
      <c r="AA4936">
        <f>T4936*0.75</f>
        <v>7.5075000000000003</v>
      </c>
      <c r="AB4936">
        <v>15020</v>
      </c>
      <c r="AC4936">
        <v>11.7</v>
      </c>
      <c r="AD4936">
        <v>366</v>
      </c>
      <c r="AT4936" t="s">
        <v>45</v>
      </c>
      <c r="BK4936">
        <v>380</v>
      </c>
    </row>
    <row r="4937" spans="1:63" x14ac:dyDescent="0.25">
      <c r="A4937" s="55" t="s">
        <v>461</v>
      </c>
      <c r="B4937" s="55" t="s">
        <v>461</v>
      </c>
      <c r="C4937" s="60">
        <v>33450</v>
      </c>
      <c r="F4937" t="s">
        <v>458</v>
      </c>
      <c r="T4937">
        <v>8.9600000000000009</v>
      </c>
      <c r="U4937">
        <v>291</v>
      </c>
      <c r="BK4937">
        <v>618</v>
      </c>
    </row>
    <row r="4938" spans="1:63" x14ac:dyDescent="0.25">
      <c r="A4938" s="55" t="s">
        <v>461</v>
      </c>
      <c r="B4938" s="55" t="s">
        <v>461</v>
      </c>
      <c r="C4938" s="60">
        <v>33533</v>
      </c>
      <c r="F4938" t="s">
        <v>458</v>
      </c>
      <c r="T4938">
        <v>12.45</v>
      </c>
      <c r="U4938">
        <v>1075</v>
      </c>
      <c r="AQ4938">
        <v>11.6</v>
      </c>
      <c r="AR4938">
        <v>258</v>
      </c>
      <c r="BD4938">
        <v>28.5</v>
      </c>
      <c r="BE4938">
        <v>204</v>
      </c>
      <c r="BI4938">
        <v>126.4</v>
      </c>
      <c r="BJ4938">
        <v>614</v>
      </c>
      <c r="BK4938">
        <v>421</v>
      </c>
    </row>
    <row r="4939" spans="1:63" x14ac:dyDescent="0.25">
      <c r="A4939" s="55" t="s">
        <v>461</v>
      </c>
      <c r="B4939" s="55" t="s">
        <v>461</v>
      </c>
      <c r="C4939" s="60">
        <v>33573</v>
      </c>
      <c r="F4939" t="s">
        <v>458</v>
      </c>
      <c r="T4939">
        <v>11.57</v>
      </c>
      <c r="U4939">
        <v>1148</v>
      </c>
      <c r="Y4939" s="2">
        <f>AA4939/AD4939</f>
        <v>2.3140000000000001E-2</v>
      </c>
      <c r="Z4939">
        <f>AD4939/AB4939</f>
        <v>2.2087067861715749E-2</v>
      </c>
      <c r="AA4939">
        <f>T4939*0.69</f>
        <v>7.9832999999999998</v>
      </c>
      <c r="AB4939">
        <v>15620</v>
      </c>
      <c r="AC4939">
        <v>13.1</v>
      </c>
      <c r="AD4939">
        <v>345</v>
      </c>
      <c r="AR4939">
        <v>140</v>
      </c>
      <c r="AT4939" t="s">
        <v>45</v>
      </c>
      <c r="BE4939">
        <v>188</v>
      </c>
      <c r="BJ4939">
        <v>465</v>
      </c>
      <c r="BK4939">
        <v>382</v>
      </c>
    </row>
    <row r="4940" spans="1:63" x14ac:dyDescent="0.25">
      <c r="A4940" s="3" t="s">
        <v>348</v>
      </c>
      <c r="B4940" s="3" t="s">
        <v>348</v>
      </c>
      <c r="C4940" s="4">
        <v>41639</v>
      </c>
      <c r="D4940" s="9"/>
      <c r="E4940" s="9"/>
      <c r="F4940" s="10" t="s">
        <v>156</v>
      </c>
      <c r="U4940">
        <v>554</v>
      </c>
      <c r="Z4940">
        <v>24.066144987450201</v>
      </c>
      <c r="AB4940">
        <v>6773</v>
      </c>
      <c r="AC4940">
        <v>11.9</v>
      </c>
      <c r="AD4940">
        <v>163</v>
      </c>
      <c r="AT4940" t="s">
        <v>45</v>
      </c>
      <c r="BA4940">
        <v>90</v>
      </c>
    </row>
    <row r="4941" spans="1:63" x14ac:dyDescent="0.25">
      <c r="A4941" s="3" t="s">
        <v>349</v>
      </c>
      <c r="B4941" s="3" t="s">
        <v>349</v>
      </c>
      <c r="C4941" s="4">
        <v>41639</v>
      </c>
      <c r="D4941" s="9"/>
      <c r="E4941" s="9"/>
      <c r="F4941" s="10" t="s">
        <v>156</v>
      </c>
      <c r="U4941">
        <v>994</v>
      </c>
      <c r="Z4941">
        <v>37.451262056228202</v>
      </c>
      <c r="AB4941">
        <v>9746</v>
      </c>
      <c r="AC4941">
        <v>6.9</v>
      </c>
      <c r="AD4941">
        <v>365</v>
      </c>
      <c r="AT4941" t="s">
        <v>45</v>
      </c>
      <c r="BA4941">
        <v>90</v>
      </c>
    </row>
    <row r="4942" spans="1:63" x14ac:dyDescent="0.25">
      <c r="A4942" s="3" t="s">
        <v>350</v>
      </c>
      <c r="B4942" s="3" t="s">
        <v>350</v>
      </c>
      <c r="C4942" s="4">
        <v>41639</v>
      </c>
      <c r="D4942" s="9"/>
      <c r="E4942" s="9"/>
      <c r="F4942" s="10" t="s">
        <v>351</v>
      </c>
      <c r="U4942">
        <v>610</v>
      </c>
      <c r="Z4942">
        <v>27.167235494880501</v>
      </c>
      <c r="AB4942">
        <v>7325</v>
      </c>
      <c r="AC4942">
        <v>8.6999999999999993</v>
      </c>
      <c r="AD4942">
        <v>199</v>
      </c>
      <c r="AT4942" t="s">
        <v>45</v>
      </c>
      <c r="BA4942">
        <v>90</v>
      </c>
    </row>
    <row r="4943" spans="1:63" x14ac:dyDescent="0.25">
      <c r="A4943" s="3" t="s">
        <v>352</v>
      </c>
      <c r="B4943" s="3" t="s">
        <v>352</v>
      </c>
      <c r="C4943" s="4">
        <v>41639</v>
      </c>
      <c r="D4943" s="9"/>
      <c r="E4943" s="9"/>
      <c r="F4943" s="10" t="s">
        <v>351</v>
      </c>
      <c r="U4943">
        <v>787</v>
      </c>
      <c r="Z4943">
        <v>34.2661336379212</v>
      </c>
      <c r="AB4943">
        <v>8755</v>
      </c>
      <c r="AC4943">
        <v>7.5</v>
      </c>
      <c r="AD4943">
        <v>300</v>
      </c>
      <c r="AT4943" t="s">
        <v>45</v>
      </c>
      <c r="BA4943">
        <v>90</v>
      </c>
    </row>
    <row r="4944" spans="1:63" x14ac:dyDescent="0.25">
      <c r="A4944" s="3" t="s">
        <v>353</v>
      </c>
      <c r="B4944" s="3" t="s">
        <v>353</v>
      </c>
      <c r="C4944" s="4">
        <v>42004</v>
      </c>
      <c r="D4944" s="9"/>
      <c r="E4944" s="9"/>
      <c r="F4944" s="10" t="s">
        <v>156</v>
      </c>
      <c r="U4944">
        <v>1437</v>
      </c>
      <c r="Z4944">
        <v>34.589800443458998</v>
      </c>
      <c r="AB4944">
        <v>13530</v>
      </c>
      <c r="AC4944">
        <v>8.6999999999999993</v>
      </c>
      <c r="AD4944">
        <v>468</v>
      </c>
      <c r="AT4944" t="s">
        <v>45</v>
      </c>
      <c r="BA4944">
        <v>90</v>
      </c>
    </row>
    <row r="4945" spans="1:64" x14ac:dyDescent="0.25">
      <c r="A4945" s="3" t="s">
        <v>354</v>
      </c>
      <c r="B4945" s="3" t="s">
        <v>354</v>
      </c>
      <c r="C4945" s="4">
        <v>42004</v>
      </c>
      <c r="D4945" s="9"/>
      <c r="E4945" s="9"/>
      <c r="F4945" s="10" t="s">
        <v>156</v>
      </c>
      <c r="U4945">
        <v>1784</v>
      </c>
      <c r="Z4945">
        <v>39.907038512616197</v>
      </c>
      <c r="AB4945">
        <v>15060</v>
      </c>
      <c r="AC4945">
        <v>7.6</v>
      </c>
      <c r="AD4945">
        <v>601</v>
      </c>
      <c r="AT4945" t="s">
        <v>45</v>
      </c>
      <c r="BA4945">
        <v>90</v>
      </c>
    </row>
    <row r="4946" spans="1:64" x14ac:dyDescent="0.25">
      <c r="A4946" s="3" t="s">
        <v>355</v>
      </c>
      <c r="B4946" s="3" t="s">
        <v>355</v>
      </c>
      <c r="C4946" s="4">
        <v>42004</v>
      </c>
      <c r="D4946" s="9"/>
      <c r="E4946" s="9"/>
      <c r="F4946" s="10" t="s">
        <v>351</v>
      </c>
      <c r="U4946">
        <v>1392</v>
      </c>
      <c r="Z4946">
        <v>35.587489433643299</v>
      </c>
      <c r="AB4946">
        <v>11830</v>
      </c>
      <c r="AC4946">
        <v>10.3</v>
      </c>
      <c r="AD4946">
        <v>421</v>
      </c>
      <c r="AT4946" t="s">
        <v>45</v>
      </c>
      <c r="BA4946">
        <v>90</v>
      </c>
    </row>
    <row r="4947" spans="1:64" x14ac:dyDescent="0.25">
      <c r="A4947" s="3" t="s">
        <v>356</v>
      </c>
      <c r="B4947" s="3" t="s">
        <v>356</v>
      </c>
      <c r="C4947" s="4">
        <v>42004</v>
      </c>
      <c r="D4947" s="9"/>
      <c r="E4947" s="9"/>
      <c r="F4947" s="10" t="s">
        <v>351</v>
      </c>
      <c r="U4947">
        <v>1408</v>
      </c>
      <c r="Z4947">
        <v>37.192118226601004</v>
      </c>
      <c r="AB4947">
        <v>12180</v>
      </c>
      <c r="AC4947">
        <v>7.5</v>
      </c>
      <c r="AD4947">
        <v>453</v>
      </c>
      <c r="AT4947" t="s">
        <v>45</v>
      </c>
      <c r="BA4947">
        <v>90</v>
      </c>
    </row>
    <row r="4948" spans="1:64" x14ac:dyDescent="0.25">
      <c r="A4948" s="55" t="s">
        <v>456</v>
      </c>
      <c r="B4948" s="55" t="s">
        <v>456</v>
      </c>
      <c r="C4948" s="60"/>
      <c r="F4948" s="38"/>
      <c r="AT4948" t="s">
        <v>45</v>
      </c>
      <c r="AY4948">
        <v>99</v>
      </c>
      <c r="AZ4948">
        <v>137</v>
      </c>
    </row>
    <row r="4949" spans="1:64" x14ac:dyDescent="0.25">
      <c r="A4949" s="55" t="s">
        <v>448</v>
      </c>
      <c r="B4949" s="55" t="s">
        <v>448</v>
      </c>
      <c r="C4949" s="60"/>
      <c r="F4949" s="38"/>
      <c r="AT4949" t="s">
        <v>45</v>
      </c>
      <c r="AY4949">
        <v>111</v>
      </c>
      <c r="AZ4949">
        <v>185</v>
      </c>
    </row>
    <row r="4950" spans="1:64" x14ac:dyDescent="0.25">
      <c r="A4950" s="55" t="s">
        <v>452</v>
      </c>
      <c r="B4950" s="55" t="s">
        <v>452</v>
      </c>
      <c r="C4950" s="60"/>
      <c r="F4950" s="38"/>
      <c r="AT4950" t="s">
        <v>45</v>
      </c>
      <c r="AY4950">
        <v>114</v>
      </c>
      <c r="AZ4950">
        <v>153</v>
      </c>
    </row>
    <row r="4951" spans="1:64" x14ac:dyDescent="0.25">
      <c r="A4951" s="55" t="s">
        <v>455</v>
      </c>
      <c r="B4951" s="55" t="s">
        <v>455</v>
      </c>
      <c r="C4951" s="60"/>
      <c r="F4951" s="38"/>
      <c r="AT4951" t="s">
        <v>45</v>
      </c>
      <c r="AY4951">
        <v>108</v>
      </c>
      <c r="AZ4951">
        <v>137</v>
      </c>
    </row>
    <row r="4952" spans="1:64" x14ac:dyDescent="0.25">
      <c r="A4952" s="55" t="s">
        <v>447</v>
      </c>
      <c r="B4952" s="55" t="s">
        <v>447</v>
      </c>
      <c r="C4952" s="60"/>
      <c r="F4952" s="38"/>
      <c r="AT4952" t="s">
        <v>45</v>
      </c>
      <c r="AY4952">
        <v>136</v>
      </c>
      <c r="AZ4952">
        <v>185</v>
      </c>
    </row>
    <row r="4953" spans="1:64" x14ac:dyDescent="0.25">
      <c r="A4953" s="55" t="s">
        <v>451</v>
      </c>
      <c r="B4953" s="55" t="s">
        <v>451</v>
      </c>
      <c r="C4953" s="60"/>
      <c r="F4953" s="38"/>
      <c r="AT4953" t="s">
        <v>45</v>
      </c>
      <c r="AY4953">
        <v>122</v>
      </c>
      <c r="AZ4953">
        <v>168</v>
      </c>
    </row>
    <row r="4954" spans="1:64" x14ac:dyDescent="0.25">
      <c r="A4954" s="55" t="s">
        <v>453</v>
      </c>
      <c r="B4954" s="55" t="s">
        <v>453</v>
      </c>
      <c r="C4954" s="60"/>
      <c r="F4954" s="38" t="s">
        <v>94</v>
      </c>
      <c r="AT4954" t="s">
        <v>45</v>
      </c>
      <c r="AY4954">
        <v>106</v>
      </c>
      <c r="AZ4954">
        <v>137</v>
      </c>
    </row>
    <row r="4955" spans="1:64" x14ac:dyDescent="0.25">
      <c r="A4955" s="55" t="s">
        <v>445</v>
      </c>
      <c r="B4955" s="55" t="s">
        <v>445</v>
      </c>
      <c r="C4955" s="60"/>
      <c r="F4955" s="38" t="s">
        <v>94</v>
      </c>
      <c r="AT4955" t="s">
        <v>45</v>
      </c>
      <c r="AY4955">
        <v>128</v>
      </c>
      <c r="AZ4955">
        <v>185</v>
      </c>
    </row>
    <row r="4956" spans="1:64" x14ac:dyDescent="0.25">
      <c r="A4956" s="55" t="s">
        <v>449</v>
      </c>
      <c r="B4956" s="55" t="s">
        <v>449</v>
      </c>
      <c r="C4956" s="60"/>
      <c r="F4956" s="38" t="s">
        <v>94</v>
      </c>
      <c r="AT4956" t="s">
        <v>45</v>
      </c>
      <c r="AY4956">
        <v>122</v>
      </c>
      <c r="AZ4956">
        <v>168</v>
      </c>
    </row>
    <row r="4957" spans="1:64" x14ac:dyDescent="0.25">
      <c r="A4957" s="55" t="s">
        <v>454</v>
      </c>
      <c r="B4957" s="55" t="s">
        <v>454</v>
      </c>
      <c r="C4957" s="60"/>
      <c r="F4957" s="38" t="s">
        <v>116</v>
      </c>
      <c r="AT4957" t="s">
        <v>45</v>
      </c>
      <c r="AY4957">
        <v>112</v>
      </c>
      <c r="AZ4957">
        <v>140</v>
      </c>
    </row>
    <row r="4958" spans="1:64" x14ac:dyDescent="0.25">
      <c r="A4958" s="55" t="s">
        <v>446</v>
      </c>
      <c r="B4958" s="55" t="s">
        <v>446</v>
      </c>
      <c r="C4958" s="60"/>
      <c r="F4958" s="38" t="s">
        <v>116</v>
      </c>
      <c r="AT4958" t="s">
        <v>45</v>
      </c>
      <c r="AY4958">
        <v>129</v>
      </c>
      <c r="AZ4958">
        <v>185</v>
      </c>
    </row>
    <row r="4959" spans="1:64" x14ac:dyDescent="0.25">
      <c r="A4959" s="55" t="s">
        <v>450</v>
      </c>
      <c r="B4959" s="55" t="s">
        <v>450</v>
      </c>
      <c r="C4959" s="60"/>
      <c r="F4959" s="38" t="s">
        <v>116</v>
      </c>
      <c r="AT4959" t="s">
        <v>45</v>
      </c>
      <c r="AY4959">
        <v>127</v>
      </c>
      <c r="AZ4959">
        <v>168</v>
      </c>
    </row>
    <row r="4960" spans="1:64" x14ac:dyDescent="0.25">
      <c r="A4960" s="59" t="s">
        <v>426</v>
      </c>
      <c r="B4960" s="59" t="s">
        <v>426</v>
      </c>
      <c r="C4960" s="61"/>
      <c r="D4960" s="39"/>
      <c r="E4960" s="39"/>
      <c r="F4960" s="40" t="s">
        <v>156</v>
      </c>
      <c r="G4960" s="41"/>
      <c r="H4960" s="41"/>
      <c r="I4960" s="41"/>
      <c r="J4960" s="41"/>
      <c r="K4960" s="41"/>
      <c r="L4960" s="41"/>
      <c r="M4960" s="41"/>
      <c r="N4960" s="41"/>
      <c r="O4960" s="41"/>
      <c r="P4960" s="41"/>
      <c r="Q4960" s="41"/>
      <c r="R4960" s="41"/>
      <c r="S4960" s="41"/>
      <c r="T4960" s="41"/>
      <c r="U4960" s="41"/>
      <c r="V4960" s="41"/>
      <c r="W4960" s="41"/>
      <c r="X4960" s="41"/>
      <c r="Y4960" s="41"/>
      <c r="Z4960" s="41"/>
      <c r="AA4960" s="41"/>
      <c r="AB4960" s="41"/>
      <c r="AC4960" s="41"/>
      <c r="AD4960" s="41"/>
      <c r="AE4960" s="41"/>
      <c r="AF4960" s="41"/>
      <c r="AG4960" s="41"/>
      <c r="AH4960" s="41"/>
      <c r="AI4960" s="41"/>
      <c r="AJ4960" s="41"/>
      <c r="AK4960" s="41"/>
      <c r="AL4960" s="41"/>
      <c r="AM4960" s="41"/>
      <c r="AN4960" s="41"/>
      <c r="AO4960" s="41"/>
      <c r="AP4960" s="41"/>
      <c r="AQ4960" s="41"/>
      <c r="AR4960" s="41"/>
      <c r="AT4960" s="41" t="s">
        <v>45</v>
      </c>
      <c r="AU4960" s="41"/>
      <c r="AV4960" s="41"/>
      <c r="AW4960">
        <v>75</v>
      </c>
      <c r="AY4960" s="41">
        <v>98</v>
      </c>
      <c r="AZ4960" s="41"/>
      <c r="BA4960" s="41"/>
      <c r="BB4960" s="41"/>
      <c r="BC4960" s="41"/>
      <c r="BD4960" s="41"/>
      <c r="BE4960" s="41"/>
      <c r="BF4960" s="41"/>
      <c r="BG4960" s="41"/>
      <c r="BH4960" s="41"/>
      <c r="BI4960" s="41"/>
      <c r="BJ4960" s="41"/>
      <c r="BK4960" s="41"/>
      <c r="BL4960" s="41"/>
    </row>
    <row r="4961" spans="1:64" x14ac:dyDescent="0.25">
      <c r="A4961" s="59" t="s">
        <v>420</v>
      </c>
      <c r="B4961" s="59" t="s">
        <v>420</v>
      </c>
      <c r="C4961" s="61"/>
      <c r="D4961" s="39"/>
      <c r="E4961" s="39"/>
      <c r="F4961" s="40" t="s">
        <v>156</v>
      </c>
      <c r="G4961" s="41"/>
      <c r="H4961" s="41"/>
      <c r="I4961" s="41"/>
      <c r="J4961" s="41"/>
      <c r="K4961" s="41"/>
      <c r="L4961" s="41"/>
      <c r="M4961" s="41"/>
      <c r="N4961" s="41"/>
      <c r="O4961" s="41"/>
      <c r="P4961" s="41"/>
      <c r="Q4961" s="41"/>
      <c r="R4961" s="41"/>
      <c r="S4961" s="41"/>
      <c r="T4961" s="41"/>
      <c r="U4961" s="41"/>
      <c r="V4961" s="41"/>
      <c r="W4961" s="41"/>
      <c r="X4961" s="41"/>
      <c r="Y4961" s="41"/>
      <c r="Z4961" s="41"/>
      <c r="AA4961" s="41"/>
      <c r="AB4961" s="41"/>
      <c r="AC4961" s="41"/>
      <c r="AD4961" s="41"/>
      <c r="AE4961" s="41"/>
      <c r="AF4961" s="41"/>
      <c r="AG4961" s="41"/>
      <c r="AH4961" s="41"/>
      <c r="AI4961" s="41"/>
      <c r="AJ4961" s="41"/>
      <c r="AK4961" s="41"/>
      <c r="AL4961" s="41"/>
      <c r="AM4961" s="41"/>
      <c r="AN4961" s="41"/>
      <c r="AO4961" s="41"/>
      <c r="AP4961" s="41"/>
      <c r="AQ4961" s="41"/>
      <c r="AR4961" s="41"/>
      <c r="AT4961" s="41" t="s">
        <v>45</v>
      </c>
      <c r="AU4961" s="41"/>
      <c r="AV4961" s="41"/>
      <c r="AY4961" s="41">
        <v>155</v>
      </c>
      <c r="AZ4961" s="41">
        <v>184</v>
      </c>
      <c r="BA4961" s="41"/>
      <c r="BB4961" s="41"/>
      <c r="BC4961" s="41"/>
      <c r="BD4961" s="41"/>
      <c r="BE4961" s="41"/>
      <c r="BF4961" s="41"/>
      <c r="BG4961" s="41"/>
      <c r="BH4961" s="41"/>
      <c r="BI4961" s="41"/>
      <c r="BJ4961" s="41"/>
      <c r="BK4961" s="41"/>
      <c r="BL4961" s="41"/>
    </row>
    <row r="4962" spans="1:64" x14ac:dyDescent="0.25">
      <c r="A4962" s="59" t="s">
        <v>423</v>
      </c>
      <c r="B4962" s="59" t="s">
        <v>423</v>
      </c>
      <c r="C4962" s="61"/>
      <c r="D4962" s="39"/>
      <c r="E4962" s="39"/>
      <c r="F4962" s="40" t="s">
        <v>156</v>
      </c>
      <c r="G4962" s="41"/>
      <c r="H4962" s="41"/>
      <c r="I4962" s="41"/>
      <c r="J4962" s="41"/>
      <c r="K4962" s="41"/>
      <c r="L4962" s="41"/>
      <c r="M4962" s="41"/>
      <c r="N4962" s="41"/>
      <c r="O4962" s="41"/>
      <c r="P4962" s="41"/>
      <c r="Q4962" s="41"/>
      <c r="R4962" s="41"/>
      <c r="S4962" s="41"/>
      <c r="T4962" s="41"/>
      <c r="U4962" s="41"/>
      <c r="V4962" s="41"/>
      <c r="W4962" s="41"/>
      <c r="X4962" s="41"/>
      <c r="Y4962" s="41"/>
      <c r="Z4962" s="41"/>
      <c r="AA4962" s="41"/>
      <c r="AB4962" s="41"/>
      <c r="AC4962" s="41"/>
      <c r="AD4962" s="41"/>
      <c r="AE4962" s="41"/>
      <c r="AF4962" s="41"/>
      <c r="AG4962" s="41"/>
      <c r="AH4962" s="41"/>
      <c r="AI4962" s="41"/>
      <c r="AJ4962" s="41"/>
      <c r="AK4962" s="41"/>
      <c r="AL4962" s="41"/>
      <c r="AM4962" s="41"/>
      <c r="AN4962" s="41"/>
      <c r="AO4962" s="41"/>
      <c r="AP4962" s="41"/>
      <c r="AQ4962" s="41"/>
      <c r="AR4962" s="41"/>
      <c r="AT4962" s="41" t="s">
        <v>45</v>
      </c>
      <c r="AU4962" s="41"/>
      <c r="AV4962" s="41"/>
      <c r="AW4962">
        <v>98</v>
      </c>
      <c r="AY4962" s="41">
        <v>126</v>
      </c>
      <c r="AZ4962" s="41">
        <v>150</v>
      </c>
      <c r="BA4962" s="41"/>
      <c r="BB4962" s="41"/>
      <c r="BC4962" s="41"/>
      <c r="BD4962" s="41"/>
      <c r="BE4962" s="41"/>
      <c r="BF4962" s="41"/>
      <c r="BG4962" s="41"/>
      <c r="BH4962" s="41"/>
      <c r="BI4962" s="41"/>
      <c r="BJ4962" s="41"/>
      <c r="BK4962" s="41"/>
      <c r="BL4962" s="41"/>
    </row>
    <row r="4963" spans="1:64" x14ac:dyDescent="0.25">
      <c r="A4963" s="59" t="s">
        <v>424</v>
      </c>
      <c r="B4963" s="59" t="s">
        <v>424</v>
      </c>
      <c r="C4963" s="61"/>
      <c r="D4963" s="39"/>
      <c r="E4963" s="39"/>
      <c r="F4963" s="40" t="s">
        <v>94</v>
      </c>
      <c r="G4963" s="41"/>
      <c r="H4963" s="41"/>
      <c r="I4963" s="41"/>
      <c r="J4963" s="41"/>
      <c r="K4963" s="41"/>
      <c r="L4963" s="41"/>
      <c r="M4963" s="41"/>
      <c r="N4963" s="41"/>
      <c r="O4963" s="41"/>
      <c r="P4963" s="41"/>
      <c r="Q4963" s="41"/>
      <c r="R4963" s="41"/>
      <c r="S4963" s="41"/>
      <c r="T4963" s="41"/>
      <c r="U4963" s="41"/>
      <c r="V4963" s="41"/>
      <c r="W4963" s="41"/>
      <c r="X4963" s="41"/>
      <c r="Y4963" s="41"/>
      <c r="Z4963" s="41"/>
      <c r="AA4963" s="41"/>
      <c r="AB4963" s="41"/>
      <c r="AC4963" s="41"/>
      <c r="AD4963" s="41"/>
      <c r="AE4963" s="41"/>
      <c r="AF4963" s="41"/>
      <c r="AG4963" s="41"/>
      <c r="AH4963" s="41"/>
      <c r="AI4963" s="41"/>
      <c r="AJ4963" s="41"/>
      <c r="AK4963" s="41"/>
      <c r="AL4963" s="41"/>
      <c r="AM4963" s="41"/>
      <c r="AN4963" s="41"/>
      <c r="AO4963" s="41"/>
      <c r="AP4963" s="41"/>
      <c r="AQ4963" s="41"/>
      <c r="AR4963" s="41"/>
      <c r="AT4963" s="41" t="s">
        <v>45</v>
      </c>
      <c r="AU4963" s="41"/>
      <c r="AV4963" s="41"/>
      <c r="AW4963">
        <v>73</v>
      </c>
      <c r="AY4963" s="41">
        <v>97</v>
      </c>
      <c r="AZ4963" s="41"/>
      <c r="BA4963" s="41"/>
      <c r="BB4963" s="41"/>
      <c r="BC4963" s="41"/>
      <c r="BD4963" s="41"/>
      <c r="BE4963" s="41"/>
      <c r="BF4963" s="41"/>
      <c r="BG4963" s="41"/>
      <c r="BH4963" s="41"/>
      <c r="BI4963" s="41"/>
      <c r="BJ4963" s="41"/>
      <c r="BK4963" s="41"/>
      <c r="BL4963" s="41"/>
    </row>
    <row r="4964" spans="1:64" x14ac:dyDescent="0.25">
      <c r="A4964" s="59" t="s">
        <v>418</v>
      </c>
      <c r="B4964" s="59" t="s">
        <v>418</v>
      </c>
      <c r="C4964" s="61"/>
      <c r="D4964" s="39"/>
      <c r="E4964" s="39"/>
      <c r="F4964" s="40" t="s">
        <v>94</v>
      </c>
      <c r="G4964" s="41"/>
      <c r="H4964" s="41"/>
      <c r="I4964" s="41"/>
      <c r="J4964" s="41"/>
      <c r="K4964" s="41"/>
      <c r="L4964" s="41"/>
      <c r="M4964" s="41"/>
      <c r="N4964" s="41"/>
      <c r="O4964" s="41"/>
      <c r="P4964" s="41"/>
      <c r="Q4964" s="41"/>
      <c r="R4964" s="41"/>
      <c r="S4964" s="41"/>
      <c r="T4964" s="41"/>
      <c r="U4964" s="41"/>
      <c r="V4964" s="41"/>
      <c r="W4964" s="41"/>
      <c r="X4964" s="41"/>
      <c r="Y4964" s="41"/>
      <c r="Z4964" s="41"/>
      <c r="AA4964" s="41"/>
      <c r="AB4964" s="41"/>
      <c r="AC4964" s="41"/>
      <c r="AD4964" s="41"/>
      <c r="AE4964" s="41"/>
      <c r="AF4964" s="41"/>
      <c r="AG4964" s="41"/>
      <c r="AH4964" s="41"/>
      <c r="AI4964" s="41"/>
      <c r="AJ4964" s="41"/>
      <c r="AK4964" s="41"/>
      <c r="AL4964" s="41"/>
      <c r="AM4964" s="41"/>
      <c r="AN4964" s="41"/>
      <c r="AO4964" s="41"/>
      <c r="AP4964" s="41"/>
      <c r="AQ4964" s="41"/>
      <c r="AR4964" s="41"/>
      <c r="AT4964" s="41" t="s">
        <v>45</v>
      </c>
      <c r="AU4964" s="41"/>
      <c r="AV4964" s="41"/>
      <c r="AY4964" s="41">
        <v>151</v>
      </c>
      <c r="AZ4964" s="41">
        <v>184</v>
      </c>
      <c r="BA4964" s="41"/>
      <c r="BB4964" s="41"/>
      <c r="BC4964" s="41"/>
      <c r="BD4964" s="41"/>
      <c r="BE4964" s="41"/>
      <c r="BF4964" s="41"/>
      <c r="BG4964" s="41"/>
      <c r="BH4964" s="41"/>
      <c r="BI4964" s="41"/>
      <c r="BJ4964" s="41"/>
      <c r="BK4964" s="41"/>
      <c r="BL4964" s="41"/>
    </row>
    <row r="4965" spans="1:64" x14ac:dyDescent="0.25">
      <c r="A4965" s="59" t="s">
        <v>421</v>
      </c>
      <c r="B4965" s="59" t="s">
        <v>421</v>
      </c>
      <c r="C4965" s="61"/>
      <c r="D4965" s="39"/>
      <c r="E4965" s="39"/>
      <c r="F4965" s="40" t="s">
        <v>94</v>
      </c>
      <c r="G4965" s="41"/>
      <c r="H4965" s="41"/>
      <c r="I4965" s="41"/>
      <c r="J4965" s="41"/>
      <c r="K4965" s="41"/>
      <c r="L4965" s="41"/>
      <c r="M4965" s="41"/>
      <c r="N4965" s="41"/>
      <c r="O4965" s="41"/>
      <c r="P4965" s="41"/>
      <c r="Q4965" s="41"/>
      <c r="R4965" s="41"/>
      <c r="S4965" s="41"/>
      <c r="T4965" s="41"/>
      <c r="U4965" s="41"/>
      <c r="V4965" s="41"/>
      <c r="W4965" s="41"/>
      <c r="X4965" s="41"/>
      <c r="Y4965" s="41"/>
      <c r="Z4965" s="41"/>
      <c r="AA4965" s="41"/>
      <c r="AB4965" s="41"/>
      <c r="AC4965" s="41"/>
      <c r="AD4965" s="41"/>
      <c r="AE4965" s="41"/>
      <c r="AF4965" s="41"/>
      <c r="AG4965" s="41"/>
      <c r="AH4965" s="41"/>
      <c r="AI4965" s="41"/>
      <c r="AJ4965" s="41"/>
      <c r="AK4965" s="41"/>
      <c r="AL4965" s="41"/>
      <c r="AM4965" s="41"/>
      <c r="AN4965" s="41"/>
      <c r="AO4965" s="41"/>
      <c r="AP4965" s="41"/>
      <c r="AQ4965" s="41"/>
      <c r="AR4965" s="41"/>
      <c r="AT4965" s="41" t="s">
        <v>45</v>
      </c>
      <c r="AU4965" s="41"/>
      <c r="AV4965" s="41"/>
      <c r="AW4965">
        <v>98</v>
      </c>
      <c r="AY4965" s="41">
        <v>124</v>
      </c>
      <c r="AZ4965" s="41">
        <v>150</v>
      </c>
      <c r="BA4965" s="41"/>
      <c r="BB4965" s="41"/>
      <c r="BC4965" s="41"/>
      <c r="BD4965" s="41"/>
      <c r="BE4965" s="41"/>
      <c r="BF4965" s="41"/>
      <c r="BG4965" s="41"/>
      <c r="BH4965" s="41"/>
      <c r="BI4965" s="41"/>
      <c r="BJ4965" s="41"/>
      <c r="BK4965" s="41"/>
      <c r="BL4965" s="41"/>
    </row>
    <row r="4966" spans="1:64" x14ac:dyDescent="0.25">
      <c r="A4966" s="59" t="s">
        <v>425</v>
      </c>
      <c r="B4966" s="59" t="s">
        <v>425</v>
      </c>
      <c r="C4966" s="61"/>
      <c r="D4966" s="39"/>
      <c r="E4966" s="39"/>
      <c r="F4966" s="40" t="s">
        <v>116</v>
      </c>
      <c r="G4966" s="41"/>
      <c r="H4966" s="41"/>
      <c r="I4966" s="41"/>
      <c r="J4966" s="41"/>
      <c r="K4966" s="41"/>
      <c r="L4966" s="41"/>
      <c r="M4966" s="41"/>
      <c r="N4966" s="41"/>
      <c r="O4966" s="41"/>
      <c r="P4966" s="41"/>
      <c r="Q4966" s="41"/>
      <c r="R4966" s="41"/>
      <c r="S4966" s="41"/>
      <c r="T4966" s="41"/>
      <c r="U4966" s="41"/>
      <c r="V4966" s="41"/>
      <c r="W4966" s="41"/>
      <c r="X4966" s="41"/>
      <c r="Y4966" s="41"/>
      <c r="Z4966" s="41"/>
      <c r="AA4966" s="41"/>
      <c r="AB4966" s="41"/>
      <c r="AC4966" s="41"/>
      <c r="AD4966" s="41"/>
      <c r="AE4966" s="41"/>
      <c r="AF4966" s="41"/>
      <c r="AG4966" s="41"/>
      <c r="AH4966" s="41"/>
      <c r="AI4966" s="41"/>
      <c r="AJ4966" s="41"/>
      <c r="AK4966" s="41"/>
      <c r="AL4966" s="41"/>
      <c r="AM4966" s="41"/>
      <c r="AN4966" s="41"/>
      <c r="AO4966" s="41"/>
      <c r="AP4966" s="41"/>
      <c r="AQ4966" s="41"/>
      <c r="AR4966" s="41"/>
      <c r="AT4966" s="41" t="s">
        <v>45</v>
      </c>
      <c r="AU4966" s="41"/>
      <c r="AV4966" s="41"/>
      <c r="AW4966">
        <v>70</v>
      </c>
      <c r="AY4966" s="41">
        <v>97</v>
      </c>
      <c r="AZ4966" s="41"/>
      <c r="BA4966" s="41"/>
      <c r="BB4966" s="41"/>
      <c r="BC4966" s="41"/>
      <c r="BD4966" s="41"/>
      <c r="BE4966" s="41"/>
      <c r="BF4966" s="41"/>
      <c r="BG4966" s="41"/>
      <c r="BH4966" s="41"/>
      <c r="BI4966" s="41"/>
      <c r="BJ4966" s="41"/>
      <c r="BK4966" s="41"/>
      <c r="BL4966" s="41"/>
    </row>
    <row r="4967" spans="1:64" x14ac:dyDescent="0.25">
      <c r="A4967" s="59" t="s">
        <v>419</v>
      </c>
      <c r="B4967" s="59" t="s">
        <v>419</v>
      </c>
      <c r="C4967" s="61"/>
      <c r="D4967" s="39"/>
      <c r="E4967" s="39"/>
      <c r="F4967" s="40" t="s">
        <v>116</v>
      </c>
      <c r="G4967" s="41"/>
      <c r="H4967" s="41"/>
      <c r="I4967" s="41"/>
      <c r="J4967" s="41"/>
      <c r="K4967" s="41"/>
      <c r="L4967" s="41"/>
      <c r="M4967" s="41"/>
      <c r="N4967" s="41"/>
      <c r="O4967" s="41"/>
      <c r="P4967" s="41"/>
      <c r="Q4967" s="41"/>
      <c r="R4967" s="41"/>
      <c r="S4967" s="41"/>
      <c r="T4967" s="41"/>
      <c r="U4967" s="41"/>
      <c r="V4967" s="41"/>
      <c r="W4967" s="41"/>
      <c r="X4967" s="41"/>
      <c r="Y4967" s="41"/>
      <c r="Z4967" s="41"/>
      <c r="AA4967" s="41"/>
      <c r="AB4967" s="41"/>
      <c r="AC4967" s="41"/>
      <c r="AD4967" s="41"/>
      <c r="AE4967" s="41"/>
      <c r="AF4967" s="41"/>
      <c r="AG4967" s="41"/>
      <c r="AH4967" s="41"/>
      <c r="AI4967" s="41"/>
      <c r="AJ4967" s="41"/>
      <c r="AK4967" s="41"/>
      <c r="AL4967" s="41"/>
      <c r="AM4967" s="41"/>
      <c r="AN4967" s="41"/>
      <c r="AO4967" s="41"/>
      <c r="AP4967" s="41"/>
      <c r="AQ4967" s="41"/>
      <c r="AR4967" s="41"/>
      <c r="AT4967" s="41" t="s">
        <v>45</v>
      </c>
      <c r="AU4967" s="41"/>
      <c r="AV4967" s="41"/>
      <c r="AY4967" s="41">
        <v>151</v>
      </c>
      <c r="AZ4967" s="41">
        <v>184</v>
      </c>
      <c r="BA4967" s="41"/>
      <c r="BB4967" s="41"/>
      <c r="BC4967" s="41"/>
      <c r="BD4967" s="41"/>
      <c r="BE4967" s="41"/>
      <c r="BF4967" s="41"/>
      <c r="BG4967" s="41"/>
      <c r="BH4967" s="41"/>
      <c r="BI4967" s="41"/>
      <c r="BJ4967" s="41"/>
      <c r="BK4967" s="41"/>
      <c r="BL4967" s="41"/>
    </row>
    <row r="4968" spans="1:64" x14ac:dyDescent="0.25">
      <c r="A4968" s="59" t="s">
        <v>422</v>
      </c>
      <c r="B4968" s="59" t="s">
        <v>422</v>
      </c>
      <c r="C4968" s="61"/>
      <c r="D4968" s="39"/>
      <c r="E4968" s="39"/>
      <c r="F4968" s="40" t="s">
        <v>116</v>
      </c>
      <c r="G4968" s="41"/>
      <c r="H4968" s="41"/>
      <c r="I4968" s="41"/>
      <c r="J4968" s="41"/>
      <c r="K4968" s="41"/>
      <c r="L4968" s="41"/>
      <c r="M4968" s="41"/>
      <c r="N4968" s="41"/>
      <c r="O4968" s="41"/>
      <c r="P4968" s="41"/>
      <c r="Q4968" s="41"/>
      <c r="R4968" s="41"/>
      <c r="S4968" s="41"/>
      <c r="T4968" s="41"/>
      <c r="U4968" s="41"/>
      <c r="V4968" s="41"/>
      <c r="W4968" s="41"/>
      <c r="X4968" s="41"/>
      <c r="Y4968" s="41"/>
      <c r="Z4968" s="41"/>
      <c r="AA4968" s="41"/>
      <c r="AB4968" s="41"/>
      <c r="AC4968" s="41"/>
      <c r="AD4968" s="41"/>
      <c r="AE4968" s="41"/>
      <c r="AF4968" s="41"/>
      <c r="AG4968" s="41"/>
      <c r="AH4968" s="41"/>
      <c r="AI4968" s="41"/>
      <c r="AJ4968" s="41"/>
      <c r="AK4968" s="41"/>
      <c r="AL4968" s="41"/>
      <c r="AM4968" s="41"/>
      <c r="AN4968" s="41"/>
      <c r="AO4968" s="41"/>
      <c r="AP4968" s="41"/>
      <c r="AQ4968" s="41"/>
      <c r="AR4968" s="41"/>
      <c r="AT4968" s="41" t="s">
        <v>45</v>
      </c>
      <c r="AU4968" s="41"/>
      <c r="AV4968" s="41"/>
      <c r="AW4968">
        <v>98</v>
      </c>
      <c r="AY4968" s="41">
        <v>124</v>
      </c>
      <c r="AZ4968" s="41">
        <v>150</v>
      </c>
      <c r="BA4968" s="41"/>
      <c r="BB4968" s="41"/>
      <c r="BC4968" s="41"/>
      <c r="BD4968" s="41"/>
      <c r="BE4968" s="41"/>
      <c r="BF4968" s="41"/>
      <c r="BG4968" s="41"/>
      <c r="BH4968" s="41"/>
      <c r="BI4968" s="41"/>
      <c r="BJ4968" s="41"/>
      <c r="BK4968" s="41"/>
      <c r="BL4968" s="41"/>
    </row>
    <row r="4969" spans="1:64" x14ac:dyDescent="0.25">
      <c r="A4969" s="3" t="s">
        <v>357</v>
      </c>
      <c r="B4969" s="3" t="s">
        <v>357</v>
      </c>
      <c r="C4969" s="4"/>
      <c r="D4969" s="9"/>
      <c r="E4969" s="9"/>
      <c r="F4969" s="10"/>
      <c r="U4969">
        <v>641.5</v>
      </c>
      <c r="Y4969" s="2">
        <v>2.1000000000000001E-2</v>
      </c>
      <c r="Z4969">
        <v>34.700000000000003</v>
      </c>
      <c r="AA4969">
        <v>5.4</v>
      </c>
      <c r="AB4969">
        <v>7384.5</v>
      </c>
      <c r="AC4969">
        <v>12.2</v>
      </c>
      <c r="AD4969">
        <v>254.7</v>
      </c>
      <c r="AT4969" t="s">
        <v>45</v>
      </c>
      <c r="BA4969">
        <v>90</v>
      </c>
    </row>
    <row r="4970" spans="1:64" x14ac:dyDescent="0.25">
      <c r="A4970" s="3" t="s">
        <v>358</v>
      </c>
      <c r="B4970" s="3" t="s">
        <v>358</v>
      </c>
      <c r="C4970" s="4"/>
      <c r="D4970" s="9"/>
      <c r="E4970" s="9"/>
      <c r="F4970" s="10"/>
      <c r="U4970">
        <v>521.70000000000005</v>
      </c>
      <c r="Y4970" s="2">
        <v>2.4E-2</v>
      </c>
      <c r="Z4970">
        <v>36.299999999999997</v>
      </c>
      <c r="AA4970">
        <v>4.9000000000000004</v>
      </c>
      <c r="AB4970">
        <v>5706.2</v>
      </c>
      <c r="AC4970">
        <v>13.5</v>
      </c>
      <c r="AD4970">
        <v>207.2</v>
      </c>
      <c r="AT4970" t="s">
        <v>45</v>
      </c>
      <c r="BA4970">
        <v>90</v>
      </c>
    </row>
    <row r="4971" spans="1:64" x14ac:dyDescent="0.25">
      <c r="A4971" s="3" t="s">
        <v>359</v>
      </c>
      <c r="B4971" s="3" t="s">
        <v>359</v>
      </c>
      <c r="C4971" s="4"/>
      <c r="D4971" s="9"/>
      <c r="E4971" s="9"/>
      <c r="F4971" s="10"/>
      <c r="T4971">
        <v>5</v>
      </c>
      <c r="U4971">
        <v>624</v>
      </c>
      <c r="Y4971" s="2">
        <v>1.7999999999999999E-2</v>
      </c>
      <c r="Z4971">
        <v>30.4</v>
      </c>
      <c r="AA4971">
        <v>3.5</v>
      </c>
      <c r="AB4971">
        <v>5734</v>
      </c>
      <c r="AC4971">
        <v>10.1</v>
      </c>
      <c r="AD4971">
        <v>197</v>
      </c>
      <c r="AT4971" t="s">
        <v>45</v>
      </c>
      <c r="BA4971">
        <v>90</v>
      </c>
    </row>
    <row r="4972" spans="1:64" x14ac:dyDescent="0.25">
      <c r="A4972" s="3" t="s">
        <v>360</v>
      </c>
      <c r="B4972" s="3" t="s">
        <v>360</v>
      </c>
      <c r="C4972" s="4"/>
      <c r="D4972" s="9"/>
      <c r="E4972" s="9"/>
      <c r="F4972" s="10"/>
      <c r="T4972">
        <v>6.3</v>
      </c>
      <c r="U4972">
        <v>690</v>
      </c>
      <c r="Y4972" s="2">
        <v>0.02</v>
      </c>
      <c r="Z4972">
        <v>30.5</v>
      </c>
      <c r="AA4972">
        <v>4.5</v>
      </c>
      <c r="AB4972">
        <v>6474</v>
      </c>
      <c r="AC4972">
        <v>11.5</v>
      </c>
      <c r="AD4972">
        <v>224</v>
      </c>
      <c r="AT4972" t="s">
        <v>45</v>
      </c>
      <c r="BA4972">
        <v>90</v>
      </c>
    </row>
    <row r="4973" spans="1:64" x14ac:dyDescent="0.25">
      <c r="A4973" s="3" t="s">
        <v>361</v>
      </c>
      <c r="B4973" s="3" t="s">
        <v>361</v>
      </c>
      <c r="C4973" s="4"/>
      <c r="D4973" s="9"/>
      <c r="E4973" s="9"/>
      <c r="F4973" s="10"/>
      <c r="T4973">
        <v>7.5</v>
      </c>
      <c r="U4973">
        <v>735</v>
      </c>
      <c r="Y4973" s="2">
        <v>2.3E-2</v>
      </c>
      <c r="Z4973">
        <v>25.6</v>
      </c>
      <c r="AA4973">
        <v>5.4</v>
      </c>
      <c r="AB4973">
        <v>9196</v>
      </c>
      <c r="AC4973">
        <v>13.1</v>
      </c>
      <c r="AD4973">
        <v>235</v>
      </c>
      <c r="AT4973" t="s">
        <v>45</v>
      </c>
      <c r="BA4973">
        <v>90</v>
      </c>
    </row>
    <row r="4974" spans="1:64" x14ac:dyDescent="0.25">
      <c r="A4974" s="3" t="s">
        <v>362</v>
      </c>
      <c r="B4974" s="3" t="s">
        <v>362</v>
      </c>
      <c r="C4974" s="4"/>
      <c r="D4974" s="9"/>
      <c r="E4974" s="9"/>
      <c r="F4974" s="10"/>
      <c r="Y4974" s="2">
        <v>1.66E-2</v>
      </c>
      <c r="AA4974">
        <v>5.2789999999999999</v>
      </c>
      <c r="AC4974">
        <v>9.5</v>
      </c>
      <c r="AD4974">
        <v>318</v>
      </c>
      <c r="AT4974" t="s">
        <v>45</v>
      </c>
      <c r="BA4974">
        <v>90</v>
      </c>
    </row>
    <row r="4975" spans="1:64" x14ac:dyDescent="0.25">
      <c r="A4975" s="3" t="s">
        <v>363</v>
      </c>
      <c r="B4975" s="3" t="s">
        <v>363</v>
      </c>
      <c r="C4975" s="4"/>
      <c r="D4975" s="9"/>
      <c r="E4975" s="9"/>
      <c r="F4975" s="10"/>
      <c r="Y4975" s="2">
        <v>1.7299999999999999E-2</v>
      </c>
      <c r="AA4975">
        <v>5.9169999999999998</v>
      </c>
      <c r="AC4975">
        <v>9.9</v>
      </c>
      <c r="AD4975">
        <v>342</v>
      </c>
      <c r="AT4975" t="s">
        <v>45</v>
      </c>
      <c r="BA4975">
        <v>90</v>
      </c>
    </row>
    <row r="4976" spans="1:64" x14ac:dyDescent="0.25">
      <c r="A4976" s="3" t="s">
        <v>364</v>
      </c>
      <c r="B4976" s="3" t="s">
        <v>364</v>
      </c>
      <c r="C4976" s="4"/>
      <c r="D4976" s="9"/>
      <c r="E4976" s="9"/>
      <c r="F4976" s="10"/>
      <c r="Y4976" s="2">
        <v>1.49E-2</v>
      </c>
      <c r="AA4976">
        <v>4.1870000000000003</v>
      </c>
      <c r="AC4976">
        <v>8.6</v>
      </c>
      <c r="AD4976">
        <v>281</v>
      </c>
      <c r="AT4976" t="s">
        <v>45</v>
      </c>
      <c r="BA4976">
        <v>90</v>
      </c>
    </row>
    <row r="4977" spans="1:53" x14ac:dyDescent="0.25">
      <c r="A4977" s="3" t="s">
        <v>365</v>
      </c>
      <c r="B4977" s="3" t="s">
        <v>365</v>
      </c>
      <c r="C4977" s="4"/>
      <c r="D4977" s="9"/>
      <c r="E4977" s="9"/>
      <c r="F4977" s="10"/>
      <c r="Y4977" s="2">
        <v>2.06E-2</v>
      </c>
      <c r="AA4977">
        <v>6.7569999999999997</v>
      </c>
      <c r="AC4977">
        <v>11.8</v>
      </c>
      <c r="AD4977">
        <v>328</v>
      </c>
      <c r="AT4977" t="s">
        <v>45</v>
      </c>
      <c r="BA4977">
        <v>90</v>
      </c>
    </row>
    <row r="4978" spans="1:53" x14ac:dyDescent="0.25">
      <c r="A4978" s="3" t="s">
        <v>366</v>
      </c>
      <c r="B4978" s="3" t="s">
        <v>366</v>
      </c>
      <c r="C4978" s="4"/>
      <c r="D4978" s="9"/>
      <c r="E4978" s="9"/>
      <c r="F4978" s="10"/>
      <c r="Y4978" s="2">
        <v>1.7600000000000001E-2</v>
      </c>
      <c r="AA4978">
        <v>4.0129999999999999</v>
      </c>
      <c r="AC4978">
        <v>10.1</v>
      </c>
      <c r="AD4978">
        <v>228</v>
      </c>
      <c r="AT4978" t="s">
        <v>45</v>
      </c>
      <c r="BA4978">
        <v>90</v>
      </c>
    </row>
    <row r="4979" spans="1:53" x14ac:dyDescent="0.25">
      <c r="A4979" s="3" t="s">
        <v>367</v>
      </c>
      <c r="B4979" s="3" t="s">
        <v>367</v>
      </c>
      <c r="C4979" s="4"/>
      <c r="D4979" s="9"/>
      <c r="E4979" s="9"/>
      <c r="F4979" s="10"/>
      <c r="Y4979" s="2">
        <v>1.7600000000000001E-2</v>
      </c>
      <c r="AA4979">
        <v>4.2060000000000004</v>
      </c>
      <c r="AC4979">
        <v>10.1</v>
      </c>
      <c r="AD4979">
        <v>239</v>
      </c>
      <c r="AT4979" t="s">
        <v>45</v>
      </c>
      <c r="BA4979">
        <v>90</v>
      </c>
    </row>
    <row r="4980" spans="1:53" x14ac:dyDescent="0.25">
      <c r="A4980" s="3" t="s">
        <v>368</v>
      </c>
      <c r="B4980" s="3" t="s">
        <v>368</v>
      </c>
      <c r="C4980" s="4"/>
      <c r="D4980" s="9"/>
      <c r="E4980" s="9"/>
      <c r="F4980" s="10"/>
      <c r="Y4980" s="2">
        <v>1.84E-2</v>
      </c>
      <c r="AA4980">
        <v>2.99</v>
      </c>
      <c r="AC4980">
        <v>10.5</v>
      </c>
      <c r="AD4980">
        <v>160</v>
      </c>
      <c r="AT4980" t="s">
        <v>45</v>
      </c>
      <c r="BA4980">
        <v>90</v>
      </c>
    </row>
    <row r="4981" spans="1:53" x14ac:dyDescent="0.25">
      <c r="A4981" s="3" t="s">
        <v>369</v>
      </c>
      <c r="B4981" s="3" t="s">
        <v>369</v>
      </c>
      <c r="C4981" s="4"/>
      <c r="D4981" s="9"/>
      <c r="E4981" s="9"/>
      <c r="F4981" s="10"/>
      <c r="Y4981" s="2">
        <v>2.0400000000000001E-2</v>
      </c>
      <c r="AA4981">
        <v>4.55</v>
      </c>
      <c r="AC4981">
        <v>11.6</v>
      </c>
      <c r="AD4981">
        <v>220</v>
      </c>
      <c r="AT4981" t="s">
        <v>45</v>
      </c>
      <c r="BA4981">
        <v>90</v>
      </c>
    </row>
    <row r="4982" spans="1:53" x14ac:dyDescent="0.25">
      <c r="A4982" s="3" t="s">
        <v>370</v>
      </c>
      <c r="B4982" s="3" t="s">
        <v>370</v>
      </c>
      <c r="C4982" s="4"/>
      <c r="D4982" s="9"/>
      <c r="E4982" s="9"/>
      <c r="F4982" s="10"/>
      <c r="T4982">
        <v>3.7</v>
      </c>
      <c r="U4982">
        <v>388</v>
      </c>
      <c r="Y4982" s="2">
        <v>1.66E-2</v>
      </c>
      <c r="Z4982">
        <v>38.5</v>
      </c>
      <c r="AA4982">
        <v>2.66</v>
      </c>
      <c r="AB4982">
        <v>4155</v>
      </c>
      <c r="AC4982">
        <v>9.5</v>
      </c>
      <c r="AD4982">
        <v>160</v>
      </c>
      <c r="AT4982" t="s">
        <v>45</v>
      </c>
      <c r="BA4982">
        <v>90</v>
      </c>
    </row>
    <row r="4983" spans="1:53" x14ac:dyDescent="0.25">
      <c r="A4983" s="3" t="s">
        <v>371</v>
      </c>
      <c r="B4983" s="3" t="s">
        <v>371</v>
      </c>
      <c r="C4983" s="4"/>
      <c r="D4983" s="9"/>
      <c r="E4983" s="9"/>
      <c r="F4983" s="10"/>
      <c r="Y4983" s="2">
        <v>1.8200000000000001E-2</v>
      </c>
      <c r="Z4983">
        <v>32.1</v>
      </c>
      <c r="AA4983">
        <v>3.82</v>
      </c>
      <c r="AB4983">
        <v>6542.2</v>
      </c>
      <c r="AC4983">
        <v>10.4</v>
      </c>
      <c r="AD4983">
        <v>210</v>
      </c>
      <c r="AT4983" t="s">
        <v>45</v>
      </c>
      <c r="BA4983">
        <v>90</v>
      </c>
    </row>
    <row r="4984" spans="1:53" x14ac:dyDescent="0.25">
      <c r="A4984" s="3" t="s">
        <v>372</v>
      </c>
      <c r="B4984" s="3" t="s">
        <v>372</v>
      </c>
      <c r="C4984" s="4"/>
      <c r="D4984" s="9"/>
      <c r="E4984" s="9"/>
      <c r="F4984" s="10"/>
      <c r="U4984">
        <v>773.7</v>
      </c>
      <c r="AB4984">
        <v>9857</v>
      </c>
      <c r="AD4984">
        <v>322.8</v>
      </c>
      <c r="AT4984" t="s">
        <v>45</v>
      </c>
      <c r="BA4984">
        <v>90</v>
      </c>
    </row>
    <row r="4985" spans="1:53" x14ac:dyDescent="0.25">
      <c r="A4985" s="3" t="s">
        <v>373</v>
      </c>
      <c r="B4985" s="3" t="s">
        <v>373</v>
      </c>
      <c r="C4985" s="4"/>
      <c r="D4985" s="9"/>
      <c r="E4985" s="9"/>
      <c r="F4985" s="10"/>
      <c r="Y4985" s="2">
        <v>1.9400000000000001E-2</v>
      </c>
      <c r="Z4985">
        <v>34.299999999999997</v>
      </c>
      <c r="AA4985">
        <v>3.3</v>
      </c>
      <c r="AB4985">
        <v>4956.2</v>
      </c>
      <c r="AC4985">
        <v>11.1</v>
      </c>
      <c r="AD4985">
        <v>170</v>
      </c>
      <c r="AT4985" t="s">
        <v>45</v>
      </c>
      <c r="BA4985">
        <v>90</v>
      </c>
    </row>
    <row r="4986" spans="1:53" x14ac:dyDescent="0.25">
      <c r="A4986" s="3" t="s">
        <v>374</v>
      </c>
      <c r="B4986" s="3" t="s">
        <v>374</v>
      </c>
      <c r="C4986" s="4"/>
      <c r="D4986" s="9"/>
      <c r="E4986" s="9"/>
      <c r="F4986" s="10"/>
      <c r="Y4986" s="2">
        <v>1.9199999999999998E-2</v>
      </c>
      <c r="Z4986">
        <v>32.799999999999997</v>
      </c>
      <c r="AA4986">
        <v>4.8</v>
      </c>
      <c r="AB4986">
        <v>7621.9</v>
      </c>
      <c r="AC4986">
        <v>11</v>
      </c>
      <c r="AD4986">
        <v>250</v>
      </c>
      <c r="AT4986" t="s">
        <v>45</v>
      </c>
      <c r="BA4986">
        <v>90</v>
      </c>
    </row>
    <row r="4987" spans="1:53" x14ac:dyDescent="0.25">
      <c r="A4987" s="3" t="s">
        <v>375</v>
      </c>
      <c r="B4987" s="3" t="s">
        <v>375</v>
      </c>
      <c r="C4987" s="4"/>
      <c r="D4987" s="9"/>
      <c r="E4987" s="9"/>
      <c r="F4987" s="10"/>
      <c r="Y4987" s="2">
        <v>2.35E-2</v>
      </c>
      <c r="Z4987">
        <v>31.7</v>
      </c>
      <c r="AA4987">
        <v>5.4</v>
      </c>
      <c r="AB4987">
        <v>7255.5</v>
      </c>
      <c r="AC4987">
        <v>13.4</v>
      </c>
      <c r="AD4987">
        <v>230</v>
      </c>
      <c r="AT4987" t="s">
        <v>45</v>
      </c>
      <c r="BA4987">
        <v>90</v>
      </c>
    </row>
    <row r="4988" spans="1:53" x14ac:dyDescent="0.25">
      <c r="A4988" s="3" t="s">
        <v>376</v>
      </c>
      <c r="B4988" s="3" t="s">
        <v>376</v>
      </c>
      <c r="C4988" s="4"/>
      <c r="D4988" s="9"/>
      <c r="E4988" s="9"/>
      <c r="F4988" s="10"/>
      <c r="Y4988" s="2">
        <v>2.4199999999999999E-2</v>
      </c>
      <c r="Z4988">
        <v>31.6</v>
      </c>
      <c r="AA4988">
        <v>6.3</v>
      </c>
      <c r="AB4988">
        <v>8227.7999999999993</v>
      </c>
      <c r="AC4988">
        <v>13.8</v>
      </c>
      <c r="AD4988">
        <v>260</v>
      </c>
      <c r="AT4988" t="s">
        <v>45</v>
      </c>
      <c r="BA4988">
        <v>90</v>
      </c>
    </row>
    <row r="4989" spans="1:53" x14ac:dyDescent="0.25">
      <c r="A4989" s="3" t="s">
        <v>377</v>
      </c>
      <c r="B4989" s="3" t="s">
        <v>377</v>
      </c>
      <c r="C4989" s="4">
        <v>30566</v>
      </c>
      <c r="D4989" s="9"/>
      <c r="E4989" s="9"/>
      <c r="F4989" s="10"/>
      <c r="U4989">
        <v>45</v>
      </c>
    </row>
    <row r="4990" spans="1:53" x14ac:dyDescent="0.25">
      <c r="A4990" s="3" t="s">
        <v>377</v>
      </c>
      <c r="B4990" s="3" t="s">
        <v>377</v>
      </c>
      <c r="C4990" s="4">
        <v>30610</v>
      </c>
      <c r="D4990" s="9"/>
      <c r="E4990" s="9"/>
      <c r="F4990" s="10"/>
      <c r="U4990">
        <v>480</v>
      </c>
    </row>
    <row r="4991" spans="1:53" x14ac:dyDescent="0.25">
      <c r="A4991" s="3" t="s">
        <v>377</v>
      </c>
      <c r="B4991" s="3" t="s">
        <v>377</v>
      </c>
      <c r="C4991" s="4">
        <v>30650</v>
      </c>
      <c r="D4991" s="9"/>
      <c r="E4991" s="9"/>
      <c r="F4991" s="10"/>
      <c r="U4991">
        <v>590</v>
      </c>
      <c r="Y4991" s="2">
        <v>2.06E-2</v>
      </c>
      <c r="Z4991">
        <v>27.7</v>
      </c>
      <c r="AA4991">
        <v>6.1</v>
      </c>
      <c r="AB4991">
        <v>8221.1</v>
      </c>
      <c r="AC4991">
        <v>11.7</v>
      </c>
      <c r="AD4991">
        <v>296</v>
      </c>
      <c r="AT4991" t="s">
        <v>45</v>
      </c>
      <c r="BA4991">
        <v>90</v>
      </c>
    </row>
    <row r="4992" spans="1:53" x14ac:dyDescent="0.25">
      <c r="A4992" s="3" t="s">
        <v>378</v>
      </c>
      <c r="B4992" s="3" t="s">
        <v>378</v>
      </c>
      <c r="C4992" s="4">
        <v>30566</v>
      </c>
      <c r="D4992" s="9"/>
      <c r="E4992" s="9"/>
      <c r="F4992" s="10"/>
      <c r="U4992">
        <v>65</v>
      </c>
    </row>
    <row r="4993" spans="1:53" x14ac:dyDescent="0.25">
      <c r="A4993" s="3" t="s">
        <v>378</v>
      </c>
      <c r="B4993" s="3" t="s">
        <v>378</v>
      </c>
      <c r="C4993" s="4">
        <v>30610</v>
      </c>
      <c r="D4993" s="9"/>
      <c r="E4993" s="9"/>
      <c r="F4993" s="10"/>
      <c r="U4993">
        <v>590</v>
      </c>
    </row>
    <row r="4994" spans="1:53" x14ac:dyDescent="0.25">
      <c r="A4994" s="3" t="s">
        <v>378</v>
      </c>
      <c r="B4994" s="3" t="s">
        <v>378</v>
      </c>
      <c r="C4994" s="4">
        <v>30650</v>
      </c>
      <c r="D4994" s="9"/>
      <c r="E4994" s="9"/>
      <c r="F4994" s="10"/>
      <c r="U4994">
        <v>580</v>
      </c>
      <c r="Y4994" s="2">
        <v>2.0400000000000001E-2</v>
      </c>
      <c r="Z4994">
        <v>30.9</v>
      </c>
      <c r="AA4994">
        <v>5.7</v>
      </c>
      <c r="AB4994">
        <v>8114.9</v>
      </c>
      <c r="AC4994">
        <v>11.6</v>
      </c>
      <c r="AD4994">
        <v>280</v>
      </c>
      <c r="AT4994" t="s">
        <v>45</v>
      </c>
      <c r="BA4994">
        <v>90</v>
      </c>
    </row>
    <row r="4995" spans="1:53" x14ac:dyDescent="0.25">
      <c r="A4995" s="3" t="s">
        <v>379</v>
      </c>
      <c r="B4995" s="3" t="s">
        <v>379</v>
      </c>
      <c r="C4995" s="4">
        <v>30566</v>
      </c>
      <c r="D4995" s="9"/>
      <c r="E4995" s="9"/>
      <c r="F4995" s="10"/>
      <c r="U4995">
        <v>200</v>
      </c>
    </row>
    <row r="4996" spans="1:53" x14ac:dyDescent="0.25">
      <c r="A4996" s="3" t="s">
        <v>379</v>
      </c>
      <c r="B4996" s="3" t="s">
        <v>379</v>
      </c>
      <c r="C4996" s="4">
        <v>30610</v>
      </c>
      <c r="D4996" s="9"/>
      <c r="E4996" s="9"/>
      <c r="F4996" s="10"/>
      <c r="U4996">
        <v>870</v>
      </c>
    </row>
    <row r="4997" spans="1:53" x14ac:dyDescent="0.25">
      <c r="A4997" s="3" t="s">
        <v>379</v>
      </c>
      <c r="B4997" s="3" t="s">
        <v>379</v>
      </c>
      <c r="C4997" s="4">
        <v>30650</v>
      </c>
      <c r="D4997" s="9"/>
      <c r="E4997" s="9"/>
      <c r="F4997" s="10"/>
      <c r="U4997">
        <v>820</v>
      </c>
      <c r="Y4997" s="2">
        <v>2.52E-2</v>
      </c>
      <c r="Z4997">
        <v>22.7</v>
      </c>
      <c r="AA4997">
        <v>8</v>
      </c>
      <c r="AB4997">
        <v>10786.68</v>
      </c>
      <c r="AC4997">
        <v>14.3</v>
      </c>
      <c r="AD4997">
        <v>318</v>
      </c>
      <c r="AT4997" t="s">
        <v>45</v>
      </c>
      <c r="BA4997">
        <v>90</v>
      </c>
    </row>
    <row r="4998" spans="1:53" x14ac:dyDescent="0.25">
      <c r="A4998" s="3" t="s">
        <v>380</v>
      </c>
      <c r="B4998" s="3" t="s">
        <v>380</v>
      </c>
      <c r="C4998" s="4">
        <v>30566</v>
      </c>
      <c r="D4998" s="9"/>
      <c r="E4998" s="9"/>
      <c r="F4998" s="10"/>
      <c r="U4998">
        <v>115</v>
      </c>
    </row>
    <row r="4999" spans="1:53" x14ac:dyDescent="0.25">
      <c r="A4999" s="3" t="s">
        <v>380</v>
      </c>
      <c r="B4999" s="3" t="s">
        <v>380</v>
      </c>
      <c r="C4999" s="4">
        <v>30610</v>
      </c>
      <c r="D4999" s="9"/>
      <c r="E4999" s="9"/>
      <c r="F4999" s="10"/>
      <c r="U4999">
        <v>670</v>
      </c>
    </row>
    <row r="5000" spans="1:53" x14ac:dyDescent="0.25">
      <c r="A5000" s="3" t="s">
        <v>380</v>
      </c>
      <c r="B5000" s="3" t="s">
        <v>380</v>
      </c>
      <c r="C5000" s="4">
        <v>30650</v>
      </c>
      <c r="D5000" s="9"/>
      <c r="E5000" s="9"/>
      <c r="F5000" s="10"/>
      <c r="U5000">
        <v>730</v>
      </c>
      <c r="Y5000" s="2">
        <v>1.83E-2</v>
      </c>
      <c r="Z5000">
        <v>21.7</v>
      </c>
      <c r="AA5000">
        <v>6</v>
      </c>
      <c r="AB5000">
        <v>11694.5</v>
      </c>
      <c r="AC5000">
        <v>10.4</v>
      </c>
      <c r="AD5000">
        <v>328</v>
      </c>
      <c r="AT5000" t="s">
        <v>45</v>
      </c>
      <c r="BA5000">
        <v>90</v>
      </c>
    </row>
    <row r="5001" spans="1:53" x14ac:dyDescent="0.25">
      <c r="A5001" s="3" t="s">
        <v>381</v>
      </c>
      <c r="B5001" s="3" t="s">
        <v>381</v>
      </c>
      <c r="C5001" s="4">
        <v>30566</v>
      </c>
      <c r="D5001" s="9"/>
      <c r="E5001" s="9"/>
      <c r="F5001" s="10"/>
      <c r="U5001">
        <v>125</v>
      </c>
    </row>
    <row r="5002" spans="1:53" x14ac:dyDescent="0.25">
      <c r="A5002" s="3" t="s">
        <v>381</v>
      </c>
      <c r="B5002" s="3" t="s">
        <v>381</v>
      </c>
      <c r="C5002" s="4">
        <v>30610</v>
      </c>
      <c r="D5002" s="9"/>
      <c r="E5002" s="9"/>
      <c r="F5002" s="10"/>
      <c r="U5002">
        <v>820</v>
      </c>
    </row>
    <row r="5003" spans="1:53" x14ac:dyDescent="0.25">
      <c r="A5003" s="3" t="s">
        <v>381</v>
      </c>
      <c r="B5003" s="3" t="s">
        <v>381</v>
      </c>
      <c r="C5003" s="4">
        <v>30650</v>
      </c>
      <c r="D5003" s="9"/>
      <c r="E5003" s="9"/>
      <c r="F5003" s="10"/>
      <c r="U5003">
        <v>750</v>
      </c>
      <c r="Y5003" s="2">
        <v>2.1399999999999999E-2</v>
      </c>
      <c r="Z5003">
        <v>24.5</v>
      </c>
      <c r="AA5003">
        <v>7.1</v>
      </c>
      <c r="AB5003">
        <v>10901.3</v>
      </c>
      <c r="AC5003">
        <v>12.2</v>
      </c>
      <c r="AD5003">
        <v>332</v>
      </c>
      <c r="AT5003" t="s">
        <v>45</v>
      </c>
      <c r="BA5003">
        <v>90</v>
      </c>
    </row>
    <row r="5004" spans="1:53" x14ac:dyDescent="0.25">
      <c r="A5004" s="3" t="s">
        <v>382</v>
      </c>
      <c r="B5004" s="3" t="s">
        <v>382</v>
      </c>
      <c r="C5004" s="4">
        <v>30566</v>
      </c>
      <c r="D5004" s="9"/>
      <c r="E5004" s="9"/>
      <c r="F5004" s="10"/>
      <c r="U5004">
        <v>20</v>
      </c>
    </row>
    <row r="5005" spans="1:53" x14ac:dyDescent="0.25">
      <c r="A5005" s="3" t="s">
        <v>382</v>
      </c>
      <c r="B5005" s="3" t="s">
        <v>382</v>
      </c>
      <c r="C5005" s="4">
        <v>30610</v>
      </c>
      <c r="D5005" s="9"/>
      <c r="E5005" s="9"/>
      <c r="F5005" s="10"/>
      <c r="U5005">
        <v>230</v>
      </c>
    </row>
    <row r="5006" spans="1:53" x14ac:dyDescent="0.25">
      <c r="A5006" s="3" t="s">
        <v>382</v>
      </c>
      <c r="B5006" s="3" t="s">
        <v>382</v>
      </c>
      <c r="C5006" s="4">
        <v>30650</v>
      </c>
      <c r="D5006" s="9"/>
      <c r="E5006" s="9"/>
      <c r="F5006" s="10"/>
      <c r="U5006">
        <v>240</v>
      </c>
      <c r="Y5006" s="2">
        <v>1.67E-2</v>
      </c>
      <c r="Z5006">
        <v>26.6</v>
      </c>
      <c r="AA5006">
        <v>2</v>
      </c>
      <c r="AB5006">
        <v>3717.8</v>
      </c>
      <c r="AC5006">
        <v>9.5</v>
      </c>
      <c r="AD5006">
        <v>120</v>
      </c>
      <c r="AT5006" t="s">
        <v>45</v>
      </c>
      <c r="BA5006">
        <v>90</v>
      </c>
    </row>
    <row r="5007" spans="1:53" x14ac:dyDescent="0.25">
      <c r="A5007" s="3" t="s">
        <v>383</v>
      </c>
      <c r="B5007" s="3" t="s">
        <v>383</v>
      </c>
      <c r="C5007" s="4">
        <v>30566</v>
      </c>
      <c r="D5007" s="9"/>
      <c r="E5007" s="9"/>
      <c r="F5007" s="10"/>
      <c r="U5007">
        <v>35</v>
      </c>
    </row>
    <row r="5008" spans="1:53" x14ac:dyDescent="0.25">
      <c r="A5008" s="3" t="s">
        <v>383</v>
      </c>
      <c r="B5008" s="3" t="s">
        <v>383</v>
      </c>
      <c r="C5008" s="4">
        <v>30610</v>
      </c>
      <c r="D5008" s="9"/>
      <c r="E5008" s="9"/>
      <c r="F5008" s="10"/>
      <c r="U5008">
        <v>360</v>
      </c>
    </row>
    <row r="5009" spans="1:53" x14ac:dyDescent="0.25">
      <c r="A5009" s="3" t="s">
        <v>383</v>
      </c>
      <c r="B5009" s="3" t="s">
        <v>383</v>
      </c>
      <c r="C5009" s="4">
        <v>30650</v>
      </c>
      <c r="D5009" s="9"/>
      <c r="E5009" s="9"/>
      <c r="F5009" s="10"/>
      <c r="U5009">
        <v>320</v>
      </c>
      <c r="Y5009" s="2">
        <v>1.7399999999999999E-2</v>
      </c>
      <c r="Z5009">
        <v>27.2</v>
      </c>
      <c r="AA5009">
        <v>2.9</v>
      </c>
      <c r="AB5009">
        <v>5286.9</v>
      </c>
      <c r="AC5009">
        <v>9.8000000000000007</v>
      </c>
      <c r="AD5009">
        <v>167</v>
      </c>
      <c r="AT5009" t="s">
        <v>45</v>
      </c>
      <c r="BA5009">
        <v>90</v>
      </c>
    </row>
    <row r="5010" spans="1:53" x14ac:dyDescent="0.25">
      <c r="A5010" s="3" t="s">
        <v>384</v>
      </c>
      <c r="B5010" s="3" t="s">
        <v>384</v>
      </c>
      <c r="C5010" s="4">
        <v>30566</v>
      </c>
      <c r="D5010" s="9"/>
      <c r="E5010" s="9"/>
      <c r="F5010" s="10"/>
      <c r="U5010">
        <v>105</v>
      </c>
    </row>
    <row r="5011" spans="1:53" x14ac:dyDescent="0.25">
      <c r="A5011" s="3" t="s">
        <v>384</v>
      </c>
      <c r="B5011" s="3" t="s">
        <v>384</v>
      </c>
      <c r="C5011" s="4">
        <v>30610</v>
      </c>
      <c r="D5011" s="9"/>
      <c r="E5011" s="9"/>
      <c r="F5011" s="10"/>
      <c r="U5011">
        <v>640</v>
      </c>
    </row>
    <row r="5012" spans="1:53" x14ac:dyDescent="0.25">
      <c r="A5012" s="3" t="s">
        <v>384</v>
      </c>
      <c r="B5012" s="3" t="s">
        <v>384</v>
      </c>
      <c r="C5012" s="4">
        <v>30650</v>
      </c>
      <c r="D5012" s="9"/>
      <c r="E5012" s="9"/>
      <c r="F5012" s="10"/>
      <c r="U5012">
        <v>600</v>
      </c>
      <c r="Y5012" s="2">
        <v>1.8800000000000001E-2</v>
      </c>
      <c r="Z5012">
        <v>27</v>
      </c>
      <c r="AA5012">
        <v>6.1</v>
      </c>
      <c r="AB5012">
        <v>8349.2999999999993</v>
      </c>
      <c r="AC5012">
        <v>10.6</v>
      </c>
      <c r="AD5012">
        <v>325</v>
      </c>
      <c r="AT5012" t="s">
        <v>45</v>
      </c>
      <c r="BA5012">
        <v>90</v>
      </c>
    </row>
    <row r="5013" spans="1:53" x14ac:dyDescent="0.25">
      <c r="A5013" s="3" t="s">
        <v>385</v>
      </c>
      <c r="B5013" s="3" t="s">
        <v>385</v>
      </c>
      <c r="C5013" s="4">
        <v>30566</v>
      </c>
      <c r="D5013" s="9"/>
      <c r="E5013" s="9"/>
      <c r="F5013" s="10"/>
      <c r="U5013">
        <v>50</v>
      </c>
    </row>
    <row r="5014" spans="1:53" x14ac:dyDescent="0.25">
      <c r="A5014" s="3" t="s">
        <v>385</v>
      </c>
      <c r="B5014" s="3" t="s">
        <v>385</v>
      </c>
      <c r="C5014" s="4">
        <v>30610</v>
      </c>
      <c r="D5014" s="9"/>
      <c r="E5014" s="9"/>
      <c r="F5014" s="10"/>
      <c r="U5014">
        <v>440</v>
      </c>
    </row>
    <row r="5015" spans="1:53" x14ac:dyDescent="0.25">
      <c r="A5015" s="3" t="s">
        <v>385</v>
      </c>
      <c r="B5015" s="3" t="s">
        <v>385</v>
      </c>
      <c r="C5015" s="4">
        <v>30650</v>
      </c>
      <c r="D5015" s="9"/>
      <c r="E5015" s="9"/>
      <c r="F5015" s="10"/>
      <c r="U5015">
        <v>390</v>
      </c>
      <c r="Y5015" s="2">
        <v>1.83E-2</v>
      </c>
      <c r="Z5015">
        <v>28.5</v>
      </c>
      <c r="AA5015">
        <v>3.7</v>
      </c>
      <c r="AB5015">
        <v>6170.5</v>
      </c>
      <c r="AC5015">
        <v>10.4</v>
      </c>
      <c r="AD5015">
        <v>202</v>
      </c>
      <c r="AT5015" t="s">
        <v>45</v>
      </c>
      <c r="BA5015">
        <v>90</v>
      </c>
    </row>
    <row r="5016" spans="1:53" x14ac:dyDescent="0.25">
      <c r="A5016" s="3" t="s">
        <v>386</v>
      </c>
      <c r="B5016" s="3" t="s">
        <v>386</v>
      </c>
      <c r="C5016" s="4">
        <v>30566</v>
      </c>
      <c r="D5016" s="9"/>
      <c r="E5016" s="9"/>
      <c r="F5016" s="10"/>
      <c r="U5016">
        <v>65</v>
      </c>
    </row>
    <row r="5017" spans="1:53" x14ac:dyDescent="0.25">
      <c r="A5017" s="3" t="s">
        <v>386</v>
      </c>
      <c r="B5017" s="3" t="s">
        <v>386</v>
      </c>
      <c r="C5017" s="4">
        <v>30610</v>
      </c>
      <c r="D5017" s="9"/>
      <c r="E5017" s="9"/>
      <c r="F5017" s="10"/>
      <c r="U5017">
        <v>470</v>
      </c>
    </row>
    <row r="5018" spans="1:53" x14ac:dyDescent="0.25">
      <c r="A5018" s="3" t="s">
        <v>386</v>
      </c>
      <c r="B5018" s="3" t="s">
        <v>386</v>
      </c>
      <c r="C5018" s="4">
        <v>30650</v>
      </c>
      <c r="D5018" s="9"/>
      <c r="E5018" s="9"/>
      <c r="F5018" s="10"/>
      <c r="U5018">
        <v>520</v>
      </c>
      <c r="Y5018" s="2">
        <v>1.8700000000000001E-2</v>
      </c>
      <c r="Z5018">
        <v>27.5</v>
      </c>
      <c r="AA5018">
        <v>4.7</v>
      </c>
      <c r="AB5018">
        <v>7501</v>
      </c>
      <c r="AC5018">
        <v>10.6</v>
      </c>
      <c r="AD5018">
        <v>251</v>
      </c>
      <c r="AT5018" t="s">
        <v>45</v>
      </c>
      <c r="BA5018">
        <v>90</v>
      </c>
    </row>
    <row r="5019" spans="1:53" x14ac:dyDescent="0.25">
      <c r="A5019" s="3" t="s">
        <v>387</v>
      </c>
      <c r="B5019" s="3" t="s">
        <v>387</v>
      </c>
      <c r="C5019" s="4">
        <v>37061</v>
      </c>
      <c r="D5019" s="9"/>
      <c r="E5019" s="9"/>
      <c r="F5019" s="10"/>
    </row>
    <row r="5020" spans="1:53" x14ac:dyDescent="0.25">
      <c r="A5020" s="3" t="s">
        <v>387</v>
      </c>
      <c r="B5020" s="3" t="s">
        <v>387</v>
      </c>
      <c r="C5020" s="4">
        <v>37062</v>
      </c>
      <c r="D5020" s="9"/>
      <c r="E5020" s="9"/>
      <c r="F5020" s="10"/>
    </row>
    <row r="5021" spans="1:53" x14ac:dyDescent="0.25">
      <c r="A5021" s="3" t="s">
        <v>387</v>
      </c>
      <c r="B5021" s="3" t="s">
        <v>387</v>
      </c>
      <c r="C5021" s="4">
        <v>37063</v>
      </c>
      <c r="D5021" s="9"/>
      <c r="E5021" s="9"/>
      <c r="F5021" s="10"/>
    </row>
    <row r="5022" spans="1:53" x14ac:dyDescent="0.25">
      <c r="A5022" s="3" t="s">
        <v>387</v>
      </c>
      <c r="B5022" s="3" t="s">
        <v>387</v>
      </c>
      <c r="C5022" s="4">
        <v>37064</v>
      </c>
      <c r="D5022" s="9"/>
      <c r="E5022" s="9"/>
      <c r="F5022" s="10"/>
    </row>
    <row r="5023" spans="1:53" x14ac:dyDescent="0.25">
      <c r="A5023" s="3" t="s">
        <v>387</v>
      </c>
      <c r="B5023" s="3" t="s">
        <v>387</v>
      </c>
      <c r="C5023" s="4">
        <v>37065</v>
      </c>
      <c r="D5023" s="9"/>
      <c r="E5023" s="9"/>
      <c r="F5023" s="10"/>
    </row>
    <row r="5024" spans="1:53" x14ac:dyDescent="0.25">
      <c r="A5024" s="3" t="s">
        <v>387</v>
      </c>
      <c r="B5024" s="3" t="s">
        <v>387</v>
      </c>
      <c r="C5024" s="4">
        <v>37066</v>
      </c>
      <c r="D5024" s="9"/>
      <c r="E5024" s="9"/>
      <c r="F5024" s="10"/>
    </row>
    <row r="5025" spans="1:18" x14ac:dyDescent="0.25">
      <c r="A5025" s="3" t="s">
        <v>387</v>
      </c>
      <c r="B5025" s="3" t="s">
        <v>387</v>
      </c>
      <c r="C5025" s="4">
        <v>37067</v>
      </c>
      <c r="D5025" s="9"/>
      <c r="E5025" s="9"/>
      <c r="F5025" s="10"/>
    </row>
    <row r="5026" spans="1:18" x14ac:dyDescent="0.25">
      <c r="A5026" s="3" t="s">
        <v>387</v>
      </c>
      <c r="B5026" s="3" t="s">
        <v>387</v>
      </c>
      <c r="C5026" s="4">
        <v>37068</v>
      </c>
      <c r="D5026" s="9"/>
      <c r="E5026" s="9"/>
      <c r="F5026" s="10"/>
      <c r="H5026">
        <v>904.78270880573803</v>
      </c>
      <c r="J5026">
        <v>0.46336650178340999</v>
      </c>
      <c r="K5026">
        <v>0.52871179953828895</v>
      </c>
      <c r="L5026">
        <v>0.54485817589700702</v>
      </c>
      <c r="M5026">
        <v>0.52897094450766602</v>
      </c>
      <c r="N5026">
        <v>0.51462622600062802</v>
      </c>
      <c r="O5026">
        <v>0.54345742022487398</v>
      </c>
      <c r="P5026">
        <v>0.50275464008076498</v>
      </c>
      <c r="Q5026">
        <v>0.46624444147805399</v>
      </c>
      <c r="R5026">
        <v>0.43092339451799899</v>
      </c>
    </row>
    <row r="5027" spans="1:18" x14ac:dyDescent="0.25">
      <c r="A5027" s="3" t="s">
        <v>387</v>
      </c>
      <c r="B5027" s="3" t="s">
        <v>387</v>
      </c>
      <c r="C5027" s="4">
        <v>37069</v>
      </c>
      <c r="D5027" s="9"/>
      <c r="E5027" s="9"/>
      <c r="F5027" s="10"/>
    </row>
    <row r="5028" spans="1:18" x14ac:dyDescent="0.25">
      <c r="A5028" s="3" t="s">
        <v>387</v>
      </c>
      <c r="B5028" s="3" t="s">
        <v>387</v>
      </c>
      <c r="C5028" s="4">
        <v>37070</v>
      </c>
      <c r="D5028" s="9"/>
      <c r="E5028" s="9"/>
      <c r="F5028" s="10"/>
    </row>
    <row r="5029" spans="1:18" x14ac:dyDescent="0.25">
      <c r="A5029" s="3" t="s">
        <v>387</v>
      </c>
      <c r="B5029" s="3" t="s">
        <v>387</v>
      </c>
      <c r="C5029" s="4">
        <v>37071</v>
      </c>
      <c r="D5029" s="9"/>
      <c r="E5029" s="9"/>
      <c r="F5029" s="10"/>
    </row>
    <row r="5030" spans="1:18" x14ac:dyDescent="0.25">
      <c r="A5030" s="3" t="s">
        <v>387</v>
      </c>
      <c r="B5030" s="3" t="s">
        <v>387</v>
      </c>
      <c r="C5030" s="4">
        <v>37072</v>
      </c>
      <c r="D5030" s="9"/>
      <c r="E5030" s="9"/>
      <c r="F5030" s="10"/>
    </row>
    <row r="5031" spans="1:18" x14ac:dyDescent="0.25">
      <c r="A5031" s="3" t="s">
        <v>387</v>
      </c>
      <c r="B5031" s="3" t="s">
        <v>387</v>
      </c>
      <c r="C5031" s="4">
        <v>37073</v>
      </c>
      <c r="D5031" s="9"/>
      <c r="E5031" s="9"/>
      <c r="F5031" s="10"/>
    </row>
    <row r="5032" spans="1:18" x14ac:dyDescent="0.25">
      <c r="A5032" s="3" t="s">
        <v>387</v>
      </c>
      <c r="B5032" s="3" t="s">
        <v>387</v>
      </c>
      <c r="C5032" s="4">
        <v>37074</v>
      </c>
      <c r="D5032" s="9"/>
      <c r="E5032" s="9"/>
      <c r="F5032" s="10"/>
    </row>
    <row r="5033" spans="1:18" x14ac:dyDescent="0.25">
      <c r="A5033" s="3" t="s">
        <v>387</v>
      </c>
      <c r="B5033" s="3" t="s">
        <v>387</v>
      </c>
      <c r="C5033" s="4">
        <v>37075</v>
      </c>
      <c r="D5033" s="9"/>
      <c r="E5033" s="9"/>
      <c r="F5033" s="10"/>
    </row>
    <row r="5034" spans="1:18" x14ac:dyDescent="0.25">
      <c r="A5034" s="3" t="s">
        <v>387</v>
      </c>
      <c r="B5034" s="3" t="s">
        <v>387</v>
      </c>
      <c r="C5034" s="4">
        <v>37076</v>
      </c>
      <c r="D5034" s="9"/>
      <c r="E5034" s="9"/>
      <c r="F5034" s="10"/>
    </row>
    <row r="5035" spans="1:18" x14ac:dyDescent="0.25">
      <c r="A5035" s="3" t="s">
        <v>387</v>
      </c>
      <c r="B5035" s="3" t="s">
        <v>387</v>
      </c>
      <c r="C5035" s="4">
        <v>37077</v>
      </c>
      <c r="D5035" s="9"/>
      <c r="E5035" s="9"/>
      <c r="F5035" s="10"/>
    </row>
    <row r="5036" spans="1:18" x14ac:dyDescent="0.25">
      <c r="A5036" s="3" t="s">
        <v>387</v>
      </c>
      <c r="B5036" s="3" t="s">
        <v>387</v>
      </c>
      <c r="C5036" s="4">
        <v>37078</v>
      </c>
      <c r="D5036" s="9"/>
      <c r="E5036" s="9"/>
      <c r="F5036" s="10"/>
    </row>
    <row r="5037" spans="1:18" x14ac:dyDescent="0.25">
      <c r="A5037" s="3" t="s">
        <v>387</v>
      </c>
      <c r="B5037" s="3" t="s">
        <v>387</v>
      </c>
      <c r="C5037" s="4">
        <v>37079</v>
      </c>
      <c r="D5037" s="9"/>
      <c r="E5037" s="9"/>
      <c r="F5037" s="10"/>
    </row>
    <row r="5038" spans="1:18" x14ac:dyDescent="0.25">
      <c r="A5038" s="3" t="s">
        <v>387</v>
      </c>
      <c r="B5038" s="3" t="s">
        <v>387</v>
      </c>
      <c r="C5038" s="4">
        <v>37080</v>
      </c>
      <c r="D5038" s="9"/>
      <c r="E5038" s="9"/>
      <c r="F5038" s="10"/>
    </row>
    <row r="5039" spans="1:18" x14ac:dyDescent="0.25">
      <c r="A5039" s="3" t="s">
        <v>387</v>
      </c>
      <c r="B5039" s="3" t="s">
        <v>387</v>
      </c>
      <c r="C5039" s="4">
        <v>37081</v>
      </c>
      <c r="D5039" s="9"/>
      <c r="E5039" s="9"/>
      <c r="F5039" s="10"/>
    </row>
    <row r="5040" spans="1:18" x14ac:dyDescent="0.25">
      <c r="A5040" s="3" t="s">
        <v>387</v>
      </c>
      <c r="B5040" s="3" t="s">
        <v>387</v>
      </c>
      <c r="C5040" s="4">
        <v>37082</v>
      </c>
      <c r="D5040" s="9"/>
      <c r="E5040" s="9"/>
      <c r="F5040" s="10"/>
    </row>
    <row r="5041" spans="1:18" x14ac:dyDescent="0.25">
      <c r="A5041" s="3" t="s">
        <v>387</v>
      </c>
      <c r="B5041" s="3" t="s">
        <v>387</v>
      </c>
      <c r="C5041" s="4">
        <v>37083</v>
      </c>
      <c r="D5041" s="9"/>
      <c r="E5041" s="9"/>
      <c r="F5041" s="10"/>
    </row>
    <row r="5042" spans="1:18" x14ac:dyDescent="0.25">
      <c r="A5042" s="3" t="s">
        <v>387</v>
      </c>
      <c r="B5042" s="3" t="s">
        <v>387</v>
      </c>
      <c r="C5042" s="4">
        <v>37084</v>
      </c>
      <c r="D5042" s="9"/>
      <c r="E5042" s="9"/>
      <c r="F5042" s="10"/>
    </row>
    <row r="5043" spans="1:18" x14ac:dyDescent="0.25">
      <c r="A5043" s="3" t="s">
        <v>387</v>
      </c>
      <c r="B5043" s="3" t="s">
        <v>387</v>
      </c>
      <c r="C5043" s="4">
        <v>37085</v>
      </c>
      <c r="D5043" s="9"/>
      <c r="E5043" s="9"/>
      <c r="F5043" s="10"/>
    </row>
    <row r="5044" spans="1:18" x14ac:dyDescent="0.25">
      <c r="A5044" s="3" t="s">
        <v>387</v>
      </c>
      <c r="B5044" s="3" t="s">
        <v>387</v>
      </c>
      <c r="C5044" s="4">
        <v>37086</v>
      </c>
      <c r="D5044" s="9"/>
      <c r="E5044" s="9"/>
      <c r="F5044" s="10"/>
    </row>
    <row r="5045" spans="1:18" x14ac:dyDescent="0.25">
      <c r="A5045" s="3" t="s">
        <v>387</v>
      </c>
      <c r="B5045" s="3" t="s">
        <v>387</v>
      </c>
      <c r="C5045" s="4">
        <v>37087</v>
      </c>
      <c r="D5045" s="9"/>
      <c r="E5045" s="9"/>
      <c r="F5045" s="10"/>
    </row>
    <row r="5046" spans="1:18" x14ac:dyDescent="0.25">
      <c r="A5046" s="3" t="s">
        <v>387</v>
      </c>
      <c r="B5046" s="3" t="s">
        <v>387</v>
      </c>
      <c r="C5046" s="4">
        <v>37088</v>
      </c>
      <c r="D5046" s="9"/>
      <c r="E5046" s="9"/>
      <c r="F5046" s="10"/>
    </row>
    <row r="5047" spans="1:18" x14ac:dyDescent="0.25">
      <c r="A5047" s="3" t="s">
        <v>387</v>
      </c>
      <c r="B5047" s="3" t="s">
        <v>387</v>
      </c>
      <c r="C5047" s="4">
        <v>37089</v>
      </c>
      <c r="D5047" s="9"/>
      <c r="E5047" s="9"/>
      <c r="F5047" s="10"/>
    </row>
    <row r="5048" spans="1:18" x14ac:dyDescent="0.25">
      <c r="A5048" s="68" t="s">
        <v>387</v>
      </c>
      <c r="B5048" s="68" t="s">
        <v>387</v>
      </c>
      <c r="C5048" s="9">
        <v>37090</v>
      </c>
      <c r="D5048" s="9"/>
      <c r="E5048" s="9"/>
      <c r="F5048" s="10"/>
    </row>
    <row r="5049" spans="1:18" x14ac:dyDescent="0.25">
      <c r="A5049" s="57" t="s">
        <v>387</v>
      </c>
      <c r="B5049" s="57" t="s">
        <v>387</v>
      </c>
      <c r="C5049" s="9">
        <v>37091</v>
      </c>
      <c r="D5049" s="9"/>
      <c r="E5049" s="9"/>
      <c r="F5049" s="10"/>
    </row>
    <row r="5050" spans="1:18" x14ac:dyDescent="0.25">
      <c r="A5050" s="57" t="s">
        <v>387</v>
      </c>
      <c r="B5050" s="57" t="s">
        <v>387</v>
      </c>
      <c r="C5050" s="9">
        <v>37092</v>
      </c>
      <c r="D5050" s="9"/>
      <c r="E5050" s="9"/>
      <c r="F5050" s="10"/>
    </row>
    <row r="5051" spans="1:18" x14ac:dyDescent="0.25">
      <c r="A5051" s="57" t="s">
        <v>387</v>
      </c>
      <c r="B5051" s="57" t="s">
        <v>387</v>
      </c>
      <c r="C5051" s="9">
        <v>37093</v>
      </c>
      <c r="D5051" s="9"/>
      <c r="E5051" s="9"/>
      <c r="F5051" s="10"/>
    </row>
    <row r="5052" spans="1:18" x14ac:dyDescent="0.25">
      <c r="A5052" s="57" t="s">
        <v>387</v>
      </c>
      <c r="B5052" s="57" t="s">
        <v>387</v>
      </c>
      <c r="C5052" s="9">
        <v>37094</v>
      </c>
      <c r="D5052" s="9"/>
      <c r="E5052" s="9"/>
      <c r="F5052" s="10"/>
    </row>
    <row r="5053" spans="1:18" x14ac:dyDescent="0.25">
      <c r="A5053" s="57" t="s">
        <v>387</v>
      </c>
      <c r="B5053" s="57" t="s">
        <v>387</v>
      </c>
      <c r="C5053" s="9">
        <v>37095</v>
      </c>
      <c r="D5053" s="9"/>
      <c r="E5053" s="9"/>
      <c r="F5053" s="10"/>
    </row>
    <row r="5054" spans="1:18" x14ac:dyDescent="0.25">
      <c r="A5054" s="57" t="s">
        <v>387</v>
      </c>
      <c r="B5054" s="57" t="s">
        <v>387</v>
      </c>
      <c r="C5054" s="9">
        <v>37096</v>
      </c>
      <c r="D5054" s="9"/>
      <c r="E5054" s="9"/>
      <c r="F5054" s="10"/>
    </row>
    <row r="5055" spans="1:18" x14ac:dyDescent="0.25">
      <c r="A5055" s="57" t="s">
        <v>387</v>
      </c>
      <c r="B5055" s="57" t="s">
        <v>387</v>
      </c>
      <c r="C5055" s="9">
        <v>37097</v>
      </c>
      <c r="D5055" s="9"/>
      <c r="E5055" s="9"/>
      <c r="F5055" s="10"/>
      <c r="H5055">
        <v>897.75645123572303</v>
      </c>
      <c r="J5055">
        <v>0.44612710192039101</v>
      </c>
      <c r="K5055">
        <v>0.52952518366686097</v>
      </c>
      <c r="L5055">
        <v>0.53790888791554603</v>
      </c>
      <c r="M5055">
        <v>0.52759201630554997</v>
      </c>
      <c r="N5055">
        <v>0.50656632179201799</v>
      </c>
      <c r="O5055">
        <v>0.53834621822054296</v>
      </c>
      <c r="P5055">
        <v>0.50228573792617603</v>
      </c>
      <c r="Q5055">
        <v>0.46664457708616203</v>
      </c>
      <c r="R5055">
        <v>0.43378621134536599</v>
      </c>
    </row>
    <row r="5056" spans="1:18" x14ac:dyDescent="0.25">
      <c r="A5056" s="57" t="s">
        <v>387</v>
      </c>
      <c r="B5056" s="57" t="s">
        <v>387</v>
      </c>
      <c r="C5056" s="9">
        <v>37098</v>
      </c>
      <c r="D5056" s="9"/>
      <c r="E5056" s="9"/>
      <c r="F5056" s="10"/>
      <c r="G5056">
        <v>0.67387271575670304</v>
      </c>
    </row>
    <row r="5057" spans="1:53" x14ac:dyDescent="0.25">
      <c r="A5057" s="57" t="s">
        <v>387</v>
      </c>
      <c r="B5057" s="57" t="s">
        <v>387</v>
      </c>
      <c r="C5057" s="9">
        <v>37099</v>
      </c>
      <c r="D5057" s="9"/>
      <c r="E5057" s="9"/>
      <c r="F5057" s="10"/>
      <c r="G5057">
        <v>1.03516473081391</v>
      </c>
    </row>
    <row r="5058" spans="1:53" x14ac:dyDescent="0.25">
      <c r="A5058" s="57" t="s">
        <v>387</v>
      </c>
      <c r="B5058" s="57" t="s">
        <v>387</v>
      </c>
      <c r="C5058" s="9">
        <v>37100</v>
      </c>
      <c r="D5058" s="9"/>
      <c r="E5058" s="9"/>
      <c r="F5058" s="10"/>
      <c r="G5058">
        <v>1.72691370779235</v>
      </c>
    </row>
    <row r="5059" spans="1:53" x14ac:dyDescent="0.25">
      <c r="A5059" s="57" t="s">
        <v>387</v>
      </c>
      <c r="B5059" s="57" t="s">
        <v>387</v>
      </c>
      <c r="C5059" s="9">
        <v>37101</v>
      </c>
      <c r="D5059" s="9"/>
      <c r="E5059" s="9"/>
      <c r="F5059" s="10"/>
      <c r="G5059">
        <v>1.35865720903725</v>
      </c>
    </row>
    <row r="5060" spans="1:53" x14ac:dyDescent="0.25">
      <c r="A5060" s="57" t="s">
        <v>387</v>
      </c>
      <c r="B5060" s="57" t="s">
        <v>387</v>
      </c>
      <c r="C5060" s="9">
        <v>37102</v>
      </c>
      <c r="D5060" s="9"/>
      <c r="E5060" s="9"/>
      <c r="F5060" s="10"/>
      <c r="G5060">
        <v>1.30144485913431</v>
      </c>
    </row>
    <row r="5061" spans="1:53" x14ac:dyDescent="0.25">
      <c r="A5061" s="57" t="s">
        <v>387</v>
      </c>
      <c r="B5061" s="57" t="s">
        <v>387</v>
      </c>
      <c r="C5061" s="9">
        <v>37103</v>
      </c>
      <c r="D5061" s="9"/>
      <c r="E5061" s="9"/>
      <c r="F5061" s="10"/>
      <c r="G5061">
        <v>1.5454640980371701</v>
      </c>
      <c r="H5061">
        <v>936.55537238603995</v>
      </c>
      <c r="J5061">
        <v>0.51599831768576498</v>
      </c>
      <c r="K5061">
        <v>0.54256720218397203</v>
      </c>
      <c r="L5061">
        <v>0.55037263864340802</v>
      </c>
      <c r="M5061">
        <v>0.53493614691175795</v>
      </c>
      <c r="N5061">
        <v>0.52054159650691501</v>
      </c>
      <c r="O5061">
        <v>0.55307697682190504</v>
      </c>
      <c r="P5061">
        <v>0.54361362746165698</v>
      </c>
      <c r="Q5061">
        <v>0.48395772090924</v>
      </c>
      <c r="R5061">
        <v>0.43771263480557798</v>
      </c>
    </row>
    <row r="5062" spans="1:53" x14ac:dyDescent="0.25">
      <c r="A5062" s="57" t="s">
        <v>387</v>
      </c>
      <c r="B5062" s="57" t="s">
        <v>387</v>
      </c>
      <c r="C5062" s="9">
        <v>37104</v>
      </c>
      <c r="D5062" s="9"/>
      <c r="E5062" s="9"/>
      <c r="F5062" s="10"/>
      <c r="G5062">
        <v>1.6451911048274599</v>
      </c>
      <c r="U5062">
        <v>9.5756172839506206</v>
      </c>
      <c r="AM5062">
        <v>0.14380216049382699</v>
      </c>
      <c r="BA5062">
        <v>22</v>
      </c>
    </row>
    <row r="5063" spans="1:53" x14ac:dyDescent="0.25">
      <c r="A5063" s="57" t="s">
        <v>387</v>
      </c>
      <c r="B5063" s="57" t="s">
        <v>387</v>
      </c>
      <c r="C5063" s="9">
        <v>37105</v>
      </c>
      <c r="D5063" s="9"/>
      <c r="E5063" s="9"/>
      <c r="F5063" s="10"/>
      <c r="G5063">
        <v>1.50736162055171</v>
      </c>
    </row>
    <row r="5064" spans="1:53" x14ac:dyDescent="0.25">
      <c r="A5064" s="57" t="s">
        <v>387</v>
      </c>
      <c r="B5064" s="57" t="s">
        <v>387</v>
      </c>
      <c r="C5064" s="9">
        <v>37106</v>
      </c>
      <c r="D5064" s="9"/>
      <c r="E5064" s="9"/>
      <c r="F5064" s="10"/>
      <c r="G5064">
        <v>1.5218428191501601</v>
      </c>
    </row>
    <row r="5065" spans="1:53" x14ac:dyDescent="0.25">
      <c r="A5065" s="57" t="s">
        <v>387</v>
      </c>
      <c r="B5065" s="57" t="s">
        <v>387</v>
      </c>
      <c r="C5065" s="9">
        <v>37107</v>
      </c>
      <c r="D5065" s="9"/>
      <c r="E5065" s="9"/>
      <c r="F5065" s="10"/>
      <c r="G5065">
        <v>1.5188297393741901</v>
      </c>
    </row>
    <row r="5066" spans="1:53" x14ac:dyDescent="0.25">
      <c r="A5066" s="57" t="s">
        <v>387</v>
      </c>
      <c r="B5066" s="57" t="s">
        <v>387</v>
      </c>
      <c r="C5066" s="9">
        <v>37108</v>
      </c>
      <c r="D5066" s="9"/>
      <c r="E5066" s="9"/>
      <c r="F5066" s="10"/>
      <c r="G5066">
        <v>2.2268454522655001</v>
      </c>
    </row>
    <row r="5067" spans="1:53" x14ac:dyDescent="0.25">
      <c r="A5067" s="57" t="s">
        <v>387</v>
      </c>
      <c r="B5067" s="57" t="s">
        <v>387</v>
      </c>
      <c r="C5067" s="9">
        <v>37109</v>
      </c>
      <c r="D5067" s="9"/>
      <c r="E5067" s="9"/>
      <c r="F5067" s="10"/>
      <c r="G5067">
        <v>1.81269896667164</v>
      </c>
    </row>
    <row r="5068" spans="1:53" x14ac:dyDescent="0.25">
      <c r="A5068" s="57" t="s">
        <v>387</v>
      </c>
      <c r="B5068" s="57" t="s">
        <v>387</v>
      </c>
      <c r="C5068" s="9">
        <v>37110</v>
      </c>
      <c r="D5068" s="9"/>
      <c r="E5068" s="9"/>
      <c r="F5068" s="10"/>
      <c r="G5068">
        <v>1.7870748189880501</v>
      </c>
    </row>
    <row r="5069" spans="1:53" x14ac:dyDescent="0.25">
      <c r="A5069" s="57" t="s">
        <v>387</v>
      </c>
      <c r="B5069" s="57" t="s">
        <v>387</v>
      </c>
      <c r="C5069" s="9">
        <v>37111</v>
      </c>
      <c r="D5069" s="9"/>
      <c r="E5069" s="9"/>
      <c r="F5069" s="10"/>
    </row>
    <row r="5070" spans="1:53" x14ac:dyDescent="0.25">
      <c r="A5070" s="57" t="s">
        <v>387</v>
      </c>
      <c r="B5070" s="57" t="s">
        <v>387</v>
      </c>
      <c r="C5070" s="9">
        <v>37112</v>
      </c>
      <c r="D5070" s="9"/>
      <c r="E5070" s="9"/>
      <c r="F5070" s="10"/>
    </row>
    <row r="5071" spans="1:53" x14ac:dyDescent="0.25">
      <c r="A5071" s="57" t="s">
        <v>387</v>
      </c>
      <c r="B5071" s="57" t="s">
        <v>387</v>
      </c>
      <c r="C5071" s="9">
        <v>37113</v>
      </c>
      <c r="D5071" s="9"/>
      <c r="E5071" s="9"/>
      <c r="F5071" s="10"/>
    </row>
    <row r="5072" spans="1:53" x14ac:dyDescent="0.25">
      <c r="A5072" s="57" t="s">
        <v>387</v>
      </c>
      <c r="B5072" s="57" t="s">
        <v>387</v>
      </c>
      <c r="C5072" s="9">
        <v>37114</v>
      </c>
      <c r="D5072" s="9"/>
      <c r="E5072" s="9"/>
      <c r="F5072" s="10"/>
    </row>
    <row r="5073" spans="1:53" x14ac:dyDescent="0.25">
      <c r="A5073" s="57" t="s">
        <v>387</v>
      </c>
      <c r="B5073" s="57" t="s">
        <v>387</v>
      </c>
      <c r="C5073" s="9">
        <v>37115</v>
      </c>
      <c r="D5073" s="9"/>
      <c r="E5073" s="9"/>
      <c r="F5073" s="10"/>
    </row>
    <row r="5074" spans="1:53" x14ac:dyDescent="0.25">
      <c r="A5074" s="57" t="s">
        <v>387</v>
      </c>
      <c r="B5074" s="57" t="s">
        <v>387</v>
      </c>
      <c r="C5074" s="9">
        <v>37116</v>
      </c>
      <c r="D5074" s="9"/>
      <c r="E5074" s="9"/>
      <c r="F5074" s="10"/>
    </row>
    <row r="5075" spans="1:53" x14ac:dyDescent="0.25">
      <c r="A5075" s="57" t="s">
        <v>387</v>
      </c>
      <c r="B5075" s="57" t="s">
        <v>387</v>
      </c>
      <c r="C5075" s="9">
        <v>37117</v>
      </c>
      <c r="D5075" s="9"/>
      <c r="E5075" s="9"/>
      <c r="F5075" s="10"/>
    </row>
    <row r="5076" spans="1:53" x14ac:dyDescent="0.25">
      <c r="A5076" s="57" t="s">
        <v>387</v>
      </c>
      <c r="B5076" s="57" t="s">
        <v>387</v>
      </c>
      <c r="C5076" s="9">
        <v>37118</v>
      </c>
      <c r="D5076" s="9"/>
      <c r="E5076" s="9"/>
      <c r="F5076" s="10"/>
    </row>
    <row r="5077" spans="1:53" x14ac:dyDescent="0.25">
      <c r="A5077" s="57" t="s">
        <v>387</v>
      </c>
      <c r="B5077" s="57" t="s">
        <v>387</v>
      </c>
      <c r="C5077" s="9">
        <v>37119</v>
      </c>
      <c r="D5077" s="9"/>
      <c r="E5077" s="9"/>
      <c r="F5077" s="10"/>
    </row>
    <row r="5078" spans="1:53" x14ac:dyDescent="0.25">
      <c r="A5078" s="57" t="s">
        <v>387</v>
      </c>
      <c r="B5078" s="57" t="s">
        <v>387</v>
      </c>
      <c r="C5078" s="9">
        <v>37120</v>
      </c>
      <c r="D5078" s="9"/>
      <c r="E5078" s="9"/>
      <c r="F5078" s="10"/>
      <c r="G5078">
        <v>1.7397869493438201</v>
      </c>
    </row>
    <row r="5079" spans="1:53" x14ac:dyDescent="0.25">
      <c r="A5079" s="57" t="s">
        <v>387</v>
      </c>
      <c r="B5079" s="57" t="s">
        <v>387</v>
      </c>
      <c r="C5079" s="9">
        <v>37121</v>
      </c>
      <c r="D5079" s="9"/>
      <c r="E5079" s="9"/>
      <c r="F5079" s="10"/>
      <c r="G5079">
        <v>2.7803305540546601</v>
      </c>
    </row>
    <row r="5080" spans="1:53" x14ac:dyDescent="0.25">
      <c r="A5080" s="57" t="s">
        <v>387</v>
      </c>
      <c r="B5080" s="57" t="s">
        <v>387</v>
      </c>
      <c r="C5080" s="9">
        <v>37122</v>
      </c>
      <c r="D5080" s="9"/>
      <c r="E5080" s="9"/>
      <c r="F5080" s="10"/>
      <c r="G5080">
        <v>1.7091170744916599</v>
      </c>
    </row>
    <row r="5081" spans="1:53" x14ac:dyDescent="0.25">
      <c r="A5081" s="57" t="s">
        <v>387</v>
      </c>
      <c r="B5081" s="57" t="s">
        <v>387</v>
      </c>
      <c r="C5081" s="9">
        <v>37123</v>
      </c>
      <c r="D5081" s="9"/>
      <c r="E5081" s="9"/>
      <c r="F5081" s="10"/>
      <c r="G5081">
        <v>1.45355744823191</v>
      </c>
    </row>
    <row r="5082" spans="1:53" x14ac:dyDescent="0.25">
      <c r="A5082" s="57" t="s">
        <v>387</v>
      </c>
      <c r="B5082" s="57" t="s">
        <v>387</v>
      </c>
      <c r="C5082" s="9">
        <v>37124</v>
      </c>
      <c r="D5082" s="9"/>
      <c r="E5082" s="9"/>
      <c r="F5082" s="10"/>
      <c r="G5082">
        <v>1.3</v>
      </c>
    </row>
    <row r="5083" spans="1:53" x14ac:dyDescent="0.25">
      <c r="A5083" s="57" t="s">
        <v>387</v>
      </c>
      <c r="B5083" s="57" t="s">
        <v>387</v>
      </c>
      <c r="C5083" s="9">
        <v>37125</v>
      </c>
      <c r="D5083" s="9"/>
      <c r="E5083" s="9"/>
      <c r="F5083" s="10"/>
      <c r="G5083">
        <v>1.6</v>
      </c>
    </row>
    <row r="5084" spans="1:53" x14ac:dyDescent="0.25">
      <c r="A5084" s="57" t="s">
        <v>387</v>
      </c>
      <c r="B5084" s="57" t="s">
        <v>387</v>
      </c>
      <c r="C5084" s="9">
        <v>37126</v>
      </c>
      <c r="D5084" s="9"/>
      <c r="E5084" s="9"/>
      <c r="F5084" s="10"/>
      <c r="G5084">
        <v>1.82509483242702</v>
      </c>
      <c r="U5084">
        <v>76.3888888888889</v>
      </c>
      <c r="AM5084">
        <v>0.95409122776148103</v>
      </c>
      <c r="BA5084">
        <v>28</v>
      </c>
    </row>
    <row r="5085" spans="1:53" x14ac:dyDescent="0.25">
      <c r="A5085" s="57" t="s">
        <v>387</v>
      </c>
      <c r="B5085" s="57" t="s">
        <v>387</v>
      </c>
      <c r="C5085" s="9">
        <v>37127</v>
      </c>
      <c r="D5085" s="9"/>
      <c r="E5085" s="9"/>
      <c r="F5085" s="10"/>
      <c r="G5085">
        <v>1.86652498294983</v>
      </c>
      <c r="H5085">
        <v>917.08209705901197</v>
      </c>
      <c r="J5085">
        <v>0.51961580866143997</v>
      </c>
      <c r="K5085">
        <v>0.54321630929966003</v>
      </c>
      <c r="L5085">
        <v>0.550913907041642</v>
      </c>
      <c r="M5085">
        <v>0.53011666279275704</v>
      </c>
      <c r="N5085">
        <v>0.52735824922219199</v>
      </c>
      <c r="O5085">
        <v>0.54973183641163303</v>
      </c>
      <c r="P5085">
        <v>0.48035779706697601</v>
      </c>
      <c r="Q5085">
        <v>0.45473452662424901</v>
      </c>
      <c r="R5085">
        <v>0.42936538817450898</v>
      </c>
    </row>
    <row r="5086" spans="1:53" x14ac:dyDescent="0.25">
      <c r="A5086" s="57" t="s">
        <v>387</v>
      </c>
      <c r="B5086" s="57" t="s">
        <v>387</v>
      </c>
      <c r="C5086" s="9">
        <v>37128</v>
      </c>
      <c r="D5086" s="9"/>
      <c r="E5086" s="9"/>
      <c r="F5086" s="10"/>
      <c r="G5086">
        <v>1.83405740144881</v>
      </c>
    </row>
    <row r="5087" spans="1:53" x14ac:dyDescent="0.25">
      <c r="A5087" s="57" t="s">
        <v>387</v>
      </c>
      <c r="B5087" s="57" t="s">
        <v>387</v>
      </c>
      <c r="C5087" s="9">
        <v>37129</v>
      </c>
      <c r="D5087" s="9"/>
      <c r="E5087" s="9"/>
      <c r="F5087" s="10"/>
      <c r="G5087">
        <v>1.4905721512068899</v>
      </c>
    </row>
    <row r="5088" spans="1:53" x14ac:dyDescent="0.25">
      <c r="A5088" s="57" t="s">
        <v>387</v>
      </c>
      <c r="B5088" s="57" t="s">
        <v>387</v>
      </c>
      <c r="C5088" s="9">
        <v>37130</v>
      </c>
      <c r="D5088" s="9"/>
      <c r="E5088" s="9"/>
      <c r="F5088" s="10"/>
      <c r="G5088">
        <v>1.49097449784187</v>
      </c>
    </row>
    <row r="5089" spans="1:7" x14ac:dyDescent="0.25">
      <c r="A5089" s="57" t="s">
        <v>387</v>
      </c>
      <c r="B5089" s="57" t="s">
        <v>387</v>
      </c>
      <c r="C5089" s="9">
        <v>37131</v>
      </c>
      <c r="D5089" s="9"/>
      <c r="E5089" s="9"/>
      <c r="F5089" s="10"/>
      <c r="G5089">
        <v>2.06711132957318</v>
      </c>
    </row>
    <row r="5090" spans="1:7" x14ac:dyDescent="0.25">
      <c r="A5090" s="57" t="s">
        <v>387</v>
      </c>
      <c r="B5090" s="57" t="s">
        <v>387</v>
      </c>
      <c r="C5090" s="9">
        <v>37132</v>
      </c>
      <c r="D5090" s="9"/>
      <c r="E5090" s="9"/>
      <c r="F5090" s="10"/>
      <c r="G5090">
        <v>1.2566132018213101</v>
      </c>
    </row>
    <row r="5091" spans="1:7" x14ac:dyDescent="0.25">
      <c r="A5091" s="57" t="s">
        <v>387</v>
      </c>
      <c r="B5091" s="57" t="s">
        <v>387</v>
      </c>
      <c r="C5091" s="9">
        <v>37133</v>
      </c>
      <c r="D5091" s="9"/>
      <c r="E5091" s="9"/>
      <c r="F5091" s="10"/>
      <c r="G5091">
        <v>1.7094057615957201</v>
      </c>
    </row>
    <row r="5092" spans="1:7" x14ac:dyDescent="0.25">
      <c r="A5092" s="57" t="s">
        <v>387</v>
      </c>
      <c r="B5092" s="57" t="s">
        <v>387</v>
      </c>
      <c r="C5092" s="9">
        <v>37134</v>
      </c>
      <c r="D5092" s="9"/>
      <c r="E5092" s="9"/>
      <c r="F5092" s="10"/>
      <c r="G5092">
        <v>2.6645781568422899</v>
      </c>
    </row>
    <row r="5093" spans="1:7" x14ac:dyDescent="0.25">
      <c r="A5093" s="57" t="s">
        <v>387</v>
      </c>
      <c r="B5093" s="57" t="s">
        <v>387</v>
      </c>
      <c r="C5093" s="9">
        <v>37135</v>
      </c>
      <c r="D5093" s="9"/>
      <c r="E5093" s="9"/>
      <c r="F5093" s="10"/>
      <c r="G5093">
        <v>3.5702415711162598</v>
      </c>
    </row>
    <row r="5094" spans="1:7" x14ac:dyDescent="0.25">
      <c r="A5094" s="57" t="s">
        <v>387</v>
      </c>
      <c r="B5094" s="57" t="s">
        <v>387</v>
      </c>
      <c r="C5094" s="9">
        <v>37136</v>
      </c>
      <c r="D5094" s="9"/>
      <c r="E5094" s="9"/>
      <c r="F5094" s="10"/>
      <c r="G5094">
        <v>2.9726684453780301</v>
      </c>
    </row>
    <row r="5095" spans="1:7" x14ac:dyDescent="0.25">
      <c r="A5095" s="57" t="s">
        <v>387</v>
      </c>
      <c r="B5095" s="57" t="s">
        <v>387</v>
      </c>
      <c r="C5095" s="9">
        <v>37137</v>
      </c>
      <c r="D5095" s="9"/>
      <c r="E5095" s="9"/>
      <c r="F5095" s="10"/>
      <c r="G5095">
        <v>2.3734136900208398</v>
      </c>
    </row>
    <row r="5096" spans="1:7" x14ac:dyDescent="0.25">
      <c r="A5096" s="57" t="s">
        <v>387</v>
      </c>
      <c r="B5096" s="57" t="s">
        <v>387</v>
      </c>
      <c r="C5096" s="9">
        <v>37138</v>
      </c>
      <c r="D5096" s="9"/>
      <c r="E5096" s="9"/>
      <c r="F5096" s="10"/>
      <c r="G5096">
        <v>2.1442586720252499</v>
      </c>
    </row>
    <row r="5097" spans="1:7" x14ac:dyDescent="0.25">
      <c r="A5097" s="57" t="s">
        <v>387</v>
      </c>
      <c r="B5097" s="57" t="s">
        <v>387</v>
      </c>
      <c r="C5097" s="9">
        <v>37139</v>
      </c>
      <c r="D5097" s="9"/>
      <c r="E5097" s="9"/>
      <c r="F5097" s="10"/>
      <c r="G5097">
        <v>2.52018319769862</v>
      </c>
    </row>
    <row r="5098" spans="1:7" x14ac:dyDescent="0.25">
      <c r="A5098" s="57" t="s">
        <v>387</v>
      </c>
      <c r="B5098" s="57" t="s">
        <v>387</v>
      </c>
      <c r="C5098" s="9">
        <v>37140</v>
      </c>
      <c r="D5098" s="9"/>
      <c r="E5098" s="9"/>
      <c r="F5098" s="10"/>
      <c r="G5098">
        <v>3.00475390979781</v>
      </c>
    </row>
    <row r="5099" spans="1:7" x14ac:dyDescent="0.25">
      <c r="A5099" s="57" t="s">
        <v>387</v>
      </c>
      <c r="B5099" s="57" t="s">
        <v>387</v>
      </c>
      <c r="C5099" s="9">
        <v>37141</v>
      </c>
      <c r="D5099" s="9"/>
      <c r="E5099" s="9"/>
      <c r="F5099" s="10"/>
      <c r="G5099">
        <v>1.5146214134319</v>
      </c>
    </row>
    <row r="5100" spans="1:7" x14ac:dyDescent="0.25">
      <c r="A5100" s="57" t="s">
        <v>387</v>
      </c>
      <c r="B5100" s="57" t="s">
        <v>387</v>
      </c>
      <c r="C5100" s="9">
        <v>37142</v>
      </c>
      <c r="D5100" s="9"/>
      <c r="E5100" s="9"/>
      <c r="F5100" s="10"/>
      <c r="G5100">
        <v>1.66476366974794</v>
      </c>
    </row>
    <row r="5101" spans="1:7" x14ac:dyDescent="0.25">
      <c r="A5101" s="57" t="s">
        <v>387</v>
      </c>
      <c r="B5101" s="57" t="s">
        <v>387</v>
      </c>
      <c r="C5101" s="9">
        <v>37143</v>
      </c>
      <c r="D5101" s="9"/>
      <c r="E5101" s="9"/>
      <c r="F5101" s="10"/>
      <c r="G5101">
        <v>2.87763374782865</v>
      </c>
    </row>
    <row r="5102" spans="1:7" x14ac:dyDescent="0.25">
      <c r="A5102" s="57" t="s">
        <v>387</v>
      </c>
      <c r="B5102" s="57" t="s">
        <v>387</v>
      </c>
      <c r="C5102" s="9">
        <v>37144</v>
      </c>
      <c r="D5102" s="9"/>
      <c r="E5102" s="9"/>
      <c r="F5102" s="10"/>
      <c r="G5102">
        <v>3.4369111795743099</v>
      </c>
    </row>
    <row r="5103" spans="1:7" x14ac:dyDescent="0.25">
      <c r="A5103" s="57" t="s">
        <v>387</v>
      </c>
      <c r="B5103" s="57" t="s">
        <v>387</v>
      </c>
      <c r="C5103" s="9">
        <v>37145</v>
      </c>
      <c r="D5103" s="9"/>
      <c r="E5103" s="9"/>
      <c r="F5103" s="10"/>
      <c r="G5103">
        <v>3.0697670805657</v>
      </c>
    </row>
    <row r="5104" spans="1:7" x14ac:dyDescent="0.25">
      <c r="A5104" s="57" t="s">
        <v>387</v>
      </c>
      <c r="B5104" s="57" t="s">
        <v>387</v>
      </c>
      <c r="C5104" s="9">
        <v>37146</v>
      </c>
      <c r="D5104" s="9"/>
      <c r="E5104" s="9"/>
      <c r="F5104" s="10"/>
      <c r="G5104">
        <v>3.3231527224725199</v>
      </c>
    </row>
    <row r="5105" spans="1:7" x14ac:dyDescent="0.25">
      <c r="A5105" s="57" t="s">
        <v>387</v>
      </c>
      <c r="B5105" s="57" t="s">
        <v>387</v>
      </c>
      <c r="C5105" s="9">
        <v>37147</v>
      </c>
      <c r="D5105" s="9"/>
      <c r="E5105" s="9"/>
      <c r="F5105" s="10"/>
      <c r="G5105">
        <v>3.8254505886744798</v>
      </c>
    </row>
    <row r="5106" spans="1:7" x14ac:dyDescent="0.25">
      <c r="A5106" s="57" t="s">
        <v>387</v>
      </c>
      <c r="B5106" s="57" t="s">
        <v>387</v>
      </c>
      <c r="C5106" s="9">
        <v>37148</v>
      </c>
      <c r="D5106" s="9"/>
      <c r="E5106" s="9"/>
      <c r="F5106" s="10"/>
      <c r="G5106">
        <v>2.2336273120770902</v>
      </c>
    </row>
    <row r="5107" spans="1:7" x14ac:dyDescent="0.25">
      <c r="A5107" s="57" t="s">
        <v>387</v>
      </c>
      <c r="B5107" s="57" t="s">
        <v>387</v>
      </c>
      <c r="C5107" s="9">
        <v>37149</v>
      </c>
      <c r="D5107" s="9"/>
      <c r="E5107" s="9"/>
      <c r="F5107" s="10"/>
      <c r="G5107">
        <v>4.0816190660025304</v>
      </c>
    </row>
    <row r="5108" spans="1:7" x14ac:dyDescent="0.25">
      <c r="A5108" s="57" t="s">
        <v>387</v>
      </c>
      <c r="B5108" s="57" t="s">
        <v>387</v>
      </c>
      <c r="C5108" s="9">
        <v>37150</v>
      </c>
      <c r="D5108" s="9"/>
      <c r="E5108" s="9"/>
      <c r="F5108" s="10"/>
      <c r="G5108">
        <v>4.52728450291184</v>
      </c>
    </row>
    <row r="5109" spans="1:7" x14ac:dyDescent="0.25">
      <c r="A5109" s="57" t="s">
        <v>387</v>
      </c>
      <c r="B5109" s="57" t="s">
        <v>387</v>
      </c>
      <c r="C5109" s="9">
        <v>37151</v>
      </c>
      <c r="D5109" s="9"/>
      <c r="E5109" s="9"/>
      <c r="F5109" s="10"/>
      <c r="G5109">
        <v>4.9449854076067101</v>
      </c>
    </row>
    <row r="5110" spans="1:7" x14ac:dyDescent="0.25">
      <c r="A5110" s="57" t="s">
        <v>387</v>
      </c>
      <c r="B5110" s="57" t="s">
        <v>387</v>
      </c>
      <c r="C5110" s="9">
        <v>37152</v>
      </c>
      <c r="D5110" s="9"/>
      <c r="E5110" s="9"/>
      <c r="F5110" s="10"/>
      <c r="G5110">
        <v>4.5309412590448401</v>
      </c>
    </row>
    <row r="5111" spans="1:7" x14ac:dyDescent="0.25">
      <c r="A5111" s="57" t="s">
        <v>387</v>
      </c>
      <c r="B5111" s="57" t="s">
        <v>387</v>
      </c>
      <c r="C5111" s="9">
        <v>37153</v>
      </c>
      <c r="D5111" s="9"/>
      <c r="E5111" s="9"/>
      <c r="F5111" s="10"/>
      <c r="G5111">
        <v>4.0624717261318297</v>
      </c>
    </row>
    <row r="5112" spans="1:7" x14ac:dyDescent="0.25">
      <c r="A5112" s="57" t="s">
        <v>387</v>
      </c>
      <c r="B5112" s="57" t="s">
        <v>387</v>
      </c>
      <c r="C5112" s="9">
        <v>37154</v>
      </c>
      <c r="D5112" s="9"/>
      <c r="E5112" s="9"/>
      <c r="F5112" s="10"/>
      <c r="G5112">
        <v>3.9883141046808599</v>
      </c>
    </row>
    <row r="5113" spans="1:7" x14ac:dyDescent="0.25">
      <c r="A5113" s="57" t="s">
        <v>387</v>
      </c>
      <c r="B5113" s="57" t="s">
        <v>387</v>
      </c>
      <c r="C5113" s="9">
        <v>37155</v>
      </c>
      <c r="D5113" s="9"/>
      <c r="E5113" s="9"/>
      <c r="F5113" s="10"/>
      <c r="G5113">
        <v>5.1259350005618396</v>
      </c>
    </row>
    <row r="5114" spans="1:7" x14ac:dyDescent="0.25">
      <c r="A5114" s="57" t="s">
        <v>387</v>
      </c>
      <c r="B5114" s="57" t="s">
        <v>387</v>
      </c>
      <c r="C5114" s="9">
        <v>37156</v>
      </c>
      <c r="D5114" s="9"/>
      <c r="E5114" s="9"/>
      <c r="F5114" s="10"/>
      <c r="G5114">
        <v>4.96537616874103</v>
      </c>
    </row>
    <row r="5115" spans="1:7" x14ac:dyDescent="0.25">
      <c r="A5115" s="57" t="s">
        <v>387</v>
      </c>
      <c r="B5115" s="57" t="s">
        <v>387</v>
      </c>
      <c r="C5115" s="9">
        <v>37157</v>
      </c>
      <c r="D5115" s="9"/>
      <c r="E5115" s="9"/>
      <c r="F5115" s="10"/>
      <c r="G5115">
        <v>3.9893942292258</v>
      </c>
    </row>
    <row r="5116" spans="1:7" x14ac:dyDescent="0.25">
      <c r="A5116" s="57" t="s">
        <v>387</v>
      </c>
      <c r="B5116" s="57" t="s">
        <v>387</v>
      </c>
      <c r="C5116" s="9">
        <v>37158</v>
      </c>
      <c r="D5116" s="9"/>
      <c r="E5116" s="9"/>
      <c r="F5116" s="10"/>
      <c r="G5116">
        <v>4.9890171424116803</v>
      </c>
    </row>
    <row r="5117" spans="1:7" x14ac:dyDescent="0.25">
      <c r="A5117" s="57" t="s">
        <v>387</v>
      </c>
      <c r="B5117" s="57" t="s">
        <v>387</v>
      </c>
      <c r="C5117" s="9">
        <v>37159</v>
      </c>
      <c r="D5117" s="9"/>
      <c r="E5117" s="9"/>
      <c r="F5117" s="10"/>
      <c r="G5117">
        <v>5.3327501641300596</v>
      </c>
    </row>
    <row r="5118" spans="1:7" x14ac:dyDescent="0.25">
      <c r="A5118" s="57" t="s">
        <v>387</v>
      </c>
      <c r="B5118" s="57" t="s">
        <v>387</v>
      </c>
      <c r="C5118" s="9">
        <v>37160</v>
      </c>
      <c r="D5118" s="9"/>
      <c r="E5118" s="9"/>
      <c r="F5118" s="10"/>
      <c r="G5118">
        <v>4.2028824887406104</v>
      </c>
    </row>
    <row r="5119" spans="1:7" x14ac:dyDescent="0.25">
      <c r="A5119" s="57" t="s">
        <v>387</v>
      </c>
      <c r="B5119" s="57" t="s">
        <v>387</v>
      </c>
      <c r="C5119" s="9">
        <v>37161</v>
      </c>
      <c r="D5119" s="9"/>
      <c r="E5119" s="9"/>
      <c r="F5119" s="10"/>
      <c r="G5119">
        <v>4.7231995393102402</v>
      </c>
    </row>
    <row r="5120" spans="1:7" x14ac:dyDescent="0.25">
      <c r="A5120" s="57" t="s">
        <v>387</v>
      </c>
      <c r="B5120" s="57" t="s">
        <v>387</v>
      </c>
      <c r="C5120" s="9">
        <v>37162</v>
      </c>
      <c r="D5120" s="9"/>
      <c r="E5120" s="9"/>
      <c r="F5120" s="10"/>
      <c r="G5120">
        <v>4.76230095322952</v>
      </c>
    </row>
    <row r="5121" spans="1:53" x14ac:dyDescent="0.25">
      <c r="A5121" s="57" t="s">
        <v>387</v>
      </c>
      <c r="B5121" s="57" t="s">
        <v>387</v>
      </c>
      <c r="C5121" s="9">
        <v>37163</v>
      </c>
      <c r="D5121" s="9"/>
      <c r="E5121" s="9"/>
      <c r="F5121" s="10"/>
      <c r="G5121">
        <v>4.8671582089148497</v>
      </c>
    </row>
    <row r="5122" spans="1:53" x14ac:dyDescent="0.25">
      <c r="A5122" s="57" t="s">
        <v>387</v>
      </c>
      <c r="B5122" s="57" t="s">
        <v>387</v>
      </c>
      <c r="C5122" s="9">
        <v>37164</v>
      </c>
      <c r="D5122" s="9"/>
      <c r="E5122" s="9"/>
      <c r="F5122" s="10"/>
      <c r="G5122">
        <v>5.5331295650111301</v>
      </c>
    </row>
    <row r="5123" spans="1:53" x14ac:dyDescent="0.25">
      <c r="A5123" s="57" t="s">
        <v>387</v>
      </c>
      <c r="B5123" s="57" t="s">
        <v>387</v>
      </c>
      <c r="C5123" s="9">
        <v>37165</v>
      </c>
      <c r="D5123" s="9"/>
      <c r="E5123" s="9"/>
      <c r="F5123" s="10"/>
      <c r="G5123">
        <v>4.9700742407771799</v>
      </c>
    </row>
    <row r="5124" spans="1:53" x14ac:dyDescent="0.25">
      <c r="A5124" s="57" t="s">
        <v>387</v>
      </c>
      <c r="B5124" s="57" t="s">
        <v>387</v>
      </c>
      <c r="C5124" s="9">
        <v>37166</v>
      </c>
      <c r="D5124" s="9"/>
      <c r="E5124" s="9"/>
      <c r="F5124" s="10"/>
      <c r="G5124">
        <v>3.9117315750168502</v>
      </c>
      <c r="H5124">
        <v>781.24223856149899</v>
      </c>
      <c r="J5124">
        <v>0.34382444998586298</v>
      </c>
      <c r="K5124">
        <v>0.37584514094051202</v>
      </c>
      <c r="L5124">
        <v>0.42134658847522399</v>
      </c>
      <c r="M5124">
        <v>0.43958124768398699</v>
      </c>
      <c r="N5124">
        <v>0.46439152101895298</v>
      </c>
      <c r="O5124">
        <v>0.51203355913485604</v>
      </c>
      <c r="P5124">
        <v>0.473761748466976</v>
      </c>
      <c r="Q5124">
        <v>0.45440500422598201</v>
      </c>
      <c r="R5124">
        <v>0.42102193287514</v>
      </c>
      <c r="U5124">
        <v>608.66319444444503</v>
      </c>
      <c r="AM5124">
        <v>5.6411081976358597</v>
      </c>
      <c r="BA5124">
        <v>49</v>
      </c>
    </row>
    <row r="5125" spans="1:53" x14ac:dyDescent="0.25">
      <c r="A5125" s="57" t="s">
        <v>387</v>
      </c>
      <c r="B5125" s="57" t="s">
        <v>387</v>
      </c>
      <c r="C5125" s="9">
        <v>37167</v>
      </c>
      <c r="D5125" s="9"/>
      <c r="E5125" s="9"/>
      <c r="F5125" s="10"/>
      <c r="G5125">
        <v>4.7292463977840198</v>
      </c>
    </row>
    <row r="5126" spans="1:53" x14ac:dyDescent="0.25">
      <c r="A5126" s="57" t="s">
        <v>387</v>
      </c>
      <c r="B5126" s="57" t="s">
        <v>387</v>
      </c>
      <c r="C5126" s="9">
        <v>37168</v>
      </c>
      <c r="D5126" s="9"/>
      <c r="E5126" s="9"/>
      <c r="F5126" s="10"/>
      <c r="G5126">
        <v>5.3700764090767201</v>
      </c>
    </row>
    <row r="5127" spans="1:53" x14ac:dyDescent="0.25">
      <c r="A5127" s="57" t="s">
        <v>387</v>
      </c>
      <c r="B5127" s="57" t="s">
        <v>387</v>
      </c>
      <c r="C5127" s="9">
        <v>37169</v>
      </c>
      <c r="D5127" s="9"/>
      <c r="E5127" s="9"/>
      <c r="F5127" s="10"/>
      <c r="G5127">
        <v>5.2839891795619804</v>
      </c>
    </row>
    <row r="5128" spans="1:53" x14ac:dyDescent="0.25">
      <c r="A5128" s="57" t="s">
        <v>387</v>
      </c>
      <c r="B5128" s="57" t="s">
        <v>387</v>
      </c>
      <c r="C5128" s="9">
        <v>37170</v>
      </c>
      <c r="D5128" s="9"/>
      <c r="E5128" s="9"/>
      <c r="F5128" s="10"/>
      <c r="G5128">
        <v>6.1227761769600502</v>
      </c>
    </row>
    <row r="5129" spans="1:53" x14ac:dyDescent="0.25">
      <c r="A5129" s="57" t="s">
        <v>387</v>
      </c>
      <c r="B5129" s="57" t="s">
        <v>387</v>
      </c>
      <c r="C5129" s="9">
        <v>37171</v>
      </c>
      <c r="D5129" s="9"/>
      <c r="E5129" s="9"/>
      <c r="F5129" s="10"/>
      <c r="G5129">
        <v>4.9929489396676603</v>
      </c>
    </row>
    <row r="5130" spans="1:53" x14ac:dyDescent="0.25">
      <c r="A5130" s="57" t="s">
        <v>387</v>
      </c>
      <c r="B5130" s="57" t="s">
        <v>387</v>
      </c>
      <c r="C5130" s="9">
        <v>37172</v>
      </c>
      <c r="D5130" s="9"/>
      <c r="E5130" s="9"/>
      <c r="F5130" s="10"/>
      <c r="G5130">
        <v>4.8010890287344399</v>
      </c>
    </row>
    <row r="5131" spans="1:53" x14ac:dyDescent="0.25">
      <c r="A5131" s="57" t="s">
        <v>387</v>
      </c>
      <c r="B5131" s="57" t="s">
        <v>387</v>
      </c>
      <c r="C5131" s="9">
        <v>37173</v>
      </c>
      <c r="D5131" s="9"/>
      <c r="E5131" s="9"/>
      <c r="F5131" s="10"/>
      <c r="G5131">
        <v>4.9086933092250602</v>
      </c>
    </row>
    <row r="5132" spans="1:53" x14ac:dyDescent="0.25">
      <c r="A5132" s="57" t="s">
        <v>387</v>
      </c>
      <c r="B5132" s="57" t="s">
        <v>387</v>
      </c>
      <c r="C5132" s="9">
        <v>37174</v>
      </c>
      <c r="D5132" s="9"/>
      <c r="E5132" s="9"/>
      <c r="F5132" s="10"/>
      <c r="G5132">
        <v>4.6242454715352102</v>
      </c>
      <c r="H5132">
        <v>760.95883640208899</v>
      </c>
      <c r="J5132">
        <v>0.33764096723288201</v>
      </c>
      <c r="K5132">
        <v>0.35624176126266299</v>
      </c>
      <c r="L5132">
        <v>0.39474561362548399</v>
      </c>
      <c r="M5132">
        <v>0.41791669295525202</v>
      </c>
      <c r="N5132">
        <v>0.44869264649829299</v>
      </c>
      <c r="O5132">
        <v>0.50706232309325305</v>
      </c>
      <c r="P5132">
        <v>0.47096823033137603</v>
      </c>
      <c r="Q5132">
        <v>0.449906703801701</v>
      </c>
      <c r="R5132">
        <v>0.42161924320953897</v>
      </c>
      <c r="U5132">
        <v>809.05478395061698</v>
      </c>
      <c r="AM5132">
        <v>5.0373054346986104</v>
      </c>
      <c r="BA5132">
        <v>60</v>
      </c>
    </row>
    <row r="5133" spans="1:53" x14ac:dyDescent="0.25">
      <c r="A5133" s="57" t="s">
        <v>387</v>
      </c>
      <c r="B5133" s="57" t="s">
        <v>387</v>
      </c>
      <c r="C5133" s="9">
        <v>37175</v>
      </c>
      <c r="D5133" s="9"/>
      <c r="E5133" s="9"/>
      <c r="F5133" s="10"/>
      <c r="G5133">
        <v>0.65535460649241595</v>
      </c>
    </row>
    <row r="5134" spans="1:53" x14ac:dyDescent="0.25">
      <c r="A5134" s="57" t="s">
        <v>387</v>
      </c>
      <c r="B5134" s="57" t="s">
        <v>387</v>
      </c>
      <c r="C5134" s="9">
        <v>37176</v>
      </c>
      <c r="D5134" s="9"/>
      <c r="E5134" s="9"/>
      <c r="F5134" s="10"/>
      <c r="G5134">
        <v>5.6335351539497696</v>
      </c>
    </row>
    <row r="5135" spans="1:53" x14ac:dyDescent="0.25">
      <c r="A5135" s="57" t="s">
        <v>387</v>
      </c>
      <c r="B5135" s="57" t="s">
        <v>387</v>
      </c>
      <c r="C5135" s="9">
        <v>37177</v>
      </c>
      <c r="D5135" s="9"/>
      <c r="E5135" s="9"/>
      <c r="F5135" s="10"/>
      <c r="G5135">
        <v>5.3645668782640596</v>
      </c>
    </row>
    <row r="5136" spans="1:53" x14ac:dyDescent="0.25">
      <c r="A5136" s="57" t="s">
        <v>387</v>
      </c>
      <c r="B5136" s="57" t="s">
        <v>387</v>
      </c>
      <c r="C5136" s="9">
        <v>37178</v>
      </c>
      <c r="D5136" s="9"/>
      <c r="E5136" s="9"/>
      <c r="F5136" s="10"/>
      <c r="G5136">
        <v>3.09542763403004</v>
      </c>
    </row>
    <row r="5137" spans="1:7" x14ac:dyDescent="0.25">
      <c r="A5137" s="57" t="s">
        <v>387</v>
      </c>
      <c r="B5137" s="57" t="s">
        <v>387</v>
      </c>
      <c r="C5137" s="9">
        <v>37179</v>
      </c>
      <c r="D5137" s="9"/>
      <c r="E5137" s="9"/>
      <c r="F5137" s="10"/>
      <c r="G5137">
        <v>5.2583698405856802</v>
      </c>
    </row>
    <row r="5138" spans="1:7" x14ac:dyDescent="0.25">
      <c r="A5138" s="57" t="s">
        <v>387</v>
      </c>
      <c r="B5138" s="57" t="s">
        <v>387</v>
      </c>
      <c r="C5138" s="9">
        <v>37180</v>
      </c>
      <c r="D5138" s="9"/>
      <c r="E5138" s="9"/>
      <c r="F5138" s="10"/>
      <c r="G5138">
        <v>4.9889788166546696</v>
      </c>
    </row>
    <row r="5139" spans="1:7" x14ac:dyDescent="0.25">
      <c r="A5139" s="57" t="s">
        <v>387</v>
      </c>
      <c r="B5139" s="57" t="s">
        <v>387</v>
      </c>
      <c r="C5139" s="9">
        <v>37181</v>
      </c>
      <c r="D5139" s="9"/>
      <c r="E5139" s="9"/>
      <c r="F5139" s="10"/>
      <c r="G5139">
        <v>4.7492333726332996</v>
      </c>
    </row>
    <row r="5140" spans="1:7" x14ac:dyDescent="0.25">
      <c r="A5140" s="57" t="s">
        <v>387</v>
      </c>
      <c r="B5140" s="57" t="s">
        <v>387</v>
      </c>
      <c r="C5140" s="9">
        <v>37182</v>
      </c>
      <c r="D5140" s="9"/>
      <c r="E5140" s="9"/>
      <c r="F5140" s="10"/>
      <c r="G5140">
        <v>4.9392232099936599</v>
      </c>
    </row>
    <row r="5141" spans="1:7" x14ac:dyDescent="0.25">
      <c r="A5141" s="57" t="s">
        <v>387</v>
      </c>
      <c r="B5141" s="57" t="s">
        <v>387</v>
      </c>
      <c r="C5141" s="9">
        <v>37183</v>
      </c>
      <c r="D5141" s="9"/>
      <c r="E5141" s="9"/>
      <c r="F5141" s="10"/>
      <c r="G5141">
        <v>4.9073716488642898</v>
      </c>
    </row>
    <row r="5142" spans="1:7" x14ac:dyDescent="0.25">
      <c r="A5142" s="57" t="s">
        <v>387</v>
      </c>
      <c r="B5142" s="57" t="s">
        <v>387</v>
      </c>
      <c r="C5142" s="9">
        <v>37184</v>
      </c>
      <c r="D5142" s="9"/>
      <c r="E5142" s="9"/>
      <c r="F5142" s="10"/>
      <c r="G5142">
        <v>4.6431264699206602</v>
      </c>
    </row>
    <row r="5143" spans="1:7" x14ac:dyDescent="0.25">
      <c r="A5143" s="57" t="s">
        <v>387</v>
      </c>
      <c r="B5143" s="57" t="s">
        <v>387</v>
      </c>
      <c r="C5143" s="9">
        <v>37185</v>
      </c>
      <c r="D5143" s="9"/>
      <c r="E5143" s="9"/>
      <c r="F5143" s="10"/>
      <c r="G5143">
        <v>4.8584557475729797</v>
      </c>
    </row>
    <row r="5144" spans="1:7" x14ac:dyDescent="0.25">
      <c r="A5144" s="57" t="s">
        <v>387</v>
      </c>
      <c r="B5144" s="57" t="s">
        <v>387</v>
      </c>
      <c r="C5144" s="9">
        <v>37186</v>
      </c>
      <c r="D5144" s="9"/>
      <c r="E5144" s="9"/>
      <c r="F5144" s="10"/>
      <c r="G5144">
        <v>5.2673792469271401</v>
      </c>
    </row>
    <row r="5145" spans="1:7" x14ac:dyDescent="0.25">
      <c r="A5145" s="57" t="s">
        <v>387</v>
      </c>
      <c r="B5145" s="57" t="s">
        <v>387</v>
      </c>
      <c r="C5145" s="9">
        <v>37187</v>
      </c>
      <c r="D5145" s="9"/>
      <c r="E5145" s="9"/>
      <c r="F5145" s="10"/>
      <c r="G5145">
        <v>5.5291826333913097</v>
      </c>
    </row>
    <row r="5146" spans="1:7" x14ac:dyDescent="0.25">
      <c r="A5146" s="57" t="s">
        <v>387</v>
      </c>
      <c r="B5146" s="57" t="s">
        <v>387</v>
      </c>
      <c r="C5146" s="9">
        <v>37188</v>
      </c>
      <c r="D5146" s="9"/>
      <c r="E5146" s="9"/>
      <c r="F5146" s="10"/>
      <c r="G5146">
        <v>1.1818226198749799</v>
      </c>
    </row>
    <row r="5147" spans="1:7" x14ac:dyDescent="0.25">
      <c r="A5147" s="57" t="s">
        <v>387</v>
      </c>
      <c r="B5147" s="57" t="s">
        <v>387</v>
      </c>
      <c r="C5147" s="9">
        <v>37189</v>
      </c>
      <c r="D5147" s="9"/>
      <c r="E5147" s="9"/>
      <c r="F5147" s="10"/>
      <c r="G5147">
        <v>4.2739168816878701</v>
      </c>
    </row>
    <row r="5148" spans="1:7" x14ac:dyDescent="0.25">
      <c r="A5148" s="57" t="s">
        <v>387</v>
      </c>
      <c r="B5148" s="57" t="s">
        <v>387</v>
      </c>
      <c r="C5148" s="9">
        <v>37190</v>
      </c>
      <c r="D5148" s="9"/>
      <c r="E5148" s="9"/>
      <c r="F5148" s="10"/>
      <c r="G5148">
        <v>3.3486918179720999</v>
      </c>
    </row>
    <row r="5149" spans="1:7" x14ac:dyDescent="0.25">
      <c r="A5149" s="57" t="s">
        <v>387</v>
      </c>
      <c r="B5149" s="57" t="s">
        <v>387</v>
      </c>
      <c r="C5149" s="9">
        <v>37191</v>
      </c>
      <c r="D5149" s="9"/>
      <c r="E5149" s="9"/>
      <c r="F5149" s="10"/>
      <c r="G5149">
        <v>4.83722667769797</v>
      </c>
    </row>
    <row r="5150" spans="1:7" x14ac:dyDescent="0.25">
      <c r="A5150" s="57" t="s">
        <v>387</v>
      </c>
      <c r="B5150" s="57" t="s">
        <v>387</v>
      </c>
      <c r="C5150" s="9">
        <v>37192</v>
      </c>
      <c r="D5150" s="9"/>
      <c r="E5150" s="9"/>
      <c r="F5150" s="10"/>
      <c r="G5150">
        <v>5.5894745627217803</v>
      </c>
    </row>
    <row r="5151" spans="1:7" x14ac:dyDescent="0.25">
      <c r="A5151" s="57" t="s">
        <v>387</v>
      </c>
      <c r="B5151" s="57" t="s">
        <v>387</v>
      </c>
      <c r="C5151" s="9">
        <v>37193</v>
      </c>
      <c r="D5151" s="9"/>
      <c r="E5151" s="9"/>
      <c r="F5151" s="10"/>
      <c r="G5151">
        <v>5.7764282149802098</v>
      </c>
    </row>
    <row r="5152" spans="1:7" x14ac:dyDescent="0.25">
      <c r="A5152" s="57" t="s">
        <v>387</v>
      </c>
      <c r="B5152" s="57" t="s">
        <v>387</v>
      </c>
      <c r="C5152" s="9">
        <v>37194</v>
      </c>
      <c r="D5152" s="9"/>
      <c r="E5152" s="9"/>
      <c r="F5152" s="10"/>
      <c r="G5152">
        <v>5.3468617643403604</v>
      </c>
    </row>
    <row r="5153" spans="1:18" x14ac:dyDescent="0.25">
      <c r="A5153" s="57" t="s">
        <v>387</v>
      </c>
      <c r="B5153" s="57" t="s">
        <v>387</v>
      </c>
      <c r="C5153" s="9">
        <v>37195</v>
      </c>
      <c r="D5153" s="9"/>
      <c r="E5153" s="9"/>
      <c r="F5153" s="10"/>
      <c r="G5153">
        <v>5.0192323461903499</v>
      </c>
    </row>
    <row r="5154" spans="1:18" x14ac:dyDescent="0.25">
      <c r="A5154" s="57" t="s">
        <v>387</v>
      </c>
      <c r="B5154" s="57" t="s">
        <v>387</v>
      </c>
      <c r="C5154" s="9">
        <v>37196</v>
      </c>
      <c r="D5154" s="9"/>
      <c r="E5154" s="9"/>
      <c r="F5154" s="10"/>
      <c r="G5154">
        <v>5.0566908502672696</v>
      </c>
    </row>
    <row r="5155" spans="1:18" x14ac:dyDescent="0.25">
      <c r="A5155" s="57" t="s">
        <v>387</v>
      </c>
      <c r="B5155" s="57" t="s">
        <v>387</v>
      </c>
      <c r="C5155" s="9">
        <v>37197</v>
      </c>
      <c r="D5155" s="9"/>
      <c r="E5155" s="9"/>
      <c r="F5155" s="10"/>
      <c r="G5155">
        <v>5.9165780336421001</v>
      </c>
    </row>
    <row r="5156" spans="1:18" x14ac:dyDescent="0.25">
      <c r="A5156" s="57" t="s">
        <v>387</v>
      </c>
      <c r="B5156" s="57" t="s">
        <v>387</v>
      </c>
      <c r="C5156" s="9">
        <v>37198</v>
      </c>
      <c r="D5156" s="9"/>
      <c r="E5156" s="9"/>
      <c r="F5156" s="10"/>
      <c r="G5156">
        <v>4.91950719659068</v>
      </c>
    </row>
    <row r="5157" spans="1:18" x14ac:dyDescent="0.25">
      <c r="A5157" s="57" t="s">
        <v>387</v>
      </c>
      <c r="B5157" s="57" t="s">
        <v>387</v>
      </c>
      <c r="C5157" s="9">
        <v>37199</v>
      </c>
      <c r="D5157" s="9"/>
      <c r="E5157" s="9"/>
      <c r="F5157" s="10"/>
      <c r="G5157">
        <v>5.0780584105475404</v>
      </c>
    </row>
    <row r="5158" spans="1:18" x14ac:dyDescent="0.25">
      <c r="A5158" s="57" t="s">
        <v>387</v>
      </c>
      <c r="B5158" s="57" t="s">
        <v>387</v>
      </c>
      <c r="C5158" s="9">
        <v>37200</v>
      </c>
      <c r="D5158" s="9"/>
      <c r="E5158" s="9"/>
      <c r="F5158" s="10"/>
      <c r="G5158">
        <v>4.7547340060910104</v>
      </c>
      <c r="H5158">
        <v>672.26132498316497</v>
      </c>
      <c r="J5158">
        <v>0.27391534189002797</v>
      </c>
      <c r="K5158">
        <v>0.29179351070458698</v>
      </c>
      <c r="L5158">
        <v>0.32172120887333</v>
      </c>
      <c r="M5158">
        <v>0.34464302424277399</v>
      </c>
      <c r="N5158">
        <v>0.381217062177231</v>
      </c>
      <c r="O5158">
        <v>0.44286482501949997</v>
      </c>
      <c r="P5158">
        <v>0.43931877262460101</v>
      </c>
      <c r="Q5158">
        <v>0.44232547651572401</v>
      </c>
      <c r="R5158">
        <v>0.423507402868052</v>
      </c>
    </row>
    <row r="5159" spans="1:18" x14ac:dyDescent="0.25">
      <c r="A5159" s="57" t="s">
        <v>387</v>
      </c>
      <c r="B5159" s="57" t="s">
        <v>387</v>
      </c>
      <c r="C5159" s="9">
        <v>37201</v>
      </c>
      <c r="D5159" s="9"/>
      <c r="E5159" s="9"/>
      <c r="F5159" s="10"/>
      <c r="G5159">
        <v>4.1029807195916899</v>
      </c>
    </row>
    <row r="5160" spans="1:18" x14ac:dyDescent="0.25">
      <c r="A5160" s="57" t="s">
        <v>387</v>
      </c>
      <c r="B5160" s="57" t="s">
        <v>387</v>
      </c>
      <c r="C5160" s="9">
        <v>37202</v>
      </c>
      <c r="D5160" s="9"/>
      <c r="E5160" s="9"/>
      <c r="F5160" s="10"/>
      <c r="G5160">
        <v>4.0042559811026903</v>
      </c>
    </row>
    <row r="5161" spans="1:18" x14ac:dyDescent="0.25">
      <c r="A5161" s="57" t="s">
        <v>387</v>
      </c>
      <c r="B5161" s="57" t="s">
        <v>387</v>
      </c>
      <c r="C5161" s="9">
        <v>37203</v>
      </c>
      <c r="D5161" s="9"/>
      <c r="E5161" s="9"/>
      <c r="F5161" s="10"/>
      <c r="G5161">
        <v>4.7268732853947899</v>
      </c>
    </row>
    <row r="5162" spans="1:18" x14ac:dyDescent="0.25">
      <c r="A5162" s="57" t="s">
        <v>387</v>
      </c>
      <c r="B5162" s="57" t="s">
        <v>387</v>
      </c>
      <c r="C5162" s="9">
        <v>37204</v>
      </c>
      <c r="D5162" s="9"/>
      <c r="E5162" s="9"/>
      <c r="F5162" s="10"/>
      <c r="G5162">
        <v>1.49445520849305</v>
      </c>
    </row>
    <row r="5163" spans="1:18" x14ac:dyDescent="0.25">
      <c r="A5163" s="57" t="s">
        <v>387</v>
      </c>
      <c r="B5163" s="57" t="s">
        <v>387</v>
      </c>
      <c r="C5163" s="9">
        <v>37205</v>
      </c>
      <c r="D5163" s="9"/>
      <c r="E5163" s="9"/>
      <c r="F5163" s="10"/>
      <c r="G5163">
        <v>5.4214635564543903</v>
      </c>
    </row>
    <row r="5164" spans="1:18" x14ac:dyDescent="0.25">
      <c r="A5164" s="57" t="s">
        <v>387</v>
      </c>
      <c r="B5164" s="57" t="s">
        <v>387</v>
      </c>
      <c r="C5164" s="9">
        <v>37206</v>
      </c>
      <c r="D5164" s="9"/>
      <c r="E5164" s="9"/>
      <c r="F5164" s="10"/>
      <c r="G5164">
        <v>3.7072926844625802</v>
      </c>
    </row>
    <row r="5165" spans="1:18" x14ac:dyDescent="0.25">
      <c r="A5165" s="57" t="s">
        <v>387</v>
      </c>
      <c r="B5165" s="57" t="s">
        <v>387</v>
      </c>
      <c r="C5165" s="9">
        <v>37207</v>
      </c>
      <c r="D5165" s="9"/>
      <c r="E5165" s="9"/>
      <c r="F5165" s="10"/>
      <c r="G5165">
        <v>4.9976405377161601</v>
      </c>
    </row>
    <row r="5166" spans="1:18" x14ac:dyDescent="0.25">
      <c r="A5166" s="57" t="s">
        <v>387</v>
      </c>
      <c r="B5166" s="57" t="s">
        <v>387</v>
      </c>
      <c r="C5166" s="9">
        <v>37208</v>
      </c>
      <c r="D5166" s="9"/>
      <c r="E5166" s="9"/>
      <c r="F5166" s="10"/>
      <c r="G5166">
        <v>4.1851789034118703</v>
      </c>
    </row>
    <row r="5167" spans="1:18" x14ac:dyDescent="0.25">
      <c r="A5167" s="57" t="s">
        <v>387</v>
      </c>
      <c r="B5167" s="57" t="s">
        <v>387</v>
      </c>
      <c r="C5167" s="9">
        <v>37209</v>
      </c>
      <c r="D5167" s="9"/>
      <c r="E5167" s="9"/>
      <c r="F5167" s="10"/>
      <c r="G5167">
        <v>5.8206170833082602</v>
      </c>
    </row>
    <row r="5168" spans="1:18" x14ac:dyDescent="0.25">
      <c r="A5168" s="57" t="s">
        <v>387</v>
      </c>
      <c r="B5168" s="57" t="s">
        <v>387</v>
      </c>
      <c r="C5168" s="9">
        <v>37210</v>
      </c>
      <c r="D5168" s="9"/>
      <c r="E5168" s="9"/>
      <c r="F5168" s="10"/>
      <c r="G5168">
        <v>1.7558846720005901</v>
      </c>
    </row>
    <row r="5169" spans="1:18" x14ac:dyDescent="0.25">
      <c r="A5169" s="57" t="s">
        <v>387</v>
      </c>
      <c r="B5169" s="57" t="s">
        <v>387</v>
      </c>
      <c r="C5169" s="9">
        <v>37211</v>
      </c>
      <c r="D5169" s="9"/>
      <c r="E5169" s="9"/>
      <c r="F5169" s="10"/>
      <c r="G5169">
        <v>5.30456441780888</v>
      </c>
    </row>
    <row r="5170" spans="1:18" x14ac:dyDescent="0.25">
      <c r="A5170" s="57" t="s">
        <v>387</v>
      </c>
      <c r="B5170" s="57" t="s">
        <v>387</v>
      </c>
      <c r="C5170" s="9">
        <v>37212</v>
      </c>
      <c r="D5170" s="9"/>
      <c r="E5170" s="9"/>
      <c r="F5170" s="10"/>
      <c r="G5170">
        <v>5.2865995190472503</v>
      </c>
    </row>
    <row r="5171" spans="1:18" x14ac:dyDescent="0.25">
      <c r="A5171" s="57" t="s">
        <v>387</v>
      </c>
      <c r="B5171" s="57" t="s">
        <v>387</v>
      </c>
      <c r="C5171" s="9">
        <v>37213</v>
      </c>
      <c r="D5171" s="9"/>
      <c r="E5171" s="9"/>
      <c r="F5171" s="10"/>
      <c r="G5171">
        <v>3.7355451985035102</v>
      </c>
    </row>
    <row r="5172" spans="1:18" x14ac:dyDescent="0.25">
      <c r="A5172" s="57" t="s">
        <v>387</v>
      </c>
      <c r="B5172" s="57" t="s">
        <v>387</v>
      </c>
      <c r="C5172" s="9">
        <v>37214</v>
      </c>
      <c r="D5172" s="9"/>
      <c r="E5172" s="9"/>
      <c r="F5172" s="10"/>
      <c r="G5172">
        <v>2.57345781903765</v>
      </c>
    </row>
    <row r="5173" spans="1:18" x14ac:dyDescent="0.25">
      <c r="A5173" s="57" t="s">
        <v>387</v>
      </c>
      <c r="B5173" s="57" t="s">
        <v>387</v>
      </c>
      <c r="C5173" s="9">
        <v>37215</v>
      </c>
      <c r="D5173" s="9"/>
      <c r="E5173" s="9"/>
      <c r="F5173" s="10"/>
      <c r="G5173">
        <v>2.55526953371692</v>
      </c>
    </row>
    <row r="5174" spans="1:18" x14ac:dyDescent="0.25">
      <c r="A5174" s="57" t="s">
        <v>387</v>
      </c>
      <c r="B5174" s="57" t="s">
        <v>387</v>
      </c>
      <c r="C5174" s="9">
        <v>37216</v>
      </c>
      <c r="D5174" s="9"/>
      <c r="E5174" s="9"/>
      <c r="F5174" s="10"/>
      <c r="G5174">
        <v>3.2516344635922398</v>
      </c>
      <c r="H5174">
        <v>687.68728594656204</v>
      </c>
      <c r="J5174">
        <v>0.341877498984483</v>
      </c>
      <c r="K5174">
        <v>0.307417672714701</v>
      </c>
      <c r="L5174">
        <v>0.32245484202390301</v>
      </c>
      <c r="M5174">
        <v>0.34060554711649099</v>
      </c>
      <c r="N5174">
        <v>0.37865568982417802</v>
      </c>
      <c r="O5174">
        <v>0.439023494453126</v>
      </c>
      <c r="P5174">
        <v>0.43520393076437602</v>
      </c>
      <c r="Q5174">
        <v>0.44342822444943802</v>
      </c>
      <c r="R5174">
        <v>0.42976952940211399</v>
      </c>
    </row>
    <row r="5175" spans="1:18" x14ac:dyDescent="0.25">
      <c r="A5175" s="57" t="s">
        <v>387</v>
      </c>
      <c r="B5175" s="57" t="s">
        <v>387</v>
      </c>
      <c r="C5175" s="9">
        <v>37217</v>
      </c>
      <c r="D5175" s="9"/>
      <c r="E5175" s="9"/>
      <c r="F5175" s="10"/>
      <c r="G5175">
        <v>3.72791079905975</v>
      </c>
    </row>
    <row r="5176" spans="1:18" x14ac:dyDescent="0.25">
      <c r="A5176" s="57" t="s">
        <v>387</v>
      </c>
      <c r="B5176" s="57" t="s">
        <v>387</v>
      </c>
      <c r="C5176" s="9">
        <v>37218</v>
      </c>
      <c r="D5176" s="9"/>
      <c r="E5176" s="9"/>
      <c r="F5176" s="10"/>
      <c r="G5176">
        <v>3.3259424892734999</v>
      </c>
    </row>
    <row r="5177" spans="1:18" x14ac:dyDescent="0.25">
      <c r="A5177" s="57" t="s">
        <v>387</v>
      </c>
      <c r="B5177" s="57" t="s">
        <v>387</v>
      </c>
      <c r="C5177" s="9">
        <v>37219</v>
      </c>
      <c r="D5177" s="9"/>
      <c r="E5177" s="9"/>
      <c r="F5177" s="10"/>
      <c r="G5177">
        <v>3.45445169202985</v>
      </c>
    </row>
    <row r="5178" spans="1:18" x14ac:dyDescent="0.25">
      <c r="A5178" s="57" t="s">
        <v>387</v>
      </c>
      <c r="B5178" s="57" t="s">
        <v>387</v>
      </c>
      <c r="C5178" s="9">
        <v>37220</v>
      </c>
      <c r="D5178" s="9"/>
      <c r="E5178" s="9"/>
      <c r="F5178" s="10"/>
      <c r="G5178">
        <v>1.83567502446577</v>
      </c>
    </row>
    <row r="5179" spans="1:18" x14ac:dyDescent="0.25">
      <c r="A5179" s="57" t="s">
        <v>387</v>
      </c>
      <c r="B5179" s="57" t="s">
        <v>387</v>
      </c>
      <c r="C5179" s="9">
        <v>37221</v>
      </c>
      <c r="D5179" s="9"/>
      <c r="E5179" s="9"/>
      <c r="F5179" s="10"/>
      <c r="G5179">
        <v>1.2172382285402099</v>
      </c>
    </row>
    <row r="5180" spans="1:18" x14ac:dyDescent="0.25">
      <c r="A5180" s="57" t="s">
        <v>387</v>
      </c>
      <c r="B5180" s="57" t="s">
        <v>387</v>
      </c>
      <c r="C5180" s="9">
        <v>37222</v>
      </c>
      <c r="D5180" s="9"/>
      <c r="E5180" s="9"/>
      <c r="F5180" s="10"/>
      <c r="G5180">
        <v>2.5890187901638599</v>
      </c>
    </row>
    <row r="5181" spans="1:18" x14ac:dyDescent="0.25">
      <c r="A5181" s="57" t="s">
        <v>387</v>
      </c>
      <c r="B5181" s="57" t="s">
        <v>387</v>
      </c>
      <c r="C5181" s="9">
        <v>37223</v>
      </c>
      <c r="D5181" s="9"/>
      <c r="E5181" s="9"/>
      <c r="F5181" s="10"/>
      <c r="G5181">
        <v>4.2770652789024597</v>
      </c>
    </row>
    <row r="5182" spans="1:18" x14ac:dyDescent="0.25">
      <c r="A5182" s="57" t="s">
        <v>387</v>
      </c>
      <c r="B5182" s="57" t="s">
        <v>387</v>
      </c>
      <c r="C5182" s="9">
        <v>37224</v>
      </c>
      <c r="D5182" s="9"/>
      <c r="E5182" s="9"/>
      <c r="F5182" s="10"/>
      <c r="G5182">
        <v>3.49681112952914</v>
      </c>
    </row>
    <row r="5183" spans="1:18" x14ac:dyDescent="0.25">
      <c r="A5183" s="57" t="s">
        <v>387</v>
      </c>
      <c r="B5183" s="57" t="s">
        <v>387</v>
      </c>
      <c r="C5183" s="9">
        <v>37225</v>
      </c>
      <c r="D5183" s="9"/>
      <c r="E5183" s="9"/>
      <c r="F5183" s="10"/>
      <c r="G5183">
        <v>4.1637312196171203</v>
      </c>
    </row>
    <row r="5184" spans="1:18" x14ac:dyDescent="0.25">
      <c r="A5184" s="57" t="s">
        <v>387</v>
      </c>
      <c r="B5184" s="57" t="s">
        <v>387</v>
      </c>
      <c r="C5184" s="9">
        <v>37226</v>
      </c>
      <c r="D5184" s="9"/>
      <c r="E5184" s="9"/>
      <c r="F5184" s="10"/>
      <c r="G5184">
        <v>4.7442173822931801</v>
      </c>
    </row>
    <row r="5185" spans="1:53" x14ac:dyDescent="0.25">
      <c r="A5185" s="57" t="s">
        <v>387</v>
      </c>
      <c r="B5185" s="57" t="s">
        <v>387</v>
      </c>
      <c r="C5185" s="9">
        <v>37227</v>
      </c>
      <c r="D5185" s="9"/>
      <c r="E5185" s="9"/>
      <c r="F5185" s="10"/>
      <c r="G5185">
        <v>3.72767430514038</v>
      </c>
    </row>
    <row r="5186" spans="1:53" x14ac:dyDescent="0.25">
      <c r="A5186" s="57" t="s">
        <v>387</v>
      </c>
      <c r="B5186" s="57" t="s">
        <v>387</v>
      </c>
      <c r="C5186" s="9">
        <v>37228</v>
      </c>
      <c r="D5186" s="9"/>
      <c r="E5186" s="9"/>
      <c r="F5186" s="10"/>
      <c r="G5186">
        <v>4.0677862870066903</v>
      </c>
    </row>
    <row r="5187" spans="1:53" x14ac:dyDescent="0.25">
      <c r="A5187" s="57" t="s">
        <v>387</v>
      </c>
      <c r="B5187" s="57" t="s">
        <v>387</v>
      </c>
      <c r="C5187" s="9">
        <v>37229</v>
      </c>
      <c r="D5187" s="9"/>
      <c r="E5187" s="9"/>
      <c r="F5187" s="10"/>
      <c r="G5187">
        <v>5.3014063520062997</v>
      </c>
      <c r="U5187">
        <v>1469.52932098765</v>
      </c>
      <c r="Z5187">
        <v>3.8199999999999998E-2</v>
      </c>
      <c r="AB5187">
        <f>AD5187/(Z5187)</f>
        <v>18869.109947643978</v>
      </c>
      <c r="AD5187">
        <v>720.8</v>
      </c>
      <c r="AT5187" t="s">
        <v>45</v>
      </c>
      <c r="BA5187">
        <v>90</v>
      </c>
    </row>
    <row r="5188" spans="1:53" x14ac:dyDescent="0.25">
      <c r="A5188" s="57" t="s">
        <v>387</v>
      </c>
      <c r="B5188" s="57" t="s">
        <v>387</v>
      </c>
      <c r="C5188" s="9">
        <v>37230</v>
      </c>
      <c r="D5188" s="9"/>
      <c r="E5188" s="9"/>
      <c r="F5188" s="10"/>
      <c r="H5188">
        <v>724.00029456307595</v>
      </c>
      <c r="J5188">
        <v>0.43116573657706098</v>
      </c>
      <c r="K5188">
        <v>0.36661783595799602</v>
      </c>
      <c r="L5188">
        <v>0.34921838875901701</v>
      </c>
      <c r="M5188">
        <v>0.35659408138284898</v>
      </c>
      <c r="N5188">
        <v>0.38457441496299799</v>
      </c>
      <c r="O5188">
        <v>0.44137710614422598</v>
      </c>
      <c r="P5188">
        <v>0.43300305927935301</v>
      </c>
      <c r="Q5188">
        <v>0.43591572858981598</v>
      </c>
      <c r="R5188">
        <v>0.42153512116206499</v>
      </c>
    </row>
    <row r="5189" spans="1:53" x14ac:dyDescent="0.25">
      <c r="A5189" s="57" t="s">
        <v>388</v>
      </c>
      <c r="B5189" s="57" t="s">
        <v>388</v>
      </c>
      <c r="C5189" s="9">
        <v>37625</v>
      </c>
      <c r="D5189" s="9"/>
      <c r="E5189" s="9"/>
      <c r="F5189" s="10"/>
      <c r="H5189">
        <v>474.12</v>
      </c>
    </row>
    <row r="5190" spans="1:53" x14ac:dyDescent="0.25">
      <c r="A5190" s="57" t="s">
        <v>388</v>
      </c>
      <c r="B5190" s="57" t="s">
        <v>388</v>
      </c>
      <c r="C5190" s="9">
        <v>37635</v>
      </c>
      <c r="D5190" s="9"/>
      <c r="E5190" s="9"/>
      <c r="F5190" s="10"/>
      <c r="H5190">
        <v>515.21</v>
      </c>
    </row>
    <row r="5191" spans="1:53" x14ac:dyDescent="0.25">
      <c r="A5191" s="57" t="s">
        <v>388</v>
      </c>
      <c r="B5191" s="57" t="s">
        <v>388</v>
      </c>
      <c r="C5191" s="9">
        <v>37644</v>
      </c>
      <c r="D5191" s="9"/>
      <c r="E5191" s="9"/>
      <c r="F5191" s="10"/>
      <c r="H5191">
        <v>490.88</v>
      </c>
    </row>
    <row r="5192" spans="1:53" x14ac:dyDescent="0.25">
      <c r="A5192" s="57" t="s">
        <v>388</v>
      </c>
      <c r="B5192" s="57" t="s">
        <v>388</v>
      </c>
      <c r="C5192" s="9">
        <v>37656</v>
      </c>
      <c r="D5192" s="9"/>
      <c r="E5192" s="9"/>
      <c r="F5192" s="10"/>
      <c r="H5192">
        <v>474.12</v>
      </c>
    </row>
    <row r="5193" spans="1:53" x14ac:dyDescent="0.25">
      <c r="A5193" s="57" t="s">
        <v>388</v>
      </c>
      <c r="B5193" s="57" t="s">
        <v>388</v>
      </c>
      <c r="C5193" s="9">
        <v>37676</v>
      </c>
      <c r="D5193" s="9"/>
      <c r="E5193" s="9"/>
      <c r="F5193" s="10"/>
      <c r="H5193">
        <v>442.51</v>
      </c>
    </row>
    <row r="5194" spans="1:53" x14ac:dyDescent="0.25">
      <c r="A5194" s="57" t="s">
        <v>388</v>
      </c>
      <c r="B5194" s="57" t="s">
        <v>388</v>
      </c>
      <c r="C5194" s="9">
        <v>37686</v>
      </c>
      <c r="D5194" s="9"/>
      <c r="E5194" s="9"/>
      <c r="F5194" s="10"/>
      <c r="H5194">
        <v>421.52</v>
      </c>
    </row>
    <row r="5195" spans="1:53" x14ac:dyDescent="0.25">
      <c r="A5195" s="57" t="s">
        <v>388</v>
      </c>
      <c r="B5195" s="57" t="s">
        <v>388</v>
      </c>
      <c r="C5195" s="9">
        <v>37691</v>
      </c>
      <c r="D5195" s="9"/>
      <c r="E5195" s="9"/>
      <c r="F5195" s="10"/>
      <c r="H5195">
        <v>427.99</v>
      </c>
    </row>
    <row r="5196" spans="1:53" x14ac:dyDescent="0.25">
      <c r="A5196" s="57" t="s">
        <v>388</v>
      </c>
      <c r="B5196" s="57" t="s">
        <v>388</v>
      </c>
      <c r="C5196" s="9">
        <v>37696</v>
      </c>
      <c r="D5196" s="9"/>
      <c r="E5196" s="9"/>
      <c r="F5196" s="10"/>
      <c r="H5196">
        <v>429.14</v>
      </c>
    </row>
    <row r="5197" spans="1:53" x14ac:dyDescent="0.25">
      <c r="A5197" s="57" t="s">
        <v>388</v>
      </c>
      <c r="B5197" s="57" t="s">
        <v>388</v>
      </c>
      <c r="C5197" s="9">
        <v>37699</v>
      </c>
      <c r="D5197" s="9"/>
      <c r="E5197" s="9"/>
      <c r="F5197" s="10"/>
      <c r="U5197">
        <v>57.62</v>
      </c>
      <c r="AM5197">
        <v>0.34</v>
      </c>
    </row>
    <row r="5198" spans="1:53" x14ac:dyDescent="0.25">
      <c r="A5198" s="57" t="s">
        <v>388</v>
      </c>
      <c r="B5198" s="57" t="s">
        <v>388</v>
      </c>
      <c r="C5198" s="9">
        <v>37701</v>
      </c>
      <c r="D5198" s="9"/>
      <c r="E5198" s="9"/>
      <c r="F5198" s="10"/>
      <c r="H5198">
        <v>432.88</v>
      </c>
    </row>
    <row r="5199" spans="1:53" x14ac:dyDescent="0.25">
      <c r="A5199" s="57" t="s">
        <v>388</v>
      </c>
      <c r="B5199" s="57" t="s">
        <v>388</v>
      </c>
      <c r="C5199" s="9">
        <v>37705</v>
      </c>
      <c r="D5199" s="9"/>
      <c r="E5199" s="9"/>
      <c r="F5199" s="10"/>
      <c r="BA5199">
        <v>31</v>
      </c>
    </row>
    <row r="5200" spans="1:53" x14ac:dyDescent="0.25">
      <c r="A5200" s="57" t="s">
        <v>388</v>
      </c>
      <c r="B5200" s="57" t="s">
        <v>388</v>
      </c>
      <c r="C5200" s="9">
        <v>37706</v>
      </c>
      <c r="D5200" s="9"/>
      <c r="E5200" s="9"/>
      <c r="F5200" s="10"/>
      <c r="H5200">
        <v>392.26</v>
      </c>
    </row>
    <row r="5201" spans="1:53" x14ac:dyDescent="0.25">
      <c r="A5201" s="57" t="s">
        <v>388</v>
      </c>
      <c r="B5201" s="57" t="s">
        <v>388</v>
      </c>
      <c r="C5201" s="9">
        <v>37707</v>
      </c>
      <c r="D5201" s="9"/>
      <c r="E5201" s="9"/>
      <c r="F5201" s="10"/>
      <c r="U5201">
        <v>86.63</v>
      </c>
      <c r="AM5201">
        <v>0.46</v>
      </c>
    </row>
    <row r="5202" spans="1:53" x14ac:dyDescent="0.25">
      <c r="A5202" s="57" t="s">
        <v>388</v>
      </c>
      <c r="B5202" s="57" t="s">
        <v>388</v>
      </c>
      <c r="C5202" s="9">
        <v>37711</v>
      </c>
      <c r="D5202" s="9"/>
      <c r="E5202" s="9"/>
      <c r="F5202" s="10"/>
      <c r="H5202">
        <v>484.9</v>
      </c>
    </row>
    <row r="5203" spans="1:53" x14ac:dyDescent="0.25">
      <c r="A5203" s="57" t="s">
        <v>388</v>
      </c>
      <c r="B5203" s="57" t="s">
        <v>388</v>
      </c>
      <c r="C5203" s="9">
        <v>37715</v>
      </c>
      <c r="D5203" s="9"/>
      <c r="E5203" s="9"/>
      <c r="F5203" s="10"/>
      <c r="U5203">
        <v>225.99</v>
      </c>
      <c r="AM5203">
        <v>0.84</v>
      </c>
    </row>
    <row r="5204" spans="1:53" x14ac:dyDescent="0.25">
      <c r="A5204" s="57" t="s">
        <v>388</v>
      </c>
      <c r="B5204" s="57" t="s">
        <v>388</v>
      </c>
      <c r="C5204" s="9">
        <v>37717</v>
      </c>
      <c r="D5204" s="9"/>
      <c r="E5204" s="9"/>
      <c r="F5204" s="10"/>
      <c r="H5204">
        <v>466.79</v>
      </c>
    </row>
    <row r="5205" spans="1:53" x14ac:dyDescent="0.25">
      <c r="A5205" s="57" t="s">
        <v>388</v>
      </c>
      <c r="B5205" s="57" t="s">
        <v>388</v>
      </c>
      <c r="C5205" s="9">
        <v>37721</v>
      </c>
      <c r="D5205" s="9"/>
      <c r="E5205" s="9"/>
      <c r="F5205" s="10"/>
      <c r="U5205">
        <v>312.01</v>
      </c>
      <c r="AM5205">
        <v>1.45</v>
      </c>
    </row>
    <row r="5206" spans="1:53" x14ac:dyDescent="0.25">
      <c r="A5206" s="57" t="s">
        <v>388</v>
      </c>
      <c r="B5206" s="57" t="s">
        <v>388</v>
      </c>
      <c r="C5206" s="9">
        <v>37722</v>
      </c>
      <c r="D5206" s="9"/>
      <c r="E5206" s="9"/>
      <c r="F5206" s="10"/>
      <c r="H5206">
        <v>454.26</v>
      </c>
    </row>
    <row r="5207" spans="1:53" x14ac:dyDescent="0.25">
      <c r="A5207" s="57" t="s">
        <v>388</v>
      </c>
      <c r="B5207" s="57" t="s">
        <v>388</v>
      </c>
      <c r="C5207" s="9">
        <v>37726</v>
      </c>
      <c r="D5207" s="9"/>
      <c r="E5207" s="9"/>
      <c r="F5207" s="10"/>
      <c r="U5207">
        <v>416.98</v>
      </c>
      <c r="AM5207">
        <v>2.65</v>
      </c>
    </row>
    <row r="5208" spans="1:53" x14ac:dyDescent="0.25">
      <c r="A5208" s="57" t="s">
        <v>388</v>
      </c>
      <c r="B5208" s="57" t="s">
        <v>388</v>
      </c>
      <c r="C5208" s="9">
        <v>37727</v>
      </c>
      <c r="D5208" s="9"/>
      <c r="E5208" s="9"/>
      <c r="F5208" s="10"/>
      <c r="H5208">
        <v>444.97</v>
      </c>
    </row>
    <row r="5209" spans="1:53" x14ac:dyDescent="0.25">
      <c r="A5209" s="57" t="s">
        <v>388</v>
      </c>
      <c r="B5209" s="57" t="s">
        <v>388</v>
      </c>
      <c r="C5209" s="9">
        <v>37731</v>
      </c>
      <c r="D5209" s="9"/>
      <c r="E5209" s="9"/>
      <c r="F5209" s="10"/>
      <c r="AM5209">
        <v>3.89</v>
      </c>
    </row>
    <row r="5210" spans="1:53" x14ac:dyDescent="0.25">
      <c r="A5210" s="57" t="s">
        <v>388</v>
      </c>
      <c r="B5210" s="57" t="s">
        <v>388</v>
      </c>
      <c r="C5210" s="9">
        <v>37732</v>
      </c>
      <c r="D5210" s="9"/>
      <c r="E5210" s="9"/>
      <c r="F5210" s="10"/>
      <c r="H5210">
        <v>530.32000000000005</v>
      </c>
    </row>
    <row r="5211" spans="1:53" x14ac:dyDescent="0.25">
      <c r="A5211" s="57" t="s">
        <v>388</v>
      </c>
      <c r="B5211" s="57" t="s">
        <v>388</v>
      </c>
      <c r="C5211" s="9">
        <v>37734</v>
      </c>
      <c r="D5211" s="9"/>
      <c r="E5211" s="9"/>
      <c r="F5211" s="10"/>
      <c r="H5211">
        <v>511.55</v>
      </c>
    </row>
    <row r="5212" spans="1:53" x14ac:dyDescent="0.25">
      <c r="A5212" s="57" t="s">
        <v>388</v>
      </c>
      <c r="B5212" s="57" t="s">
        <v>388</v>
      </c>
      <c r="C5212" s="9">
        <v>37736</v>
      </c>
      <c r="D5212" s="9"/>
      <c r="E5212" s="9"/>
      <c r="F5212" s="10"/>
      <c r="U5212">
        <v>546.79</v>
      </c>
      <c r="AM5212">
        <v>5.21</v>
      </c>
    </row>
    <row r="5213" spans="1:53" x14ac:dyDescent="0.25">
      <c r="A5213" s="57" t="s">
        <v>388</v>
      </c>
      <c r="B5213" s="57" t="s">
        <v>388</v>
      </c>
      <c r="C5213" s="9">
        <v>37737</v>
      </c>
      <c r="D5213" s="9"/>
      <c r="E5213" s="9"/>
      <c r="F5213" s="10"/>
      <c r="H5213">
        <v>503.63</v>
      </c>
    </row>
    <row r="5214" spans="1:53" x14ac:dyDescent="0.25">
      <c r="A5214" s="57" t="s">
        <v>388</v>
      </c>
      <c r="B5214" s="57" t="s">
        <v>388</v>
      </c>
      <c r="C5214" s="9">
        <v>37739</v>
      </c>
      <c r="D5214" s="9"/>
      <c r="E5214" s="9"/>
      <c r="F5214" s="10"/>
      <c r="BA5214">
        <v>55</v>
      </c>
    </row>
    <row r="5215" spans="1:53" x14ac:dyDescent="0.25">
      <c r="A5215" s="57" t="s">
        <v>388</v>
      </c>
      <c r="B5215" s="57" t="s">
        <v>388</v>
      </c>
      <c r="C5215" s="9">
        <v>37740</v>
      </c>
      <c r="D5215" s="9"/>
      <c r="E5215" s="9"/>
      <c r="F5215" s="10"/>
      <c r="H5215">
        <v>495.9</v>
      </c>
    </row>
    <row r="5216" spans="1:53" x14ac:dyDescent="0.25">
      <c r="A5216" s="57" t="s">
        <v>388</v>
      </c>
      <c r="B5216" s="57" t="s">
        <v>388</v>
      </c>
      <c r="C5216" s="9">
        <v>37741</v>
      </c>
      <c r="D5216" s="9"/>
      <c r="E5216" s="9"/>
      <c r="F5216" s="10"/>
      <c r="AM5216">
        <v>5.55</v>
      </c>
    </row>
    <row r="5217" spans="1:53" x14ac:dyDescent="0.25">
      <c r="A5217" s="57" t="s">
        <v>388</v>
      </c>
      <c r="B5217" s="57" t="s">
        <v>388</v>
      </c>
      <c r="C5217" s="9">
        <v>37746</v>
      </c>
      <c r="D5217" s="9"/>
      <c r="E5217" s="9"/>
      <c r="F5217" s="10"/>
      <c r="H5217">
        <v>476.83</v>
      </c>
      <c r="U5217">
        <v>797.05</v>
      </c>
      <c r="AM5217">
        <v>4.8899999999999997</v>
      </c>
    </row>
    <row r="5218" spans="1:53" x14ac:dyDescent="0.25">
      <c r="A5218" s="57" t="s">
        <v>388</v>
      </c>
      <c r="B5218" s="57" t="s">
        <v>388</v>
      </c>
      <c r="C5218" s="9">
        <v>37751</v>
      </c>
      <c r="D5218" s="9"/>
      <c r="E5218" s="9"/>
      <c r="F5218" s="10"/>
      <c r="H5218">
        <v>454.54</v>
      </c>
      <c r="AM5218">
        <v>4</v>
      </c>
    </row>
    <row r="5219" spans="1:53" x14ac:dyDescent="0.25">
      <c r="A5219" s="57" t="s">
        <v>388</v>
      </c>
      <c r="B5219" s="57" t="s">
        <v>388</v>
      </c>
      <c r="C5219" s="9">
        <v>37756</v>
      </c>
      <c r="D5219" s="9"/>
      <c r="E5219" s="9"/>
      <c r="F5219" s="10"/>
      <c r="H5219">
        <v>452.7</v>
      </c>
      <c r="U5219">
        <v>1128.73</v>
      </c>
      <c r="AM5219">
        <v>3.35</v>
      </c>
    </row>
    <row r="5220" spans="1:53" x14ac:dyDescent="0.25">
      <c r="A5220" s="57" t="s">
        <v>388</v>
      </c>
      <c r="B5220" s="57" t="s">
        <v>388</v>
      </c>
      <c r="C5220" s="9">
        <v>37761</v>
      </c>
      <c r="D5220" s="9"/>
      <c r="E5220" s="9"/>
      <c r="F5220" s="10"/>
      <c r="H5220">
        <v>521.9</v>
      </c>
    </row>
    <row r="5221" spans="1:53" x14ac:dyDescent="0.25">
      <c r="A5221" s="57" t="s">
        <v>388</v>
      </c>
      <c r="B5221" s="57" t="s">
        <v>388</v>
      </c>
      <c r="C5221" s="9">
        <v>37766</v>
      </c>
      <c r="D5221" s="9"/>
      <c r="E5221" s="9"/>
      <c r="F5221" s="10"/>
      <c r="H5221">
        <v>472.22</v>
      </c>
      <c r="U5221">
        <v>1279.8</v>
      </c>
      <c r="AM5221">
        <v>2.5099999999999998</v>
      </c>
    </row>
    <row r="5222" spans="1:53" x14ac:dyDescent="0.25">
      <c r="A5222" s="57" t="s">
        <v>388</v>
      </c>
      <c r="B5222" s="57" t="s">
        <v>388</v>
      </c>
      <c r="C5222" s="9">
        <v>37771</v>
      </c>
      <c r="D5222" s="9"/>
      <c r="E5222" s="9"/>
      <c r="F5222" s="10"/>
      <c r="H5222">
        <v>460.45</v>
      </c>
    </row>
    <row r="5223" spans="1:53" x14ac:dyDescent="0.25">
      <c r="A5223" s="57" t="s">
        <v>388</v>
      </c>
      <c r="B5223" s="57" t="s">
        <v>388</v>
      </c>
      <c r="C5223" s="9">
        <v>37776</v>
      </c>
      <c r="D5223" s="9"/>
      <c r="E5223" s="9"/>
      <c r="F5223" s="10"/>
      <c r="U5223">
        <v>922.8</v>
      </c>
      <c r="AD5223">
        <v>526.05999999999995</v>
      </c>
      <c r="AM5223">
        <v>0.78</v>
      </c>
      <c r="AT5223" t="s">
        <v>45</v>
      </c>
      <c r="BA5223">
        <v>90</v>
      </c>
    </row>
    <row r="5224" spans="1:53" x14ac:dyDescent="0.25">
      <c r="A5224" s="57" t="s">
        <v>388</v>
      </c>
      <c r="B5224" s="57" t="s">
        <v>388</v>
      </c>
      <c r="C5224" s="9">
        <v>37777</v>
      </c>
      <c r="D5224" s="9"/>
      <c r="E5224" s="9"/>
      <c r="F5224" s="10"/>
      <c r="H5224">
        <v>417.19</v>
      </c>
    </row>
    <row r="5225" spans="1:53" x14ac:dyDescent="0.25">
      <c r="A5225" s="57" t="s">
        <v>388</v>
      </c>
      <c r="B5225" s="57" t="s">
        <v>388</v>
      </c>
      <c r="C5225" s="9">
        <v>37782</v>
      </c>
      <c r="D5225" s="9"/>
      <c r="E5225" s="9"/>
      <c r="F5225" s="10"/>
      <c r="H5225">
        <v>433.9</v>
      </c>
    </row>
    <row r="5226" spans="1:53" x14ac:dyDescent="0.25">
      <c r="A5226" s="57" t="s">
        <v>389</v>
      </c>
      <c r="B5226" s="57" t="s">
        <v>389</v>
      </c>
      <c r="C5226" s="9">
        <v>37786</v>
      </c>
      <c r="D5226" s="9"/>
      <c r="E5226" s="9"/>
      <c r="F5226" s="10"/>
      <c r="H5226">
        <v>417.64</v>
      </c>
    </row>
    <row r="5227" spans="1:53" x14ac:dyDescent="0.25">
      <c r="A5227" s="57" t="s">
        <v>389</v>
      </c>
      <c r="B5227" s="57" t="s">
        <v>389</v>
      </c>
      <c r="C5227" s="9">
        <v>37791</v>
      </c>
      <c r="D5227" s="9"/>
      <c r="E5227" s="9"/>
      <c r="F5227" s="10"/>
      <c r="H5227">
        <v>429.41</v>
      </c>
    </row>
    <row r="5228" spans="1:53" x14ac:dyDescent="0.25">
      <c r="A5228" s="57" t="s">
        <v>389</v>
      </c>
      <c r="B5228" s="57" t="s">
        <v>389</v>
      </c>
      <c r="C5228" s="9">
        <v>37796</v>
      </c>
      <c r="D5228" s="9"/>
      <c r="E5228" s="9"/>
      <c r="F5228" s="10"/>
      <c r="H5228">
        <v>426.06</v>
      </c>
    </row>
    <row r="5229" spans="1:53" x14ac:dyDescent="0.25">
      <c r="A5229" s="57" t="s">
        <v>389</v>
      </c>
      <c r="B5229" s="57" t="s">
        <v>389</v>
      </c>
      <c r="C5229" s="9">
        <v>37802</v>
      </c>
      <c r="D5229" s="9"/>
      <c r="E5229" s="9"/>
      <c r="F5229" s="10"/>
      <c r="H5229">
        <v>435.21</v>
      </c>
    </row>
    <row r="5230" spans="1:53" x14ac:dyDescent="0.25">
      <c r="A5230" s="57" t="s">
        <v>389</v>
      </c>
      <c r="B5230" s="57" t="s">
        <v>389</v>
      </c>
      <c r="C5230" s="9">
        <v>37807</v>
      </c>
      <c r="D5230" s="9"/>
      <c r="E5230" s="9"/>
      <c r="F5230" s="10"/>
      <c r="H5230">
        <v>419.34</v>
      </c>
    </row>
    <row r="5231" spans="1:53" x14ac:dyDescent="0.25">
      <c r="A5231" s="57" t="s">
        <v>389</v>
      </c>
      <c r="B5231" s="57" t="s">
        <v>389</v>
      </c>
      <c r="C5231" s="9">
        <v>37812</v>
      </c>
      <c r="D5231" s="9"/>
      <c r="E5231" s="9"/>
      <c r="F5231" s="10"/>
      <c r="H5231">
        <v>422.67</v>
      </c>
    </row>
    <row r="5232" spans="1:53" x14ac:dyDescent="0.25">
      <c r="A5232" s="57" t="s">
        <v>389</v>
      </c>
      <c r="B5232" s="57" t="s">
        <v>389</v>
      </c>
      <c r="C5232" s="9">
        <v>37817</v>
      </c>
      <c r="D5232" s="9"/>
      <c r="E5232" s="9"/>
      <c r="F5232" s="10"/>
      <c r="H5232">
        <v>432.35</v>
      </c>
    </row>
    <row r="5233" spans="1:8" x14ac:dyDescent="0.25">
      <c r="A5233" s="57" t="s">
        <v>389</v>
      </c>
      <c r="B5233" s="57" t="s">
        <v>389</v>
      </c>
      <c r="C5233" s="9">
        <v>37823</v>
      </c>
      <c r="D5233" s="9"/>
      <c r="E5233" s="9"/>
      <c r="F5233" s="10"/>
      <c r="H5233">
        <v>451.19</v>
      </c>
    </row>
    <row r="5234" spans="1:8" x14ac:dyDescent="0.25">
      <c r="A5234" s="57" t="s">
        <v>389</v>
      </c>
      <c r="B5234" s="57" t="s">
        <v>389</v>
      </c>
      <c r="C5234" s="9">
        <v>37828</v>
      </c>
      <c r="D5234" s="9"/>
      <c r="E5234" s="9"/>
      <c r="F5234" s="10"/>
      <c r="H5234">
        <v>451.98</v>
      </c>
    </row>
    <row r="5235" spans="1:8" x14ac:dyDescent="0.25">
      <c r="A5235" s="57" t="s">
        <v>389</v>
      </c>
      <c r="B5235" s="57" t="s">
        <v>389</v>
      </c>
      <c r="C5235" s="9">
        <v>37833</v>
      </c>
      <c r="D5235" s="9"/>
      <c r="E5235" s="9"/>
      <c r="F5235" s="10"/>
      <c r="H5235">
        <v>470.84</v>
      </c>
    </row>
    <row r="5236" spans="1:8" x14ac:dyDescent="0.25">
      <c r="A5236" s="57" t="s">
        <v>389</v>
      </c>
      <c r="B5236" s="57" t="s">
        <v>389</v>
      </c>
      <c r="C5236" s="9">
        <v>37838</v>
      </c>
      <c r="D5236" s="9"/>
      <c r="E5236" s="9"/>
      <c r="F5236" s="10"/>
      <c r="H5236">
        <v>467.2</v>
      </c>
    </row>
    <row r="5237" spans="1:8" x14ac:dyDescent="0.25">
      <c r="A5237" s="57" t="s">
        <v>389</v>
      </c>
      <c r="B5237" s="57" t="s">
        <v>389</v>
      </c>
      <c r="C5237" s="9">
        <v>37844</v>
      </c>
      <c r="D5237" s="9"/>
      <c r="E5237" s="9"/>
      <c r="F5237" s="10"/>
      <c r="H5237">
        <v>454.58</v>
      </c>
    </row>
    <row r="5238" spans="1:8" x14ac:dyDescent="0.25">
      <c r="A5238" s="57" t="s">
        <v>389</v>
      </c>
      <c r="B5238" s="57" t="s">
        <v>389</v>
      </c>
      <c r="C5238" s="9">
        <v>37851</v>
      </c>
      <c r="D5238" s="9"/>
      <c r="E5238" s="9"/>
      <c r="F5238" s="10"/>
      <c r="H5238">
        <v>433.17</v>
      </c>
    </row>
    <row r="5239" spans="1:8" x14ac:dyDescent="0.25">
      <c r="A5239" s="57" t="s">
        <v>389</v>
      </c>
      <c r="B5239" s="57" t="s">
        <v>389</v>
      </c>
      <c r="C5239" s="9">
        <v>37856</v>
      </c>
      <c r="D5239" s="9"/>
      <c r="E5239" s="9"/>
      <c r="F5239" s="10"/>
      <c r="H5239">
        <v>440.07</v>
      </c>
    </row>
    <row r="5240" spans="1:8" x14ac:dyDescent="0.25">
      <c r="A5240" s="57" t="s">
        <v>389</v>
      </c>
      <c r="B5240" s="57" t="s">
        <v>389</v>
      </c>
      <c r="C5240" s="9">
        <v>37863</v>
      </c>
      <c r="D5240" s="9"/>
      <c r="E5240" s="9"/>
      <c r="F5240" s="10"/>
      <c r="H5240">
        <v>443.74</v>
      </c>
    </row>
    <row r="5241" spans="1:8" x14ac:dyDescent="0.25">
      <c r="A5241" s="57" t="s">
        <v>389</v>
      </c>
      <c r="B5241" s="57" t="s">
        <v>389</v>
      </c>
      <c r="C5241" s="9">
        <v>37869</v>
      </c>
      <c r="D5241" s="9"/>
      <c r="E5241" s="9"/>
      <c r="F5241" s="10"/>
      <c r="H5241">
        <v>454.52</v>
      </c>
    </row>
    <row r="5242" spans="1:8" x14ac:dyDescent="0.25">
      <c r="A5242" s="57" t="s">
        <v>389</v>
      </c>
      <c r="B5242" s="57" t="s">
        <v>389</v>
      </c>
      <c r="C5242" s="9">
        <v>37874</v>
      </c>
      <c r="D5242" s="9"/>
      <c r="E5242" s="9"/>
      <c r="F5242" s="10"/>
      <c r="H5242">
        <v>466.11</v>
      </c>
    </row>
    <row r="5243" spans="1:8" x14ac:dyDescent="0.25">
      <c r="A5243" s="57" t="s">
        <v>389</v>
      </c>
      <c r="B5243" s="57" t="s">
        <v>389</v>
      </c>
      <c r="C5243" s="9">
        <v>37879</v>
      </c>
      <c r="D5243" s="9"/>
      <c r="E5243" s="9"/>
      <c r="F5243" s="10"/>
      <c r="H5243">
        <v>445.87</v>
      </c>
    </row>
    <row r="5244" spans="1:8" x14ac:dyDescent="0.25">
      <c r="A5244" s="57" t="s">
        <v>389</v>
      </c>
      <c r="B5244" s="57" t="s">
        <v>389</v>
      </c>
      <c r="C5244" s="9">
        <v>37884</v>
      </c>
      <c r="D5244" s="9"/>
      <c r="E5244" s="9"/>
      <c r="F5244" s="10"/>
      <c r="H5244">
        <v>450.72</v>
      </c>
    </row>
    <row r="5245" spans="1:8" x14ac:dyDescent="0.25">
      <c r="A5245" s="57" t="s">
        <v>389</v>
      </c>
      <c r="B5245" s="57" t="s">
        <v>389</v>
      </c>
      <c r="C5245" s="9">
        <v>37889</v>
      </c>
      <c r="D5245" s="9"/>
      <c r="E5245" s="9"/>
      <c r="F5245" s="10"/>
      <c r="H5245">
        <v>457.38</v>
      </c>
    </row>
    <row r="5246" spans="1:8" x14ac:dyDescent="0.25">
      <c r="A5246" s="57" t="s">
        <v>389</v>
      </c>
      <c r="B5246" s="57" t="s">
        <v>389</v>
      </c>
      <c r="C5246" s="9">
        <v>37896</v>
      </c>
      <c r="D5246" s="9"/>
      <c r="E5246" s="9"/>
      <c r="F5246" s="10"/>
      <c r="H5246">
        <v>445.29</v>
      </c>
    </row>
    <row r="5247" spans="1:8" x14ac:dyDescent="0.25">
      <c r="A5247" s="57" t="s">
        <v>389</v>
      </c>
      <c r="B5247" s="57" t="s">
        <v>389</v>
      </c>
      <c r="C5247" s="9">
        <v>37901</v>
      </c>
      <c r="D5247" s="9"/>
      <c r="E5247" s="9"/>
      <c r="F5247" s="10"/>
      <c r="H5247">
        <v>480.73</v>
      </c>
    </row>
    <row r="5248" spans="1:8" x14ac:dyDescent="0.25">
      <c r="A5248" s="57" t="s">
        <v>389</v>
      </c>
      <c r="B5248" s="57" t="s">
        <v>389</v>
      </c>
      <c r="C5248" s="9">
        <v>37908</v>
      </c>
      <c r="D5248" s="9"/>
      <c r="E5248" s="9"/>
      <c r="F5248" s="10"/>
      <c r="H5248">
        <v>560.04</v>
      </c>
    </row>
    <row r="5249" spans="1:8" x14ac:dyDescent="0.25">
      <c r="A5249" s="57" t="s">
        <v>389</v>
      </c>
      <c r="B5249" s="57" t="s">
        <v>389</v>
      </c>
      <c r="C5249" s="9">
        <v>37914</v>
      </c>
      <c r="D5249" s="9"/>
      <c r="E5249" s="9"/>
      <c r="F5249" s="10"/>
      <c r="H5249">
        <v>547.94000000000005</v>
      </c>
    </row>
    <row r="5250" spans="1:8" x14ac:dyDescent="0.25">
      <c r="A5250" s="57" t="s">
        <v>389</v>
      </c>
      <c r="B5250" s="57" t="s">
        <v>389</v>
      </c>
      <c r="C5250" s="9">
        <v>37919</v>
      </c>
      <c r="D5250" s="9"/>
      <c r="E5250" s="9"/>
      <c r="F5250" s="10"/>
      <c r="H5250">
        <v>531.39</v>
      </c>
    </row>
    <row r="5251" spans="1:8" x14ac:dyDescent="0.25">
      <c r="A5251" s="57" t="s">
        <v>389</v>
      </c>
      <c r="B5251" s="57" t="s">
        <v>389</v>
      </c>
      <c r="C5251" s="9">
        <v>37924</v>
      </c>
      <c r="D5251" s="9"/>
      <c r="E5251" s="9"/>
      <c r="F5251" s="10"/>
      <c r="H5251">
        <v>505.06</v>
      </c>
    </row>
    <row r="5252" spans="1:8" x14ac:dyDescent="0.25">
      <c r="A5252" s="57" t="s">
        <v>389</v>
      </c>
      <c r="B5252" s="57" t="s">
        <v>389</v>
      </c>
      <c r="C5252" s="9">
        <v>37929</v>
      </c>
      <c r="D5252" s="9"/>
      <c r="E5252" s="9"/>
      <c r="F5252" s="10"/>
      <c r="H5252">
        <v>510.53</v>
      </c>
    </row>
    <row r="5253" spans="1:8" x14ac:dyDescent="0.25">
      <c r="A5253" s="57" t="s">
        <v>389</v>
      </c>
      <c r="B5253" s="57" t="s">
        <v>389</v>
      </c>
      <c r="C5253" s="9">
        <v>37934</v>
      </c>
      <c r="D5253" s="9"/>
      <c r="E5253" s="9"/>
      <c r="F5253" s="10"/>
      <c r="H5253">
        <v>527.99</v>
      </c>
    </row>
    <row r="5254" spans="1:8" x14ac:dyDescent="0.25">
      <c r="A5254" s="57" t="s">
        <v>389</v>
      </c>
      <c r="B5254" s="57" t="s">
        <v>389</v>
      </c>
      <c r="C5254" s="9">
        <v>37939</v>
      </c>
      <c r="D5254" s="9"/>
      <c r="E5254" s="9"/>
      <c r="F5254" s="10"/>
      <c r="H5254">
        <v>514.49</v>
      </c>
    </row>
    <row r="5255" spans="1:8" x14ac:dyDescent="0.25">
      <c r="A5255" s="57" t="s">
        <v>389</v>
      </c>
      <c r="B5255" s="57" t="s">
        <v>389</v>
      </c>
      <c r="C5255" s="9">
        <v>37961</v>
      </c>
      <c r="D5255" s="9"/>
      <c r="E5255" s="9"/>
      <c r="F5255" s="10"/>
      <c r="H5255">
        <v>520.22</v>
      </c>
    </row>
    <row r="5256" spans="1:8" x14ac:dyDescent="0.25">
      <c r="A5256" s="57" t="s">
        <v>389</v>
      </c>
      <c r="B5256" s="57" t="s">
        <v>389</v>
      </c>
      <c r="C5256" s="9">
        <v>37966</v>
      </c>
      <c r="D5256" s="9"/>
      <c r="E5256" s="9"/>
      <c r="F5256" s="10"/>
      <c r="H5256">
        <v>505.08</v>
      </c>
    </row>
    <row r="5257" spans="1:8" x14ac:dyDescent="0.25">
      <c r="A5257" s="57" t="s">
        <v>389</v>
      </c>
      <c r="B5257" s="57" t="s">
        <v>389</v>
      </c>
      <c r="C5257" s="9">
        <v>37970</v>
      </c>
      <c r="D5257" s="9"/>
      <c r="E5257" s="9"/>
      <c r="F5257" s="10"/>
      <c r="H5257">
        <v>522.91999999999996</v>
      </c>
    </row>
    <row r="5258" spans="1:8" x14ac:dyDescent="0.25">
      <c r="A5258" s="57" t="s">
        <v>389</v>
      </c>
      <c r="B5258" s="57" t="s">
        <v>389</v>
      </c>
      <c r="C5258" s="9">
        <v>37975</v>
      </c>
      <c r="D5258" s="9"/>
      <c r="E5258" s="9"/>
      <c r="F5258" s="10"/>
      <c r="H5258">
        <v>529.46</v>
      </c>
    </row>
    <row r="5259" spans="1:8" x14ac:dyDescent="0.25">
      <c r="A5259" s="57" t="s">
        <v>389</v>
      </c>
      <c r="B5259" s="57" t="s">
        <v>389</v>
      </c>
      <c r="C5259" s="9">
        <v>37986</v>
      </c>
      <c r="D5259" s="9"/>
      <c r="E5259" s="9"/>
      <c r="F5259" s="10"/>
      <c r="H5259">
        <v>515.77</v>
      </c>
    </row>
    <row r="5260" spans="1:8" x14ac:dyDescent="0.25">
      <c r="A5260" s="57" t="s">
        <v>389</v>
      </c>
      <c r="B5260" s="57" t="s">
        <v>389</v>
      </c>
      <c r="C5260" s="9">
        <v>37991</v>
      </c>
      <c r="D5260" s="9"/>
      <c r="E5260" s="9"/>
      <c r="F5260" s="10"/>
      <c r="H5260">
        <v>488.57</v>
      </c>
    </row>
    <row r="5261" spans="1:8" x14ac:dyDescent="0.25">
      <c r="A5261" s="57" t="s">
        <v>389</v>
      </c>
      <c r="B5261" s="57" t="s">
        <v>389</v>
      </c>
      <c r="C5261" s="9">
        <v>37995</v>
      </c>
      <c r="D5261" s="9"/>
      <c r="E5261" s="9"/>
      <c r="F5261" s="10"/>
      <c r="H5261">
        <v>480.7</v>
      </c>
    </row>
    <row r="5262" spans="1:8" x14ac:dyDescent="0.25">
      <c r="A5262" s="57" t="s">
        <v>389</v>
      </c>
      <c r="B5262" s="57" t="s">
        <v>389</v>
      </c>
      <c r="C5262" s="9">
        <v>38000</v>
      </c>
      <c r="D5262" s="9"/>
      <c r="E5262" s="9"/>
      <c r="F5262" s="10"/>
      <c r="H5262">
        <v>488.65</v>
      </c>
    </row>
    <row r="5263" spans="1:8" x14ac:dyDescent="0.25">
      <c r="A5263" s="57" t="s">
        <v>389</v>
      </c>
      <c r="B5263" s="57" t="s">
        <v>389</v>
      </c>
      <c r="C5263" s="9">
        <v>38005</v>
      </c>
      <c r="D5263" s="9"/>
      <c r="E5263" s="9"/>
      <c r="F5263" s="10"/>
      <c r="H5263">
        <v>481.95</v>
      </c>
    </row>
    <row r="5264" spans="1:8" x14ac:dyDescent="0.25">
      <c r="A5264" s="57" t="s">
        <v>389</v>
      </c>
      <c r="B5264" s="57" t="s">
        <v>389</v>
      </c>
      <c r="C5264" s="9">
        <v>38011</v>
      </c>
      <c r="D5264" s="9"/>
      <c r="E5264" s="9"/>
      <c r="F5264" s="10"/>
      <c r="H5264">
        <v>487.46</v>
      </c>
    </row>
    <row r="5265" spans="1:53" x14ac:dyDescent="0.25">
      <c r="A5265" s="57" t="s">
        <v>389</v>
      </c>
      <c r="B5265" s="57" t="s">
        <v>389</v>
      </c>
      <c r="C5265" s="9">
        <v>38015</v>
      </c>
      <c r="D5265" s="9"/>
      <c r="E5265" s="9"/>
      <c r="F5265" s="10"/>
      <c r="H5265">
        <v>490.73</v>
      </c>
    </row>
    <row r="5266" spans="1:53" x14ac:dyDescent="0.25">
      <c r="A5266" s="57" t="s">
        <v>389</v>
      </c>
      <c r="B5266" s="57" t="s">
        <v>389</v>
      </c>
      <c r="C5266" s="9">
        <v>38020</v>
      </c>
      <c r="D5266" s="9"/>
      <c r="E5266" s="9"/>
      <c r="F5266" s="10"/>
      <c r="H5266">
        <v>502.19</v>
      </c>
    </row>
    <row r="5267" spans="1:53" x14ac:dyDescent="0.25">
      <c r="A5267" s="57" t="s">
        <v>389</v>
      </c>
      <c r="B5267" s="57" t="s">
        <v>389</v>
      </c>
      <c r="C5267" s="9">
        <v>38026</v>
      </c>
      <c r="D5267" s="9"/>
      <c r="E5267" s="9"/>
      <c r="F5267" s="10"/>
      <c r="H5267">
        <v>496.3</v>
      </c>
    </row>
    <row r="5268" spans="1:53" x14ac:dyDescent="0.25">
      <c r="A5268" s="57" t="s">
        <v>389</v>
      </c>
      <c r="B5268" s="57" t="s">
        <v>389</v>
      </c>
      <c r="C5268" s="9">
        <v>38030</v>
      </c>
      <c r="D5268" s="9"/>
      <c r="E5268" s="9"/>
      <c r="F5268" s="10"/>
      <c r="H5268">
        <v>499.38</v>
      </c>
    </row>
    <row r="5269" spans="1:53" x14ac:dyDescent="0.25">
      <c r="A5269" s="57" t="s">
        <v>389</v>
      </c>
      <c r="B5269" s="57" t="s">
        <v>389</v>
      </c>
      <c r="C5269" s="9">
        <v>38036</v>
      </c>
      <c r="D5269" s="9"/>
      <c r="E5269" s="9"/>
      <c r="F5269" s="10"/>
      <c r="H5269">
        <v>517.30999999999995</v>
      </c>
    </row>
    <row r="5270" spans="1:53" x14ac:dyDescent="0.25">
      <c r="A5270" s="57" t="s">
        <v>389</v>
      </c>
      <c r="B5270" s="57" t="s">
        <v>389</v>
      </c>
      <c r="C5270" s="9">
        <v>38041</v>
      </c>
      <c r="D5270" s="9"/>
      <c r="E5270" s="9"/>
      <c r="F5270" s="10"/>
      <c r="H5270">
        <v>496</v>
      </c>
    </row>
    <row r="5271" spans="1:53" x14ac:dyDescent="0.25">
      <c r="A5271" s="57" t="s">
        <v>389</v>
      </c>
      <c r="B5271" s="57" t="s">
        <v>389</v>
      </c>
      <c r="C5271" s="9">
        <v>38045</v>
      </c>
      <c r="D5271" s="9"/>
      <c r="E5271" s="9"/>
      <c r="F5271" s="10"/>
      <c r="H5271">
        <v>483.45</v>
      </c>
    </row>
    <row r="5272" spans="1:53" x14ac:dyDescent="0.25">
      <c r="A5272" s="57" t="s">
        <v>389</v>
      </c>
      <c r="B5272" s="57" t="s">
        <v>389</v>
      </c>
      <c r="C5272" s="9">
        <v>38050</v>
      </c>
      <c r="D5272" s="9"/>
      <c r="E5272" s="9"/>
      <c r="F5272" s="10"/>
      <c r="H5272">
        <v>486.24</v>
      </c>
      <c r="U5272">
        <v>57.25</v>
      </c>
      <c r="AM5272">
        <v>0.55000000000000004</v>
      </c>
    </row>
    <row r="5273" spans="1:53" x14ac:dyDescent="0.25">
      <c r="A5273" s="57" t="s">
        <v>389</v>
      </c>
      <c r="B5273" s="57" t="s">
        <v>389</v>
      </c>
      <c r="C5273" s="9">
        <v>38055</v>
      </c>
      <c r="D5273" s="9"/>
      <c r="E5273" s="9"/>
      <c r="F5273" s="10"/>
      <c r="H5273">
        <v>491.29</v>
      </c>
      <c r="BA5273">
        <v>31</v>
      </c>
    </row>
    <row r="5274" spans="1:53" x14ac:dyDescent="0.25">
      <c r="A5274" s="57" t="s">
        <v>389</v>
      </c>
      <c r="B5274" s="57" t="s">
        <v>389</v>
      </c>
      <c r="C5274" s="9">
        <v>38057</v>
      </c>
      <c r="D5274" s="9"/>
      <c r="E5274" s="9"/>
      <c r="F5274" s="10"/>
      <c r="U5274">
        <v>93.29</v>
      </c>
      <c r="AM5274">
        <v>1.0900000000000001</v>
      </c>
    </row>
    <row r="5275" spans="1:53" x14ac:dyDescent="0.25">
      <c r="A5275" s="57" t="s">
        <v>389</v>
      </c>
      <c r="B5275" s="57" t="s">
        <v>389</v>
      </c>
      <c r="C5275" s="9">
        <v>38061</v>
      </c>
      <c r="D5275" s="9"/>
      <c r="E5275" s="9"/>
      <c r="F5275" s="10"/>
      <c r="H5275">
        <v>568.65</v>
      </c>
    </row>
    <row r="5276" spans="1:53" x14ac:dyDescent="0.25">
      <c r="A5276" s="57" t="s">
        <v>389</v>
      </c>
      <c r="B5276" s="57" t="s">
        <v>389</v>
      </c>
      <c r="C5276" s="9">
        <v>38066</v>
      </c>
      <c r="D5276" s="9"/>
      <c r="E5276" s="9"/>
      <c r="F5276" s="10"/>
      <c r="H5276">
        <v>523.87</v>
      </c>
      <c r="U5276">
        <v>151.34</v>
      </c>
      <c r="AM5276">
        <v>1.7</v>
      </c>
    </row>
    <row r="5277" spans="1:53" x14ac:dyDescent="0.25">
      <c r="A5277" s="57" t="s">
        <v>389</v>
      </c>
      <c r="B5277" s="57" t="s">
        <v>389</v>
      </c>
      <c r="C5277" s="9">
        <v>38071</v>
      </c>
      <c r="D5277" s="9"/>
      <c r="E5277" s="9"/>
      <c r="F5277" s="10"/>
      <c r="H5277">
        <v>496.61</v>
      </c>
      <c r="U5277">
        <v>140.99</v>
      </c>
      <c r="AM5277">
        <v>1.69</v>
      </c>
    </row>
    <row r="5278" spans="1:53" x14ac:dyDescent="0.25">
      <c r="A5278" s="57" t="s">
        <v>389</v>
      </c>
      <c r="B5278" s="57" t="s">
        <v>389</v>
      </c>
      <c r="C5278" s="9">
        <v>38076</v>
      </c>
      <c r="D5278" s="9"/>
      <c r="E5278" s="9"/>
      <c r="F5278" s="10"/>
      <c r="H5278">
        <v>512.25</v>
      </c>
    </row>
    <row r="5279" spans="1:53" x14ac:dyDescent="0.25">
      <c r="A5279" s="57" t="s">
        <v>389</v>
      </c>
      <c r="B5279" s="57" t="s">
        <v>389</v>
      </c>
      <c r="C5279" s="9">
        <v>38077</v>
      </c>
      <c r="D5279" s="9"/>
      <c r="E5279" s="9"/>
      <c r="F5279" s="10"/>
      <c r="U5279">
        <v>296.70999999999998</v>
      </c>
      <c r="AM5279">
        <v>3.49</v>
      </c>
    </row>
    <row r="5280" spans="1:53" x14ac:dyDescent="0.25">
      <c r="A5280" s="57" t="s">
        <v>389</v>
      </c>
      <c r="B5280" s="57" t="s">
        <v>389</v>
      </c>
      <c r="C5280" s="9">
        <v>38081</v>
      </c>
      <c r="D5280" s="9"/>
      <c r="E5280" s="9"/>
      <c r="F5280" s="10"/>
      <c r="H5280">
        <v>487.19</v>
      </c>
    </row>
    <row r="5281" spans="1:53" x14ac:dyDescent="0.25">
      <c r="A5281" s="57" t="s">
        <v>389</v>
      </c>
      <c r="B5281" s="57" t="s">
        <v>389</v>
      </c>
      <c r="C5281" s="9">
        <v>38085</v>
      </c>
      <c r="D5281" s="9"/>
      <c r="E5281" s="9"/>
      <c r="F5281" s="10"/>
      <c r="U5281">
        <v>500.95</v>
      </c>
      <c r="AM5281">
        <v>4.99</v>
      </c>
    </row>
    <row r="5282" spans="1:53" x14ac:dyDescent="0.25">
      <c r="A5282" s="57" t="s">
        <v>389</v>
      </c>
      <c r="B5282" s="57" t="s">
        <v>389</v>
      </c>
      <c r="C5282" s="9">
        <v>38086</v>
      </c>
      <c r="D5282" s="9"/>
      <c r="E5282" s="9"/>
      <c r="F5282" s="10"/>
      <c r="H5282">
        <v>477.26</v>
      </c>
    </row>
    <row r="5283" spans="1:53" x14ac:dyDescent="0.25">
      <c r="A5283" s="57" t="s">
        <v>389</v>
      </c>
      <c r="B5283" s="57" t="s">
        <v>389</v>
      </c>
      <c r="C5283" s="9">
        <v>38091</v>
      </c>
      <c r="D5283" s="9"/>
      <c r="E5283" s="9"/>
      <c r="F5283" s="10"/>
      <c r="H5283">
        <v>452.34</v>
      </c>
    </row>
    <row r="5284" spans="1:53" x14ac:dyDescent="0.25">
      <c r="A5284" s="57" t="s">
        <v>389</v>
      </c>
      <c r="B5284" s="57" t="s">
        <v>389</v>
      </c>
      <c r="C5284" s="9">
        <v>38093</v>
      </c>
      <c r="D5284" s="9"/>
      <c r="E5284" s="9"/>
      <c r="F5284" s="10"/>
      <c r="U5284">
        <v>539.75</v>
      </c>
      <c r="AM5284">
        <v>6.9</v>
      </c>
    </row>
    <row r="5285" spans="1:53" x14ac:dyDescent="0.25">
      <c r="A5285" s="57" t="s">
        <v>389</v>
      </c>
      <c r="B5285" s="57" t="s">
        <v>389</v>
      </c>
      <c r="C5285" s="9">
        <v>38097</v>
      </c>
      <c r="D5285" s="9"/>
      <c r="E5285" s="9"/>
      <c r="F5285" s="10"/>
      <c r="H5285">
        <v>544.72</v>
      </c>
    </row>
    <row r="5286" spans="1:53" x14ac:dyDescent="0.25">
      <c r="A5286" s="57" t="s">
        <v>389</v>
      </c>
      <c r="B5286" s="57" t="s">
        <v>389</v>
      </c>
      <c r="C5286" s="9">
        <v>38100</v>
      </c>
      <c r="D5286" s="9"/>
      <c r="E5286" s="9"/>
      <c r="F5286" s="10"/>
      <c r="U5286">
        <v>758</v>
      </c>
      <c r="AM5286">
        <v>6.41</v>
      </c>
      <c r="BA5286">
        <v>55</v>
      </c>
    </row>
    <row r="5287" spans="1:53" x14ac:dyDescent="0.25">
      <c r="A5287" s="57" t="s">
        <v>389</v>
      </c>
      <c r="B5287" s="57" t="s">
        <v>389</v>
      </c>
      <c r="C5287" s="9">
        <v>38102</v>
      </c>
      <c r="D5287" s="9"/>
      <c r="E5287" s="9"/>
      <c r="F5287" s="10"/>
      <c r="H5287">
        <v>486.54</v>
      </c>
    </row>
    <row r="5288" spans="1:53" x14ac:dyDescent="0.25">
      <c r="A5288" s="57" t="s">
        <v>389</v>
      </c>
      <c r="B5288" s="57" t="s">
        <v>389</v>
      </c>
      <c r="C5288" s="9">
        <v>38107</v>
      </c>
      <c r="D5288" s="9"/>
      <c r="E5288" s="9"/>
      <c r="F5288" s="10"/>
      <c r="H5288">
        <v>480</v>
      </c>
      <c r="U5288">
        <v>896.59</v>
      </c>
      <c r="AM5288">
        <v>5.47</v>
      </c>
    </row>
    <row r="5289" spans="1:53" x14ac:dyDescent="0.25">
      <c r="A5289" s="57" t="s">
        <v>389</v>
      </c>
      <c r="B5289" s="57" t="s">
        <v>389</v>
      </c>
      <c r="C5289" s="9">
        <v>38112</v>
      </c>
      <c r="D5289" s="9"/>
      <c r="E5289" s="9"/>
      <c r="F5289" s="10"/>
      <c r="H5289">
        <v>477.38</v>
      </c>
    </row>
    <row r="5290" spans="1:53" x14ac:dyDescent="0.25">
      <c r="A5290" s="57" t="s">
        <v>389</v>
      </c>
      <c r="B5290" s="57" t="s">
        <v>389</v>
      </c>
      <c r="C5290" s="9">
        <v>38114</v>
      </c>
      <c r="D5290" s="9"/>
      <c r="E5290" s="9"/>
      <c r="F5290" s="10"/>
      <c r="U5290">
        <v>1194.78</v>
      </c>
      <c r="AM5290">
        <v>5.15</v>
      </c>
    </row>
    <row r="5291" spans="1:53" x14ac:dyDescent="0.25">
      <c r="A5291" s="57" t="s">
        <v>389</v>
      </c>
      <c r="B5291" s="57" t="s">
        <v>389</v>
      </c>
      <c r="C5291" s="9">
        <v>38117</v>
      </c>
      <c r="D5291" s="9"/>
      <c r="E5291" s="9"/>
      <c r="F5291" s="10"/>
      <c r="H5291">
        <v>446.75</v>
      </c>
    </row>
    <row r="5292" spans="1:53" x14ac:dyDescent="0.25">
      <c r="A5292" s="57" t="s">
        <v>389</v>
      </c>
      <c r="B5292" s="57" t="s">
        <v>389</v>
      </c>
      <c r="C5292" s="9">
        <v>38119</v>
      </c>
      <c r="D5292" s="9"/>
      <c r="E5292" s="9"/>
      <c r="F5292" s="10"/>
      <c r="H5292">
        <v>462.6</v>
      </c>
    </row>
    <row r="5293" spans="1:53" x14ac:dyDescent="0.25">
      <c r="A5293" s="57" t="s">
        <v>389</v>
      </c>
      <c r="B5293" s="57" t="s">
        <v>389</v>
      </c>
      <c r="C5293" s="9">
        <v>38120</v>
      </c>
      <c r="D5293" s="9"/>
      <c r="E5293" s="9"/>
      <c r="F5293" s="10"/>
      <c r="U5293">
        <v>1302.02</v>
      </c>
      <c r="AM5293">
        <v>3.79</v>
      </c>
    </row>
    <row r="5294" spans="1:53" x14ac:dyDescent="0.25">
      <c r="A5294" s="57" t="s">
        <v>389</v>
      </c>
      <c r="B5294" s="57" t="s">
        <v>389</v>
      </c>
      <c r="C5294" s="9">
        <v>38124</v>
      </c>
      <c r="D5294" s="9"/>
      <c r="E5294" s="9"/>
      <c r="F5294" s="10"/>
      <c r="H5294">
        <v>455.8</v>
      </c>
    </row>
    <row r="5295" spans="1:53" x14ac:dyDescent="0.25">
      <c r="A5295" s="57" t="s">
        <v>389</v>
      </c>
      <c r="B5295" s="57" t="s">
        <v>389</v>
      </c>
      <c r="C5295" s="9">
        <v>38127</v>
      </c>
      <c r="D5295" s="9"/>
      <c r="E5295" s="9"/>
      <c r="F5295" s="10"/>
      <c r="U5295">
        <v>1100.03</v>
      </c>
      <c r="AM5295">
        <v>2.86</v>
      </c>
    </row>
    <row r="5296" spans="1:53" x14ac:dyDescent="0.25">
      <c r="A5296" s="57" t="s">
        <v>389</v>
      </c>
      <c r="B5296" s="57" t="s">
        <v>389</v>
      </c>
      <c r="C5296" s="9">
        <v>38129</v>
      </c>
      <c r="D5296" s="9"/>
      <c r="E5296" s="9"/>
      <c r="F5296" s="10"/>
      <c r="H5296">
        <v>423.6</v>
      </c>
    </row>
    <row r="5297" spans="1:53" x14ac:dyDescent="0.25">
      <c r="A5297" s="57" t="s">
        <v>389</v>
      </c>
      <c r="B5297" s="57" t="s">
        <v>389</v>
      </c>
      <c r="C5297" s="9">
        <v>38135</v>
      </c>
      <c r="D5297" s="9"/>
      <c r="E5297" s="9"/>
      <c r="F5297" s="10"/>
      <c r="H5297">
        <v>420.85</v>
      </c>
      <c r="U5297">
        <v>1581.04</v>
      </c>
      <c r="AM5297">
        <v>1.97</v>
      </c>
    </row>
    <row r="5298" spans="1:53" x14ac:dyDescent="0.25">
      <c r="A5298" s="57" t="s">
        <v>389</v>
      </c>
      <c r="B5298" s="57" t="s">
        <v>389</v>
      </c>
      <c r="C5298" s="9">
        <v>38140</v>
      </c>
      <c r="D5298" s="9"/>
      <c r="E5298" s="9"/>
      <c r="F5298" s="10"/>
      <c r="H5298">
        <v>409.9</v>
      </c>
    </row>
    <row r="5299" spans="1:53" x14ac:dyDescent="0.25">
      <c r="A5299" s="57" t="s">
        <v>389</v>
      </c>
      <c r="B5299" s="57" t="s">
        <v>389</v>
      </c>
      <c r="C5299" s="9">
        <v>38142</v>
      </c>
      <c r="D5299" s="9"/>
      <c r="E5299" s="9"/>
      <c r="F5299" s="10"/>
      <c r="U5299">
        <v>1638.43</v>
      </c>
      <c r="AD5299">
        <v>523.53</v>
      </c>
      <c r="AM5299">
        <v>0.38</v>
      </c>
      <c r="AT5299" t="s">
        <v>45</v>
      </c>
      <c r="BA5299">
        <v>90</v>
      </c>
    </row>
    <row r="5300" spans="1:53" x14ac:dyDescent="0.25">
      <c r="A5300" s="57" t="s">
        <v>389</v>
      </c>
      <c r="B5300" s="57" t="s">
        <v>389</v>
      </c>
      <c r="C5300" s="9">
        <v>38145</v>
      </c>
      <c r="D5300" s="9"/>
      <c r="E5300" s="9"/>
      <c r="F5300" s="10"/>
      <c r="H5300">
        <v>413.01</v>
      </c>
    </row>
    <row r="5301" spans="1:53" x14ac:dyDescent="0.25">
      <c r="A5301" s="57" t="s">
        <v>390</v>
      </c>
      <c r="B5301" s="57" t="s">
        <v>390</v>
      </c>
      <c r="C5301" s="9">
        <v>38150</v>
      </c>
      <c r="D5301" s="9"/>
      <c r="E5301" s="9"/>
      <c r="F5301" s="10"/>
      <c r="H5301">
        <v>399.88</v>
      </c>
    </row>
    <row r="5302" spans="1:53" x14ac:dyDescent="0.25">
      <c r="A5302" s="57" t="s">
        <v>390</v>
      </c>
      <c r="B5302" s="57" t="s">
        <v>390</v>
      </c>
      <c r="C5302" s="9">
        <v>38160</v>
      </c>
      <c r="D5302" s="9"/>
      <c r="E5302" s="9"/>
      <c r="F5302" s="10"/>
      <c r="H5302">
        <v>467.96</v>
      </c>
    </row>
    <row r="5303" spans="1:53" x14ac:dyDescent="0.25">
      <c r="A5303" s="57" t="s">
        <v>390</v>
      </c>
      <c r="B5303" s="57" t="s">
        <v>390</v>
      </c>
      <c r="C5303" s="9">
        <v>38164</v>
      </c>
      <c r="D5303" s="9"/>
      <c r="E5303" s="9"/>
      <c r="F5303" s="10"/>
      <c r="H5303">
        <v>553.54999999999995</v>
      </c>
    </row>
    <row r="5304" spans="1:53" x14ac:dyDescent="0.25">
      <c r="A5304" s="57" t="s">
        <v>390</v>
      </c>
      <c r="B5304" s="57" t="s">
        <v>390</v>
      </c>
      <c r="C5304" s="9">
        <v>38171</v>
      </c>
      <c r="D5304" s="9"/>
      <c r="E5304" s="9"/>
      <c r="F5304" s="10"/>
      <c r="H5304">
        <v>575.23</v>
      </c>
    </row>
    <row r="5305" spans="1:53" x14ac:dyDescent="0.25">
      <c r="A5305" s="57" t="s">
        <v>390</v>
      </c>
      <c r="B5305" s="57" t="s">
        <v>390</v>
      </c>
      <c r="C5305" s="9">
        <v>38188</v>
      </c>
      <c r="D5305" s="9"/>
      <c r="E5305" s="9"/>
      <c r="F5305" s="10"/>
      <c r="H5305">
        <v>564.59</v>
      </c>
    </row>
    <row r="5306" spans="1:53" x14ac:dyDescent="0.25">
      <c r="A5306" s="57" t="s">
        <v>390</v>
      </c>
      <c r="B5306" s="57" t="s">
        <v>390</v>
      </c>
      <c r="C5306" s="9">
        <v>38193</v>
      </c>
      <c r="D5306" s="9"/>
      <c r="E5306" s="9"/>
      <c r="F5306" s="10"/>
      <c r="H5306">
        <v>531.25</v>
      </c>
    </row>
    <row r="5307" spans="1:53" x14ac:dyDescent="0.25">
      <c r="A5307" s="57" t="s">
        <v>390</v>
      </c>
      <c r="B5307" s="57" t="s">
        <v>390</v>
      </c>
      <c r="C5307" s="9">
        <v>38200</v>
      </c>
      <c r="D5307" s="9"/>
      <c r="E5307" s="9"/>
      <c r="F5307" s="10"/>
      <c r="H5307">
        <v>616.32000000000005</v>
      </c>
    </row>
    <row r="5308" spans="1:53" x14ac:dyDescent="0.25">
      <c r="A5308" s="57" t="s">
        <v>390</v>
      </c>
      <c r="B5308" s="57" t="s">
        <v>390</v>
      </c>
      <c r="C5308" s="9">
        <v>38204</v>
      </c>
      <c r="D5308" s="9"/>
      <c r="E5308" s="9"/>
      <c r="F5308" s="10"/>
      <c r="H5308">
        <v>602.21</v>
      </c>
    </row>
    <row r="5309" spans="1:53" x14ac:dyDescent="0.25">
      <c r="A5309" s="57" t="s">
        <v>390</v>
      </c>
      <c r="B5309" s="57" t="s">
        <v>390</v>
      </c>
      <c r="C5309" s="9">
        <v>38212</v>
      </c>
      <c r="D5309" s="9"/>
      <c r="E5309" s="9"/>
      <c r="F5309" s="10"/>
      <c r="H5309">
        <v>610</v>
      </c>
    </row>
    <row r="5310" spans="1:53" x14ac:dyDescent="0.25">
      <c r="A5310" s="57" t="s">
        <v>390</v>
      </c>
      <c r="B5310" s="57" t="s">
        <v>390</v>
      </c>
      <c r="C5310" s="9">
        <v>38217</v>
      </c>
      <c r="D5310" s="9"/>
      <c r="E5310" s="9"/>
      <c r="F5310" s="10"/>
      <c r="H5310">
        <v>599.77</v>
      </c>
    </row>
    <row r="5311" spans="1:53" x14ac:dyDescent="0.25">
      <c r="A5311" s="57" t="s">
        <v>390</v>
      </c>
      <c r="B5311" s="57" t="s">
        <v>390</v>
      </c>
      <c r="C5311" s="9">
        <v>38222</v>
      </c>
      <c r="D5311" s="9"/>
      <c r="E5311" s="9"/>
      <c r="F5311" s="10"/>
      <c r="H5311">
        <v>570.41</v>
      </c>
    </row>
    <row r="5312" spans="1:53" x14ac:dyDescent="0.25">
      <c r="A5312" s="57" t="s">
        <v>390</v>
      </c>
      <c r="B5312" s="57" t="s">
        <v>390</v>
      </c>
      <c r="C5312" s="9">
        <v>38229</v>
      </c>
      <c r="D5312" s="9"/>
      <c r="E5312" s="9"/>
      <c r="F5312" s="10"/>
      <c r="H5312">
        <v>607.75</v>
      </c>
    </row>
    <row r="5313" spans="1:8" x14ac:dyDescent="0.25">
      <c r="A5313" s="57" t="s">
        <v>390</v>
      </c>
      <c r="B5313" s="57" t="s">
        <v>390</v>
      </c>
      <c r="C5313" s="9">
        <v>38232</v>
      </c>
      <c r="D5313" s="9"/>
      <c r="E5313" s="9"/>
      <c r="F5313" s="10"/>
      <c r="H5313">
        <v>575.24</v>
      </c>
    </row>
    <row r="5314" spans="1:8" x14ac:dyDescent="0.25">
      <c r="A5314" s="57" t="s">
        <v>390</v>
      </c>
      <c r="B5314" s="57" t="s">
        <v>390</v>
      </c>
      <c r="C5314" s="9">
        <v>38234</v>
      </c>
      <c r="D5314" s="9"/>
      <c r="E5314" s="9"/>
      <c r="F5314" s="10"/>
      <c r="H5314">
        <v>575.24</v>
      </c>
    </row>
    <row r="5315" spans="1:8" x14ac:dyDescent="0.25">
      <c r="A5315" s="57" t="s">
        <v>390</v>
      </c>
      <c r="B5315" s="57" t="s">
        <v>390</v>
      </c>
      <c r="C5315" s="9">
        <v>38239</v>
      </c>
      <c r="D5315" s="9"/>
      <c r="E5315" s="9"/>
      <c r="F5315" s="10"/>
      <c r="H5315">
        <v>542.29999999999995</v>
      </c>
    </row>
    <row r="5316" spans="1:8" x14ac:dyDescent="0.25">
      <c r="A5316" s="57" t="s">
        <v>390</v>
      </c>
      <c r="B5316" s="57" t="s">
        <v>390</v>
      </c>
      <c r="C5316" s="9">
        <v>38245</v>
      </c>
      <c r="D5316" s="9"/>
      <c r="E5316" s="9"/>
      <c r="F5316" s="10"/>
      <c r="H5316">
        <v>553.24</v>
      </c>
    </row>
    <row r="5317" spans="1:8" x14ac:dyDescent="0.25">
      <c r="A5317" s="57" t="s">
        <v>390</v>
      </c>
      <c r="B5317" s="57" t="s">
        <v>390</v>
      </c>
      <c r="C5317" s="9">
        <v>38250</v>
      </c>
      <c r="D5317" s="9"/>
      <c r="E5317" s="9"/>
      <c r="F5317" s="10"/>
      <c r="H5317">
        <v>537</v>
      </c>
    </row>
    <row r="5318" spans="1:8" x14ac:dyDescent="0.25">
      <c r="A5318" s="57" t="s">
        <v>390</v>
      </c>
      <c r="B5318" s="57" t="s">
        <v>390</v>
      </c>
      <c r="C5318" s="9">
        <v>38255</v>
      </c>
      <c r="D5318" s="9"/>
      <c r="E5318" s="9"/>
      <c r="F5318" s="10"/>
      <c r="H5318">
        <v>528.51</v>
      </c>
    </row>
    <row r="5319" spans="1:8" x14ac:dyDescent="0.25">
      <c r="A5319" s="57" t="s">
        <v>390</v>
      </c>
      <c r="B5319" s="57" t="s">
        <v>390</v>
      </c>
      <c r="C5319" s="9">
        <v>38262</v>
      </c>
      <c r="D5319" s="9"/>
      <c r="E5319" s="9"/>
      <c r="F5319" s="10"/>
      <c r="H5319">
        <v>517.92999999999995</v>
      </c>
    </row>
    <row r="5320" spans="1:8" x14ac:dyDescent="0.25">
      <c r="A5320" s="57" t="s">
        <v>390</v>
      </c>
      <c r="B5320" s="57" t="s">
        <v>390</v>
      </c>
      <c r="C5320" s="9">
        <v>38268</v>
      </c>
      <c r="D5320" s="9"/>
      <c r="E5320" s="9"/>
      <c r="F5320" s="10"/>
      <c r="H5320">
        <v>501.28</v>
      </c>
    </row>
    <row r="5321" spans="1:8" x14ac:dyDescent="0.25">
      <c r="A5321" s="57" t="s">
        <v>390</v>
      </c>
      <c r="B5321" s="57" t="s">
        <v>390</v>
      </c>
      <c r="C5321" s="9">
        <v>38273</v>
      </c>
      <c r="D5321" s="9"/>
      <c r="E5321" s="9"/>
      <c r="F5321" s="10"/>
      <c r="H5321">
        <v>498.74</v>
      </c>
    </row>
    <row r="5322" spans="1:8" x14ac:dyDescent="0.25">
      <c r="A5322" s="57" t="s">
        <v>390</v>
      </c>
      <c r="B5322" s="57" t="s">
        <v>390</v>
      </c>
      <c r="C5322" s="9">
        <v>38278</v>
      </c>
      <c r="D5322" s="9"/>
      <c r="E5322" s="9"/>
      <c r="F5322" s="10"/>
      <c r="H5322">
        <v>498</v>
      </c>
    </row>
    <row r="5323" spans="1:8" x14ac:dyDescent="0.25">
      <c r="A5323" s="57" t="s">
        <v>390</v>
      </c>
      <c r="B5323" s="57" t="s">
        <v>390</v>
      </c>
      <c r="C5323" s="9">
        <v>38283</v>
      </c>
      <c r="D5323" s="9"/>
      <c r="E5323" s="9"/>
      <c r="F5323" s="10"/>
      <c r="H5323">
        <v>503.12</v>
      </c>
    </row>
    <row r="5324" spans="1:8" x14ac:dyDescent="0.25">
      <c r="A5324" s="57" t="s">
        <v>390</v>
      </c>
      <c r="B5324" s="57" t="s">
        <v>390</v>
      </c>
      <c r="C5324" s="9">
        <v>38288</v>
      </c>
      <c r="D5324" s="9"/>
      <c r="E5324" s="9"/>
      <c r="F5324" s="10"/>
      <c r="H5324">
        <v>500.47</v>
      </c>
    </row>
    <row r="5325" spans="1:8" x14ac:dyDescent="0.25">
      <c r="A5325" s="57" t="s">
        <v>390</v>
      </c>
      <c r="B5325" s="57" t="s">
        <v>390</v>
      </c>
      <c r="C5325" s="9">
        <v>38303</v>
      </c>
      <c r="D5325" s="9"/>
      <c r="E5325" s="9"/>
      <c r="F5325" s="10"/>
      <c r="H5325">
        <v>521.92999999999995</v>
      </c>
    </row>
    <row r="5326" spans="1:8" x14ac:dyDescent="0.25">
      <c r="A5326" s="57" t="s">
        <v>390</v>
      </c>
      <c r="B5326" s="57" t="s">
        <v>390</v>
      </c>
      <c r="C5326" s="9">
        <v>38308</v>
      </c>
      <c r="D5326" s="9"/>
      <c r="E5326" s="9"/>
      <c r="F5326" s="10"/>
      <c r="H5326">
        <v>485.45</v>
      </c>
    </row>
    <row r="5327" spans="1:8" x14ac:dyDescent="0.25">
      <c r="A5327" s="57" t="s">
        <v>390</v>
      </c>
      <c r="B5327" s="57" t="s">
        <v>390</v>
      </c>
      <c r="C5327" s="9">
        <v>38322</v>
      </c>
      <c r="D5327" s="9"/>
      <c r="E5327" s="9"/>
      <c r="F5327" s="10"/>
      <c r="H5327">
        <v>507.99</v>
      </c>
    </row>
    <row r="5328" spans="1:8" x14ac:dyDescent="0.25">
      <c r="A5328" s="57" t="s">
        <v>390</v>
      </c>
      <c r="B5328" s="57" t="s">
        <v>390</v>
      </c>
      <c r="C5328" s="9">
        <v>38331</v>
      </c>
      <c r="D5328" s="9"/>
      <c r="E5328" s="9"/>
      <c r="F5328" s="10"/>
      <c r="H5328">
        <v>501.18</v>
      </c>
    </row>
    <row r="5329" spans="1:39" x14ac:dyDescent="0.25">
      <c r="A5329" s="57" t="s">
        <v>390</v>
      </c>
      <c r="B5329" s="57" t="s">
        <v>390</v>
      </c>
      <c r="C5329" s="9">
        <v>38341</v>
      </c>
      <c r="D5329" s="9"/>
      <c r="E5329" s="9"/>
      <c r="F5329" s="10"/>
      <c r="H5329">
        <v>509.35</v>
      </c>
    </row>
    <row r="5330" spans="1:39" x14ac:dyDescent="0.25">
      <c r="A5330" s="57" t="s">
        <v>390</v>
      </c>
      <c r="B5330" s="57" t="s">
        <v>390</v>
      </c>
      <c r="C5330" s="9">
        <v>38351</v>
      </c>
      <c r="D5330" s="9"/>
      <c r="E5330" s="9"/>
      <c r="F5330" s="10"/>
      <c r="H5330">
        <v>501.15</v>
      </c>
    </row>
    <row r="5331" spans="1:39" x14ac:dyDescent="0.25">
      <c r="A5331" s="57" t="s">
        <v>390</v>
      </c>
      <c r="B5331" s="57" t="s">
        <v>390</v>
      </c>
      <c r="C5331" s="9">
        <v>38361</v>
      </c>
      <c r="D5331" s="9"/>
      <c r="E5331" s="9"/>
      <c r="F5331" s="10"/>
      <c r="H5331">
        <v>503.67</v>
      </c>
    </row>
    <row r="5332" spans="1:39" x14ac:dyDescent="0.25">
      <c r="A5332" s="57" t="s">
        <v>390</v>
      </c>
      <c r="B5332" s="57" t="s">
        <v>390</v>
      </c>
      <c r="C5332" s="9">
        <v>38373</v>
      </c>
      <c r="D5332" s="9"/>
      <c r="E5332" s="9"/>
      <c r="F5332" s="10"/>
      <c r="H5332">
        <v>502.06</v>
      </c>
    </row>
    <row r="5333" spans="1:39" x14ac:dyDescent="0.25">
      <c r="A5333" s="57" t="s">
        <v>390</v>
      </c>
      <c r="B5333" s="57" t="s">
        <v>390</v>
      </c>
      <c r="C5333" s="9">
        <v>38377</v>
      </c>
      <c r="D5333" s="9"/>
      <c r="E5333" s="9"/>
      <c r="F5333" s="10"/>
      <c r="U5333">
        <v>90.97</v>
      </c>
      <c r="AM5333">
        <v>0.43</v>
      </c>
    </row>
    <row r="5334" spans="1:39" x14ac:dyDescent="0.25">
      <c r="A5334" s="57" t="s">
        <v>390</v>
      </c>
      <c r="B5334" s="57" t="s">
        <v>390</v>
      </c>
      <c r="C5334" s="9">
        <v>38382</v>
      </c>
      <c r="D5334" s="9"/>
      <c r="E5334" s="9"/>
      <c r="F5334" s="10"/>
      <c r="H5334">
        <v>512.97</v>
      </c>
    </row>
    <row r="5335" spans="1:39" x14ac:dyDescent="0.25">
      <c r="A5335" s="57" t="s">
        <v>390</v>
      </c>
      <c r="B5335" s="57" t="s">
        <v>390</v>
      </c>
      <c r="C5335" s="9">
        <v>38394</v>
      </c>
      <c r="D5335" s="9"/>
      <c r="E5335" s="9"/>
      <c r="F5335" s="10"/>
      <c r="H5335">
        <v>505</v>
      </c>
    </row>
    <row r="5336" spans="1:39" x14ac:dyDescent="0.25">
      <c r="A5336" s="57" t="s">
        <v>390</v>
      </c>
      <c r="B5336" s="57" t="s">
        <v>390</v>
      </c>
      <c r="C5336" s="9">
        <v>38403</v>
      </c>
      <c r="D5336" s="9"/>
      <c r="E5336" s="9"/>
      <c r="F5336" s="10"/>
      <c r="H5336">
        <v>506.68</v>
      </c>
    </row>
    <row r="5337" spans="1:39" x14ac:dyDescent="0.25">
      <c r="A5337" s="57" t="s">
        <v>390</v>
      </c>
      <c r="B5337" s="57" t="s">
        <v>390</v>
      </c>
      <c r="C5337" s="9">
        <v>38411</v>
      </c>
      <c r="D5337" s="9"/>
      <c r="E5337" s="9"/>
      <c r="F5337" s="10"/>
      <c r="U5337">
        <v>104.09</v>
      </c>
      <c r="AM5337">
        <v>0.48</v>
      </c>
    </row>
    <row r="5338" spans="1:39" x14ac:dyDescent="0.25">
      <c r="A5338" s="57" t="s">
        <v>390</v>
      </c>
      <c r="B5338" s="57" t="s">
        <v>390</v>
      </c>
      <c r="C5338" s="9">
        <v>38412</v>
      </c>
      <c r="D5338" s="9"/>
      <c r="E5338" s="9"/>
      <c r="F5338" s="10"/>
      <c r="H5338">
        <v>505.38</v>
      </c>
    </row>
    <row r="5339" spans="1:39" x14ac:dyDescent="0.25">
      <c r="A5339" s="57" t="s">
        <v>390</v>
      </c>
      <c r="B5339" s="57" t="s">
        <v>390</v>
      </c>
      <c r="C5339" s="9">
        <v>38417</v>
      </c>
      <c r="D5339" s="9"/>
      <c r="E5339" s="9"/>
      <c r="F5339" s="10"/>
      <c r="H5339">
        <v>498.57</v>
      </c>
    </row>
    <row r="5340" spans="1:39" x14ac:dyDescent="0.25">
      <c r="A5340" s="57" t="s">
        <v>390</v>
      </c>
      <c r="B5340" s="57" t="s">
        <v>390</v>
      </c>
      <c r="C5340" s="9">
        <v>38422</v>
      </c>
      <c r="D5340" s="9"/>
      <c r="E5340" s="9"/>
      <c r="F5340" s="10"/>
      <c r="H5340">
        <v>499.99</v>
      </c>
    </row>
    <row r="5341" spans="1:39" x14ac:dyDescent="0.25">
      <c r="A5341" s="57" t="s">
        <v>390</v>
      </c>
      <c r="B5341" s="57" t="s">
        <v>390</v>
      </c>
      <c r="C5341" s="9">
        <v>38427</v>
      </c>
      <c r="D5341" s="9"/>
      <c r="E5341" s="9"/>
      <c r="F5341" s="10"/>
      <c r="H5341">
        <v>489</v>
      </c>
    </row>
    <row r="5342" spans="1:39" x14ac:dyDescent="0.25">
      <c r="A5342" s="57" t="s">
        <v>390</v>
      </c>
      <c r="B5342" s="57" t="s">
        <v>390</v>
      </c>
      <c r="C5342" s="9">
        <v>38431</v>
      </c>
      <c r="D5342" s="9"/>
      <c r="E5342" s="9"/>
      <c r="F5342" s="10"/>
      <c r="U5342">
        <v>150.13</v>
      </c>
      <c r="AM5342">
        <v>1.05</v>
      </c>
    </row>
    <row r="5343" spans="1:39" x14ac:dyDescent="0.25">
      <c r="A5343" s="57" t="s">
        <v>390</v>
      </c>
      <c r="B5343" s="57" t="s">
        <v>390</v>
      </c>
      <c r="C5343" s="9">
        <v>38432</v>
      </c>
      <c r="D5343" s="9"/>
      <c r="E5343" s="9"/>
      <c r="F5343" s="10"/>
      <c r="H5343">
        <v>489</v>
      </c>
    </row>
    <row r="5344" spans="1:39" x14ac:dyDescent="0.25">
      <c r="A5344" s="57" t="s">
        <v>390</v>
      </c>
      <c r="B5344" s="57" t="s">
        <v>390</v>
      </c>
      <c r="C5344" s="9">
        <v>38436</v>
      </c>
      <c r="D5344" s="9"/>
      <c r="E5344" s="9"/>
      <c r="F5344" s="10"/>
      <c r="U5344">
        <v>188.15</v>
      </c>
      <c r="AM5344">
        <v>1.56</v>
      </c>
    </row>
    <row r="5345" spans="1:65" x14ac:dyDescent="0.25">
      <c r="A5345" s="57" t="s">
        <v>390</v>
      </c>
      <c r="B5345" s="57" t="s">
        <v>390</v>
      </c>
      <c r="C5345" s="9">
        <v>38437</v>
      </c>
      <c r="D5345" s="9"/>
      <c r="E5345" s="9"/>
      <c r="F5345" s="10"/>
      <c r="H5345">
        <v>476</v>
      </c>
    </row>
    <row r="5346" spans="1:65" x14ac:dyDescent="0.25">
      <c r="A5346" s="57" t="s">
        <v>390</v>
      </c>
      <c r="B5346" s="57" t="s">
        <v>390</v>
      </c>
      <c r="C5346" s="9">
        <v>38438</v>
      </c>
      <c r="D5346" s="9"/>
      <c r="E5346" s="9"/>
      <c r="F5346" s="10"/>
      <c r="BA5346">
        <v>31</v>
      </c>
    </row>
    <row r="5347" spans="1:65" x14ac:dyDescent="0.25">
      <c r="A5347" s="57" t="s">
        <v>390</v>
      </c>
      <c r="B5347" s="57" t="s">
        <v>390</v>
      </c>
      <c r="C5347" s="9">
        <v>38441</v>
      </c>
      <c r="D5347" s="9"/>
      <c r="E5347" s="9"/>
      <c r="F5347" s="10"/>
      <c r="U5347">
        <v>236.97</v>
      </c>
      <c r="AM5347">
        <v>1.89</v>
      </c>
    </row>
    <row r="5348" spans="1:65" x14ac:dyDescent="0.25">
      <c r="A5348" s="57" t="s">
        <v>390</v>
      </c>
      <c r="B5348" s="57" t="s">
        <v>390</v>
      </c>
      <c r="C5348" s="9">
        <v>38448</v>
      </c>
      <c r="D5348" s="9"/>
      <c r="E5348" s="9"/>
      <c r="F5348" s="10"/>
      <c r="H5348">
        <v>560</v>
      </c>
    </row>
    <row r="5349" spans="1:65" x14ac:dyDescent="0.25">
      <c r="A5349" s="57" t="s">
        <v>390</v>
      </c>
      <c r="B5349" s="57" t="s">
        <v>390</v>
      </c>
      <c r="C5349" s="9">
        <v>38452</v>
      </c>
      <c r="D5349" s="9"/>
      <c r="E5349" s="9"/>
      <c r="F5349" s="10"/>
      <c r="H5349">
        <v>522</v>
      </c>
      <c r="U5349">
        <v>408</v>
      </c>
      <c r="AM5349">
        <v>4.46</v>
      </c>
    </row>
    <row r="5350" spans="1:65" x14ac:dyDescent="0.25">
      <c r="A5350" s="57" t="s">
        <v>390</v>
      </c>
      <c r="B5350" s="57" t="s">
        <v>390</v>
      </c>
      <c r="C5350" s="9">
        <v>38457</v>
      </c>
      <c r="D5350" s="9"/>
      <c r="E5350" s="9"/>
      <c r="F5350" s="10"/>
      <c r="H5350">
        <v>482</v>
      </c>
    </row>
    <row r="5351" spans="1:65" x14ac:dyDescent="0.25">
      <c r="A5351" s="57" t="s">
        <v>390</v>
      </c>
      <c r="B5351" s="57" t="s">
        <v>390</v>
      </c>
      <c r="C5351" s="9">
        <v>38462</v>
      </c>
      <c r="D5351" s="9"/>
      <c r="E5351" s="9"/>
      <c r="F5351" s="10"/>
      <c r="H5351">
        <v>502</v>
      </c>
      <c r="U5351">
        <v>373.73</v>
      </c>
      <c r="AM5351">
        <v>5.0199999999999996</v>
      </c>
    </row>
    <row r="5352" spans="1:65" x14ac:dyDescent="0.25">
      <c r="A5352" s="57" t="s">
        <v>390</v>
      </c>
      <c r="B5352" s="57" t="s">
        <v>390</v>
      </c>
      <c r="C5352" s="9">
        <v>38467</v>
      </c>
      <c r="D5352" s="9"/>
      <c r="E5352" s="9"/>
      <c r="F5352" s="10"/>
      <c r="H5352">
        <v>453</v>
      </c>
    </row>
    <row r="5353" spans="1:65" s="15" customFormat="1" x14ac:dyDescent="0.25">
      <c r="A5353" s="57" t="s">
        <v>390</v>
      </c>
      <c r="B5353" s="57" t="s">
        <v>390</v>
      </c>
      <c r="C5353" s="9">
        <v>38472</v>
      </c>
      <c r="D5353" s="9"/>
      <c r="E5353" s="9"/>
      <c r="F5353" s="10"/>
      <c r="G5353"/>
      <c r="H5353">
        <v>454</v>
      </c>
      <c r="I5353"/>
      <c r="J5353"/>
      <c r="K5353"/>
      <c r="L5353"/>
      <c r="M5353"/>
      <c r="N5353"/>
      <c r="O5353"/>
      <c r="P5353"/>
      <c r="Q5353"/>
      <c r="R5353"/>
      <c r="S5353"/>
      <c r="T5353"/>
      <c r="U5353">
        <v>819.46</v>
      </c>
      <c r="V5353"/>
      <c r="W5353"/>
      <c r="X5353"/>
      <c r="Y5353" s="2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>
        <v>5.51</v>
      </c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</row>
    <row r="5354" spans="1:65" s="15" customFormat="1" x14ac:dyDescent="0.25">
      <c r="A5354" s="57" t="s">
        <v>390</v>
      </c>
      <c r="B5354" s="57" t="s">
        <v>390</v>
      </c>
      <c r="C5354" s="9">
        <v>38478</v>
      </c>
      <c r="D5354" s="9"/>
      <c r="E5354" s="9"/>
      <c r="F5354" s="10"/>
      <c r="G5354"/>
      <c r="H5354">
        <v>444</v>
      </c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 s="2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</row>
    <row r="5355" spans="1:65" s="15" customFormat="1" x14ac:dyDescent="0.25">
      <c r="A5355" s="57" t="s">
        <v>390</v>
      </c>
      <c r="B5355" s="57" t="s">
        <v>390</v>
      </c>
      <c r="C5355" s="9">
        <v>38482</v>
      </c>
      <c r="D5355" s="9"/>
      <c r="E5355" s="9"/>
      <c r="F5355" s="1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>
        <v>1322.84</v>
      </c>
      <c r="V5355"/>
      <c r="W5355"/>
      <c r="X5355"/>
      <c r="Y5355" s="2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>
        <v>5.68</v>
      </c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>
        <v>55</v>
      </c>
      <c r="BB5355"/>
      <c r="BC5355"/>
      <c r="BD5355"/>
      <c r="BE5355"/>
      <c r="BF5355"/>
      <c r="BG5355"/>
      <c r="BH5355"/>
      <c r="BI5355"/>
      <c r="BJ5355"/>
      <c r="BK5355"/>
      <c r="BL5355"/>
      <c r="BM5355"/>
    </row>
    <row r="5356" spans="1:65" s="15" customFormat="1" x14ac:dyDescent="0.25">
      <c r="A5356" s="57" t="s">
        <v>390</v>
      </c>
      <c r="B5356" s="57" t="s">
        <v>390</v>
      </c>
      <c r="C5356" s="9">
        <v>38483</v>
      </c>
      <c r="D5356" s="9"/>
      <c r="E5356" s="9"/>
      <c r="F5356" s="10"/>
      <c r="G5356"/>
      <c r="H5356">
        <v>514</v>
      </c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 s="2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</row>
    <row r="5357" spans="1:65" s="15" customFormat="1" x14ac:dyDescent="0.25">
      <c r="A5357" s="57" t="s">
        <v>390</v>
      </c>
      <c r="B5357" s="57" t="s">
        <v>390</v>
      </c>
      <c r="C5357" s="9">
        <v>38488</v>
      </c>
      <c r="D5357" s="9"/>
      <c r="E5357" s="9"/>
      <c r="F5357" s="10"/>
      <c r="G5357"/>
      <c r="H5357">
        <v>483</v>
      </c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 s="2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</row>
    <row r="5358" spans="1:65" s="15" customFormat="1" x14ac:dyDescent="0.25">
      <c r="A5358" s="57" t="s">
        <v>390</v>
      </c>
      <c r="B5358" s="57" t="s">
        <v>390</v>
      </c>
      <c r="C5358" s="9">
        <v>38492</v>
      </c>
      <c r="D5358" s="9"/>
      <c r="E5358" s="9"/>
      <c r="F5358" s="1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>
        <v>986.53</v>
      </c>
      <c r="V5358"/>
      <c r="W5358"/>
      <c r="X5358"/>
      <c r="Y5358" s="2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>
        <v>4.7</v>
      </c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</row>
    <row r="5359" spans="1:65" s="15" customFormat="1" x14ac:dyDescent="0.25">
      <c r="A5359" s="57" t="s">
        <v>390</v>
      </c>
      <c r="B5359" s="57" t="s">
        <v>390</v>
      </c>
      <c r="C5359" s="9">
        <v>38493</v>
      </c>
      <c r="D5359" s="9"/>
      <c r="E5359" s="9"/>
      <c r="F5359" s="10"/>
      <c r="G5359"/>
      <c r="H5359">
        <v>472</v>
      </c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 s="2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</row>
    <row r="5360" spans="1:65" x14ac:dyDescent="0.25">
      <c r="A5360" s="57" t="s">
        <v>390</v>
      </c>
      <c r="B5360" s="57" t="s">
        <v>390</v>
      </c>
      <c r="C5360" s="9">
        <v>38498</v>
      </c>
      <c r="D5360" s="9"/>
      <c r="E5360" s="9"/>
      <c r="F5360" s="10"/>
      <c r="H5360">
        <v>439</v>
      </c>
    </row>
    <row r="5361" spans="1:53" x14ac:dyDescent="0.25">
      <c r="A5361" s="57" t="s">
        <v>390</v>
      </c>
      <c r="B5361" s="57" t="s">
        <v>390</v>
      </c>
      <c r="C5361" s="9">
        <v>38502</v>
      </c>
      <c r="D5361" s="9"/>
      <c r="E5361" s="9"/>
      <c r="F5361" s="10"/>
      <c r="U5361">
        <v>1662.99</v>
      </c>
      <c r="AM5361">
        <v>2.36</v>
      </c>
    </row>
    <row r="5362" spans="1:53" x14ac:dyDescent="0.25">
      <c r="A5362" s="57" t="s">
        <v>390</v>
      </c>
      <c r="B5362" s="57" t="s">
        <v>390</v>
      </c>
      <c r="C5362" s="9">
        <v>38503</v>
      </c>
      <c r="D5362" s="9"/>
      <c r="E5362" s="9"/>
      <c r="F5362" s="10"/>
      <c r="H5362">
        <v>415</v>
      </c>
    </row>
    <row r="5363" spans="1:53" x14ac:dyDescent="0.25">
      <c r="A5363" s="57" t="s">
        <v>390</v>
      </c>
      <c r="B5363" s="57" t="s">
        <v>390</v>
      </c>
      <c r="C5363" s="9">
        <v>38508</v>
      </c>
      <c r="D5363" s="9"/>
      <c r="E5363" s="9"/>
      <c r="F5363" s="10"/>
      <c r="H5363">
        <v>408.05</v>
      </c>
      <c r="U5363">
        <v>1478.89</v>
      </c>
    </row>
    <row r="5364" spans="1:53" x14ac:dyDescent="0.25">
      <c r="A5364" s="57" t="s">
        <v>390</v>
      </c>
      <c r="B5364" s="57" t="s">
        <v>390</v>
      </c>
      <c r="C5364" s="9">
        <v>38510</v>
      </c>
      <c r="D5364" s="9"/>
      <c r="E5364" s="9"/>
      <c r="F5364" s="10"/>
      <c r="H5364">
        <v>378</v>
      </c>
    </row>
    <row r="5365" spans="1:53" x14ac:dyDescent="0.25">
      <c r="A5365" s="57" t="s">
        <v>390</v>
      </c>
      <c r="B5365" s="57" t="s">
        <v>390</v>
      </c>
      <c r="C5365" s="9">
        <v>38511</v>
      </c>
      <c r="D5365" s="9"/>
      <c r="E5365" s="9"/>
      <c r="F5365" s="10"/>
      <c r="AD5365">
        <v>516.92999999999995</v>
      </c>
      <c r="AT5365" t="s">
        <v>45</v>
      </c>
      <c r="BA5365">
        <v>90</v>
      </c>
    </row>
    <row r="5366" spans="1:53" x14ac:dyDescent="0.25">
      <c r="A5366" s="57" t="s">
        <v>390</v>
      </c>
      <c r="B5366" s="57" t="s">
        <v>390</v>
      </c>
      <c r="C5366" s="9">
        <v>38514</v>
      </c>
      <c r="D5366" s="9"/>
      <c r="E5366" s="9"/>
      <c r="F5366" s="10"/>
      <c r="H5366">
        <v>383</v>
      </c>
    </row>
    <row r="5367" spans="1:53" x14ac:dyDescent="0.25">
      <c r="A5367" s="57" t="s">
        <v>390</v>
      </c>
      <c r="B5367" s="57" t="s">
        <v>390</v>
      </c>
      <c r="C5367" s="9">
        <v>38520</v>
      </c>
      <c r="D5367" s="9"/>
      <c r="E5367" s="9"/>
      <c r="F5367" s="10"/>
      <c r="H5367">
        <v>378</v>
      </c>
    </row>
    <row r="5368" spans="1:53" x14ac:dyDescent="0.25">
      <c r="A5368" s="57" t="s">
        <v>390</v>
      </c>
      <c r="B5368" s="57" t="s">
        <v>390</v>
      </c>
      <c r="C5368" s="9">
        <v>38525</v>
      </c>
      <c r="D5368" s="9"/>
      <c r="E5368" s="9"/>
      <c r="F5368" s="10"/>
      <c r="H5368">
        <v>403</v>
      </c>
    </row>
    <row r="5369" spans="1:53" x14ac:dyDescent="0.25">
      <c r="A5369" s="71" t="s">
        <v>295</v>
      </c>
      <c r="B5369" s="71" t="s">
        <v>295</v>
      </c>
      <c r="C5369" s="42">
        <v>41459</v>
      </c>
      <c r="F5369" s="10" t="s">
        <v>114</v>
      </c>
      <c r="AJ5369" s="22">
        <v>6.4481290753675298</v>
      </c>
    </row>
    <row r="5370" spans="1:53" x14ac:dyDescent="0.25">
      <c r="A5370" s="71" t="s">
        <v>295</v>
      </c>
      <c r="B5370" s="71" t="s">
        <v>295</v>
      </c>
      <c r="C5370" s="42">
        <v>41520</v>
      </c>
      <c r="F5370" s="10" t="s">
        <v>114</v>
      </c>
      <c r="AJ5370" s="22">
        <v>110.97501880970694</v>
      </c>
    </row>
    <row r="5371" spans="1:53" x14ac:dyDescent="0.25">
      <c r="A5371" s="71" t="s">
        <v>295</v>
      </c>
      <c r="B5371" s="71" t="s">
        <v>295</v>
      </c>
      <c r="C5371" s="42">
        <v>41569</v>
      </c>
      <c r="F5371" s="10" t="s">
        <v>114</v>
      </c>
      <c r="AJ5371" s="22">
        <v>203.47187873697794</v>
      </c>
    </row>
    <row r="5372" spans="1:53" x14ac:dyDescent="0.25">
      <c r="A5372" s="71" t="s">
        <v>295</v>
      </c>
      <c r="B5372" s="71" t="s">
        <v>295</v>
      </c>
      <c r="C5372" s="42">
        <v>41582</v>
      </c>
      <c r="F5372" s="10" t="s">
        <v>114</v>
      </c>
      <c r="AJ5372" s="22">
        <v>235.95990619882997</v>
      </c>
    </row>
    <row r="5373" spans="1:53" x14ac:dyDescent="0.25">
      <c r="A5373" s="71" t="s">
        <v>295</v>
      </c>
      <c r="B5373" s="71" t="s">
        <v>295</v>
      </c>
      <c r="C5373" s="42">
        <v>41596</v>
      </c>
      <c r="F5373" s="10" t="s">
        <v>114</v>
      </c>
      <c r="AJ5373" s="22">
        <v>202.56964920671751</v>
      </c>
    </row>
    <row r="5374" spans="1:53" x14ac:dyDescent="0.25">
      <c r="A5374" s="71" t="s">
        <v>295</v>
      </c>
      <c r="B5374" s="71" t="s">
        <v>295</v>
      </c>
      <c r="C5374" s="42">
        <v>41610</v>
      </c>
      <c r="F5374" s="10" t="s">
        <v>114</v>
      </c>
      <c r="AJ5374" s="22">
        <v>259.03352932017526</v>
      </c>
    </row>
    <row r="5375" spans="1:53" x14ac:dyDescent="0.25">
      <c r="A5375" s="71" t="s">
        <v>295</v>
      </c>
      <c r="B5375" s="71" t="s">
        <v>295</v>
      </c>
      <c r="C5375" s="42">
        <v>41625</v>
      </c>
      <c r="F5375" s="10" t="s">
        <v>114</v>
      </c>
      <c r="AJ5375" s="22">
        <v>360.97781589262769</v>
      </c>
    </row>
    <row r="5376" spans="1:53" x14ac:dyDescent="0.25">
      <c r="A5376" s="71" t="s">
        <v>295</v>
      </c>
      <c r="B5376" s="71" t="s">
        <v>295</v>
      </c>
      <c r="C5376" s="42">
        <v>41664</v>
      </c>
      <c r="F5376" s="10" t="s">
        <v>114</v>
      </c>
      <c r="AJ5376" s="22">
        <v>238.225860340098</v>
      </c>
    </row>
    <row r="5377" spans="1:36" x14ac:dyDescent="0.25">
      <c r="A5377" s="34" t="s">
        <v>298</v>
      </c>
      <c r="B5377" s="34" t="s">
        <v>298</v>
      </c>
      <c r="C5377" s="42">
        <v>41459</v>
      </c>
      <c r="F5377" s="10" t="s">
        <v>114</v>
      </c>
      <c r="AJ5377" s="22">
        <v>2.9187275063581009</v>
      </c>
    </row>
    <row r="5378" spans="1:36" x14ac:dyDescent="0.25">
      <c r="A5378" s="34" t="s">
        <v>298</v>
      </c>
      <c r="B5378" s="34" t="s">
        <v>298</v>
      </c>
      <c r="C5378" s="42">
        <v>41520</v>
      </c>
      <c r="F5378" s="10" t="s">
        <v>114</v>
      </c>
      <c r="AJ5378" s="22">
        <v>91.933449453948924</v>
      </c>
    </row>
    <row r="5379" spans="1:36" x14ac:dyDescent="0.25">
      <c r="A5379" s="34" t="s">
        <v>298</v>
      </c>
      <c r="B5379" s="34" t="s">
        <v>298</v>
      </c>
      <c r="C5379" s="42">
        <v>41569</v>
      </c>
      <c r="F5379" s="10" t="s">
        <v>114</v>
      </c>
      <c r="AJ5379" s="22">
        <v>208.03531483749256</v>
      </c>
    </row>
    <row r="5380" spans="1:36" x14ac:dyDescent="0.25">
      <c r="A5380" s="34" t="s">
        <v>298</v>
      </c>
      <c r="B5380" s="34" t="s">
        <v>298</v>
      </c>
      <c r="C5380" s="42">
        <v>41582</v>
      </c>
      <c r="F5380" s="10" t="s">
        <v>114</v>
      </c>
      <c r="AJ5380" s="22">
        <v>210.73102311367637</v>
      </c>
    </row>
    <row r="5381" spans="1:36" x14ac:dyDescent="0.25">
      <c r="A5381" s="34" t="s">
        <v>298</v>
      </c>
      <c r="B5381" s="34" t="s">
        <v>298</v>
      </c>
      <c r="C5381" s="42">
        <v>41596</v>
      </c>
      <c r="F5381" s="10" t="s">
        <v>114</v>
      </c>
      <c r="AJ5381" s="22">
        <v>280.09309006678257</v>
      </c>
    </row>
    <row r="5382" spans="1:36" x14ac:dyDescent="0.25">
      <c r="A5382" s="34" t="s">
        <v>298</v>
      </c>
      <c r="B5382" s="34" t="s">
        <v>298</v>
      </c>
      <c r="C5382" s="42">
        <v>41610</v>
      </c>
      <c r="F5382" s="10" t="s">
        <v>114</v>
      </c>
      <c r="AJ5382" s="22">
        <v>280.34894391466753</v>
      </c>
    </row>
    <row r="5383" spans="1:36" x14ac:dyDescent="0.25">
      <c r="A5383" s="34" t="s">
        <v>298</v>
      </c>
      <c r="B5383" s="34" t="s">
        <v>298</v>
      </c>
      <c r="C5383" s="42">
        <v>41625</v>
      </c>
      <c r="F5383" s="10" t="s">
        <v>114</v>
      </c>
      <c r="AJ5383" s="22">
        <v>398.93956730362135</v>
      </c>
    </row>
    <row r="5384" spans="1:36" x14ac:dyDescent="0.25">
      <c r="A5384" s="34" t="s">
        <v>298</v>
      </c>
      <c r="B5384" s="34" t="s">
        <v>298</v>
      </c>
      <c r="C5384" s="42">
        <v>41664</v>
      </c>
      <c r="F5384" s="10" t="s">
        <v>114</v>
      </c>
      <c r="AJ5384" s="22">
        <v>209.9486574593875</v>
      </c>
    </row>
    <row r="5385" spans="1:36" x14ac:dyDescent="0.25">
      <c r="A5385" s="57" t="s">
        <v>299</v>
      </c>
      <c r="B5385" s="57" t="s">
        <v>299</v>
      </c>
      <c r="C5385" s="42">
        <v>41459</v>
      </c>
      <c r="F5385" s="10" t="s">
        <v>114</v>
      </c>
      <c r="AJ5385" s="22">
        <v>4.0330305662903845</v>
      </c>
    </row>
    <row r="5386" spans="1:36" x14ac:dyDescent="0.25">
      <c r="A5386" s="57" t="s">
        <v>299</v>
      </c>
      <c r="B5386" s="57" t="s">
        <v>299</v>
      </c>
      <c r="C5386" s="42">
        <v>41520</v>
      </c>
      <c r="F5386" s="10" t="s">
        <v>114</v>
      </c>
      <c r="AJ5386" s="22">
        <v>113.77477815517477</v>
      </c>
    </row>
    <row r="5387" spans="1:36" x14ac:dyDescent="0.25">
      <c r="A5387" s="57" t="s">
        <v>299</v>
      </c>
      <c r="B5387" s="57" t="s">
        <v>299</v>
      </c>
      <c r="C5387" s="42">
        <v>41569</v>
      </c>
      <c r="F5387" s="10" t="s">
        <v>114</v>
      </c>
      <c r="AJ5387" s="22">
        <v>168.46599136919411</v>
      </c>
    </row>
    <row r="5388" spans="1:36" x14ac:dyDescent="0.25">
      <c r="A5388" s="57" t="s">
        <v>299</v>
      </c>
      <c r="B5388" s="57" t="s">
        <v>299</v>
      </c>
      <c r="C5388" s="42">
        <v>41582</v>
      </c>
      <c r="F5388" s="10" t="s">
        <v>114</v>
      </c>
      <c r="AJ5388" s="22">
        <v>245.46802767042465</v>
      </c>
    </row>
    <row r="5389" spans="1:36" x14ac:dyDescent="0.25">
      <c r="A5389" s="57" t="s">
        <v>299</v>
      </c>
      <c r="B5389" s="57" t="s">
        <v>299</v>
      </c>
      <c r="C5389" s="42">
        <v>41596</v>
      </c>
      <c r="F5389" s="10" t="s">
        <v>114</v>
      </c>
      <c r="AJ5389" s="22">
        <v>299.36200228309616</v>
      </c>
    </row>
    <row r="5390" spans="1:36" x14ac:dyDescent="0.25">
      <c r="A5390" s="57" t="s">
        <v>299</v>
      </c>
      <c r="B5390" s="57" t="s">
        <v>299</v>
      </c>
      <c r="C5390" s="42">
        <v>41610</v>
      </c>
      <c r="F5390" s="10" t="s">
        <v>114</v>
      </c>
      <c r="AJ5390" s="22">
        <v>304.42183832294069</v>
      </c>
    </row>
    <row r="5391" spans="1:36" x14ac:dyDescent="0.25">
      <c r="A5391" s="57" t="s">
        <v>299</v>
      </c>
      <c r="B5391" s="57" t="s">
        <v>299</v>
      </c>
      <c r="C5391" s="42">
        <v>41625</v>
      </c>
      <c r="F5391" s="10" t="s">
        <v>114</v>
      </c>
      <c r="AJ5391" s="22">
        <v>337.76961281666843</v>
      </c>
    </row>
    <row r="5392" spans="1:36" x14ac:dyDescent="0.25">
      <c r="A5392" s="57" t="s">
        <v>299</v>
      </c>
      <c r="B5392" s="57" t="s">
        <v>299</v>
      </c>
      <c r="C5392" s="42">
        <v>41664</v>
      </c>
      <c r="F5392" s="10" t="s">
        <v>114</v>
      </c>
      <c r="AJ5392" s="22">
        <v>189.58695127934402</v>
      </c>
    </row>
    <row r="5393" spans="1:36" x14ac:dyDescent="0.25">
      <c r="A5393" s="57" t="s">
        <v>294</v>
      </c>
      <c r="B5393" s="57" t="s">
        <v>294</v>
      </c>
      <c r="C5393" s="42">
        <v>41459</v>
      </c>
      <c r="F5393" s="10" t="s">
        <v>114</v>
      </c>
      <c r="AJ5393" s="22">
        <v>2.5697898153104624</v>
      </c>
    </row>
    <row r="5394" spans="1:36" x14ac:dyDescent="0.25">
      <c r="A5394" s="57" t="s">
        <v>294</v>
      </c>
      <c r="B5394" s="57" t="s">
        <v>294</v>
      </c>
      <c r="C5394" s="42">
        <v>41520</v>
      </c>
      <c r="F5394" s="10" t="s">
        <v>114</v>
      </c>
      <c r="AJ5394" s="22">
        <v>97.08581765252849</v>
      </c>
    </row>
    <row r="5395" spans="1:36" x14ac:dyDescent="0.25">
      <c r="A5395" s="57" t="s">
        <v>294</v>
      </c>
      <c r="B5395" s="57" t="s">
        <v>294</v>
      </c>
      <c r="C5395" s="42">
        <v>41569</v>
      </c>
      <c r="F5395" s="10" t="s">
        <v>114</v>
      </c>
      <c r="AJ5395" s="22">
        <v>178.97892120256603</v>
      </c>
    </row>
    <row r="5396" spans="1:36" x14ac:dyDescent="0.25">
      <c r="A5396" s="57" t="s">
        <v>294</v>
      </c>
      <c r="B5396" s="57" t="s">
        <v>294</v>
      </c>
      <c r="C5396" s="42">
        <v>41582</v>
      </c>
      <c r="F5396" s="10" t="s">
        <v>114</v>
      </c>
      <c r="AJ5396" s="22">
        <v>226.65111484764483</v>
      </c>
    </row>
    <row r="5397" spans="1:36" x14ac:dyDescent="0.25">
      <c r="A5397" s="57" t="s">
        <v>294</v>
      </c>
      <c r="B5397" s="57" t="s">
        <v>294</v>
      </c>
      <c r="C5397" s="42">
        <v>41596</v>
      </c>
      <c r="F5397" s="10" t="s">
        <v>114</v>
      </c>
      <c r="AJ5397" s="22">
        <v>295.33391003545887</v>
      </c>
    </row>
    <row r="5398" spans="1:36" x14ac:dyDescent="0.25">
      <c r="A5398" s="57" t="s">
        <v>294</v>
      </c>
      <c r="B5398" s="57" t="s">
        <v>294</v>
      </c>
      <c r="C5398" s="42">
        <v>41610</v>
      </c>
      <c r="F5398" s="10" t="s">
        <v>114</v>
      </c>
      <c r="AJ5398" s="22">
        <v>345.6077297804606</v>
      </c>
    </row>
    <row r="5399" spans="1:36" x14ac:dyDescent="0.25">
      <c r="A5399" s="57" t="s">
        <v>294</v>
      </c>
      <c r="B5399" s="57" t="s">
        <v>294</v>
      </c>
      <c r="C5399" s="42">
        <v>41625</v>
      </c>
      <c r="F5399" s="10" t="s">
        <v>114</v>
      </c>
      <c r="AJ5399" s="22">
        <v>427.43415554242239</v>
      </c>
    </row>
    <row r="5400" spans="1:36" x14ac:dyDescent="0.25">
      <c r="A5400" s="57" t="s">
        <v>294</v>
      </c>
      <c r="B5400" s="57" t="s">
        <v>294</v>
      </c>
      <c r="C5400" s="42">
        <v>41664</v>
      </c>
      <c r="F5400" s="10" t="s">
        <v>114</v>
      </c>
      <c r="AJ5400" s="22">
        <v>226.12120956666695</v>
      </c>
    </row>
    <row r="5401" spans="1:36" x14ac:dyDescent="0.25">
      <c r="A5401" s="34" t="s">
        <v>297</v>
      </c>
      <c r="B5401" s="34" t="s">
        <v>297</v>
      </c>
      <c r="C5401" s="42">
        <v>41459</v>
      </c>
      <c r="F5401" s="10" t="s">
        <v>114</v>
      </c>
      <c r="AJ5401" s="22">
        <v>5.1388807697448229</v>
      </c>
    </row>
    <row r="5402" spans="1:36" x14ac:dyDescent="0.25">
      <c r="A5402" s="34" t="s">
        <v>297</v>
      </c>
      <c r="B5402" s="34" t="s">
        <v>297</v>
      </c>
      <c r="C5402" s="42">
        <v>41520</v>
      </c>
      <c r="F5402" s="10" t="s">
        <v>114</v>
      </c>
      <c r="AJ5402" s="22">
        <v>104.85606371962292</v>
      </c>
    </row>
    <row r="5403" spans="1:36" x14ac:dyDescent="0.25">
      <c r="A5403" s="34" t="s">
        <v>297</v>
      </c>
      <c r="B5403" s="34" t="s">
        <v>297</v>
      </c>
      <c r="C5403" s="42">
        <v>41569</v>
      </c>
      <c r="F5403" s="10" t="s">
        <v>114</v>
      </c>
      <c r="AJ5403" s="22">
        <v>180.68705231770454</v>
      </c>
    </row>
    <row r="5404" spans="1:36" x14ac:dyDescent="0.25">
      <c r="A5404" s="34" t="s">
        <v>297</v>
      </c>
      <c r="B5404" s="34" t="s">
        <v>297</v>
      </c>
      <c r="C5404" s="42">
        <v>41582</v>
      </c>
      <c r="F5404" s="10" t="s">
        <v>114</v>
      </c>
      <c r="AJ5404" s="22">
        <v>232.52733524281885</v>
      </c>
    </row>
    <row r="5405" spans="1:36" x14ac:dyDescent="0.25">
      <c r="A5405" s="34" t="s">
        <v>297</v>
      </c>
      <c r="B5405" s="34" t="s">
        <v>297</v>
      </c>
      <c r="C5405" s="42">
        <v>41596</v>
      </c>
      <c r="F5405" s="10" t="s">
        <v>114</v>
      </c>
      <c r="AJ5405" s="22">
        <v>292.25474892697588</v>
      </c>
    </row>
    <row r="5406" spans="1:36" x14ac:dyDescent="0.25">
      <c r="A5406" s="34" t="s">
        <v>297</v>
      </c>
      <c r="B5406" s="34" t="s">
        <v>297</v>
      </c>
      <c r="C5406" s="42">
        <v>41610</v>
      </c>
      <c r="F5406" s="10" t="s">
        <v>114</v>
      </c>
      <c r="AJ5406" s="22">
        <v>341.02300087254861</v>
      </c>
    </row>
    <row r="5407" spans="1:36" x14ac:dyDescent="0.25">
      <c r="A5407" s="34" t="s">
        <v>297</v>
      </c>
      <c r="B5407" s="34" t="s">
        <v>297</v>
      </c>
      <c r="C5407" s="42">
        <v>41625</v>
      </c>
      <c r="F5407" s="10" t="s">
        <v>114</v>
      </c>
      <c r="AJ5407" s="22">
        <v>530.23660973935489</v>
      </c>
    </row>
    <row r="5408" spans="1:36" x14ac:dyDescent="0.25">
      <c r="A5408" s="34" t="s">
        <v>297</v>
      </c>
      <c r="B5408" s="34" t="s">
        <v>297</v>
      </c>
      <c r="C5408" s="42">
        <v>41664</v>
      </c>
      <c r="F5408" s="10" t="s">
        <v>114</v>
      </c>
      <c r="AJ5408" s="22">
        <v>230.36500491310147</v>
      </c>
    </row>
    <row r="5409" spans="1:36" x14ac:dyDescent="0.25">
      <c r="A5409" s="34" t="s">
        <v>296</v>
      </c>
      <c r="B5409" s="34" t="s">
        <v>296</v>
      </c>
      <c r="C5409" s="42">
        <v>41459</v>
      </c>
      <c r="F5409" s="10" t="s">
        <v>114</v>
      </c>
      <c r="AJ5409" s="22">
        <v>2.5003810485986406</v>
      </c>
    </row>
    <row r="5410" spans="1:36" x14ac:dyDescent="0.25">
      <c r="A5410" s="34" t="s">
        <v>296</v>
      </c>
      <c r="B5410" s="34" t="s">
        <v>296</v>
      </c>
      <c r="C5410" s="42">
        <v>41520</v>
      </c>
      <c r="F5410" s="10" t="s">
        <v>114</v>
      </c>
      <c r="AJ5410" s="22">
        <v>95.394952692475542</v>
      </c>
    </row>
    <row r="5411" spans="1:36" x14ac:dyDescent="0.25">
      <c r="A5411" s="34" t="s">
        <v>296</v>
      </c>
      <c r="B5411" s="34" t="s">
        <v>296</v>
      </c>
      <c r="C5411" s="42">
        <v>41569</v>
      </c>
      <c r="F5411" s="10" t="s">
        <v>114</v>
      </c>
      <c r="AJ5411" s="22">
        <v>195.06002055293141</v>
      </c>
    </row>
    <row r="5412" spans="1:36" x14ac:dyDescent="0.25">
      <c r="A5412" s="34" t="s">
        <v>296</v>
      </c>
      <c r="B5412" s="34" t="s">
        <v>296</v>
      </c>
      <c r="C5412" s="42">
        <v>41582</v>
      </c>
      <c r="F5412" s="10" t="s">
        <v>114</v>
      </c>
      <c r="AJ5412" s="22">
        <v>203.25006463776745</v>
      </c>
    </row>
    <row r="5413" spans="1:36" x14ac:dyDescent="0.25">
      <c r="A5413" s="34" t="s">
        <v>296</v>
      </c>
      <c r="B5413" s="34" t="s">
        <v>296</v>
      </c>
      <c r="C5413" s="42">
        <v>41596</v>
      </c>
      <c r="F5413" s="10" t="s">
        <v>114</v>
      </c>
      <c r="AJ5413" s="22">
        <v>242.89295561401497</v>
      </c>
    </row>
    <row r="5414" spans="1:36" x14ac:dyDescent="0.25">
      <c r="A5414" s="34" t="s">
        <v>296</v>
      </c>
      <c r="B5414" s="34" t="s">
        <v>296</v>
      </c>
      <c r="C5414" s="42">
        <v>41610</v>
      </c>
      <c r="F5414" s="10" t="s">
        <v>114</v>
      </c>
      <c r="AJ5414" s="22">
        <v>338.30499061918943</v>
      </c>
    </row>
    <row r="5415" spans="1:36" x14ac:dyDescent="0.25">
      <c r="A5415" s="34" t="s">
        <v>296</v>
      </c>
      <c r="B5415" s="34" t="s">
        <v>296</v>
      </c>
      <c r="C5415" s="42">
        <v>41625</v>
      </c>
      <c r="F5415" s="10" t="s">
        <v>114</v>
      </c>
      <c r="AJ5415" s="22">
        <v>522.06305378932598</v>
      </c>
    </row>
    <row r="5416" spans="1:36" x14ac:dyDescent="0.25">
      <c r="A5416" s="34" t="s">
        <v>296</v>
      </c>
      <c r="B5416" s="34" t="s">
        <v>296</v>
      </c>
      <c r="C5416" s="42">
        <v>41664</v>
      </c>
      <c r="F5416" s="10" t="s">
        <v>114</v>
      </c>
      <c r="AJ5416" s="22">
        <v>255.28936022324675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47"/>
  <sheetViews>
    <sheetView topLeftCell="F106" zoomScaleNormal="100" workbookViewId="0">
      <selection activeCell="L2" activeCellId="1" sqref="I1706:O1706 L2"/>
    </sheetView>
  </sheetViews>
  <sheetFormatPr defaultColWidth="8.5703125" defaultRowHeight="15" x14ac:dyDescent="0.25"/>
  <cols>
    <col min="3" max="6" width="14" customWidth="1"/>
  </cols>
  <sheetData>
    <row r="1" spans="1:30" x14ac:dyDescent="0.25">
      <c r="A1" t="s">
        <v>766</v>
      </c>
      <c r="B1" t="s">
        <v>767</v>
      </c>
      <c r="C1" t="s">
        <v>768</v>
      </c>
      <c r="G1" t="s">
        <v>769</v>
      </c>
      <c r="H1" t="s">
        <v>770</v>
      </c>
      <c r="I1" t="s">
        <v>771</v>
      </c>
      <c r="J1" t="s">
        <v>772</v>
      </c>
      <c r="K1" t="s">
        <v>773</v>
      </c>
      <c r="L1" t="s">
        <v>30</v>
      </c>
      <c r="M1" t="s">
        <v>774</v>
      </c>
      <c r="N1" t="s">
        <v>775</v>
      </c>
      <c r="O1" t="s">
        <v>776</v>
      </c>
      <c r="P1" t="s">
        <v>777</v>
      </c>
      <c r="R1" t="s">
        <v>766</v>
      </c>
      <c r="S1" t="s">
        <v>767</v>
      </c>
      <c r="T1" t="s">
        <v>768</v>
      </c>
      <c r="U1" t="s">
        <v>769</v>
      </c>
      <c r="V1" t="s">
        <v>770</v>
      </c>
      <c r="W1" t="s">
        <v>771</v>
      </c>
      <c r="X1" t="s">
        <v>778</v>
      </c>
      <c r="Y1" t="s">
        <v>779</v>
      </c>
      <c r="Z1" t="s">
        <v>780</v>
      </c>
      <c r="AA1" t="s">
        <v>781</v>
      </c>
      <c r="AB1" t="s">
        <v>772</v>
      </c>
      <c r="AC1" t="s">
        <v>773</v>
      </c>
      <c r="AD1" t="s">
        <v>782</v>
      </c>
    </row>
    <row r="2" spans="1:30" x14ac:dyDescent="0.25">
      <c r="A2">
        <v>2014</v>
      </c>
      <c r="B2" t="s">
        <v>783</v>
      </c>
      <c r="C2" t="s">
        <v>784</v>
      </c>
      <c r="D2" t="str">
        <f t="shared" ref="D2:D38" si="0">"Gatton2014TOS11-AprCv"&amp;G2</f>
        <v>Gatton2014TOS11-AprCvAxe</v>
      </c>
      <c r="G2" t="s">
        <v>481</v>
      </c>
      <c r="H2" t="s">
        <v>785</v>
      </c>
      <c r="I2" t="s">
        <v>785</v>
      </c>
      <c r="J2">
        <v>59.5</v>
      </c>
      <c r="K2">
        <v>50.714285714286198</v>
      </c>
      <c r="L2">
        <f t="shared" ref="L2:L33" si="1">ROUND(Z2,0)</f>
        <v>38</v>
      </c>
      <c r="M2">
        <f t="shared" ref="M2:M33" si="2">ROUND(AA2,0)</f>
        <v>47</v>
      </c>
      <c r="N2">
        <f t="shared" ref="N2:N33" si="3">ROUND(K2,0)</f>
        <v>51</v>
      </c>
      <c r="O2">
        <f t="shared" ref="O2:O33" si="4">ROUND(J2,0)</f>
        <v>60</v>
      </c>
      <c r="R2">
        <v>2014</v>
      </c>
      <c r="S2" t="s">
        <v>783</v>
      </c>
      <c r="T2" t="s">
        <v>786</v>
      </c>
      <c r="U2" t="s">
        <v>787</v>
      </c>
      <c r="V2" t="s">
        <v>785</v>
      </c>
      <c r="W2" t="s">
        <v>785</v>
      </c>
      <c r="X2" t="s">
        <v>785</v>
      </c>
      <c r="Y2" t="s">
        <v>785</v>
      </c>
      <c r="Z2">
        <v>38</v>
      </c>
      <c r="AA2">
        <v>46.692307692307601</v>
      </c>
      <c r="AB2">
        <v>59.5</v>
      </c>
      <c r="AC2">
        <v>50.714285714286198</v>
      </c>
      <c r="AD2" t="s">
        <v>785</v>
      </c>
    </row>
    <row r="3" spans="1:30" x14ac:dyDescent="0.25">
      <c r="A3">
        <v>2014</v>
      </c>
      <c r="B3" t="s">
        <v>783</v>
      </c>
      <c r="C3" t="s">
        <v>784</v>
      </c>
      <c r="D3" t="str">
        <f t="shared" si="0"/>
        <v>Gatton2014TOS11-AprCvBolac</v>
      </c>
      <c r="G3" t="s">
        <v>152</v>
      </c>
      <c r="H3" t="s">
        <v>785</v>
      </c>
      <c r="I3" t="s">
        <v>785</v>
      </c>
      <c r="J3">
        <v>73.625</v>
      </c>
      <c r="K3">
        <v>67.166666666666003</v>
      </c>
      <c r="L3">
        <f t="shared" si="1"/>
        <v>43</v>
      </c>
      <c r="M3">
        <f t="shared" si="2"/>
        <v>63</v>
      </c>
      <c r="N3">
        <f t="shared" si="3"/>
        <v>67</v>
      </c>
      <c r="O3">
        <f t="shared" si="4"/>
        <v>74</v>
      </c>
      <c r="R3">
        <v>2014</v>
      </c>
      <c r="S3" t="s">
        <v>783</v>
      </c>
      <c r="T3" t="s">
        <v>786</v>
      </c>
      <c r="U3" t="s">
        <v>788</v>
      </c>
      <c r="V3" t="s">
        <v>785</v>
      </c>
      <c r="W3" t="s">
        <v>785</v>
      </c>
      <c r="X3" t="s">
        <v>785</v>
      </c>
      <c r="Y3" t="s">
        <v>785</v>
      </c>
      <c r="Z3">
        <v>43.200000000000699</v>
      </c>
      <c r="AA3">
        <v>62.5</v>
      </c>
      <c r="AB3">
        <v>73.625</v>
      </c>
      <c r="AC3">
        <v>67.166666666666003</v>
      </c>
      <c r="AD3" t="s">
        <v>785</v>
      </c>
    </row>
    <row r="4" spans="1:30" x14ac:dyDescent="0.25">
      <c r="A4">
        <v>2014</v>
      </c>
      <c r="B4" t="s">
        <v>783</v>
      </c>
      <c r="C4" t="s">
        <v>784</v>
      </c>
      <c r="D4" t="str">
        <f t="shared" si="0"/>
        <v>Gatton2014TOS11-AprCvBraewood</v>
      </c>
      <c r="G4" t="s">
        <v>789</v>
      </c>
      <c r="H4" t="s">
        <v>785</v>
      </c>
      <c r="I4" t="s">
        <v>785</v>
      </c>
      <c r="J4">
        <v>88.136363636363896</v>
      </c>
      <c r="K4">
        <v>77</v>
      </c>
      <c r="L4">
        <f t="shared" si="1"/>
        <v>48</v>
      </c>
      <c r="M4">
        <f t="shared" si="2"/>
        <v>67</v>
      </c>
      <c r="N4">
        <f t="shared" si="3"/>
        <v>77</v>
      </c>
      <c r="O4">
        <f t="shared" si="4"/>
        <v>88</v>
      </c>
      <c r="R4">
        <v>2014</v>
      </c>
      <c r="S4" t="s">
        <v>783</v>
      </c>
      <c r="T4" t="s">
        <v>786</v>
      </c>
      <c r="U4" t="s">
        <v>790</v>
      </c>
      <c r="V4" t="s">
        <v>785</v>
      </c>
      <c r="W4" t="s">
        <v>785</v>
      </c>
      <c r="X4" t="s">
        <v>785</v>
      </c>
      <c r="Y4" t="s">
        <v>785</v>
      </c>
      <c r="Z4">
        <v>47.683333333334303</v>
      </c>
      <c r="AA4">
        <v>67.333333333333002</v>
      </c>
      <c r="AB4">
        <v>88.136363636363896</v>
      </c>
      <c r="AC4">
        <v>77</v>
      </c>
      <c r="AD4" t="s">
        <v>785</v>
      </c>
    </row>
    <row r="5" spans="1:30" x14ac:dyDescent="0.25">
      <c r="A5">
        <v>2014</v>
      </c>
      <c r="B5" t="s">
        <v>783</v>
      </c>
      <c r="C5" t="s">
        <v>784</v>
      </c>
      <c r="D5" t="str">
        <f t="shared" si="0"/>
        <v>Gatton2014TOS11-AprCvCalingiri</v>
      </c>
      <c r="G5" t="s">
        <v>791</v>
      </c>
      <c r="H5" t="s">
        <v>785</v>
      </c>
      <c r="I5" t="s">
        <v>785</v>
      </c>
      <c r="J5">
        <v>108</v>
      </c>
      <c r="K5">
        <v>86.5</v>
      </c>
      <c r="L5">
        <f t="shared" si="1"/>
        <v>48</v>
      </c>
      <c r="M5">
        <f t="shared" si="2"/>
        <v>75</v>
      </c>
      <c r="N5">
        <f t="shared" si="3"/>
        <v>87</v>
      </c>
      <c r="O5">
        <f t="shared" si="4"/>
        <v>108</v>
      </c>
      <c r="R5">
        <v>2014</v>
      </c>
      <c r="S5" t="s">
        <v>783</v>
      </c>
      <c r="T5" t="s">
        <v>786</v>
      </c>
      <c r="U5" t="s">
        <v>792</v>
      </c>
      <c r="V5" t="s">
        <v>785</v>
      </c>
      <c r="W5" t="s">
        <v>785</v>
      </c>
      <c r="X5" t="s">
        <v>785</v>
      </c>
      <c r="Y5" t="s">
        <v>785</v>
      </c>
      <c r="Z5">
        <v>48</v>
      </c>
      <c r="AA5">
        <v>75.285714285713695</v>
      </c>
      <c r="AB5">
        <v>108</v>
      </c>
      <c r="AC5">
        <v>86.5</v>
      </c>
      <c r="AD5" t="s">
        <v>785</v>
      </c>
    </row>
    <row r="6" spans="1:30" x14ac:dyDescent="0.25">
      <c r="A6">
        <v>2014</v>
      </c>
      <c r="B6" t="s">
        <v>783</v>
      </c>
      <c r="C6" t="s">
        <v>784</v>
      </c>
      <c r="D6" t="str">
        <f t="shared" si="0"/>
        <v>Gatton2014TOS11-AprCvCatalina</v>
      </c>
      <c r="G6" t="s">
        <v>793</v>
      </c>
      <c r="H6" t="s">
        <v>785</v>
      </c>
      <c r="I6" t="s">
        <v>785</v>
      </c>
      <c r="J6">
        <v>63</v>
      </c>
      <c r="K6">
        <v>55</v>
      </c>
      <c r="L6">
        <f t="shared" si="1"/>
        <v>40</v>
      </c>
      <c r="M6">
        <f t="shared" si="2"/>
        <v>52</v>
      </c>
      <c r="N6">
        <f t="shared" si="3"/>
        <v>55</v>
      </c>
      <c r="O6">
        <f t="shared" si="4"/>
        <v>63</v>
      </c>
      <c r="R6">
        <v>2014</v>
      </c>
      <c r="S6" t="s">
        <v>783</v>
      </c>
      <c r="T6" t="s">
        <v>786</v>
      </c>
      <c r="U6" t="s">
        <v>794</v>
      </c>
      <c r="V6" t="s">
        <v>785</v>
      </c>
      <c r="W6" t="s">
        <v>785</v>
      </c>
      <c r="X6" t="s">
        <v>785</v>
      </c>
      <c r="Y6" t="s">
        <v>785</v>
      </c>
      <c r="Z6">
        <v>40</v>
      </c>
      <c r="AA6">
        <v>51.666666666666003</v>
      </c>
      <c r="AB6">
        <v>63</v>
      </c>
      <c r="AC6">
        <v>55</v>
      </c>
      <c r="AD6" t="s">
        <v>785</v>
      </c>
    </row>
    <row r="7" spans="1:30" x14ac:dyDescent="0.25">
      <c r="A7">
        <v>2014</v>
      </c>
      <c r="B7" t="s">
        <v>783</v>
      </c>
      <c r="C7" t="s">
        <v>784</v>
      </c>
      <c r="D7" t="str">
        <f t="shared" si="0"/>
        <v>Gatton2014TOS11-AprCvCrusader</v>
      </c>
      <c r="G7" t="s">
        <v>795</v>
      </c>
      <c r="H7" t="s">
        <v>785</v>
      </c>
      <c r="I7" t="s">
        <v>785</v>
      </c>
      <c r="J7">
        <v>90.5</v>
      </c>
      <c r="K7">
        <v>79.8125</v>
      </c>
      <c r="L7">
        <f t="shared" si="1"/>
        <v>56</v>
      </c>
      <c r="M7">
        <f t="shared" si="2"/>
        <v>70</v>
      </c>
      <c r="N7">
        <f t="shared" si="3"/>
        <v>80</v>
      </c>
      <c r="O7">
        <f t="shared" si="4"/>
        <v>91</v>
      </c>
      <c r="P7">
        <f>ROUND(AD7,0)</f>
        <v>147</v>
      </c>
      <c r="R7">
        <v>2014</v>
      </c>
      <c r="S7" t="s">
        <v>783</v>
      </c>
      <c r="T7" t="s">
        <v>786</v>
      </c>
      <c r="U7" t="s">
        <v>796</v>
      </c>
      <c r="V7" t="s">
        <v>785</v>
      </c>
      <c r="W7" t="s">
        <v>785</v>
      </c>
      <c r="X7" t="s">
        <v>785</v>
      </c>
      <c r="Y7" t="s">
        <v>785</v>
      </c>
      <c r="Z7">
        <v>56</v>
      </c>
      <c r="AA7">
        <v>69.625</v>
      </c>
      <c r="AB7">
        <v>90.5</v>
      </c>
      <c r="AC7">
        <v>79.8125</v>
      </c>
      <c r="AD7">
        <v>147</v>
      </c>
    </row>
    <row r="8" spans="1:30" x14ac:dyDescent="0.25">
      <c r="A8">
        <v>2014</v>
      </c>
      <c r="B8" t="s">
        <v>783</v>
      </c>
      <c r="C8" t="s">
        <v>784</v>
      </c>
      <c r="D8" t="str">
        <f t="shared" si="0"/>
        <v>Gatton2014TOS11-AprCvDerrimut</v>
      </c>
      <c r="G8" t="s">
        <v>154</v>
      </c>
      <c r="H8" t="s">
        <v>785</v>
      </c>
      <c r="I8" t="s">
        <v>785</v>
      </c>
      <c r="J8">
        <v>60.933333333333302</v>
      </c>
      <c r="K8">
        <v>56.363636363635997</v>
      </c>
      <c r="L8">
        <f t="shared" si="1"/>
        <v>40</v>
      </c>
      <c r="M8">
        <f t="shared" si="2"/>
        <v>54</v>
      </c>
      <c r="N8">
        <f t="shared" si="3"/>
        <v>56</v>
      </c>
      <c r="O8">
        <f t="shared" si="4"/>
        <v>61</v>
      </c>
      <c r="R8">
        <v>2014</v>
      </c>
      <c r="S8" t="s">
        <v>783</v>
      </c>
      <c r="T8" t="s">
        <v>786</v>
      </c>
      <c r="U8" t="s">
        <v>797</v>
      </c>
      <c r="V8" t="s">
        <v>785</v>
      </c>
      <c r="W8" t="s">
        <v>785</v>
      </c>
      <c r="X8" t="s">
        <v>785</v>
      </c>
      <c r="Y8" t="s">
        <v>785</v>
      </c>
      <c r="Z8">
        <v>40</v>
      </c>
      <c r="AA8">
        <v>53.857142857143103</v>
      </c>
      <c r="AB8">
        <v>60.933333333333302</v>
      </c>
      <c r="AC8">
        <v>56.363636363635997</v>
      </c>
      <c r="AD8" t="s">
        <v>785</v>
      </c>
    </row>
    <row r="9" spans="1:30" x14ac:dyDescent="0.25">
      <c r="A9">
        <v>2014</v>
      </c>
      <c r="B9" t="s">
        <v>783</v>
      </c>
      <c r="C9" t="s">
        <v>784</v>
      </c>
      <c r="D9" t="str">
        <f t="shared" si="0"/>
        <v>Gatton2014TOS11-AprCvEaglehawk</v>
      </c>
      <c r="G9" t="s">
        <v>485</v>
      </c>
      <c r="H9" t="s">
        <v>785</v>
      </c>
      <c r="I9" t="s">
        <v>785</v>
      </c>
      <c r="J9">
        <v>134.166666666666</v>
      </c>
      <c r="K9">
        <v>123.5</v>
      </c>
      <c r="L9">
        <f t="shared" si="1"/>
        <v>56</v>
      </c>
      <c r="M9">
        <f t="shared" si="2"/>
        <v>116</v>
      </c>
      <c r="N9">
        <f t="shared" si="3"/>
        <v>124</v>
      </c>
      <c r="O9">
        <f t="shared" si="4"/>
        <v>134</v>
      </c>
      <c r="R9">
        <v>2014</v>
      </c>
      <c r="S9" t="s">
        <v>783</v>
      </c>
      <c r="T9" t="s">
        <v>786</v>
      </c>
      <c r="U9" t="s">
        <v>798</v>
      </c>
      <c r="V9" t="s">
        <v>785</v>
      </c>
      <c r="W9" t="s">
        <v>785</v>
      </c>
      <c r="X9" t="s">
        <v>785</v>
      </c>
      <c r="Y9" t="s">
        <v>785</v>
      </c>
      <c r="Z9">
        <v>55.800000000000097</v>
      </c>
      <c r="AA9">
        <v>115.857142857143</v>
      </c>
      <c r="AB9">
        <v>134.166666666666</v>
      </c>
      <c r="AC9">
        <v>123.5</v>
      </c>
      <c r="AD9" t="s">
        <v>785</v>
      </c>
    </row>
    <row r="10" spans="1:30" x14ac:dyDescent="0.25">
      <c r="A10">
        <v>2014</v>
      </c>
      <c r="B10" t="s">
        <v>783</v>
      </c>
      <c r="C10" t="s">
        <v>784</v>
      </c>
      <c r="D10" t="str">
        <f t="shared" si="0"/>
        <v>Gatton2014TOS11-AprCvEllison</v>
      </c>
      <c r="G10" t="s">
        <v>799</v>
      </c>
      <c r="H10" t="s">
        <v>785</v>
      </c>
      <c r="I10" t="s">
        <v>785</v>
      </c>
      <c r="J10">
        <v>119.07692307692299</v>
      </c>
      <c r="K10">
        <v>106.285714285713</v>
      </c>
      <c r="L10">
        <f t="shared" si="1"/>
        <v>51</v>
      </c>
      <c r="M10">
        <f t="shared" si="2"/>
        <v>97</v>
      </c>
      <c r="N10">
        <f t="shared" si="3"/>
        <v>106</v>
      </c>
      <c r="O10">
        <f t="shared" si="4"/>
        <v>119</v>
      </c>
      <c r="R10">
        <v>2014</v>
      </c>
      <c r="S10" t="s">
        <v>783</v>
      </c>
      <c r="T10" t="s">
        <v>786</v>
      </c>
      <c r="U10" t="s">
        <v>800</v>
      </c>
      <c r="V10" t="s">
        <v>785</v>
      </c>
      <c r="W10" t="s">
        <v>785</v>
      </c>
      <c r="X10" t="s">
        <v>785</v>
      </c>
      <c r="Y10" t="s">
        <v>785</v>
      </c>
      <c r="Z10">
        <v>51.390625</v>
      </c>
      <c r="AA10">
        <v>96.666666666666899</v>
      </c>
      <c r="AB10">
        <v>119.07692307692299</v>
      </c>
      <c r="AC10">
        <v>106.285714285713</v>
      </c>
      <c r="AD10" t="s">
        <v>785</v>
      </c>
    </row>
    <row r="11" spans="1:30" x14ac:dyDescent="0.25">
      <c r="A11">
        <v>2014</v>
      </c>
      <c r="B11" t="s">
        <v>783</v>
      </c>
      <c r="C11" t="s">
        <v>784</v>
      </c>
      <c r="D11" t="str">
        <f t="shared" si="0"/>
        <v>Gatton2014TOS11-AprCvForrest</v>
      </c>
      <c r="G11" t="s">
        <v>801</v>
      </c>
      <c r="H11" t="s">
        <v>785</v>
      </c>
      <c r="I11" t="s">
        <v>785</v>
      </c>
      <c r="J11">
        <v>121.333333333333</v>
      </c>
      <c r="K11">
        <v>107.5</v>
      </c>
      <c r="L11">
        <f t="shared" si="1"/>
        <v>49</v>
      </c>
      <c r="M11">
        <f t="shared" si="2"/>
        <v>100</v>
      </c>
      <c r="N11">
        <f t="shared" si="3"/>
        <v>108</v>
      </c>
      <c r="O11">
        <f t="shared" si="4"/>
        <v>121</v>
      </c>
      <c r="R11">
        <v>2014</v>
      </c>
      <c r="S11" t="s">
        <v>783</v>
      </c>
      <c r="T11" t="s">
        <v>786</v>
      </c>
      <c r="U11" t="s">
        <v>802</v>
      </c>
      <c r="V11" t="s">
        <v>785</v>
      </c>
      <c r="W11" t="s">
        <v>785</v>
      </c>
      <c r="X11" t="s">
        <v>785</v>
      </c>
      <c r="Y11" t="s">
        <v>785</v>
      </c>
      <c r="Z11">
        <v>49.25</v>
      </c>
      <c r="AA11">
        <v>99.666666666666003</v>
      </c>
      <c r="AB11">
        <v>121.333333333333</v>
      </c>
      <c r="AC11">
        <v>107.5</v>
      </c>
      <c r="AD11" t="s">
        <v>785</v>
      </c>
    </row>
    <row r="12" spans="1:30" x14ac:dyDescent="0.25">
      <c r="A12">
        <v>2014</v>
      </c>
      <c r="B12" t="s">
        <v>783</v>
      </c>
      <c r="C12" t="s">
        <v>784</v>
      </c>
      <c r="D12" t="str">
        <f t="shared" si="0"/>
        <v>Gatton2014TOS11-AprCvGauntlet</v>
      </c>
      <c r="G12" t="s">
        <v>803</v>
      </c>
      <c r="H12" t="s">
        <v>785</v>
      </c>
      <c r="I12" t="s">
        <v>785</v>
      </c>
      <c r="J12">
        <v>73.705882352941401</v>
      </c>
      <c r="K12">
        <v>67.615384615384698</v>
      </c>
      <c r="L12">
        <f t="shared" si="1"/>
        <v>49</v>
      </c>
      <c r="M12">
        <f t="shared" si="2"/>
        <v>64</v>
      </c>
      <c r="N12">
        <f t="shared" si="3"/>
        <v>68</v>
      </c>
      <c r="O12">
        <f t="shared" si="4"/>
        <v>74</v>
      </c>
      <c r="P12">
        <f>ROUND(AD12,0)</f>
        <v>147</v>
      </c>
      <c r="R12">
        <v>2014</v>
      </c>
      <c r="S12" t="s">
        <v>783</v>
      </c>
      <c r="T12" t="s">
        <v>786</v>
      </c>
      <c r="U12" t="s">
        <v>804</v>
      </c>
      <c r="V12" t="s">
        <v>785</v>
      </c>
      <c r="W12" t="s">
        <v>785</v>
      </c>
      <c r="X12" t="s">
        <v>785</v>
      </c>
      <c r="Y12" t="s">
        <v>785</v>
      </c>
      <c r="Z12">
        <v>49.333333333332099</v>
      </c>
      <c r="AA12">
        <v>63.5</v>
      </c>
      <c r="AB12">
        <v>73.705882352941401</v>
      </c>
      <c r="AC12">
        <v>67.615384615384698</v>
      </c>
      <c r="AD12">
        <v>147</v>
      </c>
    </row>
    <row r="13" spans="1:30" x14ac:dyDescent="0.25">
      <c r="A13">
        <v>2014</v>
      </c>
      <c r="B13" t="s">
        <v>783</v>
      </c>
      <c r="C13" t="s">
        <v>784</v>
      </c>
      <c r="D13" t="str">
        <f t="shared" si="0"/>
        <v>Gatton2014TOS11-AprCvGregory</v>
      </c>
      <c r="G13" t="s">
        <v>156</v>
      </c>
      <c r="H13" t="s">
        <v>785</v>
      </c>
      <c r="I13" t="s">
        <v>785</v>
      </c>
      <c r="J13">
        <v>87</v>
      </c>
      <c r="K13">
        <v>73.166666666666899</v>
      </c>
      <c r="L13">
        <f t="shared" si="1"/>
        <v>48</v>
      </c>
      <c r="M13">
        <f t="shared" si="2"/>
        <v>69</v>
      </c>
      <c r="N13">
        <f t="shared" si="3"/>
        <v>73</v>
      </c>
      <c r="O13">
        <f t="shared" si="4"/>
        <v>87</v>
      </c>
      <c r="R13">
        <v>2014</v>
      </c>
      <c r="S13" t="s">
        <v>783</v>
      </c>
      <c r="T13" t="s">
        <v>786</v>
      </c>
      <c r="U13" t="s">
        <v>805</v>
      </c>
      <c r="V13" t="s">
        <v>785</v>
      </c>
      <c r="W13" t="s">
        <v>785</v>
      </c>
      <c r="X13" t="s">
        <v>785</v>
      </c>
      <c r="Y13" t="s">
        <v>785</v>
      </c>
      <c r="Z13">
        <v>47.5</v>
      </c>
      <c r="AA13">
        <v>68.799999999999201</v>
      </c>
      <c r="AB13">
        <v>87</v>
      </c>
      <c r="AC13">
        <v>73.166666666666899</v>
      </c>
      <c r="AD13" t="s">
        <v>785</v>
      </c>
    </row>
    <row r="14" spans="1:30" x14ac:dyDescent="0.25">
      <c r="A14">
        <v>2014</v>
      </c>
      <c r="B14" t="s">
        <v>783</v>
      </c>
      <c r="C14" t="s">
        <v>784</v>
      </c>
      <c r="D14" t="str">
        <f t="shared" si="0"/>
        <v>Gatton2014TOS11-AprCvH45</v>
      </c>
      <c r="G14" t="s">
        <v>93</v>
      </c>
      <c r="H14" t="s">
        <v>785</v>
      </c>
      <c r="I14" t="s">
        <v>785</v>
      </c>
      <c r="J14">
        <v>58.399999999999601</v>
      </c>
      <c r="K14">
        <v>54</v>
      </c>
      <c r="L14">
        <f t="shared" si="1"/>
        <v>39</v>
      </c>
      <c r="M14">
        <f t="shared" si="2"/>
        <v>50</v>
      </c>
      <c r="N14">
        <f t="shared" si="3"/>
        <v>54</v>
      </c>
      <c r="O14">
        <f t="shared" si="4"/>
        <v>58</v>
      </c>
      <c r="R14">
        <v>2014</v>
      </c>
      <c r="S14" t="s">
        <v>783</v>
      </c>
      <c r="T14" t="s">
        <v>786</v>
      </c>
      <c r="U14" t="s">
        <v>806</v>
      </c>
      <c r="V14" t="s">
        <v>785</v>
      </c>
      <c r="W14" t="s">
        <v>785</v>
      </c>
      <c r="X14" t="s">
        <v>785</v>
      </c>
      <c r="Y14" t="s">
        <v>785</v>
      </c>
      <c r="Z14">
        <v>38.799999999999201</v>
      </c>
      <c r="AA14">
        <v>50.333333333333897</v>
      </c>
      <c r="AB14">
        <v>58.399999999999601</v>
      </c>
      <c r="AC14">
        <v>54</v>
      </c>
      <c r="AD14" t="s">
        <v>785</v>
      </c>
    </row>
    <row r="15" spans="1:30" x14ac:dyDescent="0.25">
      <c r="A15">
        <v>2014</v>
      </c>
      <c r="B15" t="s">
        <v>783</v>
      </c>
      <c r="C15" t="s">
        <v>784</v>
      </c>
      <c r="D15" t="str">
        <f t="shared" si="0"/>
        <v>Gatton2014TOS11-AprCvHume</v>
      </c>
      <c r="G15" t="s">
        <v>807</v>
      </c>
      <c r="H15" t="s">
        <v>785</v>
      </c>
      <c r="I15" t="s">
        <v>785</v>
      </c>
      <c r="J15">
        <v>66.5</v>
      </c>
      <c r="K15">
        <v>58.399999999999601</v>
      </c>
      <c r="L15">
        <f t="shared" si="1"/>
        <v>39</v>
      </c>
      <c r="M15">
        <f t="shared" si="2"/>
        <v>53</v>
      </c>
      <c r="N15">
        <f t="shared" si="3"/>
        <v>58</v>
      </c>
      <c r="O15">
        <f t="shared" si="4"/>
        <v>67</v>
      </c>
      <c r="R15">
        <v>2014</v>
      </c>
      <c r="S15" t="s">
        <v>783</v>
      </c>
      <c r="T15" t="s">
        <v>786</v>
      </c>
      <c r="U15" t="s">
        <v>808</v>
      </c>
      <c r="V15" t="s">
        <v>785</v>
      </c>
      <c r="W15" t="s">
        <v>785</v>
      </c>
      <c r="X15" t="s">
        <v>785</v>
      </c>
      <c r="Y15" t="s">
        <v>785</v>
      </c>
      <c r="Z15">
        <v>39.333333333333897</v>
      </c>
      <c r="AA15">
        <v>53.381818181817799</v>
      </c>
      <c r="AB15">
        <v>66.5</v>
      </c>
      <c r="AC15">
        <v>58.399999999999601</v>
      </c>
      <c r="AD15" t="s">
        <v>785</v>
      </c>
    </row>
    <row r="16" spans="1:30" x14ac:dyDescent="0.25">
      <c r="A16">
        <v>2014</v>
      </c>
      <c r="B16" t="s">
        <v>783</v>
      </c>
      <c r="C16" t="s">
        <v>784</v>
      </c>
      <c r="D16" t="str">
        <f t="shared" si="0"/>
        <v>Gatton2014TOS11-AprCvJanz</v>
      </c>
      <c r="G16" t="s">
        <v>94</v>
      </c>
      <c r="H16" t="s">
        <v>785</v>
      </c>
      <c r="I16" t="s">
        <v>785</v>
      </c>
      <c r="J16">
        <v>66.75</v>
      </c>
      <c r="K16">
        <v>59</v>
      </c>
      <c r="L16">
        <f t="shared" si="1"/>
        <v>45</v>
      </c>
      <c r="M16">
        <f t="shared" si="2"/>
        <v>55</v>
      </c>
      <c r="N16">
        <f t="shared" si="3"/>
        <v>59</v>
      </c>
      <c r="O16">
        <f t="shared" si="4"/>
        <v>67</v>
      </c>
      <c r="R16">
        <v>2014</v>
      </c>
      <c r="S16" t="s">
        <v>783</v>
      </c>
      <c r="T16" t="s">
        <v>786</v>
      </c>
      <c r="U16" t="s">
        <v>809</v>
      </c>
      <c r="V16" t="s">
        <v>785</v>
      </c>
      <c r="W16" t="s">
        <v>785</v>
      </c>
      <c r="X16" t="s">
        <v>785</v>
      </c>
      <c r="Y16" t="s">
        <v>785</v>
      </c>
      <c r="Z16">
        <v>44.5</v>
      </c>
      <c r="AA16">
        <v>55</v>
      </c>
      <c r="AB16">
        <v>66.75</v>
      </c>
      <c r="AC16">
        <v>59</v>
      </c>
      <c r="AD16" t="s">
        <v>785</v>
      </c>
    </row>
    <row r="17" spans="1:30" x14ac:dyDescent="0.25">
      <c r="A17">
        <v>2014</v>
      </c>
      <c r="B17" t="s">
        <v>783</v>
      </c>
      <c r="C17" t="s">
        <v>784</v>
      </c>
      <c r="D17" t="str">
        <f t="shared" si="0"/>
        <v>Gatton2014TOS11-AprCvKellalac</v>
      </c>
      <c r="G17" t="s">
        <v>810</v>
      </c>
      <c r="H17" t="s">
        <v>785</v>
      </c>
      <c r="I17" t="s">
        <v>785</v>
      </c>
      <c r="J17">
        <v>113.333333333333</v>
      </c>
      <c r="K17">
        <v>105.6</v>
      </c>
      <c r="L17">
        <f t="shared" si="1"/>
        <v>50</v>
      </c>
      <c r="M17">
        <f t="shared" si="2"/>
        <v>89</v>
      </c>
      <c r="N17">
        <f t="shared" si="3"/>
        <v>106</v>
      </c>
      <c r="O17">
        <f t="shared" si="4"/>
        <v>113</v>
      </c>
      <c r="R17">
        <v>2014</v>
      </c>
      <c r="S17" t="s">
        <v>783</v>
      </c>
      <c r="T17" t="s">
        <v>786</v>
      </c>
      <c r="U17" t="s">
        <v>811</v>
      </c>
      <c r="V17" t="s">
        <v>785</v>
      </c>
      <c r="W17" t="s">
        <v>785</v>
      </c>
      <c r="X17" t="s">
        <v>785</v>
      </c>
      <c r="Y17" t="s">
        <v>785</v>
      </c>
      <c r="Z17">
        <v>50</v>
      </c>
      <c r="AA17">
        <v>89.300000000000097</v>
      </c>
      <c r="AB17">
        <v>113.333333333333</v>
      </c>
      <c r="AC17">
        <v>105.6</v>
      </c>
      <c r="AD17" t="s">
        <v>785</v>
      </c>
    </row>
    <row r="18" spans="1:30" x14ac:dyDescent="0.25">
      <c r="A18">
        <v>2014</v>
      </c>
      <c r="B18" t="s">
        <v>783</v>
      </c>
      <c r="C18" t="s">
        <v>784</v>
      </c>
      <c r="D18" t="str">
        <f t="shared" si="0"/>
        <v>Gatton2014TOS11-AprCvLancer</v>
      </c>
      <c r="G18" t="s">
        <v>812</v>
      </c>
      <c r="H18" t="s">
        <v>785</v>
      </c>
      <c r="I18" t="s">
        <v>785</v>
      </c>
      <c r="J18">
        <v>87</v>
      </c>
      <c r="K18">
        <v>74.5</v>
      </c>
      <c r="L18">
        <f t="shared" si="1"/>
        <v>50</v>
      </c>
      <c r="M18">
        <f t="shared" si="2"/>
        <v>68</v>
      </c>
      <c r="N18">
        <f t="shared" si="3"/>
        <v>75</v>
      </c>
      <c r="O18">
        <f t="shared" si="4"/>
        <v>87</v>
      </c>
      <c r="R18">
        <v>2014</v>
      </c>
      <c r="S18" t="s">
        <v>783</v>
      </c>
      <c r="T18" t="s">
        <v>786</v>
      </c>
      <c r="U18" t="s">
        <v>813</v>
      </c>
      <c r="V18" t="s">
        <v>785</v>
      </c>
      <c r="W18" t="s">
        <v>785</v>
      </c>
      <c r="X18" t="s">
        <v>785</v>
      </c>
      <c r="Y18" t="s">
        <v>785</v>
      </c>
      <c r="Z18">
        <v>50.138888888888602</v>
      </c>
      <c r="AA18">
        <v>67.666666666666899</v>
      </c>
      <c r="AB18">
        <v>87</v>
      </c>
      <c r="AC18">
        <v>74.5</v>
      </c>
      <c r="AD18" t="s">
        <v>785</v>
      </c>
    </row>
    <row r="19" spans="1:30" x14ac:dyDescent="0.25">
      <c r="A19">
        <v>2014</v>
      </c>
      <c r="B19" t="s">
        <v>783</v>
      </c>
      <c r="C19" t="s">
        <v>784</v>
      </c>
      <c r="D19" t="str">
        <f t="shared" si="0"/>
        <v>Gatton2014TOS11-AprCvMace</v>
      </c>
      <c r="G19" t="s">
        <v>490</v>
      </c>
      <c r="H19" t="s">
        <v>785</v>
      </c>
      <c r="I19" t="s">
        <v>785</v>
      </c>
      <c r="J19">
        <v>81.75</v>
      </c>
      <c r="K19">
        <v>73.571428571429294</v>
      </c>
      <c r="L19">
        <f t="shared" si="1"/>
        <v>50</v>
      </c>
      <c r="M19">
        <f t="shared" si="2"/>
        <v>65</v>
      </c>
      <c r="N19">
        <f t="shared" si="3"/>
        <v>74</v>
      </c>
      <c r="O19">
        <f t="shared" si="4"/>
        <v>82</v>
      </c>
      <c r="P19">
        <f>ROUND(AD19,0)</f>
        <v>147</v>
      </c>
      <c r="R19">
        <v>2014</v>
      </c>
      <c r="S19" t="s">
        <v>783</v>
      </c>
      <c r="T19" t="s">
        <v>786</v>
      </c>
      <c r="U19" t="s">
        <v>814</v>
      </c>
      <c r="V19" t="s">
        <v>785</v>
      </c>
      <c r="W19" t="s">
        <v>785</v>
      </c>
      <c r="X19" t="s">
        <v>785</v>
      </c>
      <c r="Y19" t="s">
        <v>785</v>
      </c>
      <c r="Z19">
        <v>49.703571428571102</v>
      </c>
      <c r="AA19">
        <v>64.571428571429294</v>
      </c>
      <c r="AB19">
        <v>81.75</v>
      </c>
      <c r="AC19">
        <v>73.571428571429294</v>
      </c>
      <c r="AD19">
        <v>147</v>
      </c>
    </row>
    <row r="20" spans="1:30" x14ac:dyDescent="0.25">
      <c r="A20">
        <v>2014</v>
      </c>
      <c r="B20" t="s">
        <v>783</v>
      </c>
      <c r="C20" t="s">
        <v>784</v>
      </c>
      <c r="D20" t="str">
        <f t="shared" si="0"/>
        <v>Gatton2014TOS11-AprCvMagenta</v>
      </c>
      <c r="G20" t="s">
        <v>815</v>
      </c>
      <c r="H20" t="s">
        <v>785</v>
      </c>
      <c r="I20" t="s">
        <v>785</v>
      </c>
      <c r="J20">
        <v>92.600000000000307</v>
      </c>
      <c r="K20">
        <v>85.666666666666003</v>
      </c>
      <c r="L20">
        <f t="shared" si="1"/>
        <v>56</v>
      </c>
      <c r="M20">
        <f t="shared" si="2"/>
        <v>76</v>
      </c>
      <c r="N20">
        <f t="shared" si="3"/>
        <v>86</v>
      </c>
      <c r="O20">
        <f t="shared" si="4"/>
        <v>93</v>
      </c>
      <c r="R20">
        <v>2014</v>
      </c>
      <c r="S20" t="s">
        <v>783</v>
      </c>
      <c r="T20" t="s">
        <v>786</v>
      </c>
      <c r="U20" t="s">
        <v>816</v>
      </c>
      <c r="V20" t="s">
        <v>785</v>
      </c>
      <c r="W20" t="s">
        <v>785</v>
      </c>
      <c r="X20" t="s">
        <v>785</v>
      </c>
      <c r="Y20" t="s">
        <v>785</v>
      </c>
      <c r="Z20">
        <v>56</v>
      </c>
      <c r="AA20">
        <v>76.384615384615202</v>
      </c>
      <c r="AB20">
        <v>92.600000000000307</v>
      </c>
      <c r="AC20">
        <v>85.666666666666003</v>
      </c>
      <c r="AD20" t="s">
        <v>785</v>
      </c>
    </row>
    <row r="21" spans="1:30" x14ac:dyDescent="0.25">
      <c r="A21">
        <v>2014</v>
      </c>
      <c r="B21" t="s">
        <v>783</v>
      </c>
      <c r="C21" t="s">
        <v>784</v>
      </c>
      <c r="D21" t="str">
        <f t="shared" si="0"/>
        <v>Gatton2014TOS11-AprCvMerinda</v>
      </c>
      <c r="G21" t="s">
        <v>817</v>
      </c>
      <c r="H21" t="s">
        <v>785</v>
      </c>
      <c r="I21" t="s">
        <v>785</v>
      </c>
      <c r="J21">
        <v>59.333333333333897</v>
      </c>
      <c r="K21">
        <v>54.799999999999201</v>
      </c>
      <c r="L21">
        <f t="shared" si="1"/>
        <v>39</v>
      </c>
      <c r="M21">
        <f t="shared" si="2"/>
        <v>51</v>
      </c>
      <c r="N21">
        <f t="shared" si="3"/>
        <v>55</v>
      </c>
      <c r="O21">
        <f t="shared" si="4"/>
        <v>59</v>
      </c>
      <c r="R21">
        <v>2014</v>
      </c>
      <c r="S21" t="s">
        <v>783</v>
      </c>
      <c r="T21" t="s">
        <v>786</v>
      </c>
      <c r="U21" t="s">
        <v>818</v>
      </c>
      <c r="V21" t="s">
        <v>785</v>
      </c>
      <c r="W21" t="s">
        <v>785</v>
      </c>
      <c r="X21" t="s">
        <v>785</v>
      </c>
      <c r="Y21" t="s">
        <v>785</v>
      </c>
      <c r="Z21">
        <v>39.333333333333897</v>
      </c>
      <c r="AA21">
        <v>51.285714285713702</v>
      </c>
      <c r="AB21">
        <v>59.333333333333897</v>
      </c>
      <c r="AC21">
        <v>54.799999999999201</v>
      </c>
      <c r="AD21" t="s">
        <v>785</v>
      </c>
    </row>
    <row r="22" spans="1:30" x14ac:dyDescent="0.25">
      <c r="A22">
        <v>2014</v>
      </c>
      <c r="B22" t="s">
        <v>783</v>
      </c>
      <c r="C22" t="s">
        <v>784</v>
      </c>
      <c r="D22" t="str">
        <f t="shared" si="0"/>
        <v>Gatton2014TOS11-AprCvOuyen</v>
      </c>
      <c r="G22" t="s">
        <v>819</v>
      </c>
      <c r="H22" t="s">
        <v>785</v>
      </c>
      <c r="I22" t="s">
        <v>785</v>
      </c>
      <c r="J22">
        <v>75.523809523809106</v>
      </c>
      <c r="K22">
        <v>65.083333333333002</v>
      </c>
      <c r="L22">
        <f t="shared" si="1"/>
        <v>41</v>
      </c>
      <c r="M22">
        <f t="shared" si="2"/>
        <v>59</v>
      </c>
      <c r="N22">
        <f t="shared" si="3"/>
        <v>65</v>
      </c>
      <c r="O22">
        <f t="shared" si="4"/>
        <v>76</v>
      </c>
      <c r="R22">
        <v>2014</v>
      </c>
      <c r="S22" t="s">
        <v>783</v>
      </c>
      <c r="T22" t="s">
        <v>786</v>
      </c>
      <c r="U22" t="s">
        <v>820</v>
      </c>
      <c r="V22" t="s">
        <v>785</v>
      </c>
      <c r="W22" t="s">
        <v>785</v>
      </c>
      <c r="X22" t="s">
        <v>785</v>
      </c>
      <c r="Y22" t="s">
        <v>785</v>
      </c>
      <c r="Z22">
        <v>40.800000000000097</v>
      </c>
      <c r="AA22">
        <v>59.333333333333897</v>
      </c>
      <c r="AB22">
        <v>75.523809523809106</v>
      </c>
      <c r="AC22">
        <v>65.083333333333002</v>
      </c>
      <c r="AD22" t="s">
        <v>785</v>
      </c>
    </row>
    <row r="23" spans="1:30" x14ac:dyDescent="0.25">
      <c r="A23">
        <v>2014</v>
      </c>
      <c r="B23" t="s">
        <v>783</v>
      </c>
      <c r="C23" t="s">
        <v>784</v>
      </c>
      <c r="D23" t="str">
        <f t="shared" si="0"/>
        <v>Gatton2014TOS11-AprCvPeake</v>
      </c>
      <c r="G23" t="s">
        <v>821</v>
      </c>
      <c r="H23" t="s">
        <v>785</v>
      </c>
      <c r="I23" t="s">
        <v>785</v>
      </c>
      <c r="J23">
        <v>59.200000000000699</v>
      </c>
      <c r="K23">
        <v>54.799999999999201</v>
      </c>
      <c r="L23">
        <f t="shared" si="1"/>
        <v>38</v>
      </c>
      <c r="M23">
        <f t="shared" si="2"/>
        <v>50</v>
      </c>
      <c r="N23">
        <f t="shared" si="3"/>
        <v>55</v>
      </c>
      <c r="O23">
        <f t="shared" si="4"/>
        <v>59</v>
      </c>
      <c r="R23">
        <v>2014</v>
      </c>
      <c r="S23" t="s">
        <v>783</v>
      </c>
      <c r="T23" t="s">
        <v>786</v>
      </c>
      <c r="U23" t="s">
        <v>822</v>
      </c>
      <c r="V23" t="s">
        <v>785</v>
      </c>
      <c r="W23" t="s">
        <v>785</v>
      </c>
      <c r="X23" t="s">
        <v>785</v>
      </c>
      <c r="Y23" t="s">
        <v>785</v>
      </c>
      <c r="Z23">
        <v>38</v>
      </c>
      <c r="AA23">
        <v>49.833333333333002</v>
      </c>
      <c r="AB23">
        <v>59.200000000000699</v>
      </c>
      <c r="AC23">
        <v>54.799999999999201</v>
      </c>
      <c r="AD23" t="s">
        <v>785</v>
      </c>
    </row>
    <row r="24" spans="1:30" x14ac:dyDescent="0.25">
      <c r="A24">
        <v>2014</v>
      </c>
      <c r="B24" t="s">
        <v>783</v>
      </c>
      <c r="C24" t="s">
        <v>784</v>
      </c>
      <c r="D24" t="str">
        <f t="shared" si="0"/>
        <v>Gatton2014TOS11-AprCvRevenue</v>
      </c>
      <c r="G24" t="s">
        <v>823</v>
      </c>
      <c r="H24" t="s">
        <v>785</v>
      </c>
      <c r="I24" t="s">
        <v>785</v>
      </c>
      <c r="J24">
        <v>189.40909090909099</v>
      </c>
      <c r="K24">
        <v>179.625</v>
      </c>
      <c r="L24">
        <f t="shared" si="1"/>
        <v>153</v>
      </c>
      <c r="M24">
        <f t="shared" si="2"/>
        <v>175</v>
      </c>
      <c r="N24">
        <f t="shared" si="3"/>
        <v>180</v>
      </c>
      <c r="O24">
        <f t="shared" si="4"/>
        <v>189</v>
      </c>
      <c r="R24">
        <v>2014</v>
      </c>
      <c r="S24" t="s">
        <v>783</v>
      </c>
      <c r="T24" t="s">
        <v>786</v>
      </c>
      <c r="U24" t="s">
        <v>824</v>
      </c>
      <c r="V24" t="s">
        <v>785</v>
      </c>
      <c r="W24" t="s">
        <v>785</v>
      </c>
      <c r="X24" t="s">
        <v>785</v>
      </c>
      <c r="Y24" t="s">
        <v>785</v>
      </c>
      <c r="Z24">
        <v>153</v>
      </c>
      <c r="AA24">
        <v>174.89999999999901</v>
      </c>
      <c r="AB24">
        <v>189.40909090909099</v>
      </c>
      <c r="AC24">
        <v>179.625</v>
      </c>
      <c r="AD24" t="s">
        <v>785</v>
      </c>
    </row>
    <row r="25" spans="1:30" x14ac:dyDescent="0.25">
      <c r="A25">
        <v>2014</v>
      </c>
      <c r="B25" t="s">
        <v>783</v>
      </c>
      <c r="C25" t="s">
        <v>784</v>
      </c>
      <c r="D25" t="str">
        <f t="shared" si="0"/>
        <v>Gatton2014TOS11-AprCvRosella</v>
      </c>
      <c r="G25" t="s">
        <v>825</v>
      </c>
      <c r="H25" t="s">
        <v>785</v>
      </c>
      <c r="I25" t="s">
        <v>785</v>
      </c>
      <c r="J25">
        <v>149.625</v>
      </c>
      <c r="K25">
        <v>140.42857142857099</v>
      </c>
      <c r="L25">
        <f t="shared" si="1"/>
        <v>90</v>
      </c>
      <c r="M25">
        <f t="shared" si="2"/>
        <v>136</v>
      </c>
      <c r="N25">
        <f t="shared" si="3"/>
        <v>140</v>
      </c>
      <c r="O25">
        <f t="shared" si="4"/>
        <v>150</v>
      </c>
      <c r="R25">
        <v>2014</v>
      </c>
      <c r="S25" t="s">
        <v>783</v>
      </c>
      <c r="T25" t="s">
        <v>786</v>
      </c>
      <c r="U25" t="s">
        <v>826</v>
      </c>
      <c r="V25" t="s">
        <v>785</v>
      </c>
      <c r="W25" t="s">
        <v>785</v>
      </c>
      <c r="X25" t="s">
        <v>785</v>
      </c>
      <c r="Y25" t="s">
        <v>785</v>
      </c>
      <c r="Z25">
        <v>89.5</v>
      </c>
      <c r="AA25">
        <v>135.79999999999899</v>
      </c>
      <c r="AB25">
        <v>149.625</v>
      </c>
      <c r="AC25">
        <v>140.42857142857099</v>
      </c>
      <c r="AD25" t="s">
        <v>785</v>
      </c>
    </row>
    <row r="26" spans="1:30" x14ac:dyDescent="0.25">
      <c r="A26">
        <v>2014</v>
      </c>
      <c r="B26" t="s">
        <v>783</v>
      </c>
      <c r="C26" t="s">
        <v>784</v>
      </c>
      <c r="D26" t="str">
        <f t="shared" si="0"/>
        <v>Gatton2014TOS11-AprCvScout</v>
      </c>
      <c r="G26" t="s">
        <v>492</v>
      </c>
      <c r="H26" t="s">
        <v>785</v>
      </c>
      <c r="I26" t="s">
        <v>785</v>
      </c>
      <c r="J26">
        <v>83.333333333333897</v>
      </c>
      <c r="K26">
        <v>74.333333333333897</v>
      </c>
      <c r="L26">
        <f t="shared" si="1"/>
        <v>49</v>
      </c>
      <c r="M26">
        <f t="shared" si="2"/>
        <v>65</v>
      </c>
      <c r="N26">
        <f t="shared" si="3"/>
        <v>74</v>
      </c>
      <c r="O26">
        <f t="shared" si="4"/>
        <v>83</v>
      </c>
      <c r="R26">
        <v>2014</v>
      </c>
      <c r="S26" t="s">
        <v>783</v>
      </c>
      <c r="T26" t="s">
        <v>786</v>
      </c>
      <c r="U26" t="s">
        <v>827</v>
      </c>
      <c r="V26" t="s">
        <v>785</v>
      </c>
      <c r="W26" t="s">
        <v>785</v>
      </c>
      <c r="X26" t="s">
        <v>785</v>
      </c>
      <c r="Y26" t="s">
        <v>785</v>
      </c>
      <c r="Z26">
        <v>49.25</v>
      </c>
      <c r="AA26">
        <v>64.571428571429294</v>
      </c>
      <c r="AB26">
        <v>83.333333333333897</v>
      </c>
      <c r="AC26">
        <v>74.333333333333897</v>
      </c>
      <c r="AD26" t="s">
        <v>785</v>
      </c>
    </row>
    <row r="27" spans="1:30" x14ac:dyDescent="0.25">
      <c r="A27">
        <v>2014</v>
      </c>
      <c r="B27" t="s">
        <v>783</v>
      </c>
      <c r="C27" t="s">
        <v>784</v>
      </c>
      <c r="D27" t="str">
        <f t="shared" si="0"/>
        <v>Gatton2014TOS11-AprCvScythe</v>
      </c>
      <c r="G27" t="s">
        <v>828</v>
      </c>
      <c r="H27" t="s">
        <v>785</v>
      </c>
      <c r="I27" t="s">
        <v>785</v>
      </c>
      <c r="J27">
        <v>109</v>
      </c>
      <c r="K27">
        <v>93</v>
      </c>
      <c r="L27">
        <f t="shared" si="1"/>
        <v>61</v>
      </c>
      <c r="M27">
        <f t="shared" si="2"/>
        <v>81</v>
      </c>
      <c r="N27">
        <f t="shared" si="3"/>
        <v>93</v>
      </c>
      <c r="O27">
        <f t="shared" si="4"/>
        <v>109</v>
      </c>
      <c r="R27">
        <v>2014</v>
      </c>
      <c r="S27" t="s">
        <v>783</v>
      </c>
      <c r="T27" t="s">
        <v>786</v>
      </c>
      <c r="U27" t="s">
        <v>829</v>
      </c>
      <c r="V27" t="s">
        <v>785</v>
      </c>
      <c r="W27" t="s">
        <v>785</v>
      </c>
      <c r="X27" t="s">
        <v>785</v>
      </c>
      <c r="Y27" t="s">
        <v>785</v>
      </c>
      <c r="Z27">
        <v>61</v>
      </c>
      <c r="AA27">
        <v>80.75</v>
      </c>
      <c r="AB27">
        <v>109</v>
      </c>
      <c r="AC27">
        <v>93</v>
      </c>
      <c r="AD27" t="s">
        <v>785</v>
      </c>
    </row>
    <row r="28" spans="1:30" x14ac:dyDescent="0.25">
      <c r="A28">
        <v>2014</v>
      </c>
      <c r="B28" t="s">
        <v>783</v>
      </c>
      <c r="C28" t="s">
        <v>784</v>
      </c>
      <c r="D28" t="str">
        <f t="shared" si="0"/>
        <v>Gatton2014TOS11-AprCvSpitfire</v>
      </c>
      <c r="G28" t="s">
        <v>830</v>
      </c>
      <c r="H28" t="s">
        <v>785</v>
      </c>
      <c r="I28" t="s">
        <v>785</v>
      </c>
      <c r="J28">
        <v>62.636363636363903</v>
      </c>
      <c r="K28">
        <v>55</v>
      </c>
      <c r="L28">
        <f t="shared" si="1"/>
        <v>39</v>
      </c>
      <c r="M28">
        <f t="shared" si="2"/>
        <v>52</v>
      </c>
      <c r="N28">
        <f t="shared" si="3"/>
        <v>55</v>
      </c>
      <c r="O28">
        <f t="shared" si="4"/>
        <v>63</v>
      </c>
      <c r="R28">
        <v>2014</v>
      </c>
      <c r="S28" t="s">
        <v>783</v>
      </c>
      <c r="T28" t="s">
        <v>786</v>
      </c>
      <c r="U28" t="s">
        <v>831</v>
      </c>
      <c r="V28" t="s">
        <v>785</v>
      </c>
      <c r="W28" t="s">
        <v>785</v>
      </c>
      <c r="X28" t="s">
        <v>785</v>
      </c>
      <c r="Y28" t="s">
        <v>785</v>
      </c>
      <c r="Z28">
        <v>38.666666666666899</v>
      </c>
      <c r="AA28">
        <v>51.666666666666003</v>
      </c>
      <c r="AB28">
        <v>62.636363636363903</v>
      </c>
      <c r="AC28">
        <v>55</v>
      </c>
      <c r="AD28" t="s">
        <v>785</v>
      </c>
    </row>
    <row r="29" spans="1:30" x14ac:dyDescent="0.25">
      <c r="A29">
        <v>2014</v>
      </c>
      <c r="B29" t="s">
        <v>783</v>
      </c>
      <c r="C29" t="s">
        <v>784</v>
      </c>
      <c r="D29" t="str">
        <f t="shared" si="0"/>
        <v>Gatton2014TOS11-AprCvStrzelecki</v>
      </c>
      <c r="G29" t="s">
        <v>832</v>
      </c>
      <c r="H29" t="s">
        <v>785</v>
      </c>
      <c r="I29" t="s">
        <v>785</v>
      </c>
      <c r="J29">
        <v>102.636363636363</v>
      </c>
      <c r="K29">
        <v>92.600000000000307</v>
      </c>
      <c r="L29">
        <f t="shared" si="1"/>
        <v>61</v>
      </c>
      <c r="M29">
        <f t="shared" si="2"/>
        <v>84</v>
      </c>
      <c r="N29">
        <f t="shared" si="3"/>
        <v>93</v>
      </c>
      <c r="O29">
        <f t="shared" si="4"/>
        <v>103</v>
      </c>
      <c r="R29">
        <v>2014</v>
      </c>
      <c r="S29" t="s">
        <v>783</v>
      </c>
      <c r="T29" t="s">
        <v>786</v>
      </c>
      <c r="U29" t="s">
        <v>833</v>
      </c>
      <c r="V29" t="s">
        <v>785</v>
      </c>
      <c r="W29" t="s">
        <v>785</v>
      </c>
      <c r="X29" t="s">
        <v>785</v>
      </c>
      <c r="Y29" t="s">
        <v>785</v>
      </c>
      <c r="Z29">
        <v>61</v>
      </c>
      <c r="AA29">
        <v>84.333333333333897</v>
      </c>
      <c r="AB29">
        <v>102.636363636363</v>
      </c>
      <c r="AC29">
        <v>92.600000000000307</v>
      </c>
      <c r="AD29" t="s">
        <v>785</v>
      </c>
    </row>
    <row r="30" spans="1:30" x14ac:dyDescent="0.25">
      <c r="A30">
        <v>2014</v>
      </c>
      <c r="B30" t="s">
        <v>783</v>
      </c>
      <c r="C30" t="s">
        <v>784</v>
      </c>
      <c r="D30" t="str">
        <f t="shared" si="0"/>
        <v>Gatton2014TOS11-AprCvSunbri</v>
      </c>
      <c r="G30" t="s">
        <v>543</v>
      </c>
      <c r="H30" t="s">
        <v>785</v>
      </c>
      <c r="I30" t="s">
        <v>785</v>
      </c>
      <c r="J30">
        <v>104.399999999999</v>
      </c>
      <c r="K30">
        <v>88.5</v>
      </c>
      <c r="L30">
        <f t="shared" si="1"/>
        <v>54</v>
      </c>
      <c r="M30">
        <f t="shared" si="2"/>
        <v>78</v>
      </c>
      <c r="N30">
        <f t="shared" si="3"/>
        <v>89</v>
      </c>
      <c r="O30">
        <f t="shared" si="4"/>
        <v>104</v>
      </c>
      <c r="P30">
        <f>ROUND(AD30,0)</f>
        <v>147</v>
      </c>
      <c r="R30">
        <v>2014</v>
      </c>
      <c r="S30" t="s">
        <v>783</v>
      </c>
      <c r="T30" t="s">
        <v>786</v>
      </c>
      <c r="U30" t="s">
        <v>834</v>
      </c>
      <c r="V30" t="s">
        <v>785</v>
      </c>
      <c r="W30" t="s">
        <v>785</v>
      </c>
      <c r="X30" t="s">
        <v>785</v>
      </c>
      <c r="Y30" t="s">
        <v>785</v>
      </c>
      <c r="Z30">
        <v>54.25</v>
      </c>
      <c r="AA30">
        <v>77.666666666666899</v>
      </c>
      <c r="AB30">
        <v>104.399999999999</v>
      </c>
      <c r="AC30">
        <v>88.5</v>
      </c>
      <c r="AD30">
        <v>147</v>
      </c>
    </row>
    <row r="31" spans="1:30" x14ac:dyDescent="0.25">
      <c r="A31">
        <v>2014</v>
      </c>
      <c r="B31" t="s">
        <v>783</v>
      </c>
      <c r="C31" t="s">
        <v>784</v>
      </c>
      <c r="D31" t="str">
        <f t="shared" si="0"/>
        <v>Gatton2014TOS11-AprCvSunstate</v>
      </c>
      <c r="G31" t="s">
        <v>835</v>
      </c>
      <c r="H31" t="s">
        <v>785</v>
      </c>
      <c r="I31" t="s">
        <v>785</v>
      </c>
      <c r="J31">
        <v>61.833333333333897</v>
      </c>
      <c r="K31">
        <v>55.25</v>
      </c>
      <c r="L31">
        <f t="shared" si="1"/>
        <v>39</v>
      </c>
      <c r="M31">
        <f t="shared" si="2"/>
        <v>51</v>
      </c>
      <c r="N31">
        <f t="shared" si="3"/>
        <v>55</v>
      </c>
      <c r="O31">
        <f t="shared" si="4"/>
        <v>62</v>
      </c>
      <c r="R31">
        <v>2014</v>
      </c>
      <c r="S31" t="s">
        <v>783</v>
      </c>
      <c r="T31" t="s">
        <v>786</v>
      </c>
      <c r="U31" t="s">
        <v>836</v>
      </c>
      <c r="V31" t="s">
        <v>785</v>
      </c>
      <c r="W31" t="s">
        <v>785</v>
      </c>
      <c r="X31" t="s">
        <v>785</v>
      </c>
      <c r="Y31" t="s">
        <v>785</v>
      </c>
      <c r="Z31">
        <v>38.666666666666899</v>
      </c>
      <c r="AA31">
        <v>50.642857142856798</v>
      </c>
      <c r="AB31">
        <v>61.833333333333897</v>
      </c>
      <c r="AC31">
        <v>55.25</v>
      </c>
      <c r="AD31" t="s">
        <v>785</v>
      </c>
    </row>
    <row r="32" spans="1:30" x14ac:dyDescent="0.25">
      <c r="A32">
        <v>2014</v>
      </c>
      <c r="B32" t="s">
        <v>783</v>
      </c>
      <c r="C32" t="s">
        <v>784</v>
      </c>
      <c r="D32" t="str">
        <f t="shared" si="0"/>
        <v>Gatton2014TOS11-AprCvSuntop</v>
      </c>
      <c r="G32" t="s">
        <v>837</v>
      </c>
      <c r="H32" t="s">
        <v>785</v>
      </c>
      <c r="I32" t="s">
        <v>785</v>
      </c>
      <c r="J32">
        <v>61.714285714286198</v>
      </c>
      <c r="K32">
        <v>55</v>
      </c>
      <c r="L32">
        <f t="shared" si="1"/>
        <v>39</v>
      </c>
      <c r="M32">
        <f t="shared" si="2"/>
        <v>52</v>
      </c>
      <c r="N32">
        <f t="shared" si="3"/>
        <v>55</v>
      </c>
      <c r="O32">
        <f t="shared" si="4"/>
        <v>62</v>
      </c>
      <c r="R32">
        <v>2014</v>
      </c>
      <c r="S32" t="s">
        <v>783</v>
      </c>
      <c r="T32" t="s">
        <v>786</v>
      </c>
      <c r="U32" t="s">
        <v>838</v>
      </c>
      <c r="V32" t="s">
        <v>785</v>
      </c>
      <c r="W32" t="s">
        <v>785</v>
      </c>
      <c r="X32" t="s">
        <v>785</v>
      </c>
      <c r="Y32" t="s">
        <v>785</v>
      </c>
      <c r="Z32">
        <v>38.799999999999201</v>
      </c>
      <c r="AA32">
        <v>51.666666666666003</v>
      </c>
      <c r="AB32">
        <v>61.714285714286198</v>
      </c>
      <c r="AC32">
        <v>55</v>
      </c>
      <c r="AD32" t="s">
        <v>785</v>
      </c>
    </row>
    <row r="33" spans="1:30" x14ac:dyDescent="0.25">
      <c r="A33">
        <v>2014</v>
      </c>
      <c r="B33" t="s">
        <v>783</v>
      </c>
      <c r="C33" t="s">
        <v>784</v>
      </c>
      <c r="D33" t="str">
        <f t="shared" si="0"/>
        <v>Gatton2014TOS11-AprCvWedgetail</v>
      </c>
      <c r="G33" t="s">
        <v>173</v>
      </c>
      <c r="H33" t="s">
        <v>785</v>
      </c>
      <c r="I33" t="s">
        <v>785</v>
      </c>
      <c r="J33">
        <v>152</v>
      </c>
      <c r="K33">
        <v>146.125</v>
      </c>
      <c r="L33">
        <f t="shared" si="1"/>
        <v>123</v>
      </c>
      <c r="M33">
        <f t="shared" si="2"/>
        <v>140</v>
      </c>
      <c r="N33">
        <f t="shared" si="3"/>
        <v>146</v>
      </c>
      <c r="O33">
        <f t="shared" si="4"/>
        <v>152</v>
      </c>
      <c r="R33">
        <v>2014</v>
      </c>
      <c r="S33" t="s">
        <v>783</v>
      </c>
      <c r="T33" t="s">
        <v>786</v>
      </c>
      <c r="U33" t="s">
        <v>839</v>
      </c>
      <c r="V33" t="s">
        <v>785</v>
      </c>
      <c r="W33" t="s">
        <v>785</v>
      </c>
      <c r="X33" t="s">
        <v>785</v>
      </c>
      <c r="Y33" t="s">
        <v>785</v>
      </c>
      <c r="Z33">
        <v>123</v>
      </c>
      <c r="AA33">
        <v>140.42857142857099</v>
      </c>
      <c r="AB33">
        <v>152</v>
      </c>
      <c r="AC33">
        <v>146.125</v>
      </c>
      <c r="AD33" t="s">
        <v>785</v>
      </c>
    </row>
    <row r="34" spans="1:30" x14ac:dyDescent="0.25">
      <c r="A34">
        <v>2014</v>
      </c>
      <c r="B34" t="s">
        <v>783</v>
      </c>
      <c r="C34" t="s">
        <v>784</v>
      </c>
      <c r="D34" t="str">
        <f t="shared" si="0"/>
        <v>Gatton2014TOS11-AprCvWhistler</v>
      </c>
      <c r="G34" t="s">
        <v>840</v>
      </c>
      <c r="H34" t="s">
        <v>785</v>
      </c>
      <c r="I34" t="s">
        <v>785</v>
      </c>
      <c r="J34">
        <v>144.5</v>
      </c>
      <c r="K34">
        <v>139.25</v>
      </c>
      <c r="L34">
        <f t="shared" ref="L34:L65" si="5">ROUND(Z34,0)</f>
        <v>114</v>
      </c>
      <c r="M34">
        <f t="shared" ref="M34:M65" si="6">ROUND(AA34,0)</f>
        <v>136</v>
      </c>
      <c r="N34">
        <f t="shared" ref="N34:N65" si="7">ROUND(K34,0)</f>
        <v>139</v>
      </c>
      <c r="O34">
        <f t="shared" ref="O34:O65" si="8">ROUND(J34,0)</f>
        <v>145</v>
      </c>
      <c r="P34">
        <f>ROUND(AD34,0)</f>
        <v>182</v>
      </c>
      <c r="R34">
        <v>2014</v>
      </c>
      <c r="S34" t="s">
        <v>783</v>
      </c>
      <c r="T34" t="s">
        <v>786</v>
      </c>
      <c r="U34" t="s">
        <v>841</v>
      </c>
      <c r="V34" t="s">
        <v>785</v>
      </c>
      <c r="W34" t="s">
        <v>785</v>
      </c>
      <c r="X34" t="s">
        <v>785</v>
      </c>
      <c r="Y34" t="s">
        <v>785</v>
      </c>
      <c r="Z34">
        <v>114</v>
      </c>
      <c r="AA34">
        <v>135.79999999999899</v>
      </c>
      <c r="AB34">
        <v>144.5</v>
      </c>
      <c r="AC34">
        <v>139.25</v>
      </c>
      <c r="AD34">
        <v>182</v>
      </c>
    </row>
    <row r="35" spans="1:30" x14ac:dyDescent="0.25">
      <c r="A35">
        <v>2014</v>
      </c>
      <c r="B35" t="s">
        <v>783</v>
      </c>
      <c r="C35" t="s">
        <v>784</v>
      </c>
      <c r="D35" t="str">
        <f t="shared" si="0"/>
        <v>Gatton2014TOS11-AprCvWills</v>
      </c>
      <c r="G35" t="s">
        <v>842</v>
      </c>
      <c r="H35" t="s">
        <v>785</v>
      </c>
      <c r="I35" t="s">
        <v>785</v>
      </c>
      <c r="J35">
        <v>97</v>
      </c>
      <c r="K35">
        <v>85.666666666666003</v>
      </c>
      <c r="L35">
        <f t="shared" si="5"/>
        <v>54</v>
      </c>
      <c r="M35">
        <f t="shared" si="6"/>
        <v>74</v>
      </c>
      <c r="N35">
        <f t="shared" si="7"/>
        <v>86</v>
      </c>
      <c r="O35">
        <f t="shared" si="8"/>
        <v>97</v>
      </c>
      <c r="P35">
        <f>ROUND(AD35,0)</f>
        <v>147</v>
      </c>
      <c r="R35">
        <v>2014</v>
      </c>
      <c r="S35" t="s">
        <v>783</v>
      </c>
      <c r="T35" t="s">
        <v>786</v>
      </c>
      <c r="U35" t="s">
        <v>843</v>
      </c>
      <c r="V35" t="s">
        <v>785</v>
      </c>
      <c r="W35" t="s">
        <v>785</v>
      </c>
      <c r="X35" t="s">
        <v>785</v>
      </c>
      <c r="Y35" t="s">
        <v>785</v>
      </c>
      <c r="Z35">
        <v>53.75</v>
      </c>
      <c r="AA35">
        <v>73.899999999999594</v>
      </c>
      <c r="AB35">
        <v>97</v>
      </c>
      <c r="AC35">
        <v>85.666666666666003</v>
      </c>
      <c r="AD35">
        <v>147</v>
      </c>
    </row>
    <row r="36" spans="1:30" x14ac:dyDescent="0.25">
      <c r="A36">
        <v>2014</v>
      </c>
      <c r="B36" t="s">
        <v>783</v>
      </c>
      <c r="C36" t="s">
        <v>784</v>
      </c>
      <c r="D36" t="str">
        <f t="shared" si="0"/>
        <v>Gatton2014TOS11-AprCvWyalkatchem</v>
      </c>
      <c r="G36" t="s">
        <v>175</v>
      </c>
      <c r="H36" t="s">
        <v>785</v>
      </c>
      <c r="I36" t="s">
        <v>785</v>
      </c>
      <c r="J36">
        <v>67.75</v>
      </c>
      <c r="K36">
        <v>58.666666666666003</v>
      </c>
      <c r="L36">
        <f t="shared" si="5"/>
        <v>42</v>
      </c>
      <c r="M36">
        <f t="shared" si="6"/>
        <v>55</v>
      </c>
      <c r="N36">
        <f t="shared" si="7"/>
        <v>59</v>
      </c>
      <c r="O36">
        <f t="shared" si="8"/>
        <v>68</v>
      </c>
      <c r="R36">
        <v>2014</v>
      </c>
      <c r="S36" t="s">
        <v>783</v>
      </c>
      <c r="T36" t="s">
        <v>786</v>
      </c>
      <c r="U36" t="s">
        <v>844</v>
      </c>
      <c r="V36" t="s">
        <v>785</v>
      </c>
      <c r="W36" t="s">
        <v>785</v>
      </c>
      <c r="X36" t="s">
        <v>785</v>
      </c>
      <c r="Y36" t="s">
        <v>785</v>
      </c>
      <c r="Z36">
        <v>42</v>
      </c>
      <c r="AA36">
        <v>55</v>
      </c>
      <c r="AB36">
        <v>67.75</v>
      </c>
      <c r="AC36">
        <v>58.666666666666003</v>
      </c>
      <c r="AD36" t="s">
        <v>785</v>
      </c>
    </row>
    <row r="37" spans="1:30" x14ac:dyDescent="0.25">
      <c r="A37">
        <v>2014</v>
      </c>
      <c r="B37" t="s">
        <v>783</v>
      </c>
      <c r="C37" t="s">
        <v>784</v>
      </c>
      <c r="D37" t="str">
        <f t="shared" si="0"/>
        <v>Gatton2014TOS11-AprCvYitpi</v>
      </c>
      <c r="G37" t="s">
        <v>116</v>
      </c>
      <c r="H37" t="s">
        <v>785</v>
      </c>
      <c r="I37" t="s">
        <v>785</v>
      </c>
      <c r="J37">
        <v>99.455882352941401</v>
      </c>
      <c r="K37">
        <v>88.75</v>
      </c>
      <c r="L37">
        <f t="shared" si="5"/>
        <v>51</v>
      </c>
      <c r="M37">
        <f t="shared" si="6"/>
        <v>84</v>
      </c>
      <c r="N37">
        <f t="shared" si="7"/>
        <v>89</v>
      </c>
      <c r="O37">
        <f t="shared" si="8"/>
        <v>99</v>
      </c>
      <c r="R37">
        <v>2014</v>
      </c>
      <c r="S37" t="s">
        <v>783</v>
      </c>
      <c r="T37" t="s">
        <v>786</v>
      </c>
      <c r="U37" t="s">
        <v>845</v>
      </c>
      <c r="V37" t="s">
        <v>785</v>
      </c>
      <c r="W37" t="s">
        <v>785</v>
      </c>
      <c r="X37" t="s">
        <v>785</v>
      </c>
      <c r="Y37" t="s">
        <v>785</v>
      </c>
      <c r="Z37">
        <v>50.553571428571502</v>
      </c>
      <c r="AA37">
        <v>84.399999999999594</v>
      </c>
      <c r="AB37">
        <v>99.455882352941401</v>
      </c>
      <c r="AC37">
        <v>88.75</v>
      </c>
      <c r="AD37" t="s">
        <v>785</v>
      </c>
    </row>
    <row r="38" spans="1:30" x14ac:dyDescent="0.25">
      <c r="A38">
        <v>2014</v>
      </c>
      <c r="B38" t="s">
        <v>783</v>
      </c>
      <c r="C38" t="s">
        <v>784</v>
      </c>
      <c r="D38" t="str">
        <f t="shared" si="0"/>
        <v>Gatton2014TOS11-AprCvYoung</v>
      </c>
      <c r="G38" t="s">
        <v>178</v>
      </c>
      <c r="H38" t="s">
        <v>785</v>
      </c>
      <c r="I38" t="s">
        <v>785</v>
      </c>
      <c r="J38">
        <v>61.200000000000699</v>
      </c>
      <c r="K38">
        <v>55.399999999999601</v>
      </c>
      <c r="L38">
        <f t="shared" si="5"/>
        <v>41</v>
      </c>
      <c r="M38">
        <f t="shared" si="6"/>
        <v>54</v>
      </c>
      <c r="N38">
        <f t="shared" si="7"/>
        <v>55</v>
      </c>
      <c r="O38">
        <f t="shared" si="8"/>
        <v>61</v>
      </c>
      <c r="R38">
        <v>2014</v>
      </c>
      <c r="S38" t="s">
        <v>783</v>
      </c>
      <c r="T38" t="s">
        <v>786</v>
      </c>
      <c r="U38" t="s">
        <v>846</v>
      </c>
      <c r="V38" t="s">
        <v>785</v>
      </c>
      <c r="W38" t="s">
        <v>785</v>
      </c>
      <c r="X38" t="s">
        <v>785</v>
      </c>
      <c r="Y38" t="s">
        <v>785</v>
      </c>
      <c r="Z38">
        <v>40.818181818181898</v>
      </c>
      <c r="AA38">
        <v>53.6000000000003</v>
      </c>
      <c r="AB38">
        <v>61.200000000000699</v>
      </c>
      <c r="AC38">
        <v>55.399999999999601</v>
      </c>
      <c r="AD38" t="s">
        <v>785</v>
      </c>
    </row>
    <row r="39" spans="1:30" x14ac:dyDescent="0.25">
      <c r="A39">
        <v>2014</v>
      </c>
      <c r="B39" t="s">
        <v>847</v>
      </c>
      <c r="C39" t="s">
        <v>784</v>
      </c>
      <c r="D39" t="str">
        <f t="shared" ref="D39:D75" si="9">"Gatton2014TOS13-MayCv"&amp;G39</f>
        <v>Gatton2014TOS13-MayCvAxe</v>
      </c>
      <c r="F39" t="s">
        <v>481</v>
      </c>
      <c r="G39" t="s">
        <v>481</v>
      </c>
      <c r="H39" t="s">
        <v>785</v>
      </c>
      <c r="I39" t="s">
        <v>785</v>
      </c>
      <c r="J39">
        <v>78.416666666666899</v>
      </c>
      <c r="K39">
        <v>67.666666666666003</v>
      </c>
      <c r="L39">
        <f t="shared" si="5"/>
        <v>44</v>
      </c>
      <c r="M39">
        <f t="shared" si="6"/>
        <v>62</v>
      </c>
      <c r="N39">
        <f t="shared" si="7"/>
        <v>68</v>
      </c>
      <c r="O39">
        <f t="shared" si="8"/>
        <v>78</v>
      </c>
      <c r="P39">
        <f t="shared" ref="P39:P60" si="10">ROUND(AD39,0)</f>
        <v>133</v>
      </c>
      <c r="R39">
        <v>2014</v>
      </c>
      <c r="S39" t="s">
        <v>847</v>
      </c>
      <c r="T39" t="s">
        <v>848</v>
      </c>
      <c r="U39" t="s">
        <v>787</v>
      </c>
      <c r="V39" t="s">
        <v>785</v>
      </c>
      <c r="W39" t="s">
        <v>785</v>
      </c>
      <c r="X39" t="s">
        <v>785</v>
      </c>
      <c r="Y39" t="s">
        <v>785</v>
      </c>
      <c r="Z39">
        <v>44</v>
      </c>
      <c r="AA39">
        <v>61.666666666666003</v>
      </c>
      <c r="AB39">
        <v>78.416666666666899</v>
      </c>
      <c r="AC39">
        <v>67.666666666666003</v>
      </c>
      <c r="AD39">
        <v>133</v>
      </c>
    </row>
    <row r="40" spans="1:30" x14ac:dyDescent="0.25">
      <c r="A40">
        <v>2014</v>
      </c>
      <c r="B40" t="s">
        <v>847</v>
      </c>
      <c r="C40" t="s">
        <v>784</v>
      </c>
      <c r="D40" t="str">
        <f t="shared" si="9"/>
        <v>Gatton2014TOS13-MayCvBolac</v>
      </c>
      <c r="F40" t="s">
        <v>152</v>
      </c>
      <c r="G40" t="s">
        <v>152</v>
      </c>
      <c r="H40" t="s">
        <v>785</v>
      </c>
      <c r="I40" t="s">
        <v>785</v>
      </c>
      <c r="J40">
        <v>102.277777777777</v>
      </c>
      <c r="K40">
        <v>90.600000000000307</v>
      </c>
      <c r="L40">
        <f t="shared" si="5"/>
        <v>48</v>
      </c>
      <c r="M40">
        <f t="shared" si="6"/>
        <v>85</v>
      </c>
      <c r="N40">
        <f t="shared" si="7"/>
        <v>91</v>
      </c>
      <c r="O40">
        <f t="shared" si="8"/>
        <v>102</v>
      </c>
      <c r="P40">
        <f t="shared" si="10"/>
        <v>149</v>
      </c>
      <c r="R40">
        <v>2014</v>
      </c>
      <c r="S40" t="s">
        <v>847</v>
      </c>
      <c r="T40" t="s">
        <v>848</v>
      </c>
      <c r="U40" t="s">
        <v>788</v>
      </c>
      <c r="V40" t="s">
        <v>785</v>
      </c>
      <c r="W40" t="s">
        <v>785</v>
      </c>
      <c r="X40" t="s">
        <v>785</v>
      </c>
      <c r="Y40" t="s">
        <v>785</v>
      </c>
      <c r="Z40">
        <v>48</v>
      </c>
      <c r="AA40">
        <v>85.200000000000699</v>
      </c>
      <c r="AB40">
        <v>102.277777777777</v>
      </c>
      <c r="AC40">
        <v>90.600000000000307</v>
      </c>
      <c r="AD40">
        <v>149.30000000000001</v>
      </c>
    </row>
    <row r="41" spans="1:30" x14ac:dyDescent="0.25">
      <c r="A41">
        <v>2014</v>
      </c>
      <c r="B41" t="s">
        <v>847</v>
      </c>
      <c r="C41" t="s">
        <v>784</v>
      </c>
      <c r="D41" t="str">
        <f t="shared" si="9"/>
        <v>Gatton2014TOS13-MayCvBraewood</v>
      </c>
      <c r="F41" t="s">
        <v>789</v>
      </c>
      <c r="G41" t="s">
        <v>789</v>
      </c>
      <c r="H41" t="s">
        <v>785</v>
      </c>
      <c r="I41" t="s">
        <v>785</v>
      </c>
      <c r="J41">
        <v>101.596153846154</v>
      </c>
      <c r="K41">
        <v>92.666666666666003</v>
      </c>
      <c r="L41">
        <f t="shared" si="5"/>
        <v>61</v>
      </c>
      <c r="M41">
        <f t="shared" si="6"/>
        <v>88</v>
      </c>
      <c r="N41">
        <f t="shared" si="7"/>
        <v>93</v>
      </c>
      <c r="O41">
        <f t="shared" si="8"/>
        <v>102</v>
      </c>
      <c r="P41">
        <f t="shared" si="10"/>
        <v>148</v>
      </c>
      <c r="R41">
        <v>2014</v>
      </c>
      <c r="S41" t="s">
        <v>847</v>
      </c>
      <c r="T41" t="s">
        <v>848</v>
      </c>
      <c r="U41" t="s">
        <v>790</v>
      </c>
      <c r="V41" t="s">
        <v>785</v>
      </c>
      <c r="W41" t="s">
        <v>785</v>
      </c>
      <c r="X41" t="s">
        <v>785</v>
      </c>
      <c r="Y41" t="s">
        <v>785</v>
      </c>
      <c r="Z41">
        <v>61.388888888888602</v>
      </c>
      <c r="AA41">
        <v>88</v>
      </c>
      <c r="AB41">
        <v>101.596153846154</v>
      </c>
      <c r="AC41">
        <v>92.666666666666003</v>
      </c>
      <c r="AD41">
        <v>147.666666666666</v>
      </c>
    </row>
    <row r="42" spans="1:30" x14ac:dyDescent="0.25">
      <c r="A42">
        <v>2014</v>
      </c>
      <c r="B42" t="s">
        <v>847</v>
      </c>
      <c r="C42" t="s">
        <v>784</v>
      </c>
      <c r="D42" t="str">
        <f t="shared" si="9"/>
        <v>Gatton2014TOS13-MayCvCalingiri</v>
      </c>
      <c r="F42" t="s">
        <v>791</v>
      </c>
      <c r="G42" t="s">
        <v>791</v>
      </c>
      <c r="H42" t="s">
        <v>785</v>
      </c>
      <c r="I42" t="s">
        <v>785</v>
      </c>
      <c r="J42">
        <v>102.5</v>
      </c>
      <c r="K42">
        <v>93.333333333333002</v>
      </c>
      <c r="L42">
        <f t="shared" si="5"/>
        <v>61</v>
      </c>
      <c r="M42">
        <f t="shared" si="6"/>
        <v>87</v>
      </c>
      <c r="N42">
        <f t="shared" si="7"/>
        <v>93</v>
      </c>
      <c r="O42">
        <f t="shared" si="8"/>
        <v>103</v>
      </c>
      <c r="P42">
        <f t="shared" si="10"/>
        <v>149</v>
      </c>
      <c r="R42">
        <v>2014</v>
      </c>
      <c r="S42" t="s">
        <v>847</v>
      </c>
      <c r="T42" t="s">
        <v>848</v>
      </c>
      <c r="U42" t="s">
        <v>792</v>
      </c>
      <c r="V42" t="s">
        <v>785</v>
      </c>
      <c r="W42" t="s">
        <v>785</v>
      </c>
      <c r="X42" t="s">
        <v>785</v>
      </c>
      <c r="Y42" t="s">
        <v>785</v>
      </c>
      <c r="Z42">
        <v>61.375</v>
      </c>
      <c r="AA42">
        <v>87</v>
      </c>
      <c r="AB42">
        <v>102.5</v>
      </c>
      <c r="AC42">
        <v>93.333333333333002</v>
      </c>
      <c r="AD42">
        <v>148.6</v>
      </c>
    </row>
    <row r="43" spans="1:30" x14ac:dyDescent="0.25">
      <c r="A43">
        <v>2014</v>
      </c>
      <c r="B43" t="s">
        <v>847</v>
      </c>
      <c r="C43" t="s">
        <v>784</v>
      </c>
      <c r="D43" t="str">
        <f t="shared" si="9"/>
        <v>Gatton2014TOS13-MayCvCatalina</v>
      </c>
      <c r="F43" t="s">
        <v>793</v>
      </c>
      <c r="G43" t="s">
        <v>793</v>
      </c>
      <c r="H43" t="s">
        <v>785</v>
      </c>
      <c r="I43" t="s">
        <v>785</v>
      </c>
      <c r="J43">
        <v>84.333333333333002</v>
      </c>
      <c r="K43">
        <v>77.833333333333002</v>
      </c>
      <c r="L43">
        <f t="shared" si="5"/>
        <v>46</v>
      </c>
      <c r="M43">
        <f t="shared" si="6"/>
        <v>71</v>
      </c>
      <c r="N43">
        <f t="shared" si="7"/>
        <v>78</v>
      </c>
      <c r="O43">
        <f t="shared" si="8"/>
        <v>84</v>
      </c>
      <c r="P43">
        <f t="shared" si="10"/>
        <v>142</v>
      </c>
      <c r="R43">
        <v>2014</v>
      </c>
      <c r="S43" t="s">
        <v>847</v>
      </c>
      <c r="T43" t="s">
        <v>848</v>
      </c>
      <c r="U43" t="s">
        <v>794</v>
      </c>
      <c r="V43" t="s">
        <v>785</v>
      </c>
      <c r="W43" t="s">
        <v>785</v>
      </c>
      <c r="X43" t="s">
        <v>785</v>
      </c>
      <c r="Y43" t="s">
        <v>785</v>
      </c>
      <c r="Z43">
        <v>45.5</v>
      </c>
      <c r="AA43">
        <v>70.5</v>
      </c>
      <c r="AB43">
        <v>84.333333333333002</v>
      </c>
      <c r="AC43">
        <v>77.833333333333002</v>
      </c>
      <c r="AD43">
        <v>142</v>
      </c>
    </row>
    <row r="44" spans="1:30" x14ac:dyDescent="0.25">
      <c r="A44">
        <v>2014</v>
      </c>
      <c r="B44" t="s">
        <v>847</v>
      </c>
      <c r="C44" t="s">
        <v>784</v>
      </c>
      <c r="D44" t="str">
        <f t="shared" si="9"/>
        <v>Gatton2014TOS13-MayCvCrusader</v>
      </c>
      <c r="F44" t="s">
        <v>795</v>
      </c>
      <c r="G44" t="s">
        <v>795</v>
      </c>
      <c r="H44" t="s">
        <v>785</v>
      </c>
      <c r="I44" t="s">
        <v>785</v>
      </c>
      <c r="J44">
        <v>87.576923076922796</v>
      </c>
      <c r="K44">
        <v>82</v>
      </c>
      <c r="L44">
        <f t="shared" si="5"/>
        <v>49</v>
      </c>
      <c r="M44">
        <f t="shared" si="6"/>
        <v>74</v>
      </c>
      <c r="N44">
        <f t="shared" si="7"/>
        <v>82</v>
      </c>
      <c r="O44">
        <f t="shared" si="8"/>
        <v>88</v>
      </c>
      <c r="P44">
        <f t="shared" si="10"/>
        <v>148</v>
      </c>
      <c r="R44">
        <v>2014</v>
      </c>
      <c r="S44" t="s">
        <v>847</v>
      </c>
      <c r="T44" t="s">
        <v>848</v>
      </c>
      <c r="U44" t="s">
        <v>796</v>
      </c>
      <c r="V44" t="s">
        <v>785</v>
      </c>
      <c r="W44" t="s">
        <v>785</v>
      </c>
      <c r="X44" t="s">
        <v>785</v>
      </c>
      <c r="Y44" t="s">
        <v>785</v>
      </c>
      <c r="Z44">
        <v>48.75</v>
      </c>
      <c r="AA44">
        <v>73.899999999999594</v>
      </c>
      <c r="AB44">
        <v>87.576923076922796</v>
      </c>
      <c r="AC44">
        <v>82</v>
      </c>
      <c r="AD44">
        <v>147.666666666666</v>
      </c>
    </row>
    <row r="45" spans="1:30" x14ac:dyDescent="0.25">
      <c r="A45">
        <v>2014</v>
      </c>
      <c r="B45" t="s">
        <v>847</v>
      </c>
      <c r="C45" t="s">
        <v>784</v>
      </c>
      <c r="D45" t="str">
        <f t="shared" si="9"/>
        <v>Gatton2014TOS13-MayCvDerrimut</v>
      </c>
      <c r="F45" t="s">
        <v>154</v>
      </c>
      <c r="G45" t="s">
        <v>154</v>
      </c>
      <c r="H45" t="s">
        <v>785</v>
      </c>
      <c r="I45" t="s">
        <v>785</v>
      </c>
      <c r="J45">
        <v>89.777777777777303</v>
      </c>
      <c r="K45">
        <v>83.5</v>
      </c>
      <c r="L45">
        <f t="shared" si="5"/>
        <v>49</v>
      </c>
      <c r="M45">
        <f t="shared" si="6"/>
        <v>76</v>
      </c>
      <c r="N45">
        <f t="shared" si="7"/>
        <v>84</v>
      </c>
      <c r="O45">
        <f t="shared" si="8"/>
        <v>90</v>
      </c>
      <c r="P45">
        <f t="shared" si="10"/>
        <v>143</v>
      </c>
      <c r="R45">
        <v>2014</v>
      </c>
      <c r="S45" t="s">
        <v>847</v>
      </c>
      <c r="T45" t="s">
        <v>848</v>
      </c>
      <c r="U45" t="s">
        <v>797</v>
      </c>
      <c r="V45" t="s">
        <v>785</v>
      </c>
      <c r="W45" t="s">
        <v>785</v>
      </c>
      <c r="X45" t="s">
        <v>785</v>
      </c>
      <c r="Y45" t="s">
        <v>785</v>
      </c>
      <c r="Z45">
        <v>48.75</v>
      </c>
      <c r="AA45">
        <v>76.333333333333897</v>
      </c>
      <c r="AB45">
        <v>89.777777777777303</v>
      </c>
      <c r="AC45">
        <v>83.5</v>
      </c>
      <c r="AD45">
        <v>142.53333333333299</v>
      </c>
    </row>
    <row r="46" spans="1:30" x14ac:dyDescent="0.25">
      <c r="A46">
        <v>2014</v>
      </c>
      <c r="B46" t="s">
        <v>847</v>
      </c>
      <c r="C46" t="s">
        <v>784</v>
      </c>
      <c r="D46" t="str">
        <f t="shared" si="9"/>
        <v>Gatton2014TOS13-MayCvEaglehawk</v>
      </c>
      <c r="F46" t="s">
        <v>485</v>
      </c>
      <c r="G46" t="s">
        <v>485</v>
      </c>
      <c r="H46" t="s">
        <v>785</v>
      </c>
      <c r="I46" t="s">
        <v>785</v>
      </c>
      <c r="J46">
        <v>120.238095238095</v>
      </c>
      <c r="K46">
        <v>108.625</v>
      </c>
      <c r="L46">
        <f t="shared" si="5"/>
        <v>58</v>
      </c>
      <c r="M46">
        <f t="shared" si="6"/>
        <v>102</v>
      </c>
      <c r="N46">
        <f t="shared" si="7"/>
        <v>109</v>
      </c>
      <c r="O46">
        <f t="shared" si="8"/>
        <v>120</v>
      </c>
      <c r="P46">
        <f t="shared" si="10"/>
        <v>159</v>
      </c>
      <c r="R46">
        <v>2014</v>
      </c>
      <c r="S46" t="s">
        <v>847</v>
      </c>
      <c r="T46" t="s">
        <v>848</v>
      </c>
      <c r="U46" t="s">
        <v>798</v>
      </c>
      <c r="V46" t="s">
        <v>785</v>
      </c>
      <c r="W46" t="s">
        <v>785</v>
      </c>
      <c r="X46" t="s">
        <v>785</v>
      </c>
      <c r="Y46" t="s">
        <v>785</v>
      </c>
      <c r="Z46">
        <v>57.5</v>
      </c>
      <c r="AA46">
        <v>102</v>
      </c>
      <c r="AB46">
        <v>120.238095238095</v>
      </c>
      <c r="AC46">
        <v>108.625</v>
      </c>
      <c r="AD46">
        <v>158.80000000000001</v>
      </c>
    </row>
    <row r="47" spans="1:30" x14ac:dyDescent="0.25">
      <c r="A47">
        <v>2014</v>
      </c>
      <c r="B47" t="s">
        <v>847</v>
      </c>
      <c r="C47" t="s">
        <v>784</v>
      </c>
      <c r="D47" t="str">
        <f t="shared" si="9"/>
        <v>Gatton2014TOS13-MayCvEllison</v>
      </c>
      <c r="F47" t="s">
        <v>799</v>
      </c>
      <c r="G47" t="s">
        <v>799</v>
      </c>
      <c r="H47" t="s">
        <v>785</v>
      </c>
      <c r="I47" t="s">
        <v>785</v>
      </c>
      <c r="J47">
        <v>102.833333333333</v>
      </c>
      <c r="K47">
        <v>94.399999999999594</v>
      </c>
      <c r="L47">
        <f t="shared" si="5"/>
        <v>58</v>
      </c>
      <c r="M47">
        <f t="shared" si="6"/>
        <v>89</v>
      </c>
      <c r="N47">
        <f t="shared" si="7"/>
        <v>94</v>
      </c>
      <c r="O47">
        <f t="shared" si="8"/>
        <v>103</v>
      </c>
      <c r="P47">
        <f t="shared" si="10"/>
        <v>155</v>
      </c>
      <c r="R47">
        <v>2014</v>
      </c>
      <c r="S47" t="s">
        <v>847</v>
      </c>
      <c r="T47" t="s">
        <v>848</v>
      </c>
      <c r="U47" t="s">
        <v>800</v>
      </c>
      <c r="V47" t="s">
        <v>785</v>
      </c>
      <c r="W47" t="s">
        <v>785</v>
      </c>
      <c r="X47" t="s">
        <v>785</v>
      </c>
      <c r="Y47" t="s">
        <v>785</v>
      </c>
      <c r="Z47">
        <v>58.153846153845699</v>
      </c>
      <c r="AA47">
        <v>88.714285714286206</v>
      </c>
      <c r="AB47">
        <v>102.833333333333</v>
      </c>
      <c r="AC47">
        <v>94.399999999999594</v>
      </c>
      <c r="AD47">
        <v>155</v>
      </c>
    </row>
    <row r="48" spans="1:30" x14ac:dyDescent="0.25">
      <c r="A48">
        <v>2014</v>
      </c>
      <c r="B48" t="s">
        <v>847</v>
      </c>
      <c r="C48" t="s">
        <v>784</v>
      </c>
      <c r="D48" t="str">
        <f t="shared" si="9"/>
        <v>Gatton2014TOS13-MayCvForrest</v>
      </c>
      <c r="F48" t="s">
        <v>801</v>
      </c>
      <c r="G48" t="s">
        <v>801</v>
      </c>
      <c r="H48" t="s">
        <v>785</v>
      </c>
      <c r="I48" t="s">
        <v>785</v>
      </c>
      <c r="J48">
        <v>117.318181818181</v>
      </c>
      <c r="K48">
        <v>106.25</v>
      </c>
      <c r="L48">
        <f t="shared" si="5"/>
        <v>56</v>
      </c>
      <c r="M48">
        <f t="shared" si="6"/>
        <v>101</v>
      </c>
      <c r="N48">
        <f t="shared" si="7"/>
        <v>106</v>
      </c>
      <c r="O48">
        <f t="shared" si="8"/>
        <v>117</v>
      </c>
      <c r="P48">
        <f t="shared" si="10"/>
        <v>159</v>
      </c>
      <c r="R48">
        <v>2014</v>
      </c>
      <c r="S48" t="s">
        <v>847</v>
      </c>
      <c r="T48" t="s">
        <v>848</v>
      </c>
      <c r="U48" t="s">
        <v>802</v>
      </c>
      <c r="V48" t="s">
        <v>785</v>
      </c>
      <c r="W48" t="s">
        <v>785</v>
      </c>
      <c r="X48" t="s">
        <v>785</v>
      </c>
      <c r="Y48" t="s">
        <v>785</v>
      </c>
      <c r="Z48">
        <v>56</v>
      </c>
      <c r="AA48">
        <v>101.166666666666</v>
      </c>
      <c r="AB48">
        <v>117.318181818181</v>
      </c>
      <c r="AC48">
        <v>106.25</v>
      </c>
      <c r="AD48">
        <v>158.80000000000001</v>
      </c>
    </row>
    <row r="49" spans="1:30" x14ac:dyDescent="0.25">
      <c r="A49">
        <v>2014</v>
      </c>
      <c r="B49" t="s">
        <v>847</v>
      </c>
      <c r="C49" t="s">
        <v>784</v>
      </c>
      <c r="D49" t="str">
        <f t="shared" si="9"/>
        <v>Gatton2014TOS13-MayCvGauntlet</v>
      </c>
      <c r="F49" t="s">
        <v>803</v>
      </c>
      <c r="G49" t="s">
        <v>803</v>
      </c>
      <c r="H49" t="s">
        <v>785</v>
      </c>
      <c r="I49" t="s">
        <v>785</v>
      </c>
      <c r="J49">
        <v>94.342261904762097</v>
      </c>
      <c r="K49">
        <v>85.787393162392902</v>
      </c>
      <c r="L49">
        <f t="shared" si="5"/>
        <v>56</v>
      </c>
      <c r="M49">
        <f t="shared" si="6"/>
        <v>80</v>
      </c>
      <c r="N49">
        <f t="shared" si="7"/>
        <v>86</v>
      </c>
      <c r="O49">
        <f t="shared" si="8"/>
        <v>94</v>
      </c>
      <c r="P49">
        <f t="shared" si="10"/>
        <v>148</v>
      </c>
      <c r="R49">
        <v>2014</v>
      </c>
      <c r="S49" t="s">
        <v>847</v>
      </c>
      <c r="T49" t="s">
        <v>848</v>
      </c>
      <c r="U49" t="s">
        <v>804</v>
      </c>
      <c r="V49" t="s">
        <v>785</v>
      </c>
      <c r="W49" t="s">
        <v>785</v>
      </c>
      <c r="X49" t="s">
        <v>785</v>
      </c>
      <c r="Y49" t="s">
        <v>785</v>
      </c>
      <c r="Z49">
        <v>55.809999999999803</v>
      </c>
      <c r="AA49">
        <v>79.653333333333194</v>
      </c>
      <c r="AB49">
        <v>94.342261904762097</v>
      </c>
      <c r="AC49">
        <v>85.787393162392902</v>
      </c>
      <c r="AD49">
        <v>147.55000000000001</v>
      </c>
    </row>
    <row r="50" spans="1:30" x14ac:dyDescent="0.25">
      <c r="A50">
        <v>2014</v>
      </c>
      <c r="B50" t="s">
        <v>847</v>
      </c>
      <c r="C50" t="s">
        <v>784</v>
      </c>
      <c r="D50" t="str">
        <f t="shared" si="9"/>
        <v>Gatton2014TOS13-MayCvGregory</v>
      </c>
      <c r="F50" t="s">
        <v>156</v>
      </c>
      <c r="G50" t="s">
        <v>156</v>
      </c>
      <c r="H50" t="s">
        <v>785</v>
      </c>
      <c r="I50" t="s">
        <v>785</v>
      </c>
      <c r="J50">
        <v>103.5</v>
      </c>
      <c r="K50">
        <v>94.666666666666899</v>
      </c>
      <c r="L50">
        <f t="shared" si="5"/>
        <v>51</v>
      </c>
      <c r="M50">
        <f t="shared" si="6"/>
        <v>89</v>
      </c>
      <c r="N50">
        <f t="shared" si="7"/>
        <v>95</v>
      </c>
      <c r="O50">
        <f t="shared" si="8"/>
        <v>104</v>
      </c>
      <c r="P50">
        <f t="shared" si="10"/>
        <v>151</v>
      </c>
      <c r="R50">
        <v>2014</v>
      </c>
      <c r="S50" t="s">
        <v>847</v>
      </c>
      <c r="T50" t="s">
        <v>848</v>
      </c>
      <c r="U50" t="s">
        <v>805</v>
      </c>
      <c r="V50" t="s">
        <v>785</v>
      </c>
      <c r="W50" t="s">
        <v>785</v>
      </c>
      <c r="X50" t="s">
        <v>785</v>
      </c>
      <c r="Y50" t="s">
        <v>785</v>
      </c>
      <c r="Z50">
        <v>51.035714285713702</v>
      </c>
      <c r="AA50">
        <v>89</v>
      </c>
      <c r="AB50">
        <v>103.5</v>
      </c>
      <c r="AC50">
        <v>94.666666666666899</v>
      </c>
      <c r="AD50">
        <v>151.333333333333</v>
      </c>
    </row>
    <row r="51" spans="1:30" x14ac:dyDescent="0.25">
      <c r="A51">
        <v>2014</v>
      </c>
      <c r="B51" t="s">
        <v>847</v>
      </c>
      <c r="C51" t="s">
        <v>784</v>
      </c>
      <c r="D51" t="str">
        <f t="shared" si="9"/>
        <v>Gatton2014TOS13-MayCvH45</v>
      </c>
      <c r="F51" t="s">
        <v>93</v>
      </c>
      <c r="G51" t="s">
        <v>93</v>
      </c>
      <c r="H51" t="s">
        <v>785</v>
      </c>
      <c r="I51" t="s">
        <v>785</v>
      </c>
      <c r="J51">
        <v>77.166666666666003</v>
      </c>
      <c r="K51">
        <v>67.666666666666003</v>
      </c>
      <c r="L51">
        <f t="shared" si="5"/>
        <v>44</v>
      </c>
      <c r="M51">
        <f t="shared" si="6"/>
        <v>62</v>
      </c>
      <c r="N51">
        <f t="shared" si="7"/>
        <v>68</v>
      </c>
      <c r="O51">
        <f t="shared" si="8"/>
        <v>77</v>
      </c>
      <c r="P51">
        <f t="shared" si="10"/>
        <v>133</v>
      </c>
      <c r="R51">
        <v>2014</v>
      </c>
      <c r="S51" t="s">
        <v>847</v>
      </c>
      <c r="T51" t="s">
        <v>848</v>
      </c>
      <c r="U51" t="s">
        <v>806</v>
      </c>
      <c r="V51" t="s">
        <v>785</v>
      </c>
      <c r="W51" t="s">
        <v>785</v>
      </c>
      <c r="X51" t="s">
        <v>785</v>
      </c>
      <c r="Y51" t="s">
        <v>785</v>
      </c>
      <c r="Z51">
        <v>44</v>
      </c>
      <c r="AA51">
        <v>61.666666666666003</v>
      </c>
      <c r="AB51">
        <v>77.166666666666003</v>
      </c>
      <c r="AC51">
        <v>67.666666666666003</v>
      </c>
      <c r="AD51">
        <v>133</v>
      </c>
    </row>
    <row r="52" spans="1:30" x14ac:dyDescent="0.25">
      <c r="A52">
        <v>2014</v>
      </c>
      <c r="B52" t="s">
        <v>847</v>
      </c>
      <c r="C52" t="s">
        <v>784</v>
      </c>
      <c r="D52" t="str">
        <f t="shared" si="9"/>
        <v>Gatton2014TOS13-MayCvHume</v>
      </c>
      <c r="F52" t="s">
        <v>807</v>
      </c>
      <c r="G52" t="s">
        <v>807</v>
      </c>
      <c r="H52" t="s">
        <v>785</v>
      </c>
      <c r="I52" t="s">
        <v>785</v>
      </c>
      <c r="J52">
        <v>91.416666666666899</v>
      </c>
      <c r="K52">
        <v>86</v>
      </c>
      <c r="L52">
        <f t="shared" si="5"/>
        <v>48</v>
      </c>
      <c r="M52">
        <f t="shared" si="6"/>
        <v>78</v>
      </c>
      <c r="N52">
        <f t="shared" si="7"/>
        <v>86</v>
      </c>
      <c r="O52">
        <f t="shared" si="8"/>
        <v>91</v>
      </c>
      <c r="P52">
        <f t="shared" si="10"/>
        <v>143</v>
      </c>
      <c r="R52">
        <v>2014</v>
      </c>
      <c r="S52" t="s">
        <v>847</v>
      </c>
      <c r="T52" t="s">
        <v>848</v>
      </c>
      <c r="U52" t="s">
        <v>808</v>
      </c>
      <c r="V52" t="s">
        <v>785</v>
      </c>
      <c r="W52" t="s">
        <v>785</v>
      </c>
      <c r="X52" t="s">
        <v>785</v>
      </c>
      <c r="Y52" t="s">
        <v>785</v>
      </c>
      <c r="Z52">
        <v>48</v>
      </c>
      <c r="AA52">
        <v>77.833333333333002</v>
      </c>
      <c r="AB52">
        <v>91.416666666666899</v>
      </c>
      <c r="AC52">
        <v>86</v>
      </c>
      <c r="AD52">
        <v>143</v>
      </c>
    </row>
    <row r="53" spans="1:30" x14ac:dyDescent="0.25">
      <c r="A53">
        <v>2014</v>
      </c>
      <c r="B53" t="s">
        <v>847</v>
      </c>
      <c r="C53" t="s">
        <v>784</v>
      </c>
      <c r="D53" t="str">
        <f t="shared" si="9"/>
        <v>Gatton2014TOS13-MayCvJanz</v>
      </c>
      <c r="F53" t="s">
        <v>94</v>
      </c>
      <c r="G53" t="s">
        <v>94</v>
      </c>
      <c r="H53" t="s">
        <v>785</v>
      </c>
      <c r="I53" t="s">
        <v>785</v>
      </c>
      <c r="J53">
        <v>89.666666666666899</v>
      </c>
      <c r="K53">
        <v>80.5</v>
      </c>
      <c r="L53">
        <f t="shared" si="5"/>
        <v>49</v>
      </c>
      <c r="M53">
        <f t="shared" si="6"/>
        <v>74</v>
      </c>
      <c r="N53">
        <f t="shared" si="7"/>
        <v>81</v>
      </c>
      <c r="O53">
        <f t="shared" si="8"/>
        <v>90</v>
      </c>
      <c r="P53">
        <f t="shared" si="10"/>
        <v>142</v>
      </c>
      <c r="R53">
        <v>2014</v>
      </c>
      <c r="S53" t="s">
        <v>847</v>
      </c>
      <c r="T53" t="s">
        <v>848</v>
      </c>
      <c r="U53" t="s">
        <v>809</v>
      </c>
      <c r="V53" t="s">
        <v>785</v>
      </c>
      <c r="W53" t="s">
        <v>785</v>
      </c>
      <c r="X53" t="s">
        <v>785</v>
      </c>
      <c r="Y53" t="s">
        <v>785</v>
      </c>
      <c r="Z53">
        <v>48.75</v>
      </c>
      <c r="AA53">
        <v>74.045454545454902</v>
      </c>
      <c r="AB53">
        <v>89.666666666666899</v>
      </c>
      <c r="AC53">
        <v>80.5</v>
      </c>
      <c r="AD53">
        <v>142.23076923076999</v>
      </c>
    </row>
    <row r="54" spans="1:30" x14ac:dyDescent="0.25">
      <c r="A54">
        <v>2014</v>
      </c>
      <c r="B54" t="s">
        <v>847</v>
      </c>
      <c r="C54" t="s">
        <v>784</v>
      </c>
      <c r="D54" t="str">
        <f t="shared" si="9"/>
        <v>Gatton2014TOS13-MayCvKellalac</v>
      </c>
      <c r="F54" t="s">
        <v>810</v>
      </c>
      <c r="G54" t="s">
        <v>810</v>
      </c>
      <c r="H54" t="s">
        <v>785</v>
      </c>
      <c r="I54" t="s">
        <v>785</v>
      </c>
      <c r="J54">
        <v>116.22727272727199</v>
      </c>
      <c r="K54">
        <v>105.2</v>
      </c>
      <c r="L54">
        <f t="shared" si="5"/>
        <v>53</v>
      </c>
      <c r="M54">
        <f t="shared" si="6"/>
        <v>99</v>
      </c>
      <c r="N54">
        <f t="shared" si="7"/>
        <v>105</v>
      </c>
      <c r="O54">
        <f t="shared" si="8"/>
        <v>116</v>
      </c>
      <c r="P54">
        <f t="shared" si="10"/>
        <v>160</v>
      </c>
      <c r="R54">
        <v>2014</v>
      </c>
      <c r="S54" t="s">
        <v>847</v>
      </c>
      <c r="T54" t="s">
        <v>848</v>
      </c>
      <c r="U54" t="s">
        <v>811</v>
      </c>
      <c r="V54" t="s">
        <v>785</v>
      </c>
      <c r="W54" t="s">
        <v>785</v>
      </c>
      <c r="X54" t="s">
        <v>785</v>
      </c>
      <c r="Y54" t="s">
        <v>785</v>
      </c>
      <c r="Z54">
        <v>53.200000000000699</v>
      </c>
      <c r="AA54">
        <v>99.200000000000699</v>
      </c>
      <c r="AB54">
        <v>116.22727272727199</v>
      </c>
      <c r="AC54">
        <v>105.2</v>
      </c>
      <c r="AD54">
        <v>159.9</v>
      </c>
    </row>
    <row r="55" spans="1:30" x14ac:dyDescent="0.25">
      <c r="A55">
        <v>2014</v>
      </c>
      <c r="B55" t="s">
        <v>847</v>
      </c>
      <c r="C55" t="s">
        <v>784</v>
      </c>
      <c r="D55" t="str">
        <f t="shared" si="9"/>
        <v>Gatton2014TOS13-MayCvLancer</v>
      </c>
      <c r="F55" t="s">
        <v>812</v>
      </c>
      <c r="G55" t="s">
        <v>812</v>
      </c>
      <c r="H55" t="s">
        <v>785</v>
      </c>
      <c r="I55" t="s">
        <v>785</v>
      </c>
      <c r="J55">
        <v>102.833333333333</v>
      </c>
      <c r="K55">
        <v>92.399999999999594</v>
      </c>
      <c r="L55">
        <f t="shared" si="5"/>
        <v>56</v>
      </c>
      <c r="M55">
        <f t="shared" si="6"/>
        <v>87</v>
      </c>
      <c r="N55">
        <f t="shared" si="7"/>
        <v>92</v>
      </c>
      <c r="O55">
        <f t="shared" si="8"/>
        <v>103</v>
      </c>
      <c r="P55">
        <f t="shared" si="10"/>
        <v>150</v>
      </c>
      <c r="R55">
        <v>2014</v>
      </c>
      <c r="S55" t="s">
        <v>847</v>
      </c>
      <c r="T55" t="s">
        <v>848</v>
      </c>
      <c r="U55" t="s">
        <v>813</v>
      </c>
      <c r="V55" t="s">
        <v>785</v>
      </c>
      <c r="W55" t="s">
        <v>785</v>
      </c>
      <c r="X55" t="s">
        <v>785</v>
      </c>
      <c r="Y55" t="s">
        <v>785</v>
      </c>
      <c r="Z55">
        <v>56</v>
      </c>
      <c r="AA55">
        <v>87.214285714285296</v>
      </c>
      <c r="AB55">
        <v>102.833333333333</v>
      </c>
      <c r="AC55">
        <v>92.399999999999594</v>
      </c>
      <c r="AD55">
        <v>149.53333333333299</v>
      </c>
    </row>
    <row r="56" spans="1:30" x14ac:dyDescent="0.25">
      <c r="A56">
        <v>2014</v>
      </c>
      <c r="B56" t="s">
        <v>847</v>
      </c>
      <c r="C56" t="s">
        <v>784</v>
      </c>
      <c r="D56" t="str">
        <f t="shared" si="9"/>
        <v>Gatton2014TOS13-MayCvMace</v>
      </c>
      <c r="F56" t="s">
        <v>490</v>
      </c>
      <c r="G56" t="s">
        <v>490</v>
      </c>
      <c r="H56" t="s">
        <v>785</v>
      </c>
      <c r="I56" t="s">
        <v>785</v>
      </c>
      <c r="J56">
        <v>97.222222222222101</v>
      </c>
      <c r="K56">
        <v>89.6875</v>
      </c>
      <c r="L56">
        <f t="shared" si="5"/>
        <v>57</v>
      </c>
      <c r="M56">
        <f t="shared" si="6"/>
        <v>84</v>
      </c>
      <c r="N56">
        <f t="shared" si="7"/>
        <v>90</v>
      </c>
      <c r="O56">
        <f t="shared" si="8"/>
        <v>97</v>
      </c>
      <c r="P56">
        <f t="shared" si="10"/>
        <v>143</v>
      </c>
      <c r="R56">
        <v>2014</v>
      </c>
      <c r="S56" t="s">
        <v>847</v>
      </c>
      <c r="T56" t="s">
        <v>848</v>
      </c>
      <c r="U56" t="s">
        <v>814</v>
      </c>
      <c r="V56" t="s">
        <v>785</v>
      </c>
      <c r="W56" t="s">
        <v>785</v>
      </c>
      <c r="X56" t="s">
        <v>785</v>
      </c>
      <c r="Y56" t="s">
        <v>785</v>
      </c>
      <c r="Z56">
        <v>56.898148148148103</v>
      </c>
      <c r="AA56">
        <v>84.440000000000097</v>
      </c>
      <c r="AB56">
        <v>97.222222222222101</v>
      </c>
      <c r="AC56">
        <v>89.6875</v>
      </c>
      <c r="AD56">
        <v>142.555555555555</v>
      </c>
    </row>
    <row r="57" spans="1:30" x14ac:dyDescent="0.25">
      <c r="A57">
        <v>2014</v>
      </c>
      <c r="B57" t="s">
        <v>847</v>
      </c>
      <c r="C57" t="s">
        <v>784</v>
      </c>
      <c r="D57" t="str">
        <f t="shared" si="9"/>
        <v>Gatton2014TOS13-MayCvMagenta</v>
      </c>
      <c r="F57" t="s">
        <v>815</v>
      </c>
      <c r="G57" t="s">
        <v>815</v>
      </c>
      <c r="H57" t="s">
        <v>785</v>
      </c>
      <c r="I57" t="s">
        <v>785</v>
      </c>
      <c r="J57">
        <v>105.666666666666</v>
      </c>
      <c r="K57">
        <v>99.5</v>
      </c>
      <c r="L57">
        <f t="shared" si="5"/>
        <v>65</v>
      </c>
      <c r="M57">
        <f t="shared" si="6"/>
        <v>94</v>
      </c>
      <c r="N57">
        <f t="shared" si="7"/>
        <v>100</v>
      </c>
      <c r="O57">
        <f t="shared" si="8"/>
        <v>106</v>
      </c>
      <c r="P57">
        <f t="shared" si="10"/>
        <v>149</v>
      </c>
      <c r="R57">
        <v>2014</v>
      </c>
      <c r="S57" t="s">
        <v>847</v>
      </c>
      <c r="T57" t="s">
        <v>848</v>
      </c>
      <c r="U57" t="s">
        <v>816</v>
      </c>
      <c r="V57" t="s">
        <v>785</v>
      </c>
      <c r="W57" t="s">
        <v>785</v>
      </c>
      <c r="X57" t="s">
        <v>785</v>
      </c>
      <c r="Y57" t="s">
        <v>785</v>
      </c>
      <c r="Z57">
        <v>64.846153846154195</v>
      </c>
      <c r="AA57">
        <v>94</v>
      </c>
      <c r="AB57">
        <v>105.666666666666</v>
      </c>
      <c r="AC57">
        <v>99.5</v>
      </c>
      <c r="AD57">
        <v>148.6</v>
      </c>
    </row>
    <row r="58" spans="1:30" x14ac:dyDescent="0.25">
      <c r="A58">
        <v>2014</v>
      </c>
      <c r="B58" t="s">
        <v>847</v>
      </c>
      <c r="C58" t="s">
        <v>784</v>
      </c>
      <c r="D58" t="str">
        <f t="shared" si="9"/>
        <v>Gatton2014TOS13-MayCvMerinda</v>
      </c>
      <c r="F58" t="s">
        <v>817</v>
      </c>
      <c r="G58" t="s">
        <v>817</v>
      </c>
      <c r="H58" t="s">
        <v>785</v>
      </c>
      <c r="I58" t="s">
        <v>785</v>
      </c>
      <c r="J58">
        <v>81.5</v>
      </c>
      <c r="K58">
        <v>74.875</v>
      </c>
      <c r="L58">
        <f t="shared" si="5"/>
        <v>48</v>
      </c>
      <c r="M58">
        <f t="shared" si="6"/>
        <v>70</v>
      </c>
      <c r="N58">
        <f t="shared" si="7"/>
        <v>75</v>
      </c>
      <c r="O58">
        <f t="shared" si="8"/>
        <v>82</v>
      </c>
      <c r="P58">
        <f t="shared" si="10"/>
        <v>140</v>
      </c>
      <c r="R58">
        <v>2014</v>
      </c>
      <c r="S58" t="s">
        <v>847</v>
      </c>
      <c r="T58" t="s">
        <v>848</v>
      </c>
      <c r="U58" t="s">
        <v>818</v>
      </c>
      <c r="V58" t="s">
        <v>785</v>
      </c>
      <c r="W58" t="s">
        <v>785</v>
      </c>
      <c r="X58" t="s">
        <v>785</v>
      </c>
      <c r="Y58" t="s">
        <v>785</v>
      </c>
      <c r="Z58">
        <v>47.916666666666899</v>
      </c>
      <c r="AA58">
        <v>69.833333333333002</v>
      </c>
      <c r="AB58">
        <v>81.5</v>
      </c>
      <c r="AC58">
        <v>74.875</v>
      </c>
      <c r="AD58">
        <v>139.5</v>
      </c>
    </row>
    <row r="59" spans="1:30" x14ac:dyDescent="0.25">
      <c r="A59">
        <v>2014</v>
      </c>
      <c r="B59" t="s">
        <v>847</v>
      </c>
      <c r="C59" t="s">
        <v>784</v>
      </c>
      <c r="D59" t="str">
        <f t="shared" si="9"/>
        <v>Gatton2014TOS13-MayCvOuyen</v>
      </c>
      <c r="F59" t="s">
        <v>819</v>
      </c>
      <c r="G59" t="s">
        <v>819</v>
      </c>
      <c r="H59" t="s">
        <v>785</v>
      </c>
      <c r="I59" t="s">
        <v>785</v>
      </c>
      <c r="J59">
        <v>96.25</v>
      </c>
      <c r="K59">
        <v>86.833333333333002</v>
      </c>
      <c r="L59">
        <f t="shared" si="5"/>
        <v>48</v>
      </c>
      <c r="M59">
        <f t="shared" si="6"/>
        <v>83</v>
      </c>
      <c r="N59">
        <f t="shared" si="7"/>
        <v>87</v>
      </c>
      <c r="O59">
        <f t="shared" si="8"/>
        <v>96</v>
      </c>
      <c r="P59">
        <f t="shared" si="10"/>
        <v>148</v>
      </c>
      <c r="R59">
        <v>2014</v>
      </c>
      <c r="S59" t="s">
        <v>847</v>
      </c>
      <c r="T59" t="s">
        <v>848</v>
      </c>
      <c r="U59" t="s">
        <v>820</v>
      </c>
      <c r="V59" t="s">
        <v>785</v>
      </c>
      <c r="W59" t="s">
        <v>785</v>
      </c>
      <c r="X59" t="s">
        <v>785</v>
      </c>
      <c r="Y59" t="s">
        <v>785</v>
      </c>
      <c r="Z59">
        <v>47.5</v>
      </c>
      <c r="AA59">
        <v>82.666666666666003</v>
      </c>
      <c r="AB59">
        <v>96.25</v>
      </c>
      <c r="AC59">
        <v>86.833333333333002</v>
      </c>
      <c r="AD59">
        <v>147.666666666666</v>
      </c>
    </row>
    <row r="60" spans="1:30" x14ac:dyDescent="0.25">
      <c r="A60">
        <v>2014</v>
      </c>
      <c r="B60" t="s">
        <v>847</v>
      </c>
      <c r="C60" t="s">
        <v>784</v>
      </c>
      <c r="D60" t="str">
        <f t="shared" si="9"/>
        <v>Gatton2014TOS13-MayCvPeake</v>
      </c>
      <c r="F60" t="s">
        <v>821</v>
      </c>
      <c r="G60" t="s">
        <v>821</v>
      </c>
      <c r="H60" t="s">
        <v>785</v>
      </c>
      <c r="I60" t="s">
        <v>785</v>
      </c>
      <c r="J60">
        <v>81.083333333333002</v>
      </c>
      <c r="K60">
        <v>74.428571428570606</v>
      </c>
      <c r="L60">
        <f t="shared" si="5"/>
        <v>46</v>
      </c>
      <c r="M60">
        <f t="shared" si="6"/>
        <v>67</v>
      </c>
      <c r="N60">
        <f t="shared" si="7"/>
        <v>74</v>
      </c>
      <c r="O60">
        <f t="shared" si="8"/>
        <v>81</v>
      </c>
      <c r="P60">
        <f t="shared" si="10"/>
        <v>136</v>
      </c>
      <c r="R60">
        <v>2014</v>
      </c>
      <c r="S60" t="s">
        <v>847</v>
      </c>
      <c r="T60" t="s">
        <v>848</v>
      </c>
      <c r="U60" t="s">
        <v>822</v>
      </c>
      <c r="V60" t="s">
        <v>785</v>
      </c>
      <c r="W60" t="s">
        <v>785</v>
      </c>
      <c r="X60" t="s">
        <v>785</v>
      </c>
      <c r="Y60" t="s">
        <v>785</v>
      </c>
      <c r="Z60">
        <v>45.5</v>
      </c>
      <c r="AA60">
        <v>67</v>
      </c>
      <c r="AB60">
        <v>81.083333333333002</v>
      </c>
      <c r="AC60">
        <v>74.428571428570606</v>
      </c>
      <c r="AD60">
        <v>136.25</v>
      </c>
    </row>
    <row r="61" spans="1:30" x14ac:dyDescent="0.25">
      <c r="A61">
        <v>2014</v>
      </c>
      <c r="B61" t="s">
        <v>847</v>
      </c>
      <c r="C61" t="s">
        <v>784</v>
      </c>
      <c r="D61" t="str">
        <f t="shared" si="9"/>
        <v>Gatton2014TOS13-MayCvRevenue</v>
      </c>
      <c r="F61" t="s">
        <v>823</v>
      </c>
      <c r="G61" t="s">
        <v>823</v>
      </c>
      <c r="H61" t="s">
        <v>785</v>
      </c>
      <c r="I61" t="s">
        <v>785</v>
      </c>
      <c r="J61">
        <v>163</v>
      </c>
      <c r="K61">
        <v>158.666666666666</v>
      </c>
      <c r="L61">
        <f t="shared" si="5"/>
        <v>124</v>
      </c>
      <c r="M61">
        <f t="shared" si="6"/>
        <v>152</v>
      </c>
      <c r="N61">
        <f t="shared" si="7"/>
        <v>159</v>
      </c>
      <c r="O61">
        <f t="shared" si="8"/>
        <v>163</v>
      </c>
      <c r="R61">
        <v>2014</v>
      </c>
      <c r="S61" t="s">
        <v>847</v>
      </c>
      <c r="T61" t="s">
        <v>848</v>
      </c>
      <c r="U61" t="s">
        <v>824</v>
      </c>
      <c r="V61" t="s">
        <v>785</v>
      </c>
      <c r="W61" t="s">
        <v>785</v>
      </c>
      <c r="X61" t="s">
        <v>785</v>
      </c>
      <c r="Y61" t="s">
        <v>785</v>
      </c>
      <c r="Z61">
        <v>124</v>
      </c>
      <c r="AA61">
        <v>152</v>
      </c>
      <c r="AB61">
        <v>163</v>
      </c>
      <c r="AC61">
        <v>158.666666666666</v>
      </c>
      <c r="AD61" t="s">
        <v>785</v>
      </c>
    </row>
    <row r="62" spans="1:30" x14ac:dyDescent="0.25">
      <c r="A62">
        <v>2014</v>
      </c>
      <c r="B62" t="s">
        <v>847</v>
      </c>
      <c r="C62" t="s">
        <v>784</v>
      </c>
      <c r="D62" t="str">
        <f t="shared" si="9"/>
        <v>Gatton2014TOS13-MayCvRosella</v>
      </c>
      <c r="F62" t="s">
        <v>825</v>
      </c>
      <c r="G62" t="s">
        <v>825</v>
      </c>
      <c r="H62" t="s">
        <v>785</v>
      </c>
      <c r="I62" t="s">
        <v>785</v>
      </c>
      <c r="J62">
        <v>129.6</v>
      </c>
      <c r="K62">
        <v>121</v>
      </c>
      <c r="L62">
        <f t="shared" si="5"/>
        <v>96</v>
      </c>
      <c r="M62">
        <f t="shared" si="6"/>
        <v>115</v>
      </c>
      <c r="N62">
        <f t="shared" si="7"/>
        <v>121</v>
      </c>
      <c r="O62">
        <f t="shared" si="8"/>
        <v>130</v>
      </c>
      <c r="P62">
        <f>ROUND(AD62,0)</f>
        <v>163</v>
      </c>
      <c r="R62">
        <v>2014</v>
      </c>
      <c r="S62" t="s">
        <v>847</v>
      </c>
      <c r="T62" t="s">
        <v>848</v>
      </c>
      <c r="U62" t="s">
        <v>826</v>
      </c>
      <c r="V62" t="s">
        <v>785</v>
      </c>
      <c r="W62" t="s">
        <v>785</v>
      </c>
      <c r="X62" t="s">
        <v>785</v>
      </c>
      <c r="Y62" t="s">
        <v>785</v>
      </c>
      <c r="Z62">
        <v>96</v>
      </c>
      <c r="AA62">
        <v>115.318181818181</v>
      </c>
      <c r="AB62">
        <v>129.6</v>
      </c>
      <c r="AC62">
        <v>121</v>
      </c>
      <c r="AD62">
        <v>163.4</v>
      </c>
    </row>
    <row r="63" spans="1:30" x14ac:dyDescent="0.25">
      <c r="A63">
        <v>2014</v>
      </c>
      <c r="B63" t="s">
        <v>847</v>
      </c>
      <c r="C63" t="s">
        <v>784</v>
      </c>
      <c r="D63" t="str">
        <f t="shared" si="9"/>
        <v>Gatton2014TOS13-MayCvScout</v>
      </c>
      <c r="F63" t="s">
        <v>492</v>
      </c>
      <c r="G63" t="s">
        <v>492</v>
      </c>
      <c r="H63" t="s">
        <v>785</v>
      </c>
      <c r="I63" t="s">
        <v>785</v>
      </c>
      <c r="J63">
        <v>102.225396825396</v>
      </c>
      <c r="K63">
        <v>92.945913461538495</v>
      </c>
      <c r="L63">
        <f t="shared" si="5"/>
        <v>58</v>
      </c>
      <c r="M63">
        <f t="shared" si="6"/>
        <v>88</v>
      </c>
      <c r="N63">
        <f t="shared" si="7"/>
        <v>93</v>
      </c>
      <c r="O63">
        <f t="shared" si="8"/>
        <v>102</v>
      </c>
      <c r="P63">
        <f>ROUND(AD63,0)</f>
        <v>149</v>
      </c>
      <c r="R63">
        <v>2014</v>
      </c>
      <c r="S63" t="s">
        <v>847</v>
      </c>
      <c r="T63" t="s">
        <v>848</v>
      </c>
      <c r="U63" t="s">
        <v>827</v>
      </c>
      <c r="V63" t="s">
        <v>785</v>
      </c>
      <c r="W63" t="s">
        <v>785</v>
      </c>
      <c r="X63" t="s">
        <v>785</v>
      </c>
      <c r="Y63" t="s">
        <v>785</v>
      </c>
      <c r="Z63">
        <v>57.768518518518498</v>
      </c>
      <c r="AA63">
        <v>87.59375</v>
      </c>
      <c r="AB63">
        <v>102.225396825396</v>
      </c>
      <c r="AC63">
        <v>92.945913461538495</v>
      </c>
      <c r="AD63">
        <v>149.027777777777</v>
      </c>
    </row>
    <row r="64" spans="1:30" x14ac:dyDescent="0.25">
      <c r="A64">
        <v>2014</v>
      </c>
      <c r="B64" t="s">
        <v>847</v>
      </c>
      <c r="C64" t="s">
        <v>784</v>
      </c>
      <c r="D64" t="str">
        <f t="shared" si="9"/>
        <v>Gatton2014TOS13-MayCvScythe</v>
      </c>
      <c r="F64" t="s">
        <v>828</v>
      </c>
      <c r="G64" t="s">
        <v>828</v>
      </c>
      <c r="H64" t="s">
        <v>785</v>
      </c>
      <c r="I64" t="s">
        <v>785</v>
      </c>
      <c r="J64">
        <v>103.333333333333</v>
      </c>
      <c r="K64">
        <v>93</v>
      </c>
      <c r="L64">
        <f t="shared" si="5"/>
        <v>69</v>
      </c>
      <c r="M64">
        <f t="shared" si="6"/>
        <v>88</v>
      </c>
      <c r="N64">
        <f t="shared" si="7"/>
        <v>93</v>
      </c>
      <c r="O64">
        <f t="shared" si="8"/>
        <v>103</v>
      </c>
      <c r="P64">
        <f>ROUND(AD64,0)</f>
        <v>148</v>
      </c>
      <c r="R64">
        <v>2014</v>
      </c>
      <c r="S64" t="s">
        <v>847</v>
      </c>
      <c r="T64" t="s">
        <v>848</v>
      </c>
      <c r="U64" t="s">
        <v>829</v>
      </c>
      <c r="V64" t="s">
        <v>785</v>
      </c>
      <c r="W64" t="s">
        <v>785</v>
      </c>
      <c r="X64" t="s">
        <v>785</v>
      </c>
      <c r="Y64" t="s">
        <v>785</v>
      </c>
      <c r="Z64">
        <v>69</v>
      </c>
      <c r="AA64">
        <v>88.071428571429294</v>
      </c>
      <c r="AB64">
        <v>103.333333333333</v>
      </c>
      <c r="AC64">
        <v>93</v>
      </c>
      <c r="AD64">
        <v>147.666666666666</v>
      </c>
    </row>
    <row r="65" spans="1:30" x14ac:dyDescent="0.25">
      <c r="A65">
        <v>2014</v>
      </c>
      <c r="B65" t="s">
        <v>847</v>
      </c>
      <c r="C65" t="s">
        <v>784</v>
      </c>
      <c r="D65" t="str">
        <f t="shared" si="9"/>
        <v>Gatton2014TOS13-MayCvSpitfire</v>
      </c>
      <c r="F65" t="s">
        <v>830</v>
      </c>
      <c r="G65" t="s">
        <v>830</v>
      </c>
      <c r="H65" t="s">
        <v>785</v>
      </c>
      <c r="I65" t="s">
        <v>785</v>
      </c>
      <c r="J65">
        <v>82.214285714285694</v>
      </c>
      <c r="K65">
        <v>73.625505050504898</v>
      </c>
      <c r="L65">
        <f t="shared" si="5"/>
        <v>47</v>
      </c>
      <c r="M65">
        <f t="shared" si="6"/>
        <v>67</v>
      </c>
      <c r="N65">
        <f t="shared" si="7"/>
        <v>74</v>
      </c>
      <c r="O65">
        <f t="shared" si="8"/>
        <v>82</v>
      </c>
      <c r="P65">
        <f>ROUND(AD65,0)</f>
        <v>138</v>
      </c>
      <c r="R65">
        <v>2014</v>
      </c>
      <c r="S65" t="s">
        <v>847</v>
      </c>
      <c r="T65" t="s">
        <v>848</v>
      </c>
      <c r="U65" t="s">
        <v>831</v>
      </c>
      <c r="V65" t="s">
        <v>785</v>
      </c>
      <c r="W65" t="s">
        <v>785</v>
      </c>
      <c r="X65" t="s">
        <v>785</v>
      </c>
      <c r="Y65" t="s">
        <v>785</v>
      </c>
      <c r="Z65">
        <v>46.574074074074197</v>
      </c>
      <c r="AA65">
        <v>67.146367521367495</v>
      </c>
      <c r="AB65">
        <v>82.214285714285694</v>
      </c>
      <c r="AC65">
        <v>73.625505050504898</v>
      </c>
      <c r="AD65">
        <v>138.085227272727</v>
      </c>
    </row>
    <row r="66" spans="1:30" x14ac:dyDescent="0.25">
      <c r="A66">
        <v>2014</v>
      </c>
      <c r="B66" t="s">
        <v>847</v>
      </c>
      <c r="C66" t="s">
        <v>784</v>
      </c>
      <c r="D66" t="str">
        <f t="shared" si="9"/>
        <v>Gatton2014TOS13-MayCvStrzelecki</v>
      </c>
      <c r="F66" t="s">
        <v>832</v>
      </c>
      <c r="G66" t="s">
        <v>832</v>
      </c>
      <c r="H66" t="s">
        <v>785</v>
      </c>
      <c r="I66" t="s">
        <v>785</v>
      </c>
      <c r="J66">
        <v>110.666666666666</v>
      </c>
      <c r="K66">
        <v>105.2</v>
      </c>
      <c r="L66">
        <f t="shared" ref="L66:L97" si="11">ROUND(Z66,0)</f>
        <v>76</v>
      </c>
      <c r="M66">
        <f t="shared" ref="M66:M97" si="12">ROUND(AA66,0)</f>
        <v>98</v>
      </c>
      <c r="N66">
        <f t="shared" ref="N66:N97" si="13">ROUND(K66,0)</f>
        <v>105</v>
      </c>
      <c r="O66">
        <f t="shared" ref="O66:O97" si="14">ROUND(J66,0)</f>
        <v>111</v>
      </c>
      <c r="R66">
        <v>2014</v>
      </c>
      <c r="S66" t="s">
        <v>847</v>
      </c>
      <c r="T66" t="s">
        <v>848</v>
      </c>
      <c r="U66" t="s">
        <v>833</v>
      </c>
      <c r="V66" t="s">
        <v>785</v>
      </c>
      <c r="W66" t="s">
        <v>785</v>
      </c>
      <c r="X66" t="s">
        <v>785</v>
      </c>
      <c r="Y66" t="s">
        <v>785</v>
      </c>
      <c r="Z66">
        <v>76</v>
      </c>
      <c r="AA66">
        <v>98</v>
      </c>
      <c r="AB66">
        <v>110.666666666666</v>
      </c>
      <c r="AC66">
        <v>105.2</v>
      </c>
      <c r="AD66" t="s">
        <v>785</v>
      </c>
    </row>
    <row r="67" spans="1:30" x14ac:dyDescent="0.25">
      <c r="A67">
        <v>2014</v>
      </c>
      <c r="B67" t="s">
        <v>847</v>
      </c>
      <c r="C67" t="s">
        <v>784</v>
      </c>
      <c r="D67" t="str">
        <f t="shared" si="9"/>
        <v>Gatton2014TOS13-MayCvSunbri</v>
      </c>
      <c r="F67" t="s">
        <v>543</v>
      </c>
      <c r="G67" t="s">
        <v>543</v>
      </c>
      <c r="H67" t="s">
        <v>785</v>
      </c>
      <c r="I67" t="s">
        <v>785</v>
      </c>
      <c r="J67">
        <v>112.333333333333</v>
      </c>
      <c r="K67">
        <v>105.2</v>
      </c>
      <c r="L67">
        <f t="shared" si="11"/>
        <v>76</v>
      </c>
      <c r="M67">
        <f t="shared" si="12"/>
        <v>97</v>
      </c>
      <c r="N67">
        <f t="shared" si="13"/>
        <v>105</v>
      </c>
      <c r="O67">
        <f t="shared" si="14"/>
        <v>112</v>
      </c>
      <c r="P67">
        <f t="shared" ref="P67:P76" si="15">ROUND(AD67,0)</f>
        <v>149</v>
      </c>
      <c r="R67">
        <v>2014</v>
      </c>
      <c r="S67" t="s">
        <v>847</v>
      </c>
      <c r="T67" t="s">
        <v>848</v>
      </c>
      <c r="U67" t="s">
        <v>834</v>
      </c>
      <c r="V67" t="s">
        <v>785</v>
      </c>
      <c r="W67" t="s">
        <v>785</v>
      </c>
      <c r="X67" t="s">
        <v>785</v>
      </c>
      <c r="Y67" t="s">
        <v>785</v>
      </c>
      <c r="Z67">
        <v>76</v>
      </c>
      <c r="AA67">
        <v>96.666666666666003</v>
      </c>
      <c r="AB67">
        <v>112.333333333333</v>
      </c>
      <c r="AC67">
        <v>105.2</v>
      </c>
      <c r="AD67">
        <v>149.30000000000001</v>
      </c>
    </row>
    <row r="68" spans="1:30" x14ac:dyDescent="0.25">
      <c r="A68">
        <v>2014</v>
      </c>
      <c r="B68" t="s">
        <v>847</v>
      </c>
      <c r="C68" t="s">
        <v>784</v>
      </c>
      <c r="D68" t="str">
        <f t="shared" si="9"/>
        <v>Gatton2014TOS13-MayCvSunstate</v>
      </c>
      <c r="F68" t="s">
        <v>835</v>
      </c>
      <c r="G68" t="s">
        <v>835</v>
      </c>
      <c r="H68" t="s">
        <v>785</v>
      </c>
      <c r="I68" t="s">
        <v>785</v>
      </c>
      <c r="J68">
        <v>84.1912698412699</v>
      </c>
      <c r="K68">
        <v>76.533333333333502</v>
      </c>
      <c r="L68">
        <f t="shared" si="11"/>
        <v>46</v>
      </c>
      <c r="M68">
        <f t="shared" si="12"/>
        <v>70</v>
      </c>
      <c r="N68">
        <f t="shared" si="13"/>
        <v>77</v>
      </c>
      <c r="O68">
        <f t="shared" si="14"/>
        <v>84</v>
      </c>
      <c r="P68">
        <f t="shared" si="15"/>
        <v>140</v>
      </c>
      <c r="R68">
        <v>2014</v>
      </c>
      <c r="S68" t="s">
        <v>847</v>
      </c>
      <c r="T68" t="s">
        <v>848</v>
      </c>
      <c r="U68" t="s">
        <v>836</v>
      </c>
      <c r="V68" t="s">
        <v>785</v>
      </c>
      <c r="W68" t="s">
        <v>785</v>
      </c>
      <c r="X68" t="s">
        <v>785</v>
      </c>
      <c r="Y68" t="s">
        <v>785</v>
      </c>
      <c r="Z68">
        <v>45.766666666666701</v>
      </c>
      <c r="AA68">
        <v>69.964285714285694</v>
      </c>
      <c r="AB68">
        <v>84.1912698412699</v>
      </c>
      <c r="AC68">
        <v>76.533333333333502</v>
      </c>
      <c r="AD68">
        <v>139.66041666666601</v>
      </c>
    </row>
    <row r="69" spans="1:30" x14ac:dyDescent="0.25">
      <c r="A69">
        <v>2014</v>
      </c>
      <c r="B69" t="s">
        <v>847</v>
      </c>
      <c r="C69" t="s">
        <v>784</v>
      </c>
      <c r="D69" t="str">
        <f t="shared" si="9"/>
        <v>Gatton2014TOS13-MayCvSuntop</v>
      </c>
      <c r="F69" t="s">
        <v>837</v>
      </c>
      <c r="G69" t="s">
        <v>837</v>
      </c>
      <c r="H69" t="s">
        <v>785</v>
      </c>
      <c r="I69" t="s">
        <v>785</v>
      </c>
      <c r="J69">
        <v>83.944444444444301</v>
      </c>
      <c r="K69">
        <v>75.5</v>
      </c>
      <c r="L69">
        <f t="shared" si="11"/>
        <v>46</v>
      </c>
      <c r="M69">
        <f t="shared" si="12"/>
        <v>65</v>
      </c>
      <c r="N69">
        <f t="shared" si="13"/>
        <v>76</v>
      </c>
      <c r="O69">
        <f t="shared" si="14"/>
        <v>84</v>
      </c>
      <c r="P69">
        <f t="shared" si="15"/>
        <v>142</v>
      </c>
      <c r="R69">
        <v>2014</v>
      </c>
      <c r="S69" t="s">
        <v>847</v>
      </c>
      <c r="T69" t="s">
        <v>848</v>
      </c>
      <c r="U69" t="s">
        <v>838</v>
      </c>
      <c r="V69" t="s">
        <v>785</v>
      </c>
      <c r="W69" t="s">
        <v>785</v>
      </c>
      <c r="X69" t="s">
        <v>785</v>
      </c>
      <c r="Y69" t="s">
        <v>785</v>
      </c>
      <c r="Z69">
        <v>45.5</v>
      </c>
      <c r="AA69">
        <v>65.399999999999594</v>
      </c>
      <c r="AB69">
        <v>83.944444444444301</v>
      </c>
      <c r="AC69">
        <v>75.5</v>
      </c>
      <c r="AD69">
        <v>141.6</v>
      </c>
    </row>
    <row r="70" spans="1:30" x14ac:dyDescent="0.25">
      <c r="A70">
        <v>2014</v>
      </c>
      <c r="B70" t="s">
        <v>847</v>
      </c>
      <c r="C70" t="s">
        <v>784</v>
      </c>
      <c r="D70" t="str">
        <f t="shared" si="9"/>
        <v>Gatton2014TOS13-MayCvWedgetail</v>
      </c>
      <c r="F70" t="s">
        <v>173</v>
      </c>
      <c r="G70" t="s">
        <v>173</v>
      </c>
      <c r="H70" t="s">
        <v>785</v>
      </c>
      <c r="I70" t="s">
        <v>785</v>
      </c>
      <c r="J70">
        <v>136.30000000000001</v>
      </c>
      <c r="K70">
        <v>128.625</v>
      </c>
      <c r="L70">
        <f t="shared" si="11"/>
        <v>105</v>
      </c>
      <c r="M70">
        <f t="shared" si="12"/>
        <v>125</v>
      </c>
      <c r="N70">
        <f t="shared" si="13"/>
        <v>129</v>
      </c>
      <c r="O70">
        <f t="shared" si="14"/>
        <v>136</v>
      </c>
      <c r="P70">
        <f t="shared" si="15"/>
        <v>129</v>
      </c>
      <c r="R70">
        <v>2014</v>
      </c>
      <c r="S70" t="s">
        <v>847</v>
      </c>
      <c r="T70" t="s">
        <v>848</v>
      </c>
      <c r="U70" t="s">
        <v>839</v>
      </c>
      <c r="V70" t="s">
        <v>785</v>
      </c>
      <c r="W70" t="s">
        <v>785</v>
      </c>
      <c r="X70" t="s">
        <v>785</v>
      </c>
      <c r="Y70" t="s">
        <v>785</v>
      </c>
      <c r="Z70">
        <v>105</v>
      </c>
      <c r="AA70">
        <v>125.1</v>
      </c>
      <c r="AB70">
        <v>136.30000000000001</v>
      </c>
      <c r="AC70">
        <v>128.625</v>
      </c>
      <c r="AD70">
        <v>129</v>
      </c>
    </row>
    <row r="71" spans="1:30" x14ac:dyDescent="0.25">
      <c r="A71">
        <v>2014</v>
      </c>
      <c r="B71" t="s">
        <v>847</v>
      </c>
      <c r="C71" t="s">
        <v>784</v>
      </c>
      <c r="D71" t="str">
        <f t="shared" si="9"/>
        <v>Gatton2014TOS13-MayCvWhistler</v>
      </c>
      <c r="F71" t="s">
        <v>840</v>
      </c>
      <c r="G71" t="s">
        <v>840</v>
      </c>
      <c r="H71" t="s">
        <v>785</v>
      </c>
      <c r="I71" t="s">
        <v>785</v>
      </c>
      <c r="J71">
        <v>130.19999999999999</v>
      </c>
      <c r="K71">
        <v>122.777777777777</v>
      </c>
      <c r="L71">
        <f t="shared" si="11"/>
        <v>103</v>
      </c>
      <c r="M71">
        <f t="shared" si="12"/>
        <v>119</v>
      </c>
      <c r="N71">
        <f t="shared" si="13"/>
        <v>123</v>
      </c>
      <c r="O71">
        <f t="shared" si="14"/>
        <v>130</v>
      </c>
      <c r="P71">
        <f t="shared" si="15"/>
        <v>161</v>
      </c>
      <c r="R71">
        <v>2014</v>
      </c>
      <c r="S71" t="s">
        <v>847</v>
      </c>
      <c r="T71" t="s">
        <v>848</v>
      </c>
      <c r="U71" t="s">
        <v>841</v>
      </c>
      <c r="V71" t="s">
        <v>785</v>
      </c>
      <c r="W71" t="s">
        <v>785</v>
      </c>
      <c r="X71" t="s">
        <v>785</v>
      </c>
      <c r="Y71" t="s">
        <v>785</v>
      </c>
      <c r="Z71">
        <v>103</v>
      </c>
      <c r="AA71">
        <v>119</v>
      </c>
      <c r="AB71">
        <v>130.19999999999999</v>
      </c>
      <c r="AC71">
        <v>122.777777777777</v>
      </c>
      <c r="AD71">
        <v>161</v>
      </c>
    </row>
    <row r="72" spans="1:30" x14ac:dyDescent="0.25">
      <c r="A72">
        <v>2014</v>
      </c>
      <c r="B72" t="s">
        <v>847</v>
      </c>
      <c r="C72" t="s">
        <v>784</v>
      </c>
      <c r="D72" t="str">
        <f t="shared" si="9"/>
        <v>Gatton2014TOS13-MayCvWills</v>
      </c>
      <c r="F72" t="s">
        <v>842</v>
      </c>
      <c r="G72" t="s">
        <v>842</v>
      </c>
      <c r="H72" t="s">
        <v>785</v>
      </c>
      <c r="I72" t="s">
        <v>785</v>
      </c>
      <c r="J72">
        <v>107.8</v>
      </c>
      <c r="K72">
        <v>99</v>
      </c>
      <c r="L72">
        <f t="shared" si="11"/>
        <v>59</v>
      </c>
      <c r="M72">
        <f t="shared" si="12"/>
        <v>95</v>
      </c>
      <c r="N72">
        <f t="shared" si="13"/>
        <v>99</v>
      </c>
      <c r="O72">
        <f t="shared" si="14"/>
        <v>108</v>
      </c>
      <c r="P72">
        <f t="shared" si="15"/>
        <v>149</v>
      </c>
      <c r="R72">
        <v>2014</v>
      </c>
      <c r="S72" t="s">
        <v>847</v>
      </c>
      <c r="T72" t="s">
        <v>848</v>
      </c>
      <c r="U72" t="s">
        <v>843</v>
      </c>
      <c r="V72" t="s">
        <v>785</v>
      </c>
      <c r="W72" t="s">
        <v>785</v>
      </c>
      <c r="X72" t="s">
        <v>785</v>
      </c>
      <c r="Y72" t="s">
        <v>785</v>
      </c>
      <c r="Z72">
        <v>58.909090909090899</v>
      </c>
      <c r="AA72">
        <v>95.333333333333897</v>
      </c>
      <c r="AB72">
        <v>107.8</v>
      </c>
      <c r="AC72">
        <v>99</v>
      </c>
      <c r="AD72">
        <v>149.30000000000001</v>
      </c>
    </row>
    <row r="73" spans="1:30" x14ac:dyDescent="0.25">
      <c r="A73">
        <v>2014</v>
      </c>
      <c r="B73" t="s">
        <v>847</v>
      </c>
      <c r="C73" t="s">
        <v>784</v>
      </c>
      <c r="D73" t="str">
        <f t="shared" si="9"/>
        <v>Gatton2014TOS13-MayCvWyalkatchem</v>
      </c>
      <c r="F73" t="s">
        <v>175</v>
      </c>
      <c r="G73" t="s">
        <v>175</v>
      </c>
      <c r="H73" t="s">
        <v>785</v>
      </c>
      <c r="I73" t="s">
        <v>785</v>
      </c>
      <c r="J73">
        <v>83.055555555554704</v>
      </c>
      <c r="K73">
        <v>76</v>
      </c>
      <c r="L73">
        <f t="shared" si="11"/>
        <v>58</v>
      </c>
      <c r="M73">
        <f t="shared" si="12"/>
        <v>70</v>
      </c>
      <c r="N73">
        <f t="shared" si="13"/>
        <v>76</v>
      </c>
      <c r="O73">
        <f t="shared" si="14"/>
        <v>83</v>
      </c>
      <c r="P73">
        <f t="shared" si="15"/>
        <v>142</v>
      </c>
      <c r="R73">
        <v>2014</v>
      </c>
      <c r="S73" t="s">
        <v>847</v>
      </c>
      <c r="T73" t="s">
        <v>848</v>
      </c>
      <c r="U73" t="s">
        <v>844</v>
      </c>
      <c r="V73" t="s">
        <v>785</v>
      </c>
      <c r="W73" t="s">
        <v>785</v>
      </c>
      <c r="X73" t="s">
        <v>785</v>
      </c>
      <c r="Y73" t="s">
        <v>785</v>
      </c>
      <c r="Z73">
        <v>57.5</v>
      </c>
      <c r="AA73">
        <v>70.392857142856798</v>
      </c>
      <c r="AB73">
        <v>83.055555555554704</v>
      </c>
      <c r="AC73">
        <v>76</v>
      </c>
      <c r="AD73">
        <v>141.6</v>
      </c>
    </row>
    <row r="74" spans="1:30" x14ac:dyDescent="0.25">
      <c r="A74">
        <v>2014</v>
      </c>
      <c r="B74" t="s">
        <v>847</v>
      </c>
      <c r="C74" t="s">
        <v>784</v>
      </c>
      <c r="D74" t="str">
        <f t="shared" si="9"/>
        <v>Gatton2014TOS13-MayCvYitpi</v>
      </c>
      <c r="F74" t="s">
        <v>116</v>
      </c>
      <c r="G74" t="s">
        <v>116</v>
      </c>
      <c r="H74" t="s">
        <v>785</v>
      </c>
      <c r="I74" t="s">
        <v>785</v>
      </c>
      <c r="J74">
        <v>102</v>
      </c>
      <c r="K74">
        <v>91.019230769230404</v>
      </c>
      <c r="L74">
        <f t="shared" si="11"/>
        <v>55</v>
      </c>
      <c r="M74">
        <f t="shared" si="12"/>
        <v>87</v>
      </c>
      <c r="N74">
        <f t="shared" si="13"/>
        <v>91</v>
      </c>
      <c r="O74">
        <f t="shared" si="14"/>
        <v>102</v>
      </c>
      <c r="P74">
        <f t="shared" si="15"/>
        <v>149</v>
      </c>
      <c r="R74">
        <v>2014</v>
      </c>
      <c r="S74" t="s">
        <v>847</v>
      </c>
      <c r="T74" t="s">
        <v>848</v>
      </c>
      <c r="U74" t="s">
        <v>845</v>
      </c>
      <c r="V74" t="s">
        <v>785</v>
      </c>
      <c r="W74" t="s">
        <v>785</v>
      </c>
      <c r="X74" t="s">
        <v>785</v>
      </c>
      <c r="Y74" t="s">
        <v>785</v>
      </c>
      <c r="Z74">
        <v>54.722222222222598</v>
      </c>
      <c r="AA74">
        <v>87.299999999999201</v>
      </c>
      <c r="AB74">
        <v>102</v>
      </c>
      <c r="AC74">
        <v>91.019230769230404</v>
      </c>
      <c r="AD74">
        <v>149.30000000000001</v>
      </c>
    </row>
    <row r="75" spans="1:30" x14ac:dyDescent="0.25">
      <c r="A75">
        <v>2014</v>
      </c>
      <c r="B75" t="s">
        <v>847</v>
      </c>
      <c r="C75" t="s">
        <v>784</v>
      </c>
      <c r="D75" t="str">
        <f t="shared" si="9"/>
        <v>Gatton2014TOS13-MayCvYoung</v>
      </c>
      <c r="F75" t="s">
        <v>178</v>
      </c>
      <c r="G75" t="s">
        <v>178</v>
      </c>
      <c r="H75" t="s">
        <v>785</v>
      </c>
      <c r="I75" t="s">
        <v>785</v>
      </c>
      <c r="J75">
        <v>81.25</v>
      </c>
      <c r="K75">
        <v>73.100000000000307</v>
      </c>
      <c r="L75">
        <f t="shared" si="11"/>
        <v>46</v>
      </c>
      <c r="M75">
        <f t="shared" si="12"/>
        <v>68</v>
      </c>
      <c r="N75">
        <f t="shared" si="13"/>
        <v>73</v>
      </c>
      <c r="O75">
        <f t="shared" si="14"/>
        <v>81</v>
      </c>
      <c r="P75">
        <f t="shared" si="15"/>
        <v>142</v>
      </c>
      <c r="R75">
        <v>2014</v>
      </c>
      <c r="S75" t="s">
        <v>847</v>
      </c>
      <c r="T75" t="s">
        <v>848</v>
      </c>
      <c r="U75" t="s">
        <v>846</v>
      </c>
      <c r="V75" t="s">
        <v>785</v>
      </c>
      <c r="W75" t="s">
        <v>785</v>
      </c>
      <c r="X75" t="s">
        <v>785</v>
      </c>
      <c r="Y75" t="s">
        <v>785</v>
      </c>
      <c r="Z75">
        <v>45.5</v>
      </c>
      <c r="AA75">
        <v>68.25</v>
      </c>
      <c r="AB75">
        <v>81.25</v>
      </c>
      <c r="AC75">
        <v>73.100000000000307</v>
      </c>
      <c r="AD75">
        <v>141.6</v>
      </c>
    </row>
    <row r="76" spans="1:30" x14ac:dyDescent="0.25">
      <c r="A76">
        <v>2014</v>
      </c>
      <c r="B76" t="s">
        <v>849</v>
      </c>
      <c r="C76" t="s">
        <v>784</v>
      </c>
      <c r="D76" t="str">
        <f t="shared" ref="D76:D111" si="16">"Gatton2014TOS16-JulCv"&amp;G76</f>
        <v>Gatton2014TOS16-JulCvAxe</v>
      </c>
      <c r="F76" t="s">
        <v>481</v>
      </c>
      <c r="G76" t="s">
        <v>481</v>
      </c>
      <c r="H76" t="s">
        <v>785</v>
      </c>
      <c r="I76" t="s">
        <v>785</v>
      </c>
      <c r="J76">
        <v>74.222222222222598</v>
      </c>
      <c r="K76">
        <v>67.666666666666003</v>
      </c>
      <c r="L76">
        <f t="shared" si="11"/>
        <v>48</v>
      </c>
      <c r="M76">
        <f t="shared" si="12"/>
        <v>63</v>
      </c>
      <c r="N76">
        <f t="shared" si="13"/>
        <v>68</v>
      </c>
      <c r="O76">
        <f t="shared" si="14"/>
        <v>74</v>
      </c>
      <c r="P76">
        <f t="shared" si="15"/>
        <v>110</v>
      </c>
      <c r="R76">
        <v>2014</v>
      </c>
      <c r="S76" t="s">
        <v>849</v>
      </c>
      <c r="T76" t="s">
        <v>850</v>
      </c>
      <c r="U76" t="s">
        <v>787</v>
      </c>
      <c r="V76" t="s">
        <v>785</v>
      </c>
      <c r="W76" t="s">
        <v>785</v>
      </c>
      <c r="X76" t="s">
        <v>785</v>
      </c>
      <c r="Y76" t="s">
        <v>785</v>
      </c>
      <c r="Z76">
        <v>48</v>
      </c>
      <c r="AA76">
        <v>62.590909090909001</v>
      </c>
      <c r="AB76">
        <v>74.222222222222598</v>
      </c>
      <c r="AC76">
        <v>67.666666666666003</v>
      </c>
      <c r="AD76">
        <v>110.3</v>
      </c>
    </row>
    <row r="77" spans="1:30" x14ac:dyDescent="0.25">
      <c r="A77">
        <v>2014</v>
      </c>
      <c r="B77" t="s">
        <v>849</v>
      </c>
      <c r="C77" t="s">
        <v>784</v>
      </c>
      <c r="D77" t="str">
        <f t="shared" si="16"/>
        <v>Gatton2014TOS16-JulCvBolac</v>
      </c>
      <c r="F77" t="s">
        <v>152</v>
      </c>
      <c r="G77" t="s">
        <v>152</v>
      </c>
      <c r="H77" t="s">
        <v>785</v>
      </c>
      <c r="I77" t="s">
        <v>785</v>
      </c>
      <c r="J77">
        <v>83.100000000000307</v>
      </c>
      <c r="K77">
        <v>77</v>
      </c>
      <c r="L77">
        <f t="shared" si="11"/>
        <v>53</v>
      </c>
      <c r="M77">
        <f t="shared" si="12"/>
        <v>74</v>
      </c>
      <c r="N77">
        <f t="shared" si="13"/>
        <v>77</v>
      </c>
      <c r="O77">
        <f t="shared" si="14"/>
        <v>83</v>
      </c>
      <c r="R77">
        <v>2014</v>
      </c>
      <c r="S77" t="s">
        <v>849</v>
      </c>
      <c r="T77" t="s">
        <v>850</v>
      </c>
      <c r="U77" t="s">
        <v>788</v>
      </c>
      <c r="V77" t="s">
        <v>785</v>
      </c>
      <c r="W77" t="s">
        <v>785</v>
      </c>
      <c r="X77" t="s">
        <v>785</v>
      </c>
      <c r="Y77" t="s">
        <v>785</v>
      </c>
      <c r="Z77">
        <v>53</v>
      </c>
      <c r="AA77">
        <v>74</v>
      </c>
      <c r="AB77">
        <v>83.100000000000307</v>
      </c>
      <c r="AC77">
        <v>77</v>
      </c>
      <c r="AD77" t="s">
        <v>785</v>
      </c>
    </row>
    <row r="78" spans="1:30" x14ac:dyDescent="0.25">
      <c r="A78">
        <v>2014</v>
      </c>
      <c r="B78" t="s">
        <v>849</v>
      </c>
      <c r="C78" t="s">
        <v>784</v>
      </c>
      <c r="D78" t="str">
        <f t="shared" si="16"/>
        <v>Gatton2014TOS16-JulCvBraewood</v>
      </c>
      <c r="F78" t="s">
        <v>789</v>
      </c>
      <c r="G78" t="s">
        <v>789</v>
      </c>
      <c r="H78" t="s">
        <v>785</v>
      </c>
      <c r="I78" t="s">
        <v>785</v>
      </c>
      <c r="J78">
        <v>86.727272727272904</v>
      </c>
      <c r="K78">
        <v>80.600000000000307</v>
      </c>
      <c r="L78">
        <f t="shared" si="11"/>
        <v>61</v>
      </c>
      <c r="M78">
        <f t="shared" si="12"/>
        <v>76</v>
      </c>
      <c r="N78">
        <f t="shared" si="13"/>
        <v>81</v>
      </c>
      <c r="O78">
        <f t="shared" si="14"/>
        <v>87</v>
      </c>
      <c r="R78">
        <v>2014</v>
      </c>
      <c r="S78" t="s">
        <v>849</v>
      </c>
      <c r="T78" t="s">
        <v>850</v>
      </c>
      <c r="U78" t="s">
        <v>790</v>
      </c>
      <c r="V78" t="s">
        <v>785</v>
      </c>
      <c r="W78" t="s">
        <v>785</v>
      </c>
      <c r="X78" t="s">
        <v>785</v>
      </c>
      <c r="Y78" t="s">
        <v>785</v>
      </c>
      <c r="Z78">
        <v>61</v>
      </c>
      <c r="AA78">
        <v>76.100000000000307</v>
      </c>
      <c r="AB78">
        <v>86.727272727272904</v>
      </c>
      <c r="AC78">
        <v>80.600000000000307</v>
      </c>
      <c r="AD78" t="s">
        <v>785</v>
      </c>
    </row>
    <row r="79" spans="1:30" x14ac:dyDescent="0.25">
      <c r="A79">
        <v>2014</v>
      </c>
      <c r="B79" t="s">
        <v>849</v>
      </c>
      <c r="C79" t="s">
        <v>784</v>
      </c>
      <c r="D79" t="str">
        <f t="shared" si="16"/>
        <v>Gatton2014TOS16-JulCvCalingiri</v>
      </c>
      <c r="F79" t="s">
        <v>791</v>
      </c>
      <c r="G79" t="s">
        <v>791</v>
      </c>
      <c r="H79" t="s">
        <v>785</v>
      </c>
      <c r="I79" t="s">
        <v>785</v>
      </c>
      <c r="J79">
        <v>83.5</v>
      </c>
      <c r="K79">
        <v>78.8125</v>
      </c>
      <c r="L79">
        <f t="shared" si="11"/>
        <v>48</v>
      </c>
      <c r="M79">
        <f t="shared" si="12"/>
        <v>75</v>
      </c>
      <c r="N79">
        <f t="shared" si="13"/>
        <v>79</v>
      </c>
      <c r="O79">
        <f t="shared" si="14"/>
        <v>84</v>
      </c>
      <c r="R79">
        <v>2014</v>
      </c>
      <c r="S79" t="s">
        <v>849</v>
      </c>
      <c r="T79" t="s">
        <v>850</v>
      </c>
      <c r="U79" t="s">
        <v>792</v>
      </c>
      <c r="V79" t="s">
        <v>785</v>
      </c>
      <c r="W79" t="s">
        <v>785</v>
      </c>
      <c r="X79" t="s">
        <v>785</v>
      </c>
      <c r="Y79" t="s">
        <v>785</v>
      </c>
      <c r="Z79">
        <v>48</v>
      </c>
      <c r="AA79">
        <v>75.399999999999594</v>
      </c>
      <c r="AB79">
        <v>83.5</v>
      </c>
      <c r="AC79">
        <v>78.8125</v>
      </c>
      <c r="AD79" t="s">
        <v>785</v>
      </c>
    </row>
    <row r="80" spans="1:30" x14ac:dyDescent="0.25">
      <c r="A80">
        <v>2014</v>
      </c>
      <c r="B80" t="s">
        <v>849</v>
      </c>
      <c r="C80" t="s">
        <v>784</v>
      </c>
      <c r="D80" t="str">
        <f t="shared" si="16"/>
        <v>Gatton2014TOS16-JulCvCatalina</v>
      </c>
      <c r="F80" t="s">
        <v>793</v>
      </c>
      <c r="G80" t="s">
        <v>793</v>
      </c>
      <c r="H80" t="s">
        <v>785</v>
      </c>
      <c r="I80" t="s">
        <v>785</v>
      </c>
      <c r="J80">
        <v>77.5</v>
      </c>
      <c r="K80">
        <v>72.444444444445196</v>
      </c>
      <c r="L80">
        <f t="shared" si="11"/>
        <v>48</v>
      </c>
      <c r="M80">
        <f t="shared" si="12"/>
        <v>69</v>
      </c>
      <c r="N80">
        <f t="shared" si="13"/>
        <v>72</v>
      </c>
      <c r="O80">
        <f t="shared" si="14"/>
        <v>78</v>
      </c>
      <c r="P80">
        <f>ROUND(AD80,0)</f>
        <v>110</v>
      </c>
      <c r="R80">
        <v>2014</v>
      </c>
      <c r="S80" t="s">
        <v>849</v>
      </c>
      <c r="T80" t="s">
        <v>850</v>
      </c>
      <c r="U80" t="s">
        <v>794</v>
      </c>
      <c r="V80" t="s">
        <v>785</v>
      </c>
      <c r="W80" t="s">
        <v>785</v>
      </c>
      <c r="X80" t="s">
        <v>785</v>
      </c>
      <c r="Y80" t="s">
        <v>785</v>
      </c>
      <c r="Z80">
        <v>48</v>
      </c>
      <c r="AA80">
        <v>68.909090909090907</v>
      </c>
      <c r="AB80">
        <v>77.5</v>
      </c>
      <c r="AC80">
        <v>72.444444444445196</v>
      </c>
      <c r="AD80">
        <v>110.3</v>
      </c>
    </row>
    <row r="81" spans="1:30" x14ac:dyDescent="0.25">
      <c r="A81">
        <v>2014</v>
      </c>
      <c r="B81" t="s">
        <v>849</v>
      </c>
      <c r="C81" t="s">
        <v>784</v>
      </c>
      <c r="D81" t="str">
        <f t="shared" si="16"/>
        <v>Gatton2014TOS16-JulCvCrusader</v>
      </c>
      <c r="F81" t="s">
        <v>795</v>
      </c>
      <c r="G81" t="s">
        <v>795</v>
      </c>
      <c r="H81" t="s">
        <v>785</v>
      </c>
      <c r="I81" t="s">
        <v>785</v>
      </c>
      <c r="J81">
        <v>74.285714285713695</v>
      </c>
      <c r="K81">
        <v>69.428571428570606</v>
      </c>
      <c r="L81">
        <f t="shared" si="11"/>
        <v>48</v>
      </c>
      <c r="M81">
        <f t="shared" si="12"/>
        <v>65</v>
      </c>
      <c r="N81">
        <f t="shared" si="13"/>
        <v>69</v>
      </c>
      <c r="O81">
        <f t="shared" si="14"/>
        <v>74</v>
      </c>
      <c r="P81">
        <f>ROUND(AD81,0)</f>
        <v>109</v>
      </c>
      <c r="R81">
        <v>2014</v>
      </c>
      <c r="S81" t="s">
        <v>849</v>
      </c>
      <c r="T81" t="s">
        <v>850</v>
      </c>
      <c r="U81" t="s">
        <v>796</v>
      </c>
      <c r="V81" t="s">
        <v>785</v>
      </c>
      <c r="W81" t="s">
        <v>785</v>
      </c>
      <c r="X81" t="s">
        <v>785</v>
      </c>
      <c r="Y81" t="s">
        <v>785</v>
      </c>
      <c r="Z81">
        <v>48</v>
      </c>
      <c r="AA81">
        <v>65.409090909090907</v>
      </c>
      <c r="AB81">
        <v>74.285714285713695</v>
      </c>
      <c r="AC81">
        <v>69.428571428570606</v>
      </c>
      <c r="AD81">
        <v>109.25</v>
      </c>
    </row>
    <row r="82" spans="1:30" x14ac:dyDescent="0.25">
      <c r="A82">
        <v>2014</v>
      </c>
      <c r="B82" t="s">
        <v>849</v>
      </c>
      <c r="C82" t="s">
        <v>784</v>
      </c>
      <c r="D82" t="str">
        <f t="shared" si="16"/>
        <v>Gatton2014TOS16-JulCvDerrimut</v>
      </c>
      <c r="F82" t="s">
        <v>154</v>
      </c>
      <c r="G82" t="s">
        <v>154</v>
      </c>
      <c r="H82" t="s">
        <v>785</v>
      </c>
      <c r="I82" t="s">
        <v>785</v>
      </c>
      <c r="J82">
        <v>79.799999999999201</v>
      </c>
      <c r="K82">
        <v>75.200000000000699</v>
      </c>
      <c r="L82">
        <f t="shared" si="11"/>
        <v>51</v>
      </c>
      <c r="M82">
        <f t="shared" si="12"/>
        <v>71</v>
      </c>
      <c r="N82">
        <f t="shared" si="13"/>
        <v>75</v>
      </c>
      <c r="O82">
        <f t="shared" si="14"/>
        <v>80</v>
      </c>
      <c r="R82">
        <v>2014</v>
      </c>
      <c r="S82" t="s">
        <v>849</v>
      </c>
      <c r="T82" t="s">
        <v>850</v>
      </c>
      <c r="U82" t="s">
        <v>797</v>
      </c>
      <c r="V82" t="s">
        <v>785</v>
      </c>
      <c r="W82" t="s">
        <v>785</v>
      </c>
      <c r="X82" t="s">
        <v>785</v>
      </c>
      <c r="Y82" t="s">
        <v>785</v>
      </c>
      <c r="Z82">
        <v>50.772727272727003</v>
      </c>
      <c r="AA82">
        <v>71</v>
      </c>
      <c r="AB82">
        <v>79.799999999999201</v>
      </c>
      <c r="AC82">
        <v>75.200000000000699</v>
      </c>
      <c r="AD82" t="s">
        <v>785</v>
      </c>
    </row>
    <row r="83" spans="1:30" x14ac:dyDescent="0.25">
      <c r="A83">
        <v>2014</v>
      </c>
      <c r="B83" t="s">
        <v>849</v>
      </c>
      <c r="C83" t="s">
        <v>784</v>
      </c>
      <c r="D83" t="str">
        <f t="shared" si="16"/>
        <v>Gatton2014TOS16-JulCvEaglehawk</v>
      </c>
      <c r="F83" t="s">
        <v>485</v>
      </c>
      <c r="G83" t="s">
        <v>485</v>
      </c>
      <c r="H83" t="s">
        <v>785</v>
      </c>
      <c r="I83" t="s">
        <v>785</v>
      </c>
      <c r="J83">
        <v>90.333333333333002</v>
      </c>
      <c r="K83">
        <v>84.799999999999201</v>
      </c>
      <c r="L83">
        <f t="shared" si="11"/>
        <v>55</v>
      </c>
      <c r="M83">
        <f t="shared" si="12"/>
        <v>81</v>
      </c>
      <c r="N83">
        <f t="shared" si="13"/>
        <v>85</v>
      </c>
      <c r="O83">
        <f t="shared" si="14"/>
        <v>90</v>
      </c>
      <c r="R83">
        <v>2014</v>
      </c>
      <c r="S83" t="s">
        <v>849</v>
      </c>
      <c r="T83" t="s">
        <v>850</v>
      </c>
      <c r="U83" t="s">
        <v>798</v>
      </c>
      <c r="V83" t="s">
        <v>785</v>
      </c>
      <c r="W83" t="s">
        <v>785</v>
      </c>
      <c r="X83" t="s">
        <v>785</v>
      </c>
      <c r="Y83" t="s">
        <v>785</v>
      </c>
      <c r="Z83">
        <v>55</v>
      </c>
      <c r="AA83">
        <v>80.600000000000307</v>
      </c>
      <c r="AB83">
        <v>90.333333333333002</v>
      </c>
      <c r="AC83">
        <v>84.799999999999201</v>
      </c>
      <c r="AD83" t="s">
        <v>785</v>
      </c>
    </row>
    <row r="84" spans="1:30" x14ac:dyDescent="0.25">
      <c r="A84">
        <v>2014</v>
      </c>
      <c r="B84" t="s">
        <v>849</v>
      </c>
      <c r="C84" t="s">
        <v>784</v>
      </c>
      <c r="D84" t="str">
        <f t="shared" si="16"/>
        <v>Gatton2014TOS16-JulCvEllison</v>
      </c>
      <c r="F84" t="s">
        <v>799</v>
      </c>
      <c r="G84" t="s">
        <v>799</v>
      </c>
      <c r="H84" t="s">
        <v>785</v>
      </c>
      <c r="I84" t="s">
        <v>785</v>
      </c>
      <c r="J84">
        <v>83.5</v>
      </c>
      <c r="K84">
        <v>78.8125</v>
      </c>
      <c r="L84">
        <f t="shared" si="11"/>
        <v>48</v>
      </c>
      <c r="M84">
        <f t="shared" si="12"/>
        <v>76</v>
      </c>
      <c r="N84">
        <f t="shared" si="13"/>
        <v>79</v>
      </c>
      <c r="O84">
        <f t="shared" si="14"/>
        <v>84</v>
      </c>
      <c r="R84">
        <v>2014</v>
      </c>
      <c r="S84" t="s">
        <v>849</v>
      </c>
      <c r="T84" t="s">
        <v>850</v>
      </c>
      <c r="U84" t="s">
        <v>800</v>
      </c>
      <c r="V84" t="s">
        <v>785</v>
      </c>
      <c r="W84" t="s">
        <v>785</v>
      </c>
      <c r="X84" t="s">
        <v>785</v>
      </c>
      <c r="Y84" t="s">
        <v>785</v>
      </c>
      <c r="Z84">
        <v>48</v>
      </c>
      <c r="AA84">
        <v>75.75</v>
      </c>
      <c r="AB84">
        <v>83.5</v>
      </c>
      <c r="AC84">
        <v>78.8125</v>
      </c>
      <c r="AD84" t="s">
        <v>785</v>
      </c>
    </row>
    <row r="85" spans="1:30" x14ac:dyDescent="0.25">
      <c r="A85">
        <v>2014</v>
      </c>
      <c r="B85" t="s">
        <v>849</v>
      </c>
      <c r="C85" t="s">
        <v>784</v>
      </c>
      <c r="D85" t="str">
        <f t="shared" si="16"/>
        <v>Gatton2014TOS16-JulCvForrest</v>
      </c>
      <c r="F85" t="s">
        <v>801</v>
      </c>
      <c r="G85" t="s">
        <v>801</v>
      </c>
      <c r="H85" t="s">
        <v>785</v>
      </c>
      <c r="I85" t="s">
        <v>785</v>
      </c>
      <c r="J85">
        <v>85.142857142856798</v>
      </c>
      <c r="K85">
        <v>82.050000000000097</v>
      </c>
      <c r="L85">
        <f t="shared" si="11"/>
        <v>48</v>
      </c>
      <c r="M85">
        <f t="shared" si="12"/>
        <v>79</v>
      </c>
      <c r="N85">
        <f t="shared" si="13"/>
        <v>82</v>
      </c>
      <c r="O85">
        <f t="shared" si="14"/>
        <v>85</v>
      </c>
      <c r="R85">
        <v>2014</v>
      </c>
      <c r="S85" t="s">
        <v>849</v>
      </c>
      <c r="T85" t="s">
        <v>850</v>
      </c>
      <c r="U85" t="s">
        <v>802</v>
      </c>
      <c r="V85" t="s">
        <v>785</v>
      </c>
      <c r="W85" t="s">
        <v>785</v>
      </c>
      <c r="X85" t="s">
        <v>785</v>
      </c>
      <c r="Y85" t="s">
        <v>785</v>
      </c>
      <c r="Z85">
        <v>48</v>
      </c>
      <c r="AA85">
        <v>78.899999999999594</v>
      </c>
      <c r="AB85">
        <v>85.142857142856798</v>
      </c>
      <c r="AC85">
        <v>82.050000000000097</v>
      </c>
      <c r="AD85" t="s">
        <v>785</v>
      </c>
    </row>
    <row r="86" spans="1:30" x14ac:dyDescent="0.25">
      <c r="A86">
        <v>2014</v>
      </c>
      <c r="B86" t="s">
        <v>849</v>
      </c>
      <c r="C86" t="s">
        <v>784</v>
      </c>
      <c r="D86" t="str">
        <f t="shared" si="16"/>
        <v>Gatton2014TOS16-JulCvGauntlet</v>
      </c>
      <c r="F86" t="s">
        <v>803</v>
      </c>
      <c r="G86" t="s">
        <v>803</v>
      </c>
      <c r="H86" t="s">
        <v>785</v>
      </c>
      <c r="I86" t="s">
        <v>785</v>
      </c>
      <c r="J86">
        <v>80.672435897435804</v>
      </c>
      <c r="K86">
        <v>75.206666666666493</v>
      </c>
      <c r="L86">
        <f t="shared" si="11"/>
        <v>55</v>
      </c>
      <c r="M86">
        <f t="shared" si="12"/>
        <v>71</v>
      </c>
      <c r="N86">
        <f t="shared" si="13"/>
        <v>75</v>
      </c>
      <c r="O86">
        <f t="shared" si="14"/>
        <v>81</v>
      </c>
      <c r="R86">
        <v>2014</v>
      </c>
      <c r="S86" t="s">
        <v>849</v>
      </c>
      <c r="T86" t="s">
        <v>850</v>
      </c>
      <c r="U86" t="s">
        <v>804</v>
      </c>
      <c r="V86" t="s">
        <v>785</v>
      </c>
      <c r="W86" t="s">
        <v>785</v>
      </c>
      <c r="X86" t="s">
        <v>785</v>
      </c>
      <c r="Y86" t="s">
        <v>785</v>
      </c>
      <c r="Z86">
        <v>55</v>
      </c>
      <c r="AA86">
        <v>71.349999999999895</v>
      </c>
      <c r="AB86">
        <v>80.672435897435804</v>
      </c>
      <c r="AC86">
        <v>75.206666666666493</v>
      </c>
      <c r="AD86" t="s">
        <v>785</v>
      </c>
    </row>
    <row r="87" spans="1:30" x14ac:dyDescent="0.25">
      <c r="A87">
        <v>2014</v>
      </c>
      <c r="B87" t="s">
        <v>849</v>
      </c>
      <c r="C87" t="s">
        <v>784</v>
      </c>
      <c r="D87" t="str">
        <f t="shared" si="16"/>
        <v>Gatton2014TOS16-JulCvGregory</v>
      </c>
      <c r="F87" t="s">
        <v>156</v>
      </c>
      <c r="G87" t="s">
        <v>156</v>
      </c>
      <c r="H87" t="s">
        <v>785</v>
      </c>
      <c r="I87" t="s">
        <v>785</v>
      </c>
      <c r="J87">
        <v>80.892857142856798</v>
      </c>
      <c r="K87">
        <v>77.615384615384698</v>
      </c>
      <c r="L87">
        <f t="shared" si="11"/>
        <v>55</v>
      </c>
      <c r="M87">
        <f t="shared" si="12"/>
        <v>74</v>
      </c>
      <c r="N87">
        <f t="shared" si="13"/>
        <v>78</v>
      </c>
      <c r="O87">
        <f t="shared" si="14"/>
        <v>81</v>
      </c>
      <c r="R87">
        <v>2014</v>
      </c>
      <c r="S87" t="s">
        <v>849</v>
      </c>
      <c r="T87" t="s">
        <v>850</v>
      </c>
      <c r="U87" t="s">
        <v>805</v>
      </c>
      <c r="V87" t="s">
        <v>785</v>
      </c>
      <c r="W87" t="s">
        <v>785</v>
      </c>
      <c r="X87" t="s">
        <v>785</v>
      </c>
      <c r="Y87" t="s">
        <v>785</v>
      </c>
      <c r="Z87">
        <v>55</v>
      </c>
      <c r="AA87">
        <v>74.285714285713695</v>
      </c>
      <c r="AB87">
        <v>80.892857142856798</v>
      </c>
      <c r="AC87">
        <v>77.615384615384698</v>
      </c>
      <c r="AD87" t="s">
        <v>785</v>
      </c>
    </row>
    <row r="88" spans="1:30" x14ac:dyDescent="0.25">
      <c r="A88">
        <v>2014</v>
      </c>
      <c r="B88" t="s">
        <v>849</v>
      </c>
      <c r="C88" t="s">
        <v>784</v>
      </c>
      <c r="D88" t="str">
        <f t="shared" si="16"/>
        <v>Gatton2014TOS16-JulCvH45</v>
      </c>
      <c r="F88" t="s">
        <v>93</v>
      </c>
      <c r="G88" t="s">
        <v>93</v>
      </c>
      <c r="H88" t="s">
        <v>785</v>
      </c>
      <c r="I88" t="s">
        <v>785</v>
      </c>
      <c r="J88">
        <v>73.333333333333897</v>
      </c>
      <c r="K88">
        <v>68.5</v>
      </c>
      <c r="L88">
        <f t="shared" si="11"/>
        <v>48</v>
      </c>
      <c r="M88">
        <f t="shared" si="12"/>
        <v>65</v>
      </c>
      <c r="N88">
        <f t="shared" si="13"/>
        <v>69</v>
      </c>
      <c r="O88">
        <f t="shared" si="14"/>
        <v>73</v>
      </c>
      <c r="P88">
        <f>ROUND(AD88,0)</f>
        <v>110</v>
      </c>
      <c r="R88">
        <v>2014</v>
      </c>
      <c r="S88" t="s">
        <v>849</v>
      </c>
      <c r="T88" t="s">
        <v>850</v>
      </c>
      <c r="U88" t="s">
        <v>806</v>
      </c>
      <c r="V88" t="s">
        <v>785</v>
      </c>
      <c r="W88" t="s">
        <v>785</v>
      </c>
      <c r="X88" t="s">
        <v>785</v>
      </c>
      <c r="Y88" t="s">
        <v>785</v>
      </c>
      <c r="Z88">
        <v>48</v>
      </c>
      <c r="AA88">
        <v>64.899999999999594</v>
      </c>
      <c r="AB88">
        <v>73.333333333333897</v>
      </c>
      <c r="AC88">
        <v>68.5</v>
      </c>
      <c r="AD88">
        <v>109.833333333333</v>
      </c>
    </row>
    <row r="89" spans="1:30" x14ac:dyDescent="0.25">
      <c r="A89">
        <v>2014</v>
      </c>
      <c r="B89" t="s">
        <v>849</v>
      </c>
      <c r="C89" t="s">
        <v>784</v>
      </c>
      <c r="D89" t="str">
        <f t="shared" si="16"/>
        <v>Gatton2014TOS16-JulCvHume</v>
      </c>
      <c r="F89" t="s">
        <v>807</v>
      </c>
      <c r="G89" t="s">
        <v>807</v>
      </c>
      <c r="H89" t="s">
        <v>785</v>
      </c>
      <c r="I89" t="s">
        <v>785</v>
      </c>
      <c r="J89">
        <v>79.600000000000307</v>
      </c>
      <c r="K89">
        <v>73.333333333333897</v>
      </c>
      <c r="L89">
        <f t="shared" si="11"/>
        <v>48</v>
      </c>
      <c r="M89">
        <f t="shared" si="12"/>
        <v>69</v>
      </c>
      <c r="N89">
        <f t="shared" si="13"/>
        <v>73</v>
      </c>
      <c r="O89">
        <f t="shared" si="14"/>
        <v>80</v>
      </c>
      <c r="P89">
        <f>ROUND(AD89,0)</f>
        <v>110</v>
      </c>
      <c r="R89">
        <v>2014</v>
      </c>
      <c r="S89" t="s">
        <v>849</v>
      </c>
      <c r="T89" t="s">
        <v>850</v>
      </c>
      <c r="U89" t="s">
        <v>808</v>
      </c>
      <c r="V89" t="s">
        <v>785</v>
      </c>
      <c r="W89" t="s">
        <v>785</v>
      </c>
      <c r="X89" t="s">
        <v>785</v>
      </c>
      <c r="Y89" t="s">
        <v>785</v>
      </c>
      <c r="Z89">
        <v>48</v>
      </c>
      <c r="AA89">
        <v>69.100000000000307</v>
      </c>
      <c r="AB89">
        <v>79.600000000000307</v>
      </c>
      <c r="AC89">
        <v>73.333333333333897</v>
      </c>
      <c r="AD89">
        <v>110.3</v>
      </c>
    </row>
    <row r="90" spans="1:30" x14ac:dyDescent="0.25">
      <c r="A90">
        <v>2014</v>
      </c>
      <c r="B90" t="s">
        <v>849</v>
      </c>
      <c r="C90" t="s">
        <v>784</v>
      </c>
      <c r="D90" t="str">
        <f t="shared" si="16"/>
        <v>Gatton2014TOS16-JulCvJanz</v>
      </c>
      <c r="F90" t="s">
        <v>94</v>
      </c>
      <c r="G90" t="s">
        <v>94</v>
      </c>
      <c r="H90" t="s">
        <v>785</v>
      </c>
      <c r="I90" t="s">
        <v>785</v>
      </c>
      <c r="J90">
        <v>78.666666666666899</v>
      </c>
      <c r="K90">
        <v>73.090909090909904</v>
      </c>
      <c r="L90">
        <f t="shared" si="11"/>
        <v>48</v>
      </c>
      <c r="M90">
        <f t="shared" si="12"/>
        <v>70</v>
      </c>
      <c r="N90">
        <f t="shared" si="13"/>
        <v>73</v>
      </c>
      <c r="O90">
        <f t="shared" si="14"/>
        <v>79</v>
      </c>
      <c r="R90">
        <v>2014</v>
      </c>
      <c r="S90" t="s">
        <v>849</v>
      </c>
      <c r="T90" t="s">
        <v>850</v>
      </c>
      <c r="U90" t="s">
        <v>809</v>
      </c>
      <c r="V90" t="s">
        <v>785</v>
      </c>
      <c r="W90" t="s">
        <v>785</v>
      </c>
      <c r="X90" t="s">
        <v>785</v>
      </c>
      <c r="Y90" t="s">
        <v>785</v>
      </c>
      <c r="Z90">
        <v>48</v>
      </c>
      <c r="AA90">
        <v>70.200000000000699</v>
      </c>
      <c r="AB90">
        <v>78.666666666666899</v>
      </c>
      <c r="AC90">
        <v>73.090909090909904</v>
      </c>
      <c r="AD90" t="s">
        <v>785</v>
      </c>
    </row>
    <row r="91" spans="1:30" x14ac:dyDescent="0.25">
      <c r="A91">
        <v>2014</v>
      </c>
      <c r="B91" t="s">
        <v>849</v>
      </c>
      <c r="C91" t="s">
        <v>784</v>
      </c>
      <c r="D91" t="str">
        <f t="shared" si="16"/>
        <v>Gatton2014TOS16-JulCvKellalac</v>
      </c>
      <c r="F91" t="s">
        <v>810</v>
      </c>
      <c r="G91" t="s">
        <v>810</v>
      </c>
      <c r="H91" t="s">
        <v>785</v>
      </c>
      <c r="I91" t="s">
        <v>785</v>
      </c>
      <c r="J91">
        <v>84.285714285713695</v>
      </c>
      <c r="K91">
        <v>80.454545454545894</v>
      </c>
      <c r="L91">
        <f t="shared" si="11"/>
        <v>48</v>
      </c>
      <c r="M91">
        <f t="shared" si="12"/>
        <v>78</v>
      </c>
      <c r="N91">
        <f t="shared" si="13"/>
        <v>80</v>
      </c>
      <c r="O91">
        <f t="shared" si="14"/>
        <v>84</v>
      </c>
      <c r="R91">
        <v>2014</v>
      </c>
      <c r="S91" t="s">
        <v>849</v>
      </c>
      <c r="T91" t="s">
        <v>850</v>
      </c>
      <c r="U91" t="s">
        <v>811</v>
      </c>
      <c r="V91" t="s">
        <v>785</v>
      </c>
      <c r="W91" t="s">
        <v>785</v>
      </c>
      <c r="X91" t="s">
        <v>785</v>
      </c>
      <c r="Y91" t="s">
        <v>785</v>
      </c>
      <c r="Z91">
        <v>48</v>
      </c>
      <c r="AA91">
        <v>78.25</v>
      </c>
      <c r="AB91">
        <v>84.285714285713695</v>
      </c>
      <c r="AC91">
        <v>80.454545454545894</v>
      </c>
      <c r="AD91" t="s">
        <v>785</v>
      </c>
    </row>
    <row r="92" spans="1:30" x14ac:dyDescent="0.25">
      <c r="A92">
        <v>2014</v>
      </c>
      <c r="B92" t="s">
        <v>849</v>
      </c>
      <c r="C92" t="s">
        <v>784</v>
      </c>
      <c r="D92" t="str">
        <f t="shared" si="16"/>
        <v>Gatton2014TOS16-JulCvLancer</v>
      </c>
      <c r="F92" t="s">
        <v>812</v>
      </c>
      <c r="G92" t="s">
        <v>812</v>
      </c>
      <c r="H92" t="s">
        <v>785</v>
      </c>
      <c r="I92" t="s">
        <v>785</v>
      </c>
      <c r="J92">
        <v>82.166666666666899</v>
      </c>
      <c r="K92">
        <v>74</v>
      </c>
      <c r="L92">
        <f t="shared" si="11"/>
        <v>48</v>
      </c>
      <c r="M92">
        <f t="shared" si="12"/>
        <v>71</v>
      </c>
      <c r="N92">
        <f t="shared" si="13"/>
        <v>74</v>
      </c>
      <c r="O92">
        <f t="shared" si="14"/>
        <v>82</v>
      </c>
      <c r="R92">
        <v>2014</v>
      </c>
      <c r="S92" t="s">
        <v>849</v>
      </c>
      <c r="T92" t="s">
        <v>850</v>
      </c>
      <c r="U92" t="s">
        <v>813</v>
      </c>
      <c r="V92" t="s">
        <v>785</v>
      </c>
      <c r="W92" t="s">
        <v>785</v>
      </c>
      <c r="X92" t="s">
        <v>785</v>
      </c>
      <c r="Y92" t="s">
        <v>785</v>
      </c>
      <c r="Z92">
        <v>48</v>
      </c>
      <c r="AA92">
        <v>71.142857142856798</v>
      </c>
      <c r="AB92">
        <v>82.166666666666899</v>
      </c>
      <c r="AC92">
        <v>74</v>
      </c>
      <c r="AD92" t="s">
        <v>785</v>
      </c>
    </row>
    <row r="93" spans="1:30" x14ac:dyDescent="0.25">
      <c r="A93">
        <v>2014</v>
      </c>
      <c r="B93" t="s">
        <v>849</v>
      </c>
      <c r="C93" t="s">
        <v>784</v>
      </c>
      <c r="D93" t="str">
        <f t="shared" si="16"/>
        <v>Gatton2014TOS16-JulCvMace</v>
      </c>
      <c r="F93" t="s">
        <v>490</v>
      </c>
      <c r="G93" t="s">
        <v>490</v>
      </c>
      <c r="H93" t="s">
        <v>785</v>
      </c>
      <c r="I93" t="s">
        <v>785</v>
      </c>
      <c r="J93">
        <v>77.0416666666666</v>
      </c>
      <c r="K93">
        <v>72.233333333333206</v>
      </c>
      <c r="L93">
        <f t="shared" si="11"/>
        <v>53</v>
      </c>
      <c r="M93">
        <f t="shared" si="12"/>
        <v>69</v>
      </c>
      <c r="N93">
        <f t="shared" si="13"/>
        <v>72</v>
      </c>
      <c r="O93">
        <f t="shared" si="14"/>
        <v>77</v>
      </c>
      <c r="P93">
        <f>ROUND(AD93,0)</f>
        <v>110</v>
      </c>
      <c r="R93">
        <v>2014</v>
      </c>
      <c r="S93" t="s">
        <v>849</v>
      </c>
      <c r="T93" t="s">
        <v>850</v>
      </c>
      <c r="U93" t="s">
        <v>814</v>
      </c>
      <c r="V93" t="s">
        <v>785</v>
      </c>
      <c r="W93" t="s">
        <v>785</v>
      </c>
      <c r="X93" t="s">
        <v>785</v>
      </c>
      <c r="Y93" t="s">
        <v>785</v>
      </c>
      <c r="Z93">
        <v>53</v>
      </c>
      <c r="AA93">
        <v>69.183333333333096</v>
      </c>
      <c r="AB93">
        <v>77.0416666666666</v>
      </c>
      <c r="AC93">
        <v>72.233333333333206</v>
      </c>
      <c r="AD93">
        <v>110.375058275058</v>
      </c>
    </row>
    <row r="94" spans="1:30" x14ac:dyDescent="0.25">
      <c r="A94">
        <v>2014</v>
      </c>
      <c r="B94" t="s">
        <v>849</v>
      </c>
      <c r="C94" t="s">
        <v>784</v>
      </c>
      <c r="D94" t="str">
        <f t="shared" si="16"/>
        <v>Gatton2014TOS16-JulCvMagenta</v>
      </c>
      <c r="F94" t="s">
        <v>815</v>
      </c>
      <c r="G94" t="s">
        <v>815</v>
      </c>
      <c r="H94" t="s">
        <v>785</v>
      </c>
      <c r="I94" t="s">
        <v>785</v>
      </c>
      <c r="J94">
        <v>83.5</v>
      </c>
      <c r="K94">
        <v>79.0555555555556</v>
      </c>
      <c r="L94">
        <f t="shared" si="11"/>
        <v>55</v>
      </c>
      <c r="M94">
        <f t="shared" si="12"/>
        <v>77</v>
      </c>
      <c r="N94">
        <f t="shared" si="13"/>
        <v>79</v>
      </c>
      <c r="O94">
        <f t="shared" si="14"/>
        <v>84</v>
      </c>
      <c r="R94">
        <v>2014</v>
      </c>
      <c r="S94" t="s">
        <v>849</v>
      </c>
      <c r="T94" t="s">
        <v>850</v>
      </c>
      <c r="U94" t="s">
        <v>816</v>
      </c>
      <c r="V94" t="s">
        <v>785</v>
      </c>
      <c r="W94" t="s">
        <v>785</v>
      </c>
      <c r="X94" t="s">
        <v>785</v>
      </c>
      <c r="Y94" t="s">
        <v>785</v>
      </c>
      <c r="Z94">
        <v>55</v>
      </c>
      <c r="AA94">
        <v>76.75</v>
      </c>
      <c r="AB94">
        <v>83.5</v>
      </c>
      <c r="AC94">
        <v>79.0555555555556</v>
      </c>
      <c r="AD94" t="s">
        <v>785</v>
      </c>
    </row>
    <row r="95" spans="1:30" x14ac:dyDescent="0.25">
      <c r="A95">
        <v>2014</v>
      </c>
      <c r="B95" t="s">
        <v>849</v>
      </c>
      <c r="C95" t="s">
        <v>784</v>
      </c>
      <c r="D95" t="str">
        <f t="shared" si="16"/>
        <v>Gatton2014TOS16-JulCvMerinda</v>
      </c>
      <c r="F95" t="s">
        <v>817</v>
      </c>
      <c r="G95" t="s">
        <v>817</v>
      </c>
      <c r="H95" t="s">
        <v>785</v>
      </c>
      <c r="I95" t="s">
        <v>785</v>
      </c>
      <c r="J95">
        <v>79.444444444444301</v>
      </c>
      <c r="K95">
        <v>72.409090909090907</v>
      </c>
      <c r="L95">
        <f t="shared" si="11"/>
        <v>48</v>
      </c>
      <c r="M95">
        <f t="shared" si="12"/>
        <v>68</v>
      </c>
      <c r="N95">
        <f t="shared" si="13"/>
        <v>72</v>
      </c>
      <c r="O95">
        <f t="shared" si="14"/>
        <v>79</v>
      </c>
      <c r="P95">
        <f>ROUND(AD95,0)</f>
        <v>110</v>
      </c>
      <c r="R95">
        <v>2014</v>
      </c>
      <c r="S95" t="s">
        <v>849</v>
      </c>
      <c r="T95" t="s">
        <v>850</v>
      </c>
      <c r="U95" t="s">
        <v>818</v>
      </c>
      <c r="V95" t="s">
        <v>785</v>
      </c>
      <c r="W95" t="s">
        <v>785</v>
      </c>
      <c r="X95" t="s">
        <v>785</v>
      </c>
      <c r="Y95" t="s">
        <v>785</v>
      </c>
      <c r="Z95">
        <v>48</v>
      </c>
      <c r="AA95">
        <v>68.399999999999594</v>
      </c>
      <c r="AB95">
        <v>79.444444444444301</v>
      </c>
      <c r="AC95">
        <v>72.409090909090907</v>
      </c>
      <c r="AD95">
        <v>110.3</v>
      </c>
    </row>
    <row r="96" spans="1:30" x14ac:dyDescent="0.25">
      <c r="A96">
        <v>2014</v>
      </c>
      <c r="B96" t="s">
        <v>849</v>
      </c>
      <c r="C96" t="s">
        <v>784</v>
      </c>
      <c r="D96" t="str">
        <f t="shared" si="16"/>
        <v>Gatton2014TOS16-JulCvOuyen</v>
      </c>
      <c r="F96" t="s">
        <v>819</v>
      </c>
      <c r="G96" t="s">
        <v>819</v>
      </c>
      <c r="H96" t="s">
        <v>785</v>
      </c>
      <c r="I96" t="s">
        <v>785</v>
      </c>
      <c r="J96">
        <v>83.333333333333002</v>
      </c>
      <c r="K96">
        <v>77.5</v>
      </c>
      <c r="L96">
        <f t="shared" si="11"/>
        <v>55</v>
      </c>
      <c r="M96">
        <f t="shared" si="12"/>
        <v>72</v>
      </c>
      <c r="N96">
        <f t="shared" si="13"/>
        <v>78</v>
      </c>
      <c r="O96">
        <f t="shared" si="14"/>
        <v>83</v>
      </c>
      <c r="R96">
        <v>2014</v>
      </c>
      <c r="S96" t="s">
        <v>849</v>
      </c>
      <c r="T96" t="s">
        <v>850</v>
      </c>
      <c r="U96" t="s">
        <v>820</v>
      </c>
      <c r="V96" t="s">
        <v>785</v>
      </c>
      <c r="W96" t="s">
        <v>785</v>
      </c>
      <c r="X96" t="s">
        <v>785</v>
      </c>
      <c r="Y96" t="s">
        <v>785</v>
      </c>
      <c r="Z96">
        <v>55</v>
      </c>
      <c r="AA96">
        <v>72.25</v>
      </c>
      <c r="AB96">
        <v>83.333333333333002</v>
      </c>
      <c r="AC96">
        <v>77.5</v>
      </c>
      <c r="AD96" t="s">
        <v>785</v>
      </c>
    </row>
    <row r="97" spans="1:30" x14ac:dyDescent="0.25">
      <c r="A97">
        <v>2014</v>
      </c>
      <c r="B97" t="s">
        <v>849</v>
      </c>
      <c r="C97" t="s">
        <v>784</v>
      </c>
      <c r="D97" t="str">
        <f t="shared" si="16"/>
        <v>Gatton2014TOS16-JulCvPeake</v>
      </c>
      <c r="F97" t="s">
        <v>821</v>
      </c>
      <c r="G97" t="s">
        <v>821</v>
      </c>
      <c r="H97" t="s">
        <v>785</v>
      </c>
      <c r="I97" t="s">
        <v>785</v>
      </c>
      <c r="J97">
        <v>76.100000000000307</v>
      </c>
      <c r="K97">
        <v>70</v>
      </c>
      <c r="L97">
        <f t="shared" si="11"/>
        <v>48</v>
      </c>
      <c r="M97">
        <f t="shared" si="12"/>
        <v>66</v>
      </c>
      <c r="N97">
        <f t="shared" si="13"/>
        <v>70</v>
      </c>
      <c r="O97">
        <f t="shared" si="14"/>
        <v>76</v>
      </c>
      <c r="P97">
        <f>ROUND(AD97,0)</f>
        <v>110</v>
      </c>
      <c r="R97">
        <v>2014</v>
      </c>
      <c r="S97" t="s">
        <v>849</v>
      </c>
      <c r="T97" t="s">
        <v>850</v>
      </c>
      <c r="U97" t="s">
        <v>822</v>
      </c>
      <c r="V97" t="s">
        <v>785</v>
      </c>
      <c r="W97" t="s">
        <v>785</v>
      </c>
      <c r="X97" t="s">
        <v>785</v>
      </c>
      <c r="Y97" t="s">
        <v>785</v>
      </c>
      <c r="Z97">
        <v>48</v>
      </c>
      <c r="AA97">
        <v>65.600000000000307</v>
      </c>
      <c r="AB97">
        <v>76.100000000000307</v>
      </c>
      <c r="AC97">
        <v>70</v>
      </c>
      <c r="AD97">
        <v>109.6</v>
      </c>
    </row>
    <row r="98" spans="1:30" x14ac:dyDescent="0.25">
      <c r="A98">
        <v>2014</v>
      </c>
      <c r="B98" t="s">
        <v>849</v>
      </c>
      <c r="C98" t="s">
        <v>784</v>
      </c>
      <c r="D98" t="str">
        <f t="shared" si="16"/>
        <v>Gatton2014TOS16-JulCvRosella</v>
      </c>
      <c r="F98" t="s">
        <v>825</v>
      </c>
      <c r="G98" t="s">
        <v>825</v>
      </c>
      <c r="H98" t="s">
        <v>785</v>
      </c>
      <c r="I98" t="s">
        <v>785</v>
      </c>
      <c r="J98">
        <v>100.40909090909</v>
      </c>
      <c r="K98">
        <v>94.333333333333897</v>
      </c>
      <c r="L98">
        <f t="shared" ref="L98:L129" si="17">ROUND(Z98,0)</f>
        <v>79</v>
      </c>
      <c r="M98">
        <f t="shared" ref="M98:M129" si="18">ROUND(AA98,0)</f>
        <v>91</v>
      </c>
      <c r="N98">
        <f t="shared" ref="N98:N129" si="19">ROUND(K98,0)</f>
        <v>94</v>
      </c>
      <c r="O98">
        <f t="shared" ref="O98:O129" si="20">ROUND(J98,0)</f>
        <v>100</v>
      </c>
      <c r="R98">
        <v>2014</v>
      </c>
      <c r="S98" t="s">
        <v>849</v>
      </c>
      <c r="T98" t="s">
        <v>850</v>
      </c>
      <c r="U98" t="s">
        <v>826</v>
      </c>
      <c r="V98" t="s">
        <v>785</v>
      </c>
      <c r="W98" t="s">
        <v>785</v>
      </c>
      <c r="X98" t="s">
        <v>785</v>
      </c>
      <c r="Y98" t="s">
        <v>785</v>
      </c>
      <c r="Z98">
        <v>79</v>
      </c>
      <c r="AA98">
        <v>90.5</v>
      </c>
      <c r="AB98">
        <v>100.40909090909</v>
      </c>
      <c r="AC98">
        <v>94.333333333333897</v>
      </c>
      <c r="AD98" t="s">
        <v>785</v>
      </c>
    </row>
    <row r="99" spans="1:30" x14ac:dyDescent="0.25">
      <c r="A99">
        <v>2014</v>
      </c>
      <c r="B99" t="s">
        <v>849</v>
      </c>
      <c r="C99" t="s">
        <v>784</v>
      </c>
      <c r="D99" t="str">
        <f t="shared" si="16"/>
        <v>Gatton2014TOS16-JulCvScout</v>
      </c>
      <c r="F99" t="s">
        <v>492</v>
      </c>
      <c r="G99" t="s">
        <v>492</v>
      </c>
      <c r="H99" t="s">
        <v>785</v>
      </c>
      <c r="I99" t="s">
        <v>785</v>
      </c>
      <c r="J99">
        <v>76.53125</v>
      </c>
      <c r="K99">
        <v>71.934523809523697</v>
      </c>
      <c r="L99">
        <f t="shared" si="17"/>
        <v>52</v>
      </c>
      <c r="M99">
        <f t="shared" si="18"/>
        <v>69</v>
      </c>
      <c r="N99">
        <f t="shared" si="19"/>
        <v>72</v>
      </c>
      <c r="O99">
        <f t="shared" si="20"/>
        <v>77</v>
      </c>
      <c r="P99">
        <f>ROUND(AD99,0)</f>
        <v>111</v>
      </c>
      <c r="R99">
        <v>2014</v>
      </c>
      <c r="S99" t="s">
        <v>849</v>
      </c>
      <c r="T99" t="s">
        <v>850</v>
      </c>
      <c r="U99" t="s">
        <v>827</v>
      </c>
      <c r="V99" t="s">
        <v>785</v>
      </c>
      <c r="W99" t="s">
        <v>785</v>
      </c>
      <c r="X99" t="s">
        <v>785</v>
      </c>
      <c r="Y99" t="s">
        <v>785</v>
      </c>
      <c r="Z99">
        <v>51.638888888888602</v>
      </c>
      <c r="AA99">
        <v>68.828571428571294</v>
      </c>
      <c r="AB99">
        <v>76.53125</v>
      </c>
      <c r="AC99">
        <v>71.934523809523697</v>
      </c>
      <c r="AD99">
        <v>110.533333333333</v>
      </c>
    </row>
    <row r="100" spans="1:30" x14ac:dyDescent="0.25">
      <c r="A100">
        <v>2014</v>
      </c>
      <c r="B100" t="s">
        <v>849</v>
      </c>
      <c r="C100" t="s">
        <v>784</v>
      </c>
      <c r="D100" t="str">
        <f t="shared" si="16"/>
        <v>Gatton2014TOS16-JulCvScythe</v>
      </c>
      <c r="F100" t="s">
        <v>828</v>
      </c>
      <c r="G100" t="s">
        <v>828</v>
      </c>
      <c r="H100" t="s">
        <v>785</v>
      </c>
      <c r="I100" t="s">
        <v>785</v>
      </c>
      <c r="J100">
        <v>83.333333333333002</v>
      </c>
      <c r="K100">
        <v>77.799999999999201</v>
      </c>
      <c r="L100">
        <f t="shared" si="17"/>
        <v>57</v>
      </c>
      <c r="M100">
        <f t="shared" si="18"/>
        <v>75</v>
      </c>
      <c r="N100">
        <f t="shared" si="19"/>
        <v>78</v>
      </c>
      <c r="O100">
        <f t="shared" si="20"/>
        <v>83</v>
      </c>
      <c r="R100">
        <v>2014</v>
      </c>
      <c r="S100" t="s">
        <v>849</v>
      </c>
      <c r="T100" t="s">
        <v>850</v>
      </c>
      <c r="U100" t="s">
        <v>829</v>
      </c>
      <c r="V100" t="s">
        <v>785</v>
      </c>
      <c r="W100" t="s">
        <v>785</v>
      </c>
      <c r="X100" t="s">
        <v>785</v>
      </c>
      <c r="Y100" t="s">
        <v>785</v>
      </c>
      <c r="Z100">
        <v>57</v>
      </c>
      <c r="AA100">
        <v>74.666666666666003</v>
      </c>
      <c r="AB100">
        <v>83.333333333333002</v>
      </c>
      <c r="AC100">
        <v>77.799999999999201</v>
      </c>
      <c r="AD100" t="s">
        <v>785</v>
      </c>
    </row>
    <row r="101" spans="1:30" x14ac:dyDescent="0.25">
      <c r="A101">
        <v>2014</v>
      </c>
      <c r="B101" t="s">
        <v>849</v>
      </c>
      <c r="C101" t="s">
        <v>784</v>
      </c>
      <c r="D101" t="str">
        <f t="shared" si="16"/>
        <v>Gatton2014TOS16-JulCvSpitfire</v>
      </c>
      <c r="F101" t="s">
        <v>830</v>
      </c>
      <c r="G101" t="s">
        <v>830</v>
      </c>
      <c r="H101" t="s">
        <v>785</v>
      </c>
      <c r="I101" t="s">
        <v>785</v>
      </c>
      <c r="J101">
        <v>76.274999999999807</v>
      </c>
      <c r="K101">
        <v>70.029999999999902</v>
      </c>
      <c r="L101">
        <f t="shared" si="17"/>
        <v>52</v>
      </c>
      <c r="M101">
        <f t="shared" si="18"/>
        <v>66</v>
      </c>
      <c r="N101">
        <f t="shared" si="19"/>
        <v>70</v>
      </c>
      <c r="O101">
        <f t="shared" si="20"/>
        <v>76</v>
      </c>
      <c r="P101">
        <f>ROUND(AD101,0)</f>
        <v>110</v>
      </c>
      <c r="R101">
        <v>2014</v>
      </c>
      <c r="S101" t="s">
        <v>849</v>
      </c>
      <c r="T101" t="s">
        <v>850</v>
      </c>
      <c r="U101" t="s">
        <v>831</v>
      </c>
      <c r="V101" t="s">
        <v>785</v>
      </c>
      <c r="W101" t="s">
        <v>785</v>
      </c>
      <c r="X101" t="s">
        <v>785</v>
      </c>
      <c r="Y101" t="s">
        <v>785</v>
      </c>
      <c r="Z101">
        <v>52</v>
      </c>
      <c r="AA101">
        <v>65.588311688311805</v>
      </c>
      <c r="AB101">
        <v>76.274999999999807</v>
      </c>
      <c r="AC101">
        <v>70.029999999999902</v>
      </c>
      <c r="AD101">
        <v>109.8625</v>
      </c>
    </row>
    <row r="102" spans="1:30" x14ac:dyDescent="0.25">
      <c r="A102">
        <v>2014</v>
      </c>
      <c r="B102" t="s">
        <v>849</v>
      </c>
      <c r="C102" t="s">
        <v>784</v>
      </c>
      <c r="D102" t="str">
        <f t="shared" si="16"/>
        <v>Gatton2014TOS16-JulCvStrzelecki</v>
      </c>
      <c r="F102" t="s">
        <v>832</v>
      </c>
      <c r="G102" t="s">
        <v>832</v>
      </c>
      <c r="H102" t="s">
        <v>785</v>
      </c>
      <c r="I102" t="s">
        <v>785</v>
      </c>
      <c r="J102">
        <v>86.833333333333002</v>
      </c>
      <c r="K102">
        <v>81.399999999999594</v>
      </c>
      <c r="L102">
        <f t="shared" si="17"/>
        <v>56</v>
      </c>
      <c r="M102">
        <f t="shared" si="18"/>
        <v>78</v>
      </c>
      <c r="N102">
        <f t="shared" si="19"/>
        <v>81</v>
      </c>
      <c r="O102">
        <f t="shared" si="20"/>
        <v>87</v>
      </c>
      <c r="R102">
        <v>2014</v>
      </c>
      <c r="S102" t="s">
        <v>849</v>
      </c>
      <c r="T102" t="s">
        <v>850</v>
      </c>
      <c r="U102" t="s">
        <v>833</v>
      </c>
      <c r="V102" t="s">
        <v>785</v>
      </c>
      <c r="W102" t="s">
        <v>785</v>
      </c>
      <c r="X102" t="s">
        <v>785</v>
      </c>
      <c r="Y102" t="s">
        <v>785</v>
      </c>
      <c r="Z102">
        <v>56</v>
      </c>
      <c r="AA102">
        <v>77.714285714286206</v>
      </c>
      <c r="AB102">
        <v>86.833333333333002</v>
      </c>
      <c r="AC102">
        <v>81.399999999999594</v>
      </c>
      <c r="AD102" t="s">
        <v>785</v>
      </c>
    </row>
    <row r="103" spans="1:30" x14ac:dyDescent="0.25">
      <c r="A103">
        <v>2014</v>
      </c>
      <c r="B103" t="s">
        <v>849</v>
      </c>
      <c r="C103" t="s">
        <v>784</v>
      </c>
      <c r="D103" t="str">
        <f t="shared" si="16"/>
        <v>Gatton2014TOS16-JulCvSunbri</v>
      </c>
      <c r="F103" t="s">
        <v>543</v>
      </c>
      <c r="G103" t="s">
        <v>543</v>
      </c>
      <c r="H103" t="s">
        <v>785</v>
      </c>
      <c r="I103" t="s">
        <v>785</v>
      </c>
      <c r="J103">
        <v>89.944444444444301</v>
      </c>
      <c r="K103">
        <v>83.857142857143103</v>
      </c>
      <c r="L103">
        <f t="shared" si="17"/>
        <v>56</v>
      </c>
      <c r="M103">
        <f t="shared" si="18"/>
        <v>79</v>
      </c>
      <c r="N103">
        <f t="shared" si="19"/>
        <v>84</v>
      </c>
      <c r="O103">
        <f t="shared" si="20"/>
        <v>90</v>
      </c>
      <c r="R103">
        <v>2014</v>
      </c>
      <c r="S103" t="s">
        <v>849</v>
      </c>
      <c r="T103" t="s">
        <v>850</v>
      </c>
      <c r="U103" t="s">
        <v>834</v>
      </c>
      <c r="V103" t="s">
        <v>785</v>
      </c>
      <c r="W103" t="s">
        <v>785</v>
      </c>
      <c r="X103" t="s">
        <v>785</v>
      </c>
      <c r="Y103" t="s">
        <v>785</v>
      </c>
      <c r="Z103">
        <v>56</v>
      </c>
      <c r="AA103">
        <v>79.25</v>
      </c>
      <c r="AB103">
        <v>89.944444444444301</v>
      </c>
      <c r="AC103">
        <v>83.857142857143103</v>
      </c>
      <c r="AD103" t="s">
        <v>785</v>
      </c>
    </row>
    <row r="104" spans="1:30" x14ac:dyDescent="0.25">
      <c r="A104">
        <v>2014</v>
      </c>
      <c r="B104" t="s">
        <v>849</v>
      </c>
      <c r="C104" t="s">
        <v>784</v>
      </c>
      <c r="D104" t="str">
        <f t="shared" si="16"/>
        <v>Gatton2014TOS16-JulCvSunstate</v>
      </c>
      <c r="F104" t="s">
        <v>835</v>
      </c>
      <c r="G104" t="s">
        <v>835</v>
      </c>
      <c r="H104" t="s">
        <v>785</v>
      </c>
      <c r="I104" t="s">
        <v>785</v>
      </c>
      <c r="J104">
        <v>76.172161172161196</v>
      </c>
      <c r="K104">
        <v>71.026785714285694</v>
      </c>
      <c r="L104">
        <f t="shared" si="17"/>
        <v>51</v>
      </c>
      <c r="M104">
        <f t="shared" si="18"/>
        <v>67</v>
      </c>
      <c r="N104">
        <f t="shared" si="19"/>
        <v>71</v>
      </c>
      <c r="O104">
        <f t="shared" si="20"/>
        <v>76</v>
      </c>
      <c r="P104">
        <f>ROUND(AD104,0)</f>
        <v>108</v>
      </c>
      <c r="R104">
        <v>2014</v>
      </c>
      <c r="S104" t="s">
        <v>849</v>
      </c>
      <c r="T104" t="s">
        <v>850</v>
      </c>
      <c r="U104" t="s">
        <v>836</v>
      </c>
      <c r="V104" t="s">
        <v>785</v>
      </c>
      <c r="W104" t="s">
        <v>785</v>
      </c>
      <c r="X104" t="s">
        <v>785</v>
      </c>
      <c r="Y104" t="s">
        <v>785</v>
      </c>
      <c r="Z104">
        <v>51</v>
      </c>
      <c r="AA104">
        <v>66.707575757575796</v>
      </c>
      <c r="AB104">
        <v>76.172161172161196</v>
      </c>
      <c r="AC104">
        <v>71.026785714285694</v>
      </c>
      <c r="AD104">
        <v>107.9875</v>
      </c>
    </row>
    <row r="105" spans="1:30" x14ac:dyDescent="0.25">
      <c r="A105">
        <v>2014</v>
      </c>
      <c r="B105" t="s">
        <v>849</v>
      </c>
      <c r="C105" t="s">
        <v>784</v>
      </c>
      <c r="D105" t="str">
        <f t="shared" si="16"/>
        <v>Gatton2014TOS16-JulCvSuntop</v>
      </c>
      <c r="F105" t="s">
        <v>837</v>
      </c>
      <c r="G105" t="s">
        <v>837</v>
      </c>
      <c r="H105" t="s">
        <v>785</v>
      </c>
      <c r="I105" t="s">
        <v>785</v>
      </c>
      <c r="J105">
        <v>76.227272727272904</v>
      </c>
      <c r="K105">
        <v>71.181818181818002</v>
      </c>
      <c r="L105">
        <f t="shared" si="17"/>
        <v>48</v>
      </c>
      <c r="M105">
        <f t="shared" si="18"/>
        <v>70</v>
      </c>
      <c r="N105">
        <f t="shared" si="19"/>
        <v>71</v>
      </c>
      <c r="O105">
        <f t="shared" si="20"/>
        <v>76</v>
      </c>
      <c r="P105">
        <f>ROUND(AD105,0)</f>
        <v>110</v>
      </c>
      <c r="R105">
        <v>2014</v>
      </c>
      <c r="S105" t="s">
        <v>849</v>
      </c>
      <c r="T105" t="s">
        <v>850</v>
      </c>
      <c r="U105" t="s">
        <v>838</v>
      </c>
      <c r="V105" t="s">
        <v>785</v>
      </c>
      <c r="W105" t="s">
        <v>785</v>
      </c>
      <c r="X105" t="s">
        <v>785</v>
      </c>
      <c r="Y105" t="s">
        <v>785</v>
      </c>
      <c r="Z105">
        <v>48</v>
      </c>
      <c r="AA105">
        <v>69.545454545454007</v>
      </c>
      <c r="AB105">
        <v>76.227272727272904</v>
      </c>
      <c r="AC105">
        <v>71.181818181818002</v>
      </c>
      <c r="AD105">
        <v>110.3</v>
      </c>
    </row>
    <row r="106" spans="1:30" x14ac:dyDescent="0.25">
      <c r="A106">
        <v>2014</v>
      </c>
      <c r="B106" t="s">
        <v>849</v>
      </c>
      <c r="C106" t="s">
        <v>784</v>
      </c>
      <c r="D106" t="str">
        <f t="shared" si="16"/>
        <v>Gatton2014TOS16-JulCvWedgetail</v>
      </c>
      <c r="F106" t="s">
        <v>173</v>
      </c>
      <c r="G106" t="s">
        <v>173</v>
      </c>
      <c r="H106" t="s">
        <v>785</v>
      </c>
      <c r="I106" t="s">
        <v>785</v>
      </c>
      <c r="J106">
        <v>105.188405797101</v>
      </c>
      <c r="K106">
        <v>98.799999999999201</v>
      </c>
      <c r="L106">
        <f t="shared" si="17"/>
        <v>76</v>
      </c>
      <c r="M106">
        <f t="shared" si="18"/>
        <v>95</v>
      </c>
      <c r="N106">
        <f t="shared" si="19"/>
        <v>99</v>
      </c>
      <c r="O106">
        <f t="shared" si="20"/>
        <v>105</v>
      </c>
      <c r="R106">
        <v>2014</v>
      </c>
      <c r="S106" t="s">
        <v>849</v>
      </c>
      <c r="T106" t="s">
        <v>850</v>
      </c>
      <c r="U106" t="s">
        <v>839</v>
      </c>
      <c r="V106" t="s">
        <v>785</v>
      </c>
      <c r="W106" t="s">
        <v>785</v>
      </c>
      <c r="X106" t="s">
        <v>785</v>
      </c>
      <c r="Y106" t="s">
        <v>785</v>
      </c>
      <c r="Z106">
        <v>76</v>
      </c>
      <c r="AA106">
        <v>94.600000000000307</v>
      </c>
      <c r="AB106">
        <v>105.188405797101</v>
      </c>
      <c r="AC106">
        <v>98.799999999999201</v>
      </c>
      <c r="AD106" t="s">
        <v>785</v>
      </c>
    </row>
    <row r="107" spans="1:30" x14ac:dyDescent="0.25">
      <c r="A107">
        <v>2014</v>
      </c>
      <c r="B107" t="s">
        <v>849</v>
      </c>
      <c r="C107" t="s">
        <v>784</v>
      </c>
      <c r="D107" t="str">
        <f t="shared" si="16"/>
        <v>Gatton2014TOS16-JulCvWhistler</v>
      </c>
      <c r="F107" t="s">
        <v>840</v>
      </c>
      <c r="G107" t="s">
        <v>840</v>
      </c>
      <c r="H107" t="s">
        <v>785</v>
      </c>
      <c r="I107" t="s">
        <v>785</v>
      </c>
      <c r="J107">
        <v>102.222222222222</v>
      </c>
      <c r="K107">
        <v>96.909090909090907</v>
      </c>
      <c r="L107">
        <f t="shared" si="17"/>
        <v>79</v>
      </c>
      <c r="M107">
        <f t="shared" si="18"/>
        <v>93</v>
      </c>
      <c r="N107">
        <f t="shared" si="19"/>
        <v>97</v>
      </c>
      <c r="O107">
        <f t="shared" si="20"/>
        <v>102</v>
      </c>
      <c r="R107">
        <v>2014</v>
      </c>
      <c r="S107" t="s">
        <v>849</v>
      </c>
      <c r="T107" t="s">
        <v>850</v>
      </c>
      <c r="U107" t="s">
        <v>841</v>
      </c>
      <c r="V107" t="s">
        <v>785</v>
      </c>
      <c r="W107" t="s">
        <v>785</v>
      </c>
      <c r="X107" t="s">
        <v>785</v>
      </c>
      <c r="Y107" t="s">
        <v>785</v>
      </c>
      <c r="Z107">
        <v>79</v>
      </c>
      <c r="AA107">
        <v>92.899999999999594</v>
      </c>
      <c r="AB107">
        <v>102.222222222222</v>
      </c>
      <c r="AC107">
        <v>96.909090909090907</v>
      </c>
      <c r="AD107" t="s">
        <v>785</v>
      </c>
    </row>
    <row r="108" spans="1:30" x14ac:dyDescent="0.25">
      <c r="A108">
        <v>2014</v>
      </c>
      <c r="B108" t="s">
        <v>849</v>
      </c>
      <c r="C108" t="s">
        <v>784</v>
      </c>
      <c r="D108" t="str">
        <f t="shared" si="16"/>
        <v>Gatton2014TOS16-JulCvWills</v>
      </c>
      <c r="F108" t="s">
        <v>842</v>
      </c>
      <c r="G108" t="s">
        <v>842</v>
      </c>
      <c r="H108" t="s">
        <v>785</v>
      </c>
      <c r="I108" t="s">
        <v>785</v>
      </c>
      <c r="J108">
        <v>83.333333333333002</v>
      </c>
      <c r="K108">
        <v>77.5</v>
      </c>
      <c r="L108">
        <f t="shared" si="17"/>
        <v>54</v>
      </c>
      <c r="M108">
        <f t="shared" si="18"/>
        <v>74</v>
      </c>
      <c r="N108">
        <f t="shared" si="19"/>
        <v>78</v>
      </c>
      <c r="O108">
        <f t="shared" si="20"/>
        <v>83</v>
      </c>
      <c r="R108">
        <v>2014</v>
      </c>
      <c r="S108" t="s">
        <v>849</v>
      </c>
      <c r="T108" t="s">
        <v>850</v>
      </c>
      <c r="U108" t="s">
        <v>843</v>
      </c>
      <c r="V108" t="s">
        <v>785</v>
      </c>
      <c r="W108" t="s">
        <v>785</v>
      </c>
      <c r="X108" t="s">
        <v>785</v>
      </c>
      <c r="Y108" t="s">
        <v>785</v>
      </c>
      <c r="Z108">
        <v>54</v>
      </c>
      <c r="AA108">
        <v>74</v>
      </c>
      <c r="AB108">
        <v>83.333333333333002</v>
      </c>
      <c r="AC108">
        <v>77.5</v>
      </c>
      <c r="AD108" t="s">
        <v>785</v>
      </c>
    </row>
    <row r="109" spans="1:30" x14ac:dyDescent="0.25">
      <c r="A109">
        <v>2014</v>
      </c>
      <c r="B109" t="s">
        <v>849</v>
      </c>
      <c r="C109" t="s">
        <v>784</v>
      </c>
      <c r="D109" t="str">
        <f t="shared" si="16"/>
        <v>Gatton2014TOS16-JulCvWyalkatchem</v>
      </c>
      <c r="F109" t="s">
        <v>175</v>
      </c>
      <c r="G109" t="s">
        <v>175</v>
      </c>
      <c r="H109" t="s">
        <v>785</v>
      </c>
      <c r="I109" t="s">
        <v>785</v>
      </c>
      <c r="J109">
        <v>76.5</v>
      </c>
      <c r="K109">
        <v>71.5</v>
      </c>
      <c r="L109">
        <f t="shared" si="17"/>
        <v>48</v>
      </c>
      <c r="M109">
        <f t="shared" si="18"/>
        <v>67</v>
      </c>
      <c r="N109">
        <f t="shared" si="19"/>
        <v>72</v>
      </c>
      <c r="O109">
        <f t="shared" si="20"/>
        <v>77</v>
      </c>
      <c r="P109">
        <f>ROUND(AD109,0)</f>
        <v>110</v>
      </c>
      <c r="R109">
        <v>2014</v>
      </c>
      <c r="S109" t="s">
        <v>849</v>
      </c>
      <c r="T109" t="s">
        <v>850</v>
      </c>
      <c r="U109" t="s">
        <v>844</v>
      </c>
      <c r="V109" t="s">
        <v>785</v>
      </c>
      <c r="W109" t="s">
        <v>785</v>
      </c>
      <c r="X109" t="s">
        <v>785</v>
      </c>
      <c r="Y109" t="s">
        <v>785</v>
      </c>
      <c r="Z109">
        <v>48</v>
      </c>
      <c r="AA109">
        <v>67</v>
      </c>
      <c r="AB109">
        <v>76.5</v>
      </c>
      <c r="AC109">
        <v>71.5</v>
      </c>
      <c r="AD109">
        <v>110</v>
      </c>
    </row>
    <row r="110" spans="1:30" x14ac:dyDescent="0.25">
      <c r="A110">
        <v>2014</v>
      </c>
      <c r="B110" t="s">
        <v>849</v>
      </c>
      <c r="C110" t="s">
        <v>784</v>
      </c>
      <c r="D110" t="str">
        <f t="shared" si="16"/>
        <v>Gatton2014TOS16-JulCvYitpi</v>
      </c>
      <c r="F110" t="s">
        <v>116</v>
      </c>
      <c r="G110" t="s">
        <v>116</v>
      </c>
      <c r="H110" t="s">
        <v>785</v>
      </c>
      <c r="I110" t="s">
        <v>785</v>
      </c>
      <c r="J110">
        <v>86.600000000000307</v>
      </c>
      <c r="K110">
        <v>80.714285714286206</v>
      </c>
      <c r="L110">
        <f t="shared" si="17"/>
        <v>54</v>
      </c>
      <c r="M110">
        <f t="shared" si="18"/>
        <v>77</v>
      </c>
      <c r="N110">
        <f t="shared" si="19"/>
        <v>81</v>
      </c>
      <c r="O110">
        <f t="shared" si="20"/>
        <v>87</v>
      </c>
      <c r="R110">
        <v>2014</v>
      </c>
      <c r="S110" t="s">
        <v>849</v>
      </c>
      <c r="T110" t="s">
        <v>850</v>
      </c>
      <c r="U110" t="s">
        <v>845</v>
      </c>
      <c r="V110" t="s">
        <v>785</v>
      </c>
      <c r="W110" t="s">
        <v>785</v>
      </c>
      <c r="X110" t="s">
        <v>785</v>
      </c>
      <c r="Y110" t="s">
        <v>785</v>
      </c>
      <c r="Z110">
        <v>54</v>
      </c>
      <c r="AA110">
        <v>77.200000000000699</v>
      </c>
      <c r="AB110">
        <v>86.600000000000307</v>
      </c>
      <c r="AC110">
        <v>80.714285714286206</v>
      </c>
      <c r="AD110" t="s">
        <v>785</v>
      </c>
    </row>
    <row r="111" spans="1:30" x14ac:dyDescent="0.25">
      <c r="A111">
        <v>2014</v>
      </c>
      <c r="B111" t="s">
        <v>849</v>
      </c>
      <c r="C111" t="s">
        <v>784</v>
      </c>
      <c r="D111" t="str">
        <f t="shared" si="16"/>
        <v>Gatton2014TOS16-JulCvYoung</v>
      </c>
      <c r="F111" t="s">
        <v>178</v>
      </c>
      <c r="G111" t="s">
        <v>178</v>
      </c>
      <c r="H111" t="s">
        <v>785</v>
      </c>
      <c r="I111" t="s">
        <v>785</v>
      </c>
      <c r="J111">
        <v>75.166666666666899</v>
      </c>
      <c r="K111">
        <v>68.200000000000699</v>
      </c>
      <c r="L111">
        <f t="shared" si="17"/>
        <v>48</v>
      </c>
      <c r="M111">
        <f t="shared" si="18"/>
        <v>64</v>
      </c>
      <c r="N111">
        <f t="shared" si="19"/>
        <v>68</v>
      </c>
      <c r="O111">
        <f t="shared" si="20"/>
        <v>75</v>
      </c>
      <c r="P111">
        <f>ROUND(AD111,0)</f>
        <v>110</v>
      </c>
      <c r="R111">
        <v>2014</v>
      </c>
      <c r="S111" t="s">
        <v>849</v>
      </c>
      <c r="T111" t="s">
        <v>850</v>
      </c>
      <c r="U111" t="s">
        <v>846</v>
      </c>
      <c r="V111" t="s">
        <v>785</v>
      </c>
      <c r="W111" t="s">
        <v>785</v>
      </c>
      <c r="X111" t="s">
        <v>785</v>
      </c>
      <c r="Y111" t="s">
        <v>785</v>
      </c>
      <c r="Z111">
        <v>48</v>
      </c>
      <c r="AA111">
        <v>64</v>
      </c>
      <c r="AB111">
        <v>75.166666666666899</v>
      </c>
      <c r="AC111">
        <v>68.200000000000699</v>
      </c>
      <c r="AD111">
        <v>110.3</v>
      </c>
    </row>
    <row r="112" spans="1:30" x14ac:dyDescent="0.25">
      <c r="A112">
        <v>2014</v>
      </c>
      <c r="B112" t="s">
        <v>851</v>
      </c>
      <c r="C112" t="s">
        <v>784</v>
      </c>
      <c r="D112" t="str">
        <f t="shared" ref="D112:D147" si="21">"Gatton2014TOS12-AugCv"&amp;G112</f>
        <v>Gatton2014TOS12-AugCvAxe</v>
      </c>
      <c r="F112" t="s">
        <v>481</v>
      </c>
      <c r="G112" t="s">
        <v>481</v>
      </c>
      <c r="H112" t="s">
        <v>785</v>
      </c>
      <c r="I112" t="s">
        <v>785</v>
      </c>
      <c r="J112">
        <v>59.653846153845699</v>
      </c>
      <c r="K112">
        <v>54.399999999999601</v>
      </c>
      <c r="L112">
        <f t="shared" si="17"/>
        <v>42</v>
      </c>
      <c r="M112">
        <f t="shared" si="18"/>
        <v>51</v>
      </c>
      <c r="N112">
        <f t="shared" si="19"/>
        <v>54</v>
      </c>
      <c r="O112">
        <f t="shared" si="20"/>
        <v>60</v>
      </c>
      <c r="R112">
        <v>2014</v>
      </c>
      <c r="S112" t="s">
        <v>851</v>
      </c>
      <c r="T112" t="s">
        <v>852</v>
      </c>
      <c r="U112" t="s">
        <v>787</v>
      </c>
      <c r="V112" t="s">
        <v>785</v>
      </c>
      <c r="W112" t="s">
        <v>785</v>
      </c>
      <c r="X112" t="s">
        <v>785</v>
      </c>
      <c r="Y112" t="s">
        <v>785</v>
      </c>
      <c r="Z112">
        <v>42</v>
      </c>
      <c r="AA112">
        <v>51</v>
      </c>
      <c r="AB112">
        <v>59.653846153845699</v>
      </c>
      <c r="AC112">
        <v>54.399999999999601</v>
      </c>
      <c r="AD112" t="s">
        <v>785</v>
      </c>
    </row>
    <row r="113" spans="1:30" x14ac:dyDescent="0.25">
      <c r="A113">
        <v>2014</v>
      </c>
      <c r="B113" t="s">
        <v>851</v>
      </c>
      <c r="C113" t="s">
        <v>784</v>
      </c>
      <c r="D113" t="str">
        <f t="shared" si="21"/>
        <v>Gatton2014TOS12-AugCvBolac</v>
      </c>
      <c r="F113" t="s">
        <v>152</v>
      </c>
      <c r="G113" t="s">
        <v>152</v>
      </c>
      <c r="H113" t="s">
        <v>785</v>
      </c>
      <c r="I113" t="s">
        <v>785</v>
      </c>
      <c r="J113">
        <v>69.944444444444301</v>
      </c>
      <c r="K113">
        <v>63.153846153845699</v>
      </c>
      <c r="L113">
        <f t="shared" si="17"/>
        <v>42</v>
      </c>
      <c r="M113">
        <f t="shared" si="18"/>
        <v>60</v>
      </c>
      <c r="N113">
        <f t="shared" si="19"/>
        <v>63</v>
      </c>
      <c r="O113">
        <f t="shared" si="20"/>
        <v>70</v>
      </c>
      <c r="P113">
        <f>ROUND(AD113,0)</f>
        <v>94</v>
      </c>
      <c r="R113">
        <v>2014</v>
      </c>
      <c r="S113" t="s">
        <v>851</v>
      </c>
      <c r="T113" t="s">
        <v>852</v>
      </c>
      <c r="U113" t="s">
        <v>788</v>
      </c>
      <c r="V113" t="s">
        <v>785</v>
      </c>
      <c r="W113" t="s">
        <v>785</v>
      </c>
      <c r="X113" t="s">
        <v>785</v>
      </c>
      <c r="Y113" t="s">
        <v>785</v>
      </c>
      <c r="Z113">
        <v>42</v>
      </c>
      <c r="AA113">
        <v>60</v>
      </c>
      <c r="AB113">
        <v>69.944444444444301</v>
      </c>
      <c r="AC113">
        <v>63.153846153845699</v>
      </c>
      <c r="AD113">
        <v>93.7</v>
      </c>
    </row>
    <row r="114" spans="1:30" x14ac:dyDescent="0.25">
      <c r="A114">
        <v>2014</v>
      </c>
      <c r="B114" t="s">
        <v>851</v>
      </c>
      <c r="C114" t="s">
        <v>784</v>
      </c>
      <c r="D114" t="str">
        <f t="shared" si="21"/>
        <v>Gatton2014TOS12-AugCvBraewood</v>
      </c>
      <c r="F114" t="s">
        <v>789</v>
      </c>
      <c r="G114" t="s">
        <v>789</v>
      </c>
      <c r="H114" t="s">
        <v>785</v>
      </c>
      <c r="I114" t="s">
        <v>785</v>
      </c>
      <c r="J114">
        <v>70.227272727272904</v>
      </c>
      <c r="K114">
        <v>64.200000000000699</v>
      </c>
      <c r="L114">
        <f t="shared" si="17"/>
        <v>48</v>
      </c>
      <c r="M114">
        <f t="shared" si="18"/>
        <v>61</v>
      </c>
      <c r="N114">
        <f t="shared" si="19"/>
        <v>64</v>
      </c>
      <c r="O114">
        <f t="shared" si="20"/>
        <v>70</v>
      </c>
      <c r="R114">
        <v>2014</v>
      </c>
      <c r="S114" t="s">
        <v>851</v>
      </c>
      <c r="T114" t="s">
        <v>852</v>
      </c>
      <c r="U114" t="s">
        <v>790</v>
      </c>
      <c r="V114" t="s">
        <v>785</v>
      </c>
      <c r="W114" t="s">
        <v>785</v>
      </c>
      <c r="X114" t="s">
        <v>785</v>
      </c>
      <c r="Y114" t="s">
        <v>785</v>
      </c>
      <c r="Z114">
        <v>48</v>
      </c>
      <c r="AA114">
        <v>61.399999999999601</v>
      </c>
      <c r="AB114">
        <v>70.227272727272904</v>
      </c>
      <c r="AC114">
        <v>64.200000000000699</v>
      </c>
      <c r="AD114" t="s">
        <v>785</v>
      </c>
    </row>
    <row r="115" spans="1:30" x14ac:dyDescent="0.25">
      <c r="A115">
        <v>2014</v>
      </c>
      <c r="B115" t="s">
        <v>851</v>
      </c>
      <c r="C115" t="s">
        <v>784</v>
      </c>
      <c r="D115" t="str">
        <f t="shared" si="21"/>
        <v>Gatton2014TOS12-AugCvCalingiri</v>
      </c>
      <c r="F115" t="s">
        <v>791</v>
      </c>
      <c r="G115" t="s">
        <v>791</v>
      </c>
      <c r="H115" t="s">
        <v>785</v>
      </c>
      <c r="I115" t="s">
        <v>785</v>
      </c>
      <c r="J115">
        <v>70.333333333333002</v>
      </c>
      <c r="K115">
        <v>64.5</v>
      </c>
      <c r="L115">
        <f t="shared" si="17"/>
        <v>42</v>
      </c>
      <c r="M115">
        <f t="shared" si="18"/>
        <v>61</v>
      </c>
      <c r="N115">
        <f t="shared" si="19"/>
        <v>65</v>
      </c>
      <c r="O115">
        <f t="shared" si="20"/>
        <v>70</v>
      </c>
      <c r="P115">
        <f>ROUND(AD115,0)</f>
        <v>94</v>
      </c>
      <c r="R115">
        <v>2014</v>
      </c>
      <c r="S115" t="s">
        <v>851</v>
      </c>
      <c r="T115" t="s">
        <v>852</v>
      </c>
      <c r="U115" t="s">
        <v>792</v>
      </c>
      <c r="V115" t="s">
        <v>785</v>
      </c>
      <c r="W115" t="s">
        <v>785</v>
      </c>
      <c r="X115" t="s">
        <v>785</v>
      </c>
      <c r="Y115" t="s">
        <v>785</v>
      </c>
      <c r="Z115">
        <v>42</v>
      </c>
      <c r="AA115">
        <v>61</v>
      </c>
      <c r="AB115">
        <v>70.333333333333002</v>
      </c>
      <c r="AC115">
        <v>64.5</v>
      </c>
      <c r="AD115">
        <v>93.7</v>
      </c>
    </row>
    <row r="116" spans="1:30" x14ac:dyDescent="0.25">
      <c r="A116">
        <v>2014</v>
      </c>
      <c r="B116" t="s">
        <v>851</v>
      </c>
      <c r="C116" t="s">
        <v>784</v>
      </c>
      <c r="D116" t="str">
        <f t="shared" si="21"/>
        <v>Gatton2014TOS12-AugCvCatalina</v>
      </c>
      <c r="F116" t="s">
        <v>793</v>
      </c>
      <c r="G116" t="s">
        <v>793</v>
      </c>
      <c r="H116" t="s">
        <v>785</v>
      </c>
      <c r="I116" t="s">
        <v>785</v>
      </c>
      <c r="J116">
        <v>63.333333333333002</v>
      </c>
      <c r="K116">
        <v>58</v>
      </c>
      <c r="L116">
        <f t="shared" si="17"/>
        <v>42</v>
      </c>
      <c r="M116">
        <f t="shared" si="18"/>
        <v>55</v>
      </c>
      <c r="N116">
        <f t="shared" si="19"/>
        <v>58</v>
      </c>
      <c r="O116">
        <f t="shared" si="20"/>
        <v>63</v>
      </c>
      <c r="P116">
        <f>ROUND(AD116,0)</f>
        <v>93</v>
      </c>
      <c r="R116">
        <v>2014</v>
      </c>
      <c r="S116" t="s">
        <v>851</v>
      </c>
      <c r="T116" t="s">
        <v>852</v>
      </c>
      <c r="U116" t="s">
        <v>794</v>
      </c>
      <c r="V116" t="s">
        <v>785</v>
      </c>
      <c r="W116" t="s">
        <v>785</v>
      </c>
      <c r="X116" t="s">
        <v>785</v>
      </c>
      <c r="Y116" t="s">
        <v>785</v>
      </c>
      <c r="Z116">
        <v>42</v>
      </c>
      <c r="AA116">
        <v>54.666666666666003</v>
      </c>
      <c r="AB116">
        <v>63.333333333333002</v>
      </c>
      <c r="AC116">
        <v>58</v>
      </c>
      <c r="AD116">
        <v>93.400000000002706</v>
      </c>
    </row>
    <row r="117" spans="1:30" x14ac:dyDescent="0.25">
      <c r="A117">
        <v>2014</v>
      </c>
      <c r="B117" t="s">
        <v>851</v>
      </c>
      <c r="C117" t="s">
        <v>784</v>
      </c>
      <c r="D117" t="str">
        <f t="shared" si="21"/>
        <v>Gatton2014TOS12-AugCvCrusader</v>
      </c>
      <c r="F117" t="s">
        <v>795</v>
      </c>
      <c r="G117" t="s">
        <v>795</v>
      </c>
      <c r="H117" t="s">
        <v>785</v>
      </c>
      <c r="I117" t="s">
        <v>785</v>
      </c>
      <c r="J117">
        <v>63.1000000000003</v>
      </c>
      <c r="K117">
        <v>57.5</v>
      </c>
      <c r="L117">
        <f t="shared" si="17"/>
        <v>42</v>
      </c>
      <c r="M117">
        <f t="shared" si="18"/>
        <v>55</v>
      </c>
      <c r="N117">
        <f t="shared" si="19"/>
        <v>58</v>
      </c>
      <c r="O117">
        <f t="shared" si="20"/>
        <v>63</v>
      </c>
      <c r="R117">
        <v>2014</v>
      </c>
      <c r="S117" t="s">
        <v>851</v>
      </c>
      <c r="T117" t="s">
        <v>852</v>
      </c>
      <c r="U117" t="s">
        <v>796</v>
      </c>
      <c r="V117" t="s">
        <v>785</v>
      </c>
      <c r="W117" t="s">
        <v>785</v>
      </c>
      <c r="X117" t="s">
        <v>785</v>
      </c>
      <c r="Y117" t="s">
        <v>785</v>
      </c>
      <c r="Z117">
        <v>42</v>
      </c>
      <c r="AA117">
        <v>55.083333333333897</v>
      </c>
      <c r="AB117">
        <v>63.1000000000003</v>
      </c>
      <c r="AC117">
        <v>57.5</v>
      </c>
      <c r="AD117" t="s">
        <v>785</v>
      </c>
    </row>
    <row r="118" spans="1:30" x14ac:dyDescent="0.25">
      <c r="A118">
        <v>2014</v>
      </c>
      <c r="B118" t="s">
        <v>851</v>
      </c>
      <c r="C118" t="s">
        <v>784</v>
      </c>
      <c r="D118" t="str">
        <f t="shared" si="21"/>
        <v>Gatton2014TOS12-AugCvDerrimut</v>
      </c>
      <c r="F118" t="s">
        <v>154</v>
      </c>
      <c r="G118" t="s">
        <v>154</v>
      </c>
      <c r="H118" t="s">
        <v>785</v>
      </c>
      <c r="I118" t="s">
        <v>785</v>
      </c>
      <c r="J118">
        <v>66.600000000000307</v>
      </c>
      <c r="K118">
        <v>60.714285714286198</v>
      </c>
      <c r="L118">
        <f t="shared" si="17"/>
        <v>44</v>
      </c>
      <c r="M118">
        <f t="shared" si="18"/>
        <v>57</v>
      </c>
      <c r="N118">
        <f t="shared" si="19"/>
        <v>61</v>
      </c>
      <c r="O118">
        <f t="shared" si="20"/>
        <v>67</v>
      </c>
      <c r="P118">
        <f>ROUND(AD118,0)</f>
        <v>94</v>
      </c>
      <c r="R118">
        <v>2014</v>
      </c>
      <c r="S118" t="s">
        <v>851</v>
      </c>
      <c r="T118" t="s">
        <v>852</v>
      </c>
      <c r="U118" t="s">
        <v>797</v>
      </c>
      <c r="V118" t="s">
        <v>785</v>
      </c>
      <c r="W118" t="s">
        <v>785</v>
      </c>
      <c r="X118" t="s">
        <v>785</v>
      </c>
      <c r="Y118" t="s">
        <v>785</v>
      </c>
      <c r="Z118">
        <v>44.333333333333897</v>
      </c>
      <c r="AA118">
        <v>57.200000000000699</v>
      </c>
      <c r="AB118">
        <v>66.600000000000307</v>
      </c>
      <c r="AC118">
        <v>60.714285714286198</v>
      </c>
      <c r="AD118">
        <v>93.785714285713098</v>
      </c>
    </row>
    <row r="119" spans="1:30" x14ac:dyDescent="0.25">
      <c r="A119">
        <v>2014</v>
      </c>
      <c r="B119" t="s">
        <v>851</v>
      </c>
      <c r="C119" t="s">
        <v>784</v>
      </c>
      <c r="D119" t="str">
        <f t="shared" si="21"/>
        <v>Gatton2014TOS12-AugCvEaglehawk</v>
      </c>
      <c r="F119" t="s">
        <v>485</v>
      </c>
      <c r="G119" t="s">
        <v>485</v>
      </c>
      <c r="H119" t="s">
        <v>785</v>
      </c>
      <c r="I119" t="s">
        <v>785</v>
      </c>
      <c r="J119">
        <v>78.666666666666003</v>
      </c>
      <c r="K119">
        <v>72.5</v>
      </c>
      <c r="L119">
        <f t="shared" si="17"/>
        <v>42</v>
      </c>
      <c r="M119">
        <f t="shared" si="18"/>
        <v>67</v>
      </c>
      <c r="N119">
        <f t="shared" si="19"/>
        <v>73</v>
      </c>
      <c r="O119">
        <f t="shared" si="20"/>
        <v>79</v>
      </c>
      <c r="R119">
        <v>2014</v>
      </c>
      <c r="S119" t="s">
        <v>851</v>
      </c>
      <c r="T119" t="s">
        <v>852</v>
      </c>
      <c r="U119" t="s">
        <v>798</v>
      </c>
      <c r="V119" t="s">
        <v>785</v>
      </c>
      <c r="W119" t="s">
        <v>785</v>
      </c>
      <c r="X119" t="s">
        <v>785</v>
      </c>
      <c r="Y119" t="s">
        <v>785</v>
      </c>
      <c r="Z119">
        <v>42</v>
      </c>
      <c r="AA119">
        <v>67.333333333333897</v>
      </c>
      <c r="AB119">
        <v>78.666666666666003</v>
      </c>
      <c r="AC119">
        <v>72.5</v>
      </c>
      <c r="AD119" t="s">
        <v>785</v>
      </c>
    </row>
    <row r="120" spans="1:30" x14ac:dyDescent="0.25">
      <c r="A120">
        <v>2014</v>
      </c>
      <c r="B120" t="s">
        <v>851</v>
      </c>
      <c r="C120" t="s">
        <v>784</v>
      </c>
      <c r="D120" t="str">
        <f t="shared" si="21"/>
        <v>Gatton2014TOS12-AugCvEllison</v>
      </c>
      <c r="F120" t="s">
        <v>799</v>
      </c>
      <c r="G120" t="s">
        <v>799</v>
      </c>
      <c r="H120" t="s">
        <v>785</v>
      </c>
      <c r="I120" t="s">
        <v>785</v>
      </c>
      <c r="J120">
        <v>67</v>
      </c>
      <c r="K120">
        <v>62.75</v>
      </c>
      <c r="L120">
        <f t="shared" si="17"/>
        <v>47</v>
      </c>
      <c r="M120">
        <f t="shared" si="18"/>
        <v>61</v>
      </c>
      <c r="N120">
        <f t="shared" si="19"/>
        <v>63</v>
      </c>
      <c r="O120">
        <f t="shared" si="20"/>
        <v>67</v>
      </c>
      <c r="R120">
        <v>2014</v>
      </c>
      <c r="S120" t="s">
        <v>851</v>
      </c>
      <c r="T120" t="s">
        <v>852</v>
      </c>
      <c r="U120" t="s">
        <v>800</v>
      </c>
      <c r="V120" t="s">
        <v>785</v>
      </c>
      <c r="W120" t="s">
        <v>785</v>
      </c>
      <c r="X120" t="s">
        <v>785</v>
      </c>
      <c r="Y120" t="s">
        <v>785</v>
      </c>
      <c r="Z120">
        <v>47.166666666666899</v>
      </c>
      <c r="AA120">
        <v>60.6000000000003</v>
      </c>
      <c r="AB120">
        <v>67</v>
      </c>
      <c r="AC120">
        <v>62.75</v>
      </c>
      <c r="AD120" t="s">
        <v>785</v>
      </c>
    </row>
    <row r="121" spans="1:30" x14ac:dyDescent="0.25">
      <c r="A121">
        <v>2014</v>
      </c>
      <c r="B121" t="s">
        <v>851</v>
      </c>
      <c r="C121" t="s">
        <v>784</v>
      </c>
      <c r="D121" t="str">
        <f t="shared" si="21"/>
        <v>Gatton2014TOS12-AugCvForrest</v>
      </c>
      <c r="F121" t="s">
        <v>801</v>
      </c>
      <c r="G121" t="s">
        <v>801</v>
      </c>
      <c r="H121" t="s">
        <v>785</v>
      </c>
      <c r="I121" t="s">
        <v>785</v>
      </c>
      <c r="J121">
        <v>73.0555555555556</v>
      </c>
      <c r="K121">
        <v>68</v>
      </c>
      <c r="L121">
        <f t="shared" si="17"/>
        <v>42</v>
      </c>
      <c r="M121">
        <f t="shared" si="18"/>
        <v>65</v>
      </c>
      <c r="N121">
        <f t="shared" si="19"/>
        <v>68</v>
      </c>
      <c r="O121">
        <f t="shared" si="20"/>
        <v>73</v>
      </c>
      <c r="R121">
        <v>2014</v>
      </c>
      <c r="S121" t="s">
        <v>851</v>
      </c>
      <c r="T121" t="s">
        <v>852</v>
      </c>
      <c r="U121" t="s">
        <v>802</v>
      </c>
      <c r="V121" t="s">
        <v>785</v>
      </c>
      <c r="W121" t="s">
        <v>785</v>
      </c>
      <c r="X121" t="s">
        <v>785</v>
      </c>
      <c r="Y121" t="s">
        <v>785</v>
      </c>
      <c r="Z121">
        <v>42</v>
      </c>
      <c r="AA121">
        <v>65.375</v>
      </c>
      <c r="AB121">
        <v>73.0555555555556</v>
      </c>
      <c r="AC121">
        <v>68</v>
      </c>
      <c r="AD121" t="s">
        <v>785</v>
      </c>
    </row>
    <row r="122" spans="1:30" x14ac:dyDescent="0.25">
      <c r="A122">
        <v>2014</v>
      </c>
      <c r="B122" t="s">
        <v>851</v>
      </c>
      <c r="C122" t="s">
        <v>784</v>
      </c>
      <c r="D122" t="str">
        <f t="shared" si="21"/>
        <v>Gatton2014TOS12-AugCvGauntlet</v>
      </c>
      <c r="F122" t="s">
        <v>803</v>
      </c>
      <c r="G122" t="s">
        <v>803</v>
      </c>
      <c r="H122" t="s">
        <v>785</v>
      </c>
      <c r="I122" t="s">
        <v>785</v>
      </c>
      <c r="J122">
        <v>68.155555555555594</v>
      </c>
      <c r="K122">
        <v>62.083636363636401</v>
      </c>
      <c r="L122">
        <f t="shared" si="17"/>
        <v>47</v>
      </c>
      <c r="M122">
        <f t="shared" si="18"/>
        <v>59</v>
      </c>
      <c r="N122">
        <f t="shared" si="19"/>
        <v>62</v>
      </c>
      <c r="O122">
        <f t="shared" si="20"/>
        <v>68</v>
      </c>
      <c r="P122">
        <f>ROUND(AD122,0)</f>
        <v>94</v>
      </c>
      <c r="R122">
        <v>2014</v>
      </c>
      <c r="S122" t="s">
        <v>851</v>
      </c>
      <c r="T122" t="s">
        <v>852</v>
      </c>
      <c r="U122" t="s">
        <v>804</v>
      </c>
      <c r="V122" t="s">
        <v>785</v>
      </c>
      <c r="W122" t="s">
        <v>785</v>
      </c>
      <c r="X122" t="s">
        <v>785</v>
      </c>
      <c r="Y122" t="s">
        <v>785</v>
      </c>
      <c r="Z122">
        <v>47.25</v>
      </c>
      <c r="AA122">
        <v>58.8599999999998</v>
      </c>
      <c r="AB122">
        <v>68.155555555555594</v>
      </c>
      <c r="AC122">
        <v>62.083636363636401</v>
      </c>
      <c r="AD122">
        <v>93.625000000000696</v>
      </c>
    </row>
    <row r="123" spans="1:30" x14ac:dyDescent="0.25">
      <c r="A123">
        <v>2014</v>
      </c>
      <c r="B123" t="s">
        <v>851</v>
      </c>
      <c r="C123" t="s">
        <v>784</v>
      </c>
      <c r="D123" t="str">
        <f t="shared" si="21"/>
        <v>Gatton2014TOS12-AugCvGregory</v>
      </c>
      <c r="F123" t="s">
        <v>156</v>
      </c>
      <c r="G123" t="s">
        <v>156</v>
      </c>
      <c r="H123" t="s">
        <v>785</v>
      </c>
      <c r="I123" t="s">
        <v>785</v>
      </c>
      <c r="J123">
        <v>71.5</v>
      </c>
      <c r="K123">
        <v>64.5</v>
      </c>
      <c r="L123">
        <f t="shared" si="17"/>
        <v>46</v>
      </c>
      <c r="M123">
        <f t="shared" si="18"/>
        <v>60</v>
      </c>
      <c r="N123">
        <f t="shared" si="19"/>
        <v>65</v>
      </c>
      <c r="O123">
        <f t="shared" si="20"/>
        <v>72</v>
      </c>
      <c r="R123">
        <v>2014</v>
      </c>
      <c r="S123" t="s">
        <v>851</v>
      </c>
      <c r="T123" t="s">
        <v>852</v>
      </c>
      <c r="U123" t="s">
        <v>805</v>
      </c>
      <c r="V123" t="s">
        <v>785</v>
      </c>
      <c r="W123" t="s">
        <v>785</v>
      </c>
      <c r="X123" t="s">
        <v>785</v>
      </c>
      <c r="Y123" t="s">
        <v>785</v>
      </c>
      <c r="Z123">
        <v>46.0555555555556</v>
      </c>
      <c r="AA123">
        <v>60.333333333333897</v>
      </c>
      <c r="AB123">
        <v>71.5</v>
      </c>
      <c r="AC123">
        <v>64.5</v>
      </c>
      <c r="AD123" t="s">
        <v>785</v>
      </c>
    </row>
    <row r="124" spans="1:30" x14ac:dyDescent="0.25">
      <c r="A124">
        <v>2014</v>
      </c>
      <c r="B124" t="s">
        <v>851</v>
      </c>
      <c r="C124" t="s">
        <v>784</v>
      </c>
      <c r="D124" t="str">
        <f t="shared" si="21"/>
        <v>Gatton2014TOS12-AugCvH45</v>
      </c>
      <c r="F124" t="s">
        <v>93</v>
      </c>
      <c r="G124" t="s">
        <v>93</v>
      </c>
      <c r="H124" t="s">
        <v>785</v>
      </c>
      <c r="I124" t="s">
        <v>785</v>
      </c>
      <c r="J124">
        <v>60.75</v>
      </c>
      <c r="K124">
        <v>56.692307692308503</v>
      </c>
      <c r="L124">
        <f t="shared" si="17"/>
        <v>42</v>
      </c>
      <c r="M124">
        <f t="shared" si="18"/>
        <v>54</v>
      </c>
      <c r="N124">
        <f t="shared" si="19"/>
        <v>57</v>
      </c>
      <c r="O124">
        <f t="shared" si="20"/>
        <v>61</v>
      </c>
      <c r="R124">
        <v>2014</v>
      </c>
      <c r="S124" t="s">
        <v>851</v>
      </c>
      <c r="T124" t="s">
        <v>852</v>
      </c>
      <c r="U124" t="s">
        <v>806</v>
      </c>
      <c r="V124" t="s">
        <v>785</v>
      </c>
      <c r="W124" t="s">
        <v>785</v>
      </c>
      <c r="X124" t="s">
        <v>785</v>
      </c>
      <c r="Y124" t="s">
        <v>785</v>
      </c>
      <c r="Z124">
        <v>42</v>
      </c>
      <c r="AA124">
        <v>54.285714285713702</v>
      </c>
      <c r="AB124">
        <v>60.75</v>
      </c>
      <c r="AC124">
        <v>56.692307692308503</v>
      </c>
      <c r="AD124" t="s">
        <v>785</v>
      </c>
    </row>
    <row r="125" spans="1:30" x14ac:dyDescent="0.25">
      <c r="A125">
        <v>2014</v>
      </c>
      <c r="B125" t="s">
        <v>851</v>
      </c>
      <c r="C125" t="s">
        <v>784</v>
      </c>
      <c r="D125" t="str">
        <f t="shared" si="21"/>
        <v>Gatton2014TOS12-AugCvHume</v>
      </c>
      <c r="F125" t="s">
        <v>807</v>
      </c>
      <c r="G125" t="s">
        <v>807</v>
      </c>
      <c r="H125" t="s">
        <v>785</v>
      </c>
      <c r="I125" t="s">
        <v>785</v>
      </c>
      <c r="J125">
        <v>66.600000000000307</v>
      </c>
      <c r="K125">
        <v>60.714285714286198</v>
      </c>
      <c r="L125">
        <f t="shared" si="17"/>
        <v>42</v>
      </c>
      <c r="M125">
        <f t="shared" si="18"/>
        <v>57</v>
      </c>
      <c r="N125">
        <f t="shared" si="19"/>
        <v>61</v>
      </c>
      <c r="O125">
        <f t="shared" si="20"/>
        <v>67</v>
      </c>
      <c r="P125">
        <f>ROUND(AD125,0)</f>
        <v>94</v>
      </c>
      <c r="R125">
        <v>2014</v>
      </c>
      <c r="S125" t="s">
        <v>851</v>
      </c>
      <c r="T125" t="s">
        <v>852</v>
      </c>
      <c r="U125" t="s">
        <v>808</v>
      </c>
      <c r="V125" t="s">
        <v>785</v>
      </c>
      <c r="W125" t="s">
        <v>785</v>
      </c>
      <c r="X125" t="s">
        <v>785</v>
      </c>
      <c r="Y125" t="s">
        <v>785</v>
      </c>
      <c r="Z125">
        <v>42</v>
      </c>
      <c r="AA125">
        <v>57.200000000000699</v>
      </c>
      <c r="AB125">
        <v>66.600000000000307</v>
      </c>
      <c r="AC125">
        <v>60.714285714286198</v>
      </c>
      <c r="AD125">
        <v>93.7</v>
      </c>
    </row>
    <row r="126" spans="1:30" x14ac:dyDescent="0.25">
      <c r="A126">
        <v>2014</v>
      </c>
      <c r="B126" t="s">
        <v>851</v>
      </c>
      <c r="C126" t="s">
        <v>784</v>
      </c>
      <c r="D126" t="str">
        <f t="shared" si="21"/>
        <v>Gatton2014TOS12-AugCvJanz</v>
      </c>
      <c r="F126" t="s">
        <v>94</v>
      </c>
      <c r="G126" t="s">
        <v>94</v>
      </c>
      <c r="H126" t="s">
        <v>785</v>
      </c>
      <c r="I126" t="s">
        <v>785</v>
      </c>
      <c r="J126">
        <v>65.666666666666899</v>
      </c>
      <c r="K126">
        <v>60.090909090909904</v>
      </c>
      <c r="L126">
        <f t="shared" si="17"/>
        <v>46</v>
      </c>
      <c r="M126">
        <f t="shared" si="18"/>
        <v>57</v>
      </c>
      <c r="N126">
        <f t="shared" si="19"/>
        <v>60</v>
      </c>
      <c r="O126">
        <f t="shared" si="20"/>
        <v>66</v>
      </c>
      <c r="R126">
        <v>2014</v>
      </c>
      <c r="S126" t="s">
        <v>851</v>
      </c>
      <c r="T126" t="s">
        <v>852</v>
      </c>
      <c r="U126" t="s">
        <v>809</v>
      </c>
      <c r="V126" t="s">
        <v>785</v>
      </c>
      <c r="W126" t="s">
        <v>785</v>
      </c>
      <c r="X126" t="s">
        <v>785</v>
      </c>
      <c r="Y126" t="s">
        <v>785</v>
      </c>
      <c r="Z126">
        <v>45.5</v>
      </c>
      <c r="AA126">
        <v>57.200000000000699</v>
      </c>
      <c r="AB126">
        <v>65.666666666666899</v>
      </c>
      <c r="AC126">
        <v>60.090909090909904</v>
      </c>
      <c r="AD126" t="s">
        <v>785</v>
      </c>
    </row>
    <row r="127" spans="1:30" x14ac:dyDescent="0.25">
      <c r="A127">
        <v>2014</v>
      </c>
      <c r="B127" t="s">
        <v>851</v>
      </c>
      <c r="C127" t="s">
        <v>784</v>
      </c>
      <c r="D127" t="str">
        <f t="shared" si="21"/>
        <v>Gatton2014TOS12-AugCvKellalac</v>
      </c>
      <c r="F127" t="s">
        <v>810</v>
      </c>
      <c r="G127" t="s">
        <v>810</v>
      </c>
      <c r="H127" t="s">
        <v>785</v>
      </c>
      <c r="I127" t="s">
        <v>785</v>
      </c>
      <c r="J127">
        <v>77</v>
      </c>
      <c r="K127">
        <v>70</v>
      </c>
      <c r="L127">
        <f t="shared" si="17"/>
        <v>42</v>
      </c>
      <c r="M127">
        <f t="shared" si="18"/>
        <v>67</v>
      </c>
      <c r="N127">
        <f t="shared" si="19"/>
        <v>70</v>
      </c>
      <c r="O127">
        <f t="shared" si="20"/>
        <v>77</v>
      </c>
      <c r="R127">
        <v>2014</v>
      </c>
      <c r="S127" t="s">
        <v>851</v>
      </c>
      <c r="T127" t="s">
        <v>852</v>
      </c>
      <c r="U127" t="s">
        <v>811</v>
      </c>
      <c r="V127" t="s">
        <v>785</v>
      </c>
      <c r="W127" t="s">
        <v>785</v>
      </c>
      <c r="X127" t="s">
        <v>785</v>
      </c>
      <c r="Y127" t="s">
        <v>785</v>
      </c>
      <c r="Z127">
        <v>42</v>
      </c>
      <c r="AA127">
        <v>67</v>
      </c>
      <c r="AB127">
        <v>77</v>
      </c>
      <c r="AC127">
        <v>70</v>
      </c>
      <c r="AD127" t="s">
        <v>785</v>
      </c>
    </row>
    <row r="128" spans="1:30" x14ac:dyDescent="0.25">
      <c r="A128">
        <v>2014</v>
      </c>
      <c r="B128" t="s">
        <v>851</v>
      </c>
      <c r="C128" t="s">
        <v>784</v>
      </c>
      <c r="D128" t="str">
        <f t="shared" si="21"/>
        <v>Gatton2014TOS12-AugCvLancer</v>
      </c>
      <c r="F128" t="s">
        <v>812</v>
      </c>
      <c r="G128" t="s">
        <v>812</v>
      </c>
      <c r="H128" t="s">
        <v>785</v>
      </c>
      <c r="I128" t="s">
        <v>785</v>
      </c>
      <c r="J128">
        <v>69.5</v>
      </c>
      <c r="K128">
        <v>62</v>
      </c>
      <c r="L128">
        <f t="shared" si="17"/>
        <v>49</v>
      </c>
      <c r="M128">
        <f t="shared" si="18"/>
        <v>59</v>
      </c>
      <c r="N128">
        <f t="shared" si="19"/>
        <v>62</v>
      </c>
      <c r="O128">
        <f t="shared" si="20"/>
        <v>70</v>
      </c>
      <c r="R128">
        <v>2014</v>
      </c>
      <c r="S128" t="s">
        <v>851</v>
      </c>
      <c r="T128" t="s">
        <v>852</v>
      </c>
      <c r="U128" t="s">
        <v>813</v>
      </c>
      <c r="V128" t="s">
        <v>785</v>
      </c>
      <c r="W128" t="s">
        <v>785</v>
      </c>
      <c r="X128" t="s">
        <v>785</v>
      </c>
      <c r="Y128" t="s">
        <v>785</v>
      </c>
      <c r="Z128">
        <v>49</v>
      </c>
      <c r="AA128">
        <v>58.666666666666899</v>
      </c>
      <c r="AB128">
        <v>69.5</v>
      </c>
      <c r="AC128">
        <v>62</v>
      </c>
      <c r="AD128" t="s">
        <v>785</v>
      </c>
    </row>
    <row r="129" spans="1:30" x14ac:dyDescent="0.25">
      <c r="A129">
        <v>2014</v>
      </c>
      <c r="B129" t="s">
        <v>851</v>
      </c>
      <c r="C129" t="s">
        <v>784</v>
      </c>
      <c r="D129" t="str">
        <f t="shared" si="21"/>
        <v>Gatton2014TOS12-AugCvMace</v>
      </c>
      <c r="F129" t="s">
        <v>490</v>
      </c>
      <c r="G129" t="s">
        <v>490</v>
      </c>
      <c r="H129" t="s">
        <v>785</v>
      </c>
      <c r="I129" t="s">
        <v>785</v>
      </c>
      <c r="J129">
        <v>64.368464052287393</v>
      </c>
      <c r="K129">
        <v>60.067307692307097</v>
      </c>
      <c r="L129">
        <f t="shared" si="17"/>
        <v>45</v>
      </c>
      <c r="M129">
        <f t="shared" si="18"/>
        <v>57</v>
      </c>
      <c r="N129">
        <f t="shared" si="19"/>
        <v>60</v>
      </c>
      <c r="O129">
        <f t="shared" si="20"/>
        <v>64</v>
      </c>
      <c r="P129">
        <f>ROUND(AD129,0)</f>
        <v>94</v>
      </c>
      <c r="R129">
        <v>2014</v>
      </c>
      <c r="S129" t="s">
        <v>851</v>
      </c>
      <c r="T129" t="s">
        <v>852</v>
      </c>
      <c r="U129" t="s">
        <v>814</v>
      </c>
      <c r="V129" t="s">
        <v>785</v>
      </c>
      <c r="W129" t="s">
        <v>785</v>
      </c>
      <c r="X129" t="s">
        <v>785</v>
      </c>
      <c r="Y129" t="s">
        <v>785</v>
      </c>
      <c r="Z129">
        <v>45.022222222222197</v>
      </c>
      <c r="AA129">
        <v>57.200000000000699</v>
      </c>
      <c r="AB129">
        <v>64.368464052287393</v>
      </c>
      <c r="AC129">
        <v>60.067307692307097</v>
      </c>
      <c r="AD129">
        <v>93.600000000000904</v>
      </c>
    </row>
    <row r="130" spans="1:30" x14ac:dyDescent="0.25">
      <c r="A130">
        <v>2014</v>
      </c>
      <c r="B130" t="s">
        <v>851</v>
      </c>
      <c r="C130" t="s">
        <v>784</v>
      </c>
      <c r="D130" t="str">
        <f t="shared" si="21"/>
        <v>Gatton2014TOS12-AugCvMagenta</v>
      </c>
      <c r="F130" t="s">
        <v>815</v>
      </c>
      <c r="G130" t="s">
        <v>815</v>
      </c>
      <c r="H130" t="s">
        <v>785</v>
      </c>
      <c r="I130" t="s">
        <v>785</v>
      </c>
      <c r="J130">
        <v>67.300000000000097</v>
      </c>
      <c r="K130">
        <v>64.125</v>
      </c>
      <c r="L130">
        <f t="shared" ref="L130:L147" si="22">ROUND(Z130,0)</f>
        <v>49</v>
      </c>
      <c r="M130">
        <f t="shared" ref="M130:M147" si="23">ROUND(AA130,0)</f>
        <v>62</v>
      </c>
      <c r="N130">
        <f t="shared" ref="N130:N147" si="24">ROUND(K130,0)</f>
        <v>64</v>
      </c>
      <c r="O130">
        <f t="shared" ref="O130:O147" si="25">ROUND(J130,0)</f>
        <v>67</v>
      </c>
      <c r="R130">
        <v>2014</v>
      </c>
      <c r="S130" t="s">
        <v>851</v>
      </c>
      <c r="T130" t="s">
        <v>852</v>
      </c>
      <c r="U130" t="s">
        <v>816</v>
      </c>
      <c r="V130" t="s">
        <v>785</v>
      </c>
      <c r="W130" t="s">
        <v>785</v>
      </c>
      <c r="X130" t="s">
        <v>785</v>
      </c>
      <c r="Y130" t="s">
        <v>785</v>
      </c>
      <c r="Z130">
        <v>49</v>
      </c>
      <c r="AA130">
        <v>61.954545454544999</v>
      </c>
      <c r="AB130">
        <v>67.300000000000097</v>
      </c>
      <c r="AC130">
        <v>64.125</v>
      </c>
      <c r="AD130" t="s">
        <v>785</v>
      </c>
    </row>
    <row r="131" spans="1:30" x14ac:dyDescent="0.25">
      <c r="A131">
        <v>2014</v>
      </c>
      <c r="B131" t="s">
        <v>851</v>
      </c>
      <c r="C131" t="s">
        <v>784</v>
      </c>
      <c r="D131" t="str">
        <f t="shared" si="21"/>
        <v>Gatton2014TOS12-AugCvMerinda</v>
      </c>
      <c r="F131" t="s">
        <v>817</v>
      </c>
      <c r="G131" t="s">
        <v>817</v>
      </c>
      <c r="H131" t="s">
        <v>785</v>
      </c>
      <c r="I131" t="s">
        <v>785</v>
      </c>
      <c r="J131">
        <v>63.333333333333002</v>
      </c>
      <c r="K131">
        <v>58</v>
      </c>
      <c r="L131">
        <f t="shared" si="22"/>
        <v>42</v>
      </c>
      <c r="M131">
        <f t="shared" si="23"/>
        <v>55</v>
      </c>
      <c r="N131">
        <f t="shared" si="24"/>
        <v>58</v>
      </c>
      <c r="O131">
        <f t="shared" si="25"/>
        <v>63</v>
      </c>
      <c r="R131">
        <v>2014</v>
      </c>
      <c r="S131" t="s">
        <v>851</v>
      </c>
      <c r="T131" t="s">
        <v>852</v>
      </c>
      <c r="U131" t="s">
        <v>818</v>
      </c>
      <c r="V131" t="s">
        <v>785</v>
      </c>
      <c r="W131" t="s">
        <v>785</v>
      </c>
      <c r="X131" t="s">
        <v>785</v>
      </c>
      <c r="Y131" t="s">
        <v>785</v>
      </c>
      <c r="Z131">
        <v>42</v>
      </c>
      <c r="AA131">
        <v>55</v>
      </c>
      <c r="AB131">
        <v>63.333333333333002</v>
      </c>
      <c r="AC131">
        <v>58</v>
      </c>
      <c r="AD131" t="s">
        <v>785</v>
      </c>
    </row>
    <row r="132" spans="1:30" x14ac:dyDescent="0.25">
      <c r="A132">
        <v>2014</v>
      </c>
      <c r="B132" t="s">
        <v>851</v>
      </c>
      <c r="C132" t="s">
        <v>784</v>
      </c>
      <c r="D132" t="str">
        <f t="shared" si="21"/>
        <v>Gatton2014TOS12-AugCvOuyen</v>
      </c>
      <c r="F132" t="s">
        <v>819</v>
      </c>
      <c r="G132" t="s">
        <v>819</v>
      </c>
      <c r="H132" t="s">
        <v>785</v>
      </c>
      <c r="I132" t="s">
        <v>785</v>
      </c>
      <c r="J132">
        <v>68.399999999999594</v>
      </c>
      <c r="K132">
        <v>62.200000000000699</v>
      </c>
      <c r="L132">
        <f t="shared" si="22"/>
        <v>46</v>
      </c>
      <c r="M132">
        <f t="shared" si="23"/>
        <v>60</v>
      </c>
      <c r="N132">
        <f t="shared" si="24"/>
        <v>62</v>
      </c>
      <c r="O132">
        <f t="shared" si="25"/>
        <v>68</v>
      </c>
      <c r="P132">
        <f>ROUND(AD132,0)</f>
        <v>94</v>
      </c>
      <c r="R132">
        <v>2014</v>
      </c>
      <c r="S132" t="s">
        <v>851</v>
      </c>
      <c r="T132" t="s">
        <v>852</v>
      </c>
      <c r="U132" t="s">
        <v>820</v>
      </c>
      <c r="V132" t="s">
        <v>785</v>
      </c>
      <c r="W132" t="s">
        <v>785</v>
      </c>
      <c r="X132" t="s">
        <v>785</v>
      </c>
      <c r="Y132" t="s">
        <v>785</v>
      </c>
      <c r="Z132">
        <v>45.5</v>
      </c>
      <c r="AA132">
        <v>59.799999999999201</v>
      </c>
      <c r="AB132">
        <v>68.399999999999594</v>
      </c>
      <c r="AC132">
        <v>62.200000000000699</v>
      </c>
      <c r="AD132">
        <v>93.7</v>
      </c>
    </row>
    <row r="133" spans="1:30" x14ac:dyDescent="0.25">
      <c r="A133">
        <v>2014</v>
      </c>
      <c r="B133" t="s">
        <v>851</v>
      </c>
      <c r="C133" t="s">
        <v>784</v>
      </c>
      <c r="D133" t="str">
        <f t="shared" si="21"/>
        <v>Gatton2014TOS12-AugCvPeake</v>
      </c>
      <c r="F133" t="s">
        <v>821</v>
      </c>
      <c r="G133" t="s">
        <v>821</v>
      </c>
      <c r="H133" t="s">
        <v>785</v>
      </c>
      <c r="I133" t="s">
        <v>785</v>
      </c>
      <c r="J133">
        <v>62.5</v>
      </c>
      <c r="K133">
        <v>56.666666666666003</v>
      </c>
      <c r="L133">
        <f t="shared" si="22"/>
        <v>42</v>
      </c>
      <c r="M133">
        <f t="shared" si="23"/>
        <v>54</v>
      </c>
      <c r="N133">
        <f t="shared" si="24"/>
        <v>57</v>
      </c>
      <c r="O133">
        <f t="shared" si="25"/>
        <v>63</v>
      </c>
      <c r="R133">
        <v>2014</v>
      </c>
      <c r="S133" t="s">
        <v>851</v>
      </c>
      <c r="T133" t="s">
        <v>852</v>
      </c>
      <c r="U133" t="s">
        <v>822</v>
      </c>
      <c r="V133" t="s">
        <v>785</v>
      </c>
      <c r="W133" t="s">
        <v>785</v>
      </c>
      <c r="X133" t="s">
        <v>785</v>
      </c>
      <c r="Y133" t="s">
        <v>785</v>
      </c>
      <c r="Z133">
        <v>42</v>
      </c>
      <c r="AA133">
        <v>54</v>
      </c>
      <c r="AB133">
        <v>62.5</v>
      </c>
      <c r="AC133">
        <v>56.666666666666003</v>
      </c>
      <c r="AD133" t="s">
        <v>785</v>
      </c>
    </row>
    <row r="134" spans="1:30" x14ac:dyDescent="0.25">
      <c r="A134">
        <v>2014</v>
      </c>
      <c r="B134" t="s">
        <v>851</v>
      </c>
      <c r="C134" t="s">
        <v>784</v>
      </c>
      <c r="D134" t="str">
        <f t="shared" si="21"/>
        <v>Gatton2014TOS12-AugCvRosella</v>
      </c>
      <c r="F134" t="s">
        <v>825</v>
      </c>
      <c r="G134" t="s">
        <v>825</v>
      </c>
      <c r="H134" t="s">
        <v>785</v>
      </c>
      <c r="I134" t="s">
        <v>785</v>
      </c>
      <c r="J134">
        <v>97</v>
      </c>
      <c r="K134">
        <v>93</v>
      </c>
      <c r="L134">
        <f t="shared" si="22"/>
        <v>71</v>
      </c>
      <c r="M134">
        <f t="shared" si="23"/>
        <v>90</v>
      </c>
      <c r="N134">
        <f t="shared" si="24"/>
        <v>93</v>
      </c>
      <c r="O134">
        <f t="shared" si="25"/>
        <v>97</v>
      </c>
      <c r="R134">
        <v>2014</v>
      </c>
      <c r="S134" t="s">
        <v>851</v>
      </c>
      <c r="T134" t="s">
        <v>852</v>
      </c>
      <c r="U134" t="s">
        <v>826</v>
      </c>
      <c r="V134" t="s">
        <v>785</v>
      </c>
      <c r="W134" t="s">
        <v>785</v>
      </c>
      <c r="X134" t="s">
        <v>785</v>
      </c>
      <c r="Y134" t="s">
        <v>785</v>
      </c>
      <c r="Z134">
        <v>71</v>
      </c>
      <c r="AA134">
        <v>90</v>
      </c>
      <c r="AB134">
        <v>97</v>
      </c>
      <c r="AC134">
        <v>93</v>
      </c>
      <c r="AD134" t="s">
        <v>785</v>
      </c>
    </row>
    <row r="135" spans="1:30" x14ac:dyDescent="0.25">
      <c r="A135">
        <v>2014</v>
      </c>
      <c r="B135" t="s">
        <v>851</v>
      </c>
      <c r="C135" t="s">
        <v>784</v>
      </c>
      <c r="D135" t="str">
        <f t="shared" si="21"/>
        <v>Gatton2014TOS12-AugCvScout</v>
      </c>
      <c r="F135" t="s">
        <v>492</v>
      </c>
      <c r="G135" t="s">
        <v>492</v>
      </c>
      <c r="H135" t="s">
        <v>785</v>
      </c>
      <c r="I135" t="s">
        <v>785</v>
      </c>
      <c r="J135">
        <v>64.439950980391998</v>
      </c>
      <c r="K135">
        <v>60.230769230768601</v>
      </c>
      <c r="L135">
        <f t="shared" si="22"/>
        <v>45</v>
      </c>
      <c r="M135">
        <f t="shared" si="23"/>
        <v>57</v>
      </c>
      <c r="N135">
        <f t="shared" si="24"/>
        <v>60</v>
      </c>
      <c r="O135">
        <f t="shared" si="25"/>
        <v>64</v>
      </c>
      <c r="P135">
        <f>ROUND(AD135,0)</f>
        <v>94</v>
      </c>
      <c r="R135">
        <v>2014</v>
      </c>
      <c r="S135" t="s">
        <v>851</v>
      </c>
      <c r="T135" t="s">
        <v>852</v>
      </c>
      <c r="U135" t="s">
        <v>827</v>
      </c>
      <c r="V135" t="s">
        <v>785</v>
      </c>
      <c r="W135" t="s">
        <v>785</v>
      </c>
      <c r="X135" t="s">
        <v>785</v>
      </c>
      <c r="Y135" t="s">
        <v>785</v>
      </c>
      <c r="Z135">
        <v>45.022222222222197</v>
      </c>
      <c r="AA135">
        <v>57.300000000000097</v>
      </c>
      <c r="AB135">
        <v>64.439950980391998</v>
      </c>
      <c r="AC135">
        <v>60.230769230768601</v>
      </c>
      <c r="AD135">
        <v>93.600000000000904</v>
      </c>
    </row>
    <row r="136" spans="1:30" x14ac:dyDescent="0.25">
      <c r="A136">
        <v>2014</v>
      </c>
      <c r="B136" t="s">
        <v>851</v>
      </c>
      <c r="C136" t="s">
        <v>784</v>
      </c>
      <c r="D136" t="str">
        <f t="shared" si="21"/>
        <v>Gatton2014TOS12-AugCvScythe</v>
      </c>
      <c r="F136" t="s">
        <v>828</v>
      </c>
      <c r="G136" t="s">
        <v>828</v>
      </c>
      <c r="H136" t="s">
        <v>785</v>
      </c>
      <c r="I136" t="s">
        <v>785</v>
      </c>
      <c r="J136">
        <v>69.944444444444301</v>
      </c>
      <c r="K136">
        <v>63.153846153845699</v>
      </c>
      <c r="L136">
        <f t="shared" si="22"/>
        <v>51</v>
      </c>
      <c r="M136">
        <f t="shared" si="23"/>
        <v>60</v>
      </c>
      <c r="N136">
        <f t="shared" si="24"/>
        <v>63</v>
      </c>
      <c r="O136">
        <f t="shared" si="25"/>
        <v>70</v>
      </c>
      <c r="P136">
        <f>ROUND(AD136,0)</f>
        <v>94</v>
      </c>
      <c r="R136">
        <v>2014</v>
      </c>
      <c r="S136" t="s">
        <v>851</v>
      </c>
      <c r="T136" t="s">
        <v>852</v>
      </c>
      <c r="U136" t="s">
        <v>829</v>
      </c>
      <c r="V136" t="s">
        <v>785</v>
      </c>
      <c r="W136" t="s">
        <v>785</v>
      </c>
      <c r="X136" t="s">
        <v>785</v>
      </c>
      <c r="Y136" t="s">
        <v>785</v>
      </c>
      <c r="Z136">
        <v>50.818181818181898</v>
      </c>
      <c r="AA136">
        <v>60</v>
      </c>
      <c r="AB136">
        <v>69.944444444444301</v>
      </c>
      <c r="AC136">
        <v>63.153846153845699</v>
      </c>
      <c r="AD136">
        <v>93.7</v>
      </c>
    </row>
    <row r="137" spans="1:30" x14ac:dyDescent="0.25">
      <c r="A137">
        <v>2014</v>
      </c>
      <c r="B137" t="s">
        <v>851</v>
      </c>
      <c r="C137" t="s">
        <v>784</v>
      </c>
      <c r="D137" t="str">
        <f t="shared" si="21"/>
        <v>Gatton2014TOS12-AugCvSpitfire</v>
      </c>
      <c r="F137" t="s">
        <v>830</v>
      </c>
      <c r="G137" t="s">
        <v>830</v>
      </c>
      <c r="H137" t="s">
        <v>785</v>
      </c>
      <c r="I137" t="s">
        <v>785</v>
      </c>
      <c r="J137">
        <v>62.1527777777778</v>
      </c>
      <c r="K137">
        <v>57.076851851851899</v>
      </c>
      <c r="L137">
        <f t="shared" si="22"/>
        <v>42</v>
      </c>
      <c r="M137">
        <f t="shared" si="23"/>
        <v>55</v>
      </c>
      <c r="N137">
        <f t="shared" si="24"/>
        <v>57</v>
      </c>
      <c r="O137">
        <f t="shared" si="25"/>
        <v>62</v>
      </c>
      <c r="P137">
        <f>ROUND(AD137,0)</f>
        <v>94</v>
      </c>
      <c r="R137">
        <v>2014</v>
      </c>
      <c r="S137" t="s">
        <v>851</v>
      </c>
      <c r="T137" t="s">
        <v>852</v>
      </c>
      <c r="U137" t="s">
        <v>831</v>
      </c>
      <c r="V137" t="s">
        <v>785</v>
      </c>
      <c r="W137" t="s">
        <v>785</v>
      </c>
      <c r="X137" t="s">
        <v>785</v>
      </c>
      <c r="Y137" t="s">
        <v>785</v>
      </c>
      <c r="Z137">
        <v>42</v>
      </c>
      <c r="AA137">
        <v>54.5</v>
      </c>
      <c r="AB137">
        <v>62.1527777777778</v>
      </c>
      <c r="AC137">
        <v>57.076851851851899</v>
      </c>
      <c r="AD137">
        <v>93.7</v>
      </c>
    </row>
    <row r="138" spans="1:30" x14ac:dyDescent="0.25">
      <c r="A138">
        <v>2014</v>
      </c>
      <c r="B138" t="s">
        <v>851</v>
      </c>
      <c r="C138" t="s">
        <v>784</v>
      </c>
      <c r="D138" t="str">
        <f t="shared" si="21"/>
        <v>Gatton2014TOS12-AugCvStrzelecki</v>
      </c>
      <c r="F138" t="s">
        <v>832</v>
      </c>
      <c r="G138" t="s">
        <v>832</v>
      </c>
      <c r="H138" t="s">
        <v>785</v>
      </c>
      <c r="I138" t="s">
        <v>785</v>
      </c>
      <c r="J138">
        <v>73.444444444444301</v>
      </c>
      <c r="K138">
        <v>68.181818181818002</v>
      </c>
      <c r="L138">
        <f t="shared" si="22"/>
        <v>49</v>
      </c>
      <c r="M138">
        <f t="shared" si="23"/>
        <v>65</v>
      </c>
      <c r="N138">
        <f t="shared" si="24"/>
        <v>68</v>
      </c>
      <c r="O138">
        <f t="shared" si="25"/>
        <v>73</v>
      </c>
      <c r="R138">
        <v>2014</v>
      </c>
      <c r="S138" t="s">
        <v>851</v>
      </c>
      <c r="T138" t="s">
        <v>852</v>
      </c>
      <c r="U138" t="s">
        <v>833</v>
      </c>
      <c r="V138" t="s">
        <v>785</v>
      </c>
      <c r="W138" t="s">
        <v>785</v>
      </c>
      <c r="X138" t="s">
        <v>785</v>
      </c>
      <c r="Y138" t="s">
        <v>785</v>
      </c>
      <c r="Z138">
        <v>49</v>
      </c>
      <c r="AA138">
        <v>65.433333333333394</v>
      </c>
      <c r="AB138">
        <v>73.444444444444301</v>
      </c>
      <c r="AC138">
        <v>68.181818181818002</v>
      </c>
      <c r="AD138" t="s">
        <v>785</v>
      </c>
    </row>
    <row r="139" spans="1:30" x14ac:dyDescent="0.25">
      <c r="A139">
        <v>2014</v>
      </c>
      <c r="B139" t="s">
        <v>851</v>
      </c>
      <c r="C139" t="s">
        <v>784</v>
      </c>
      <c r="D139" t="str">
        <f t="shared" si="21"/>
        <v>Gatton2014TOS12-AugCvSunbri</v>
      </c>
      <c r="F139" t="s">
        <v>543</v>
      </c>
      <c r="G139" t="s">
        <v>543</v>
      </c>
      <c r="H139" t="s">
        <v>785</v>
      </c>
      <c r="I139" t="s">
        <v>785</v>
      </c>
      <c r="J139">
        <v>76.75</v>
      </c>
      <c r="K139">
        <v>70.153846153845706</v>
      </c>
      <c r="L139">
        <f t="shared" si="22"/>
        <v>47</v>
      </c>
      <c r="M139">
        <f t="shared" si="23"/>
        <v>67</v>
      </c>
      <c r="N139">
        <f t="shared" si="24"/>
        <v>70</v>
      </c>
      <c r="O139">
        <f t="shared" si="25"/>
        <v>77</v>
      </c>
      <c r="R139">
        <v>2014</v>
      </c>
      <c r="S139" t="s">
        <v>851</v>
      </c>
      <c r="T139" t="s">
        <v>852</v>
      </c>
      <c r="U139" t="s">
        <v>834</v>
      </c>
      <c r="V139" t="s">
        <v>785</v>
      </c>
      <c r="W139" t="s">
        <v>785</v>
      </c>
      <c r="X139" t="s">
        <v>785</v>
      </c>
      <c r="Y139" t="s">
        <v>785</v>
      </c>
      <c r="Z139">
        <v>47.166666666666899</v>
      </c>
      <c r="AA139">
        <v>67</v>
      </c>
      <c r="AB139">
        <v>76.75</v>
      </c>
      <c r="AC139">
        <v>70.153846153845706</v>
      </c>
      <c r="AD139" t="s">
        <v>785</v>
      </c>
    </row>
    <row r="140" spans="1:30" x14ac:dyDescent="0.25">
      <c r="A140">
        <v>2014</v>
      </c>
      <c r="B140" t="s">
        <v>851</v>
      </c>
      <c r="C140" t="s">
        <v>784</v>
      </c>
      <c r="D140" t="str">
        <f t="shared" si="21"/>
        <v>Gatton2014TOS12-AugCvSunstate</v>
      </c>
      <c r="F140" t="s">
        <v>835</v>
      </c>
      <c r="G140" t="s">
        <v>835</v>
      </c>
      <c r="H140" t="s">
        <v>785</v>
      </c>
      <c r="I140" t="s">
        <v>785</v>
      </c>
      <c r="J140">
        <v>63.070833333333397</v>
      </c>
      <c r="K140">
        <v>57.383928571428399</v>
      </c>
      <c r="L140">
        <f t="shared" si="22"/>
        <v>42</v>
      </c>
      <c r="M140">
        <f t="shared" si="23"/>
        <v>55</v>
      </c>
      <c r="N140">
        <f t="shared" si="24"/>
        <v>57</v>
      </c>
      <c r="O140">
        <f t="shared" si="25"/>
        <v>63</v>
      </c>
      <c r="R140">
        <v>2014</v>
      </c>
      <c r="S140" t="s">
        <v>851</v>
      </c>
      <c r="T140" t="s">
        <v>852</v>
      </c>
      <c r="U140" t="s">
        <v>836</v>
      </c>
      <c r="V140" t="s">
        <v>785</v>
      </c>
      <c r="W140" t="s">
        <v>785</v>
      </c>
      <c r="X140" t="s">
        <v>785</v>
      </c>
      <c r="Y140" t="s">
        <v>785</v>
      </c>
      <c r="Z140">
        <v>42</v>
      </c>
      <c r="AA140">
        <v>54.7904761904759</v>
      </c>
      <c r="AB140">
        <v>63.070833333333397</v>
      </c>
      <c r="AC140">
        <v>57.383928571428399</v>
      </c>
      <c r="AD140" t="s">
        <v>785</v>
      </c>
    </row>
    <row r="141" spans="1:30" x14ac:dyDescent="0.25">
      <c r="A141">
        <v>2014</v>
      </c>
      <c r="B141" t="s">
        <v>851</v>
      </c>
      <c r="C141" t="s">
        <v>784</v>
      </c>
      <c r="D141" t="str">
        <f t="shared" si="21"/>
        <v>Gatton2014TOS12-AugCvSuntop</v>
      </c>
      <c r="F141" t="s">
        <v>837</v>
      </c>
      <c r="G141" t="s">
        <v>837</v>
      </c>
      <c r="H141" t="s">
        <v>785</v>
      </c>
      <c r="I141" t="s">
        <v>785</v>
      </c>
      <c r="J141">
        <v>63.333333333333002</v>
      </c>
      <c r="K141">
        <v>57.799999999999201</v>
      </c>
      <c r="L141">
        <f t="shared" si="22"/>
        <v>42</v>
      </c>
      <c r="M141">
        <f t="shared" si="23"/>
        <v>54</v>
      </c>
      <c r="N141">
        <f t="shared" si="24"/>
        <v>58</v>
      </c>
      <c r="O141">
        <f t="shared" si="25"/>
        <v>63</v>
      </c>
      <c r="R141">
        <v>2014</v>
      </c>
      <c r="S141" t="s">
        <v>851</v>
      </c>
      <c r="T141" t="s">
        <v>852</v>
      </c>
      <c r="U141" t="s">
        <v>838</v>
      </c>
      <c r="V141" t="s">
        <v>785</v>
      </c>
      <c r="W141" t="s">
        <v>785</v>
      </c>
      <c r="X141" t="s">
        <v>785</v>
      </c>
      <c r="Y141" t="s">
        <v>785</v>
      </c>
      <c r="Z141">
        <v>42</v>
      </c>
      <c r="AA141">
        <v>54.166666666666003</v>
      </c>
      <c r="AB141">
        <v>63.333333333333002</v>
      </c>
      <c r="AC141">
        <v>57.799999999999201</v>
      </c>
      <c r="AD141" t="s">
        <v>785</v>
      </c>
    </row>
    <row r="142" spans="1:30" x14ac:dyDescent="0.25">
      <c r="A142">
        <v>2014</v>
      </c>
      <c r="B142" t="s">
        <v>851</v>
      </c>
      <c r="C142" t="s">
        <v>784</v>
      </c>
      <c r="D142" t="str">
        <f t="shared" si="21"/>
        <v>Gatton2014TOS12-AugCvWedgetail</v>
      </c>
      <c r="F142" t="s">
        <v>173</v>
      </c>
      <c r="G142" t="s">
        <v>173</v>
      </c>
      <c r="H142" t="s">
        <v>785</v>
      </c>
      <c r="I142" t="s">
        <v>785</v>
      </c>
      <c r="J142">
        <v>102</v>
      </c>
      <c r="K142">
        <v>97</v>
      </c>
      <c r="L142">
        <f t="shared" si="22"/>
        <v>71</v>
      </c>
      <c r="M142">
        <f t="shared" si="23"/>
        <v>94</v>
      </c>
      <c r="N142">
        <f t="shared" si="24"/>
        <v>97</v>
      </c>
      <c r="O142">
        <f t="shared" si="25"/>
        <v>102</v>
      </c>
      <c r="R142">
        <v>2014</v>
      </c>
      <c r="S142" t="s">
        <v>851</v>
      </c>
      <c r="T142" t="s">
        <v>852</v>
      </c>
      <c r="U142" t="s">
        <v>839</v>
      </c>
      <c r="V142" t="s">
        <v>785</v>
      </c>
      <c r="W142" t="s">
        <v>785</v>
      </c>
      <c r="X142" t="s">
        <v>785</v>
      </c>
      <c r="Y142" t="s">
        <v>785</v>
      </c>
      <c r="Z142">
        <v>71</v>
      </c>
      <c r="AA142">
        <v>94</v>
      </c>
      <c r="AB142">
        <v>102</v>
      </c>
      <c r="AC142">
        <v>97</v>
      </c>
      <c r="AD142" t="s">
        <v>785</v>
      </c>
    </row>
    <row r="143" spans="1:30" x14ac:dyDescent="0.25">
      <c r="A143">
        <v>2014</v>
      </c>
      <c r="B143" t="s">
        <v>851</v>
      </c>
      <c r="C143" t="s">
        <v>784</v>
      </c>
      <c r="D143" t="str">
        <f t="shared" si="21"/>
        <v>Gatton2014TOS12-AugCvWhistler</v>
      </c>
      <c r="F143" t="s">
        <v>840</v>
      </c>
      <c r="G143" t="s">
        <v>840</v>
      </c>
      <c r="H143" t="s">
        <v>785</v>
      </c>
      <c r="I143" t="s">
        <v>785</v>
      </c>
      <c r="J143">
        <v>92</v>
      </c>
      <c r="K143">
        <v>87</v>
      </c>
      <c r="L143">
        <f t="shared" si="22"/>
        <v>71</v>
      </c>
      <c r="M143">
        <f t="shared" si="23"/>
        <v>84</v>
      </c>
      <c r="N143">
        <f t="shared" si="24"/>
        <v>87</v>
      </c>
      <c r="O143">
        <f t="shared" si="25"/>
        <v>92</v>
      </c>
      <c r="R143">
        <v>2014</v>
      </c>
      <c r="S143" t="s">
        <v>851</v>
      </c>
      <c r="T143" t="s">
        <v>852</v>
      </c>
      <c r="U143" t="s">
        <v>841</v>
      </c>
      <c r="V143" t="s">
        <v>785</v>
      </c>
      <c r="W143" t="s">
        <v>785</v>
      </c>
      <c r="X143" t="s">
        <v>785</v>
      </c>
      <c r="Y143" t="s">
        <v>785</v>
      </c>
      <c r="Z143">
        <v>71</v>
      </c>
      <c r="AA143">
        <v>84</v>
      </c>
      <c r="AB143">
        <v>92</v>
      </c>
      <c r="AC143">
        <v>87</v>
      </c>
      <c r="AD143" t="s">
        <v>785</v>
      </c>
    </row>
    <row r="144" spans="1:30" x14ac:dyDescent="0.25">
      <c r="A144">
        <v>2014</v>
      </c>
      <c r="B144" t="s">
        <v>851</v>
      </c>
      <c r="C144" t="s">
        <v>784</v>
      </c>
      <c r="D144" t="str">
        <f t="shared" si="21"/>
        <v>Gatton2014TOS12-AugCvWills</v>
      </c>
      <c r="F144" t="s">
        <v>842</v>
      </c>
      <c r="G144" t="s">
        <v>842</v>
      </c>
      <c r="H144" t="s">
        <v>785</v>
      </c>
      <c r="I144" t="s">
        <v>785</v>
      </c>
      <c r="J144">
        <v>75</v>
      </c>
      <c r="K144">
        <v>68.399999999999594</v>
      </c>
      <c r="L144">
        <f t="shared" si="22"/>
        <v>49</v>
      </c>
      <c r="M144">
        <f t="shared" si="23"/>
        <v>65</v>
      </c>
      <c r="N144">
        <f t="shared" si="24"/>
        <v>68</v>
      </c>
      <c r="O144">
        <f t="shared" si="25"/>
        <v>75</v>
      </c>
      <c r="R144">
        <v>2014</v>
      </c>
      <c r="S144" t="s">
        <v>851</v>
      </c>
      <c r="T144" t="s">
        <v>852</v>
      </c>
      <c r="U144" t="s">
        <v>843</v>
      </c>
      <c r="V144" t="s">
        <v>785</v>
      </c>
      <c r="W144" t="s">
        <v>785</v>
      </c>
      <c r="X144" t="s">
        <v>785</v>
      </c>
      <c r="Y144" t="s">
        <v>785</v>
      </c>
      <c r="Z144">
        <v>49</v>
      </c>
      <c r="AA144">
        <v>64.714285714286206</v>
      </c>
      <c r="AB144">
        <v>75</v>
      </c>
      <c r="AC144">
        <v>68.399999999999594</v>
      </c>
      <c r="AD144" t="s">
        <v>785</v>
      </c>
    </row>
    <row r="145" spans="1:30" x14ac:dyDescent="0.25">
      <c r="A145">
        <v>2014</v>
      </c>
      <c r="B145" t="s">
        <v>851</v>
      </c>
      <c r="C145" t="s">
        <v>784</v>
      </c>
      <c r="D145" t="str">
        <f t="shared" si="21"/>
        <v>Gatton2014TOS12-AugCvWyalkatchem</v>
      </c>
      <c r="F145" t="s">
        <v>175</v>
      </c>
      <c r="G145" t="s">
        <v>175</v>
      </c>
      <c r="H145" t="s">
        <v>785</v>
      </c>
      <c r="I145" t="s">
        <v>785</v>
      </c>
      <c r="J145">
        <v>63.916666666666899</v>
      </c>
      <c r="K145">
        <v>58.5</v>
      </c>
      <c r="L145">
        <f t="shared" si="22"/>
        <v>48</v>
      </c>
      <c r="M145">
        <f t="shared" si="23"/>
        <v>55</v>
      </c>
      <c r="N145">
        <f t="shared" si="24"/>
        <v>59</v>
      </c>
      <c r="O145">
        <f t="shared" si="25"/>
        <v>64</v>
      </c>
      <c r="R145">
        <v>2014</v>
      </c>
      <c r="S145" t="s">
        <v>851</v>
      </c>
      <c r="T145" t="s">
        <v>852</v>
      </c>
      <c r="U145" t="s">
        <v>844</v>
      </c>
      <c r="V145" t="s">
        <v>785</v>
      </c>
      <c r="W145" t="s">
        <v>785</v>
      </c>
      <c r="X145" t="s">
        <v>785</v>
      </c>
      <c r="Y145" t="s">
        <v>785</v>
      </c>
      <c r="Z145">
        <v>48</v>
      </c>
      <c r="AA145">
        <v>55</v>
      </c>
      <c r="AB145">
        <v>63.916666666666899</v>
      </c>
      <c r="AC145">
        <v>58.5</v>
      </c>
      <c r="AD145" t="s">
        <v>785</v>
      </c>
    </row>
    <row r="146" spans="1:30" x14ac:dyDescent="0.25">
      <c r="A146">
        <v>2014</v>
      </c>
      <c r="B146" t="s">
        <v>851</v>
      </c>
      <c r="C146" t="s">
        <v>784</v>
      </c>
      <c r="D146" t="str">
        <f t="shared" si="21"/>
        <v>Gatton2014TOS12-AugCvYitpi</v>
      </c>
      <c r="F146" t="s">
        <v>116</v>
      </c>
      <c r="G146" t="s">
        <v>116</v>
      </c>
      <c r="H146" t="s">
        <v>785</v>
      </c>
      <c r="I146" t="s">
        <v>785</v>
      </c>
      <c r="J146">
        <v>69.944444444444301</v>
      </c>
      <c r="K146">
        <v>62.5555555555556</v>
      </c>
      <c r="L146">
        <f t="shared" si="22"/>
        <v>44</v>
      </c>
      <c r="M146">
        <f t="shared" si="23"/>
        <v>58</v>
      </c>
      <c r="N146">
        <f t="shared" si="24"/>
        <v>63</v>
      </c>
      <c r="O146">
        <f t="shared" si="25"/>
        <v>70</v>
      </c>
      <c r="R146">
        <v>2014</v>
      </c>
      <c r="S146" t="s">
        <v>851</v>
      </c>
      <c r="T146" t="s">
        <v>852</v>
      </c>
      <c r="U146" t="s">
        <v>845</v>
      </c>
      <c r="V146" t="s">
        <v>785</v>
      </c>
      <c r="W146" t="s">
        <v>785</v>
      </c>
      <c r="X146" t="s">
        <v>785</v>
      </c>
      <c r="Y146" t="s">
        <v>785</v>
      </c>
      <c r="Z146">
        <v>44.333333333333897</v>
      </c>
      <c r="AA146">
        <v>57.5</v>
      </c>
      <c r="AB146">
        <v>69.944444444444301</v>
      </c>
      <c r="AC146">
        <v>62.5555555555556</v>
      </c>
      <c r="AD146" t="s">
        <v>785</v>
      </c>
    </row>
    <row r="147" spans="1:30" x14ac:dyDescent="0.25">
      <c r="A147">
        <v>2014</v>
      </c>
      <c r="B147" t="s">
        <v>851</v>
      </c>
      <c r="C147" t="s">
        <v>784</v>
      </c>
      <c r="D147" t="str">
        <f t="shared" si="21"/>
        <v>Gatton2014TOS12-AugCvYoung</v>
      </c>
      <c r="F147" t="s">
        <v>178</v>
      </c>
      <c r="G147" t="s">
        <v>178</v>
      </c>
      <c r="H147" t="s">
        <v>785</v>
      </c>
      <c r="I147" t="s">
        <v>785</v>
      </c>
      <c r="J147">
        <v>59.923076923077097</v>
      </c>
      <c r="K147">
        <v>55.555555555554697</v>
      </c>
      <c r="L147">
        <f t="shared" si="22"/>
        <v>42</v>
      </c>
      <c r="M147">
        <f t="shared" si="23"/>
        <v>53</v>
      </c>
      <c r="N147">
        <f t="shared" si="24"/>
        <v>56</v>
      </c>
      <c r="O147">
        <f t="shared" si="25"/>
        <v>60</v>
      </c>
      <c r="R147">
        <v>2014</v>
      </c>
      <c r="S147" t="s">
        <v>851</v>
      </c>
      <c r="T147" t="s">
        <v>852</v>
      </c>
      <c r="U147" t="s">
        <v>846</v>
      </c>
      <c r="V147" t="s">
        <v>785</v>
      </c>
      <c r="W147" t="s">
        <v>785</v>
      </c>
      <c r="X147" t="s">
        <v>785</v>
      </c>
      <c r="Y147" t="s">
        <v>785</v>
      </c>
      <c r="Z147">
        <v>42</v>
      </c>
      <c r="AA147">
        <v>52.888888888888602</v>
      </c>
      <c r="AB147">
        <v>59.923076923077097</v>
      </c>
      <c r="AC147">
        <v>55.555555555554697</v>
      </c>
      <c r="AD147" t="s">
        <v>785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30"/>
  <sheetViews>
    <sheetView topLeftCell="A389" zoomScaleNormal="100" workbookViewId="0">
      <selection activeCell="C1" activeCellId="1" sqref="I1706:O1706 C1"/>
    </sheetView>
  </sheetViews>
  <sheetFormatPr defaultColWidth="8.5703125" defaultRowHeight="15" x14ac:dyDescent="0.25"/>
  <cols>
    <col min="2" max="2" width="10.140625" customWidth="1"/>
  </cols>
  <sheetData>
    <row r="1" spans="1:3" x14ac:dyDescent="0.25">
      <c r="A1" s="3" t="s">
        <v>853</v>
      </c>
      <c r="B1" s="21">
        <v>37391</v>
      </c>
      <c r="C1">
        <f t="shared" ref="C1:C64" si="0">B1-DATE(YEAR(B1),1,1)+1</f>
        <v>135</v>
      </c>
    </row>
    <row r="2" spans="1:3" x14ac:dyDescent="0.25">
      <c r="A2" s="3" t="s">
        <v>853</v>
      </c>
      <c r="B2" s="21">
        <v>37508</v>
      </c>
      <c r="C2">
        <f t="shared" si="0"/>
        <v>252</v>
      </c>
    </row>
    <row r="3" spans="1:3" x14ac:dyDescent="0.25">
      <c r="A3" s="3" t="s">
        <v>853</v>
      </c>
      <c r="B3" s="21">
        <v>37694</v>
      </c>
      <c r="C3">
        <f t="shared" si="0"/>
        <v>73</v>
      </c>
    </row>
    <row r="4" spans="1:3" x14ac:dyDescent="0.25">
      <c r="A4" s="3" t="s">
        <v>853</v>
      </c>
      <c r="B4" s="21">
        <v>37762</v>
      </c>
      <c r="C4">
        <f t="shared" si="0"/>
        <v>141</v>
      </c>
    </row>
    <row r="5" spans="1:3" x14ac:dyDescent="0.25">
      <c r="A5" s="3" t="s">
        <v>853</v>
      </c>
      <c r="B5" s="21">
        <v>37866</v>
      </c>
      <c r="C5">
        <f t="shared" si="0"/>
        <v>245</v>
      </c>
    </row>
    <row r="6" spans="1:3" x14ac:dyDescent="0.25">
      <c r="A6" s="3" t="s">
        <v>853</v>
      </c>
      <c r="B6" s="21">
        <v>38069</v>
      </c>
      <c r="C6">
        <f t="shared" si="0"/>
        <v>83</v>
      </c>
    </row>
    <row r="7" spans="1:3" x14ac:dyDescent="0.25">
      <c r="A7" s="3" t="s">
        <v>853</v>
      </c>
      <c r="B7" s="21">
        <v>38135</v>
      </c>
      <c r="C7">
        <f t="shared" si="0"/>
        <v>149</v>
      </c>
    </row>
    <row r="8" spans="1:3" x14ac:dyDescent="0.25">
      <c r="A8" s="3" t="s">
        <v>853</v>
      </c>
      <c r="B8" s="21">
        <v>38236</v>
      </c>
      <c r="C8">
        <f t="shared" si="0"/>
        <v>250</v>
      </c>
    </row>
    <row r="9" spans="1:3" x14ac:dyDescent="0.25">
      <c r="A9" s="3" t="s">
        <v>853</v>
      </c>
      <c r="B9" s="21">
        <v>38446</v>
      </c>
      <c r="C9">
        <f t="shared" si="0"/>
        <v>94</v>
      </c>
    </row>
    <row r="10" spans="1:3" x14ac:dyDescent="0.25">
      <c r="A10" s="3" t="s">
        <v>853</v>
      </c>
      <c r="B10" s="21">
        <v>38499</v>
      </c>
      <c r="C10">
        <f t="shared" si="0"/>
        <v>147</v>
      </c>
    </row>
    <row r="11" spans="1:3" x14ac:dyDescent="0.25">
      <c r="A11" s="3" t="s">
        <v>853</v>
      </c>
      <c r="B11" s="21">
        <v>38600</v>
      </c>
      <c r="C11">
        <f t="shared" si="0"/>
        <v>248</v>
      </c>
    </row>
    <row r="12" spans="1:3" x14ac:dyDescent="0.25">
      <c r="A12" s="3" t="s">
        <v>854</v>
      </c>
      <c r="B12" s="21">
        <v>36990</v>
      </c>
      <c r="C12">
        <f t="shared" si="0"/>
        <v>99</v>
      </c>
    </row>
    <row r="13" spans="1:3" x14ac:dyDescent="0.25">
      <c r="A13" s="3" t="s">
        <v>854</v>
      </c>
      <c r="B13" s="21">
        <v>37057</v>
      </c>
      <c r="C13">
        <f t="shared" si="0"/>
        <v>166</v>
      </c>
    </row>
    <row r="14" spans="1:3" x14ac:dyDescent="0.25">
      <c r="A14" s="3" t="s">
        <v>854</v>
      </c>
      <c r="B14" s="21">
        <v>37322</v>
      </c>
      <c r="C14">
        <f t="shared" si="0"/>
        <v>66</v>
      </c>
    </row>
    <row r="15" spans="1:3" x14ac:dyDescent="0.25">
      <c r="A15" s="3" t="s">
        <v>854</v>
      </c>
      <c r="B15" s="21">
        <v>37391</v>
      </c>
      <c r="C15">
        <f t="shared" si="0"/>
        <v>135</v>
      </c>
    </row>
    <row r="16" spans="1:3" x14ac:dyDescent="0.25">
      <c r="A16" s="3" t="s">
        <v>854</v>
      </c>
      <c r="B16" s="21">
        <v>37694</v>
      </c>
      <c r="C16">
        <f t="shared" si="0"/>
        <v>73</v>
      </c>
    </row>
    <row r="17" spans="1:3" x14ac:dyDescent="0.25">
      <c r="A17" s="3" t="s">
        <v>854</v>
      </c>
      <c r="B17" s="21">
        <v>37762</v>
      </c>
      <c r="C17">
        <f t="shared" si="0"/>
        <v>141</v>
      </c>
    </row>
    <row r="18" spans="1:3" x14ac:dyDescent="0.25">
      <c r="A18" s="3" t="s">
        <v>854</v>
      </c>
      <c r="B18" s="21">
        <v>38069</v>
      </c>
      <c r="C18">
        <f t="shared" si="0"/>
        <v>83</v>
      </c>
    </row>
    <row r="19" spans="1:3" x14ac:dyDescent="0.25">
      <c r="A19" s="3" t="s">
        <v>854</v>
      </c>
      <c r="B19" s="21">
        <v>38135</v>
      </c>
      <c r="C19">
        <f t="shared" si="0"/>
        <v>149</v>
      </c>
    </row>
    <row r="20" spans="1:3" x14ac:dyDescent="0.25">
      <c r="A20" s="3" t="s">
        <v>854</v>
      </c>
      <c r="B20" s="21">
        <v>38446</v>
      </c>
      <c r="C20">
        <f t="shared" si="0"/>
        <v>94</v>
      </c>
    </row>
    <row r="21" spans="1:3" x14ac:dyDescent="0.25">
      <c r="A21" s="3" t="s">
        <v>854</v>
      </c>
      <c r="B21" s="21">
        <v>38499</v>
      </c>
      <c r="C21">
        <f t="shared" si="0"/>
        <v>147</v>
      </c>
    </row>
    <row r="22" spans="1:3" x14ac:dyDescent="0.25">
      <c r="A22" s="3" t="s">
        <v>854</v>
      </c>
      <c r="B22" s="21">
        <v>38789</v>
      </c>
      <c r="C22">
        <f t="shared" si="0"/>
        <v>72</v>
      </c>
    </row>
    <row r="23" spans="1:3" x14ac:dyDescent="0.25">
      <c r="A23" s="3" t="s">
        <v>854</v>
      </c>
      <c r="B23" s="21">
        <v>38847</v>
      </c>
      <c r="C23">
        <f t="shared" si="0"/>
        <v>130</v>
      </c>
    </row>
    <row r="24" spans="1:3" x14ac:dyDescent="0.25">
      <c r="A24" s="3" t="s">
        <v>854</v>
      </c>
      <c r="B24" s="21">
        <v>39196</v>
      </c>
      <c r="C24">
        <f t="shared" si="0"/>
        <v>114</v>
      </c>
    </row>
    <row r="25" spans="1:3" x14ac:dyDescent="0.25">
      <c r="A25" s="3" t="s">
        <v>854</v>
      </c>
      <c r="B25" s="21">
        <v>39261</v>
      </c>
      <c r="C25">
        <f t="shared" si="0"/>
        <v>179</v>
      </c>
    </row>
    <row r="26" spans="1:3" x14ac:dyDescent="0.25">
      <c r="A26" s="3" t="s">
        <v>854</v>
      </c>
      <c r="B26" s="21">
        <v>39549</v>
      </c>
      <c r="C26">
        <f t="shared" si="0"/>
        <v>102</v>
      </c>
    </row>
    <row r="27" spans="1:3" x14ac:dyDescent="0.25">
      <c r="A27" s="3" t="s">
        <v>854</v>
      </c>
      <c r="B27" s="21">
        <v>39605</v>
      </c>
      <c r="C27">
        <f t="shared" si="0"/>
        <v>158</v>
      </c>
    </row>
    <row r="28" spans="1:3" x14ac:dyDescent="0.25">
      <c r="A28" s="3" t="s">
        <v>854</v>
      </c>
      <c r="B28" s="21">
        <v>39892</v>
      </c>
      <c r="C28">
        <f t="shared" si="0"/>
        <v>79</v>
      </c>
    </row>
    <row r="29" spans="1:3" x14ac:dyDescent="0.25">
      <c r="A29" s="3" t="s">
        <v>854</v>
      </c>
      <c r="B29" s="21">
        <v>39892</v>
      </c>
      <c r="C29">
        <f t="shared" si="0"/>
        <v>79</v>
      </c>
    </row>
    <row r="30" spans="1:3" x14ac:dyDescent="0.25">
      <c r="A30" s="3" t="s">
        <v>854</v>
      </c>
      <c r="B30" s="21">
        <v>39969</v>
      </c>
      <c r="C30">
        <f t="shared" si="0"/>
        <v>156</v>
      </c>
    </row>
    <row r="31" spans="1:3" x14ac:dyDescent="0.25">
      <c r="A31" s="3" t="s">
        <v>854</v>
      </c>
      <c r="B31" s="21">
        <v>39969</v>
      </c>
      <c r="C31">
        <f t="shared" si="0"/>
        <v>156</v>
      </c>
    </row>
    <row r="32" spans="1:3" x14ac:dyDescent="0.25">
      <c r="A32" s="3" t="s">
        <v>854</v>
      </c>
      <c r="B32" s="21">
        <v>40049</v>
      </c>
      <c r="C32">
        <f t="shared" si="0"/>
        <v>236</v>
      </c>
    </row>
    <row r="33" spans="1:3" x14ac:dyDescent="0.25">
      <c r="A33" s="3" t="s">
        <v>854</v>
      </c>
      <c r="B33" s="21">
        <v>40049</v>
      </c>
      <c r="C33">
        <f t="shared" si="0"/>
        <v>236</v>
      </c>
    </row>
    <row r="34" spans="1:3" x14ac:dyDescent="0.25">
      <c r="A34" s="3" t="s">
        <v>854</v>
      </c>
      <c r="B34" s="21">
        <v>40267</v>
      </c>
      <c r="C34">
        <f t="shared" si="0"/>
        <v>89</v>
      </c>
    </row>
    <row r="35" spans="1:3" x14ac:dyDescent="0.25">
      <c r="A35" s="3" t="s">
        <v>854</v>
      </c>
      <c r="B35" s="21">
        <v>40267</v>
      </c>
      <c r="C35">
        <f t="shared" si="0"/>
        <v>89</v>
      </c>
    </row>
    <row r="36" spans="1:3" x14ac:dyDescent="0.25">
      <c r="A36" s="3" t="s">
        <v>854</v>
      </c>
      <c r="B36" s="21">
        <v>40365</v>
      </c>
      <c r="C36">
        <f t="shared" si="0"/>
        <v>187</v>
      </c>
    </row>
    <row r="37" spans="1:3" x14ac:dyDescent="0.25">
      <c r="A37" s="3" t="s">
        <v>854</v>
      </c>
      <c r="B37" s="21">
        <v>40365</v>
      </c>
      <c r="C37">
        <f t="shared" si="0"/>
        <v>187</v>
      </c>
    </row>
    <row r="38" spans="1:3" x14ac:dyDescent="0.25">
      <c r="A38" s="3" t="s">
        <v>854</v>
      </c>
      <c r="B38" s="21">
        <v>40632</v>
      </c>
      <c r="C38">
        <f t="shared" si="0"/>
        <v>89</v>
      </c>
    </row>
    <row r="39" spans="1:3" x14ac:dyDescent="0.25">
      <c r="A39" s="3" t="s">
        <v>854</v>
      </c>
      <c r="B39" s="21">
        <v>40632</v>
      </c>
      <c r="C39">
        <f t="shared" si="0"/>
        <v>89</v>
      </c>
    </row>
    <row r="40" spans="1:3" x14ac:dyDescent="0.25">
      <c r="A40" s="3" t="s">
        <v>854</v>
      </c>
      <c r="B40" s="21">
        <v>40674</v>
      </c>
      <c r="C40">
        <f t="shared" si="0"/>
        <v>131</v>
      </c>
    </row>
    <row r="41" spans="1:3" x14ac:dyDescent="0.25">
      <c r="A41" s="3" t="s">
        <v>854</v>
      </c>
      <c r="B41" s="21">
        <v>40674</v>
      </c>
      <c r="C41">
        <f t="shared" si="0"/>
        <v>131</v>
      </c>
    </row>
    <row r="42" spans="1:3" x14ac:dyDescent="0.25">
      <c r="A42" s="3" t="s">
        <v>854</v>
      </c>
      <c r="B42" s="21">
        <v>41004</v>
      </c>
      <c r="C42">
        <f t="shared" si="0"/>
        <v>96</v>
      </c>
    </row>
    <row r="43" spans="1:3" x14ac:dyDescent="0.25">
      <c r="A43" s="3" t="s">
        <v>854</v>
      </c>
      <c r="B43" s="21">
        <v>41004</v>
      </c>
      <c r="C43">
        <f t="shared" si="0"/>
        <v>96</v>
      </c>
    </row>
    <row r="44" spans="1:3" x14ac:dyDescent="0.25">
      <c r="A44" s="3" t="s">
        <v>854</v>
      </c>
      <c r="B44" s="21">
        <v>41088</v>
      </c>
      <c r="C44">
        <f t="shared" si="0"/>
        <v>180</v>
      </c>
    </row>
    <row r="45" spans="1:3" x14ac:dyDescent="0.25">
      <c r="A45" s="3" t="s">
        <v>854</v>
      </c>
      <c r="B45" s="21">
        <v>41088</v>
      </c>
      <c r="C45">
        <f t="shared" si="0"/>
        <v>180</v>
      </c>
    </row>
    <row r="46" spans="1:3" x14ac:dyDescent="0.25">
      <c r="A46" s="3" t="s">
        <v>855</v>
      </c>
      <c r="B46" s="21">
        <v>38499</v>
      </c>
      <c r="C46">
        <f t="shared" si="0"/>
        <v>147</v>
      </c>
    </row>
    <row r="47" spans="1:3" x14ac:dyDescent="0.25">
      <c r="A47" s="3" t="s">
        <v>855</v>
      </c>
      <c r="B47" s="21">
        <v>38789</v>
      </c>
      <c r="C47">
        <f t="shared" si="0"/>
        <v>72</v>
      </c>
    </row>
    <row r="48" spans="1:3" x14ac:dyDescent="0.25">
      <c r="A48" s="3" t="s">
        <v>855</v>
      </c>
      <c r="B48" s="21">
        <v>38847</v>
      </c>
      <c r="C48">
        <f t="shared" si="0"/>
        <v>130</v>
      </c>
    </row>
    <row r="49" spans="1:3" x14ac:dyDescent="0.25">
      <c r="A49" s="3" t="s">
        <v>855</v>
      </c>
      <c r="B49" s="21">
        <v>39196</v>
      </c>
      <c r="C49">
        <f t="shared" si="0"/>
        <v>114</v>
      </c>
    </row>
    <row r="50" spans="1:3" x14ac:dyDescent="0.25">
      <c r="A50" s="3" t="s">
        <v>855</v>
      </c>
      <c r="B50" s="21">
        <v>39261</v>
      </c>
      <c r="C50">
        <f t="shared" si="0"/>
        <v>179</v>
      </c>
    </row>
    <row r="51" spans="1:3" x14ac:dyDescent="0.25">
      <c r="A51" s="3" t="s">
        <v>855</v>
      </c>
      <c r="B51" s="21">
        <v>39549</v>
      </c>
      <c r="C51">
        <f t="shared" si="0"/>
        <v>102</v>
      </c>
    </row>
    <row r="52" spans="1:3" x14ac:dyDescent="0.25">
      <c r="A52" s="3" t="s">
        <v>855</v>
      </c>
      <c r="B52" s="21">
        <v>39605</v>
      </c>
      <c r="C52">
        <f t="shared" si="0"/>
        <v>158</v>
      </c>
    </row>
    <row r="53" spans="1:3" x14ac:dyDescent="0.25">
      <c r="A53" s="3" t="s">
        <v>856</v>
      </c>
      <c r="B53" s="21">
        <v>39892</v>
      </c>
      <c r="C53">
        <f t="shared" si="0"/>
        <v>79</v>
      </c>
    </row>
    <row r="54" spans="1:3" x14ac:dyDescent="0.25">
      <c r="A54" s="3" t="s">
        <v>856</v>
      </c>
      <c r="B54" s="21">
        <v>39969</v>
      </c>
      <c r="C54">
        <f t="shared" si="0"/>
        <v>156</v>
      </c>
    </row>
    <row r="55" spans="1:3" x14ac:dyDescent="0.25">
      <c r="A55" s="3" t="s">
        <v>856</v>
      </c>
      <c r="B55" s="21">
        <v>40049</v>
      </c>
      <c r="C55">
        <f t="shared" si="0"/>
        <v>236</v>
      </c>
    </row>
    <row r="56" spans="1:3" x14ac:dyDescent="0.25">
      <c r="A56" s="3" t="s">
        <v>856</v>
      </c>
      <c r="B56" s="21">
        <v>40267</v>
      </c>
      <c r="C56">
        <f t="shared" si="0"/>
        <v>89</v>
      </c>
    </row>
    <row r="57" spans="1:3" x14ac:dyDescent="0.25">
      <c r="A57" s="3" t="s">
        <v>856</v>
      </c>
      <c r="B57" s="21">
        <v>40365</v>
      </c>
      <c r="C57">
        <f t="shared" si="0"/>
        <v>187</v>
      </c>
    </row>
    <row r="58" spans="1:3" x14ac:dyDescent="0.25">
      <c r="A58" s="3" t="s">
        <v>856</v>
      </c>
      <c r="B58" s="21">
        <v>40455</v>
      </c>
      <c r="C58">
        <f t="shared" si="0"/>
        <v>277</v>
      </c>
    </row>
    <row r="59" spans="1:3" x14ac:dyDescent="0.25">
      <c r="A59" s="3" t="s">
        <v>856</v>
      </c>
      <c r="B59" s="21">
        <v>40512</v>
      </c>
      <c r="C59">
        <f t="shared" si="0"/>
        <v>334</v>
      </c>
    </row>
    <row r="60" spans="1:3" x14ac:dyDescent="0.25">
      <c r="A60" s="3" t="s">
        <v>856</v>
      </c>
      <c r="B60" s="21">
        <v>40632</v>
      </c>
      <c r="C60">
        <f t="shared" si="0"/>
        <v>89</v>
      </c>
    </row>
    <row r="61" spans="1:3" x14ac:dyDescent="0.25">
      <c r="A61" s="3" t="s">
        <v>856</v>
      </c>
      <c r="B61" s="21">
        <v>40674</v>
      </c>
      <c r="C61">
        <f t="shared" si="0"/>
        <v>131</v>
      </c>
    </row>
    <row r="62" spans="1:3" x14ac:dyDescent="0.25">
      <c r="A62" s="3" t="s">
        <v>856</v>
      </c>
      <c r="B62" s="21">
        <v>40795</v>
      </c>
      <c r="C62">
        <f t="shared" si="0"/>
        <v>252</v>
      </c>
    </row>
    <row r="63" spans="1:3" x14ac:dyDescent="0.25">
      <c r="A63" s="3" t="s">
        <v>856</v>
      </c>
      <c r="B63" s="21">
        <v>41004</v>
      </c>
      <c r="C63">
        <f t="shared" si="0"/>
        <v>96</v>
      </c>
    </row>
    <row r="64" spans="1:3" x14ac:dyDescent="0.25">
      <c r="A64" s="3" t="s">
        <v>856</v>
      </c>
      <c r="B64" s="21">
        <v>41088</v>
      </c>
      <c r="C64">
        <f t="shared" si="0"/>
        <v>180</v>
      </c>
    </row>
    <row r="65" spans="1:3" x14ac:dyDescent="0.25">
      <c r="A65" s="3" t="s">
        <v>856</v>
      </c>
      <c r="B65" s="21">
        <v>41177</v>
      </c>
      <c r="C65">
        <f t="shared" ref="C65:C128" si="1">B65-DATE(YEAR(B65),1,1)+1</f>
        <v>269</v>
      </c>
    </row>
    <row r="66" spans="1:3" x14ac:dyDescent="0.25">
      <c r="A66" s="3" t="s">
        <v>857</v>
      </c>
      <c r="B66" s="21">
        <v>39892</v>
      </c>
      <c r="C66">
        <f t="shared" si="1"/>
        <v>79</v>
      </c>
    </row>
    <row r="67" spans="1:3" x14ac:dyDescent="0.25">
      <c r="A67" s="3" t="s">
        <v>857</v>
      </c>
      <c r="B67" s="21">
        <v>39969</v>
      </c>
      <c r="C67">
        <f t="shared" si="1"/>
        <v>156</v>
      </c>
    </row>
    <row r="68" spans="1:3" x14ac:dyDescent="0.25">
      <c r="A68" s="3" t="s">
        <v>857</v>
      </c>
      <c r="B68" s="21">
        <v>40049</v>
      </c>
      <c r="C68">
        <f t="shared" si="1"/>
        <v>236</v>
      </c>
    </row>
    <row r="69" spans="1:3" x14ac:dyDescent="0.25">
      <c r="A69" s="3" t="s">
        <v>857</v>
      </c>
      <c r="B69" s="21">
        <v>40267</v>
      </c>
      <c r="C69">
        <f t="shared" si="1"/>
        <v>89</v>
      </c>
    </row>
    <row r="70" spans="1:3" x14ac:dyDescent="0.25">
      <c r="A70" s="3" t="s">
        <v>857</v>
      </c>
      <c r="B70" s="21">
        <v>40365</v>
      </c>
      <c r="C70">
        <f t="shared" si="1"/>
        <v>187</v>
      </c>
    </row>
    <row r="71" spans="1:3" x14ac:dyDescent="0.25">
      <c r="A71" s="3" t="s">
        <v>857</v>
      </c>
      <c r="B71" s="21">
        <v>40632</v>
      </c>
      <c r="C71">
        <f t="shared" si="1"/>
        <v>89</v>
      </c>
    </row>
    <row r="72" spans="1:3" x14ac:dyDescent="0.25">
      <c r="A72" s="3" t="s">
        <v>857</v>
      </c>
      <c r="B72" s="21">
        <v>40674</v>
      </c>
      <c r="C72">
        <f t="shared" si="1"/>
        <v>131</v>
      </c>
    </row>
    <row r="73" spans="1:3" x14ac:dyDescent="0.25">
      <c r="A73" s="3" t="s">
        <v>857</v>
      </c>
      <c r="B73" s="21">
        <v>40795</v>
      </c>
      <c r="C73">
        <f t="shared" si="1"/>
        <v>252</v>
      </c>
    </row>
    <row r="74" spans="1:3" x14ac:dyDescent="0.25">
      <c r="A74" s="3" t="s">
        <v>857</v>
      </c>
      <c r="B74" s="21">
        <v>41004</v>
      </c>
      <c r="C74">
        <f t="shared" si="1"/>
        <v>96</v>
      </c>
    </row>
    <row r="75" spans="1:3" x14ac:dyDescent="0.25">
      <c r="A75" s="3" t="s">
        <v>857</v>
      </c>
      <c r="B75" s="21">
        <v>41088</v>
      </c>
      <c r="C75">
        <f t="shared" si="1"/>
        <v>180</v>
      </c>
    </row>
    <row r="76" spans="1:3" x14ac:dyDescent="0.25">
      <c r="A76" s="3" t="s">
        <v>857</v>
      </c>
      <c r="B76" s="21">
        <v>41177</v>
      </c>
      <c r="C76">
        <f t="shared" si="1"/>
        <v>269</v>
      </c>
    </row>
    <row r="77" spans="1:3" x14ac:dyDescent="0.25">
      <c r="A77" s="3" t="s">
        <v>858</v>
      </c>
      <c r="B77" s="21">
        <v>36588</v>
      </c>
      <c r="C77">
        <f t="shared" si="1"/>
        <v>63</v>
      </c>
    </row>
    <row r="78" spans="1:3" x14ac:dyDescent="0.25">
      <c r="A78" s="3" t="s">
        <v>858</v>
      </c>
      <c r="B78" s="21">
        <v>36661</v>
      </c>
      <c r="C78">
        <f t="shared" si="1"/>
        <v>136</v>
      </c>
    </row>
    <row r="79" spans="1:3" x14ac:dyDescent="0.25">
      <c r="A79" s="3" t="s">
        <v>858</v>
      </c>
      <c r="B79" s="21">
        <v>36990</v>
      </c>
      <c r="C79">
        <f t="shared" si="1"/>
        <v>99</v>
      </c>
    </row>
    <row r="80" spans="1:3" x14ac:dyDescent="0.25">
      <c r="A80" s="3" t="s">
        <v>858</v>
      </c>
      <c r="B80" s="21">
        <v>37057</v>
      </c>
      <c r="C80">
        <f t="shared" si="1"/>
        <v>166</v>
      </c>
    </row>
    <row r="81" spans="1:3" x14ac:dyDescent="0.25">
      <c r="A81" s="3" t="s">
        <v>858</v>
      </c>
      <c r="B81" s="21">
        <v>37322</v>
      </c>
      <c r="C81">
        <f t="shared" si="1"/>
        <v>66</v>
      </c>
    </row>
    <row r="82" spans="1:3" x14ac:dyDescent="0.25">
      <c r="A82" s="3" t="s">
        <v>858</v>
      </c>
      <c r="B82" s="21">
        <v>37391</v>
      </c>
      <c r="C82">
        <f t="shared" si="1"/>
        <v>135</v>
      </c>
    </row>
    <row r="83" spans="1:3" x14ac:dyDescent="0.25">
      <c r="A83" s="3" t="s">
        <v>858</v>
      </c>
      <c r="B83" s="21">
        <v>37694</v>
      </c>
      <c r="C83">
        <f t="shared" si="1"/>
        <v>73</v>
      </c>
    </row>
    <row r="84" spans="1:3" x14ac:dyDescent="0.25">
      <c r="A84" s="3" t="s">
        <v>858</v>
      </c>
      <c r="B84" s="21">
        <v>37762</v>
      </c>
      <c r="C84">
        <f t="shared" si="1"/>
        <v>141</v>
      </c>
    </row>
    <row r="85" spans="1:3" x14ac:dyDescent="0.25">
      <c r="A85" s="3" t="s">
        <v>858</v>
      </c>
      <c r="B85" s="21">
        <v>38069</v>
      </c>
      <c r="C85">
        <f t="shared" si="1"/>
        <v>83</v>
      </c>
    </row>
    <row r="86" spans="1:3" x14ac:dyDescent="0.25">
      <c r="A86" s="3" t="s">
        <v>858</v>
      </c>
      <c r="B86" s="21">
        <v>38135</v>
      </c>
      <c r="C86">
        <f t="shared" si="1"/>
        <v>149</v>
      </c>
    </row>
    <row r="87" spans="1:3" x14ac:dyDescent="0.25">
      <c r="A87" s="3" t="s">
        <v>859</v>
      </c>
      <c r="B87" s="21">
        <v>36588</v>
      </c>
      <c r="C87">
        <f t="shared" si="1"/>
        <v>63</v>
      </c>
    </row>
    <row r="88" spans="1:3" x14ac:dyDescent="0.25">
      <c r="A88" s="3" t="s">
        <v>859</v>
      </c>
      <c r="B88" s="21">
        <v>36661</v>
      </c>
      <c r="C88">
        <f t="shared" si="1"/>
        <v>136</v>
      </c>
    </row>
    <row r="89" spans="1:3" x14ac:dyDescent="0.25">
      <c r="A89" s="3" t="s">
        <v>859</v>
      </c>
      <c r="B89" s="21">
        <v>36990</v>
      </c>
      <c r="C89">
        <f t="shared" si="1"/>
        <v>99</v>
      </c>
    </row>
    <row r="90" spans="1:3" x14ac:dyDescent="0.25">
      <c r="A90" s="3" t="s">
        <v>859</v>
      </c>
      <c r="B90" s="21">
        <v>37057</v>
      </c>
      <c r="C90">
        <f t="shared" si="1"/>
        <v>166</v>
      </c>
    </row>
    <row r="91" spans="1:3" x14ac:dyDescent="0.25">
      <c r="A91" s="3" t="s">
        <v>859</v>
      </c>
      <c r="B91" s="21">
        <v>37112</v>
      </c>
      <c r="C91">
        <f t="shared" si="1"/>
        <v>221</v>
      </c>
    </row>
    <row r="92" spans="1:3" x14ac:dyDescent="0.25">
      <c r="A92" s="3" t="s">
        <v>859</v>
      </c>
      <c r="B92" s="21">
        <v>37322</v>
      </c>
      <c r="C92">
        <f t="shared" si="1"/>
        <v>66</v>
      </c>
    </row>
    <row r="93" spans="1:3" x14ac:dyDescent="0.25">
      <c r="A93" s="3" t="s">
        <v>859</v>
      </c>
      <c r="B93" s="21">
        <v>37391</v>
      </c>
      <c r="C93">
        <f t="shared" si="1"/>
        <v>135</v>
      </c>
    </row>
    <row r="94" spans="1:3" x14ac:dyDescent="0.25">
      <c r="A94" s="3" t="s">
        <v>859</v>
      </c>
      <c r="B94" s="21">
        <v>37508</v>
      </c>
      <c r="C94">
        <f t="shared" si="1"/>
        <v>252</v>
      </c>
    </row>
    <row r="95" spans="1:3" x14ac:dyDescent="0.25">
      <c r="A95" s="3" t="s">
        <v>859</v>
      </c>
      <c r="B95" s="21">
        <v>37694</v>
      </c>
      <c r="C95">
        <f t="shared" si="1"/>
        <v>73</v>
      </c>
    </row>
    <row r="96" spans="1:3" x14ac:dyDescent="0.25">
      <c r="A96" s="3" t="s">
        <v>859</v>
      </c>
      <c r="B96" s="21">
        <v>37762</v>
      </c>
      <c r="C96">
        <f t="shared" si="1"/>
        <v>141</v>
      </c>
    </row>
    <row r="97" spans="1:3" x14ac:dyDescent="0.25">
      <c r="A97" s="3" t="s">
        <v>859</v>
      </c>
      <c r="B97" s="21">
        <v>37866</v>
      </c>
      <c r="C97">
        <f t="shared" si="1"/>
        <v>245</v>
      </c>
    </row>
    <row r="98" spans="1:3" x14ac:dyDescent="0.25">
      <c r="A98" s="3" t="s">
        <v>859</v>
      </c>
      <c r="B98" s="21">
        <v>38069</v>
      </c>
      <c r="C98">
        <f t="shared" si="1"/>
        <v>83</v>
      </c>
    </row>
    <row r="99" spans="1:3" x14ac:dyDescent="0.25">
      <c r="A99" s="3" t="s">
        <v>859</v>
      </c>
      <c r="B99" s="21">
        <v>38135</v>
      </c>
      <c r="C99">
        <f t="shared" si="1"/>
        <v>149</v>
      </c>
    </row>
    <row r="100" spans="1:3" x14ac:dyDescent="0.25">
      <c r="A100" s="3" t="s">
        <v>859</v>
      </c>
      <c r="B100" s="21">
        <v>38236</v>
      </c>
      <c r="C100">
        <f t="shared" si="1"/>
        <v>250</v>
      </c>
    </row>
    <row r="101" spans="1:3" x14ac:dyDescent="0.25">
      <c r="A101" s="3" t="s">
        <v>859</v>
      </c>
      <c r="B101" s="21">
        <v>38446</v>
      </c>
      <c r="C101">
        <f t="shared" si="1"/>
        <v>94</v>
      </c>
    </row>
    <row r="102" spans="1:3" x14ac:dyDescent="0.25">
      <c r="A102" s="3" t="s">
        <v>859</v>
      </c>
      <c r="B102" s="21">
        <v>38499</v>
      </c>
      <c r="C102">
        <f t="shared" si="1"/>
        <v>147</v>
      </c>
    </row>
    <row r="103" spans="1:3" x14ac:dyDescent="0.25">
      <c r="A103" s="3" t="s">
        <v>859</v>
      </c>
      <c r="B103" s="21">
        <v>38600</v>
      </c>
      <c r="C103">
        <f t="shared" si="1"/>
        <v>248</v>
      </c>
    </row>
    <row r="104" spans="1:3" x14ac:dyDescent="0.25">
      <c r="A104" s="3" t="s">
        <v>859</v>
      </c>
      <c r="B104" s="21">
        <v>38789</v>
      </c>
      <c r="C104">
        <f t="shared" si="1"/>
        <v>72</v>
      </c>
    </row>
    <row r="105" spans="1:3" x14ac:dyDescent="0.25">
      <c r="A105" s="3" t="s">
        <v>859</v>
      </c>
      <c r="B105" s="21">
        <v>38847</v>
      </c>
      <c r="C105">
        <f t="shared" si="1"/>
        <v>130</v>
      </c>
    </row>
    <row r="106" spans="1:3" x14ac:dyDescent="0.25">
      <c r="A106" s="3" t="s">
        <v>859</v>
      </c>
      <c r="B106" s="21">
        <v>39196</v>
      </c>
      <c r="C106">
        <f t="shared" si="1"/>
        <v>114</v>
      </c>
    </row>
    <row r="107" spans="1:3" x14ac:dyDescent="0.25">
      <c r="A107" s="3" t="s">
        <v>859</v>
      </c>
      <c r="B107" s="21">
        <v>39261</v>
      </c>
      <c r="C107">
        <f t="shared" si="1"/>
        <v>179</v>
      </c>
    </row>
    <row r="108" spans="1:3" x14ac:dyDescent="0.25">
      <c r="A108" s="3" t="s">
        <v>859</v>
      </c>
      <c r="B108" s="21">
        <v>39338</v>
      </c>
      <c r="C108">
        <f t="shared" si="1"/>
        <v>256</v>
      </c>
    </row>
    <row r="109" spans="1:3" x14ac:dyDescent="0.25">
      <c r="A109" s="3" t="s">
        <v>859</v>
      </c>
      <c r="B109" s="21">
        <v>39549</v>
      </c>
      <c r="C109">
        <f t="shared" si="1"/>
        <v>102</v>
      </c>
    </row>
    <row r="110" spans="1:3" x14ac:dyDescent="0.25">
      <c r="A110" s="3" t="s">
        <v>859</v>
      </c>
      <c r="B110" s="21">
        <v>39605</v>
      </c>
      <c r="C110">
        <f t="shared" si="1"/>
        <v>158</v>
      </c>
    </row>
    <row r="111" spans="1:3" x14ac:dyDescent="0.25">
      <c r="A111" s="3" t="s">
        <v>859</v>
      </c>
      <c r="B111" s="21">
        <v>39702</v>
      </c>
      <c r="C111">
        <f t="shared" si="1"/>
        <v>255</v>
      </c>
    </row>
    <row r="112" spans="1:3" x14ac:dyDescent="0.25">
      <c r="A112" s="3" t="s">
        <v>859</v>
      </c>
      <c r="B112" s="21">
        <v>39892</v>
      </c>
      <c r="C112">
        <f t="shared" si="1"/>
        <v>79</v>
      </c>
    </row>
    <row r="113" spans="1:3" x14ac:dyDescent="0.25">
      <c r="A113" s="3" t="s">
        <v>859</v>
      </c>
      <c r="B113" s="21">
        <v>39969</v>
      </c>
      <c r="C113">
        <f t="shared" si="1"/>
        <v>156</v>
      </c>
    </row>
    <row r="114" spans="1:3" x14ac:dyDescent="0.25">
      <c r="A114" s="3" t="s">
        <v>859</v>
      </c>
      <c r="B114" s="21">
        <v>40049</v>
      </c>
      <c r="C114">
        <f t="shared" si="1"/>
        <v>236</v>
      </c>
    </row>
    <row r="115" spans="1:3" x14ac:dyDescent="0.25">
      <c r="A115" s="3" t="s">
        <v>859</v>
      </c>
      <c r="B115" s="21">
        <v>40267</v>
      </c>
      <c r="C115">
        <f t="shared" si="1"/>
        <v>89</v>
      </c>
    </row>
    <row r="116" spans="1:3" x14ac:dyDescent="0.25">
      <c r="A116" s="3" t="s">
        <v>859</v>
      </c>
      <c r="B116" s="21">
        <v>40267</v>
      </c>
      <c r="C116">
        <f t="shared" si="1"/>
        <v>89</v>
      </c>
    </row>
    <row r="117" spans="1:3" x14ac:dyDescent="0.25">
      <c r="A117" s="3" t="s">
        <v>859</v>
      </c>
      <c r="B117" s="21">
        <v>40365</v>
      </c>
      <c r="C117">
        <f t="shared" si="1"/>
        <v>187</v>
      </c>
    </row>
    <row r="118" spans="1:3" x14ac:dyDescent="0.25">
      <c r="A118" s="3" t="s">
        <v>859</v>
      </c>
      <c r="B118" s="21">
        <v>40365</v>
      </c>
      <c r="C118">
        <f t="shared" si="1"/>
        <v>187</v>
      </c>
    </row>
    <row r="119" spans="1:3" x14ac:dyDescent="0.25">
      <c r="A119" s="3" t="s">
        <v>859</v>
      </c>
      <c r="B119" s="21">
        <v>40632</v>
      </c>
      <c r="C119">
        <f t="shared" si="1"/>
        <v>89</v>
      </c>
    </row>
    <row r="120" spans="1:3" x14ac:dyDescent="0.25">
      <c r="A120" s="3" t="s">
        <v>859</v>
      </c>
      <c r="B120" s="21">
        <v>40674</v>
      </c>
      <c r="C120">
        <f t="shared" si="1"/>
        <v>131</v>
      </c>
    </row>
    <row r="121" spans="1:3" x14ac:dyDescent="0.25">
      <c r="A121" s="3" t="s">
        <v>859</v>
      </c>
      <c r="B121" s="21">
        <v>40795</v>
      </c>
      <c r="C121">
        <f t="shared" si="1"/>
        <v>252</v>
      </c>
    </row>
    <row r="122" spans="1:3" x14ac:dyDescent="0.25">
      <c r="A122" s="3" t="s">
        <v>859</v>
      </c>
      <c r="B122" s="21">
        <v>41004</v>
      </c>
      <c r="C122">
        <f t="shared" si="1"/>
        <v>96</v>
      </c>
    </row>
    <row r="123" spans="1:3" x14ac:dyDescent="0.25">
      <c r="A123" s="3" t="s">
        <v>859</v>
      </c>
      <c r="B123" s="21">
        <v>41088</v>
      </c>
      <c r="C123">
        <f t="shared" si="1"/>
        <v>180</v>
      </c>
    </row>
    <row r="124" spans="1:3" x14ac:dyDescent="0.25">
      <c r="A124" s="3" t="s">
        <v>860</v>
      </c>
      <c r="B124" s="21">
        <v>38135</v>
      </c>
      <c r="C124">
        <f t="shared" si="1"/>
        <v>149</v>
      </c>
    </row>
    <row r="125" spans="1:3" x14ac:dyDescent="0.25">
      <c r="A125" s="3" t="s">
        <v>860</v>
      </c>
      <c r="B125" s="21">
        <v>38236</v>
      </c>
      <c r="C125">
        <f t="shared" si="1"/>
        <v>250</v>
      </c>
    </row>
    <row r="126" spans="1:3" x14ac:dyDescent="0.25">
      <c r="A126" s="3" t="s">
        <v>860</v>
      </c>
      <c r="B126" s="21">
        <v>38499</v>
      </c>
      <c r="C126">
        <f t="shared" si="1"/>
        <v>147</v>
      </c>
    </row>
    <row r="127" spans="1:3" x14ac:dyDescent="0.25">
      <c r="A127" s="3" t="s">
        <v>860</v>
      </c>
      <c r="B127" s="21">
        <v>38600</v>
      </c>
      <c r="C127">
        <f t="shared" si="1"/>
        <v>248</v>
      </c>
    </row>
    <row r="128" spans="1:3" x14ac:dyDescent="0.25">
      <c r="A128" s="3" t="s">
        <v>860</v>
      </c>
      <c r="B128" s="21">
        <v>38847</v>
      </c>
      <c r="C128">
        <f t="shared" si="1"/>
        <v>130</v>
      </c>
    </row>
    <row r="129" spans="1:3" x14ac:dyDescent="0.25">
      <c r="A129" s="3" t="s">
        <v>860</v>
      </c>
      <c r="B129" s="21">
        <v>39001</v>
      </c>
      <c r="C129">
        <f t="shared" ref="C129:C192" si="2">B129-DATE(YEAR(B129),1,1)+1</f>
        <v>284</v>
      </c>
    </row>
    <row r="130" spans="1:3" x14ac:dyDescent="0.25">
      <c r="A130" s="3" t="s">
        <v>860</v>
      </c>
      <c r="B130" s="21">
        <v>39196</v>
      </c>
      <c r="C130">
        <f t="shared" si="2"/>
        <v>114</v>
      </c>
    </row>
    <row r="131" spans="1:3" x14ac:dyDescent="0.25">
      <c r="A131" s="3" t="s">
        <v>860</v>
      </c>
      <c r="B131" s="21">
        <v>39261</v>
      </c>
      <c r="C131">
        <f t="shared" si="2"/>
        <v>179</v>
      </c>
    </row>
    <row r="132" spans="1:3" x14ac:dyDescent="0.25">
      <c r="A132" s="3" t="s">
        <v>860</v>
      </c>
      <c r="B132" s="21">
        <v>39338</v>
      </c>
      <c r="C132">
        <f t="shared" si="2"/>
        <v>256</v>
      </c>
    </row>
    <row r="133" spans="1:3" x14ac:dyDescent="0.25">
      <c r="A133" s="3" t="s">
        <v>860</v>
      </c>
      <c r="B133" s="21">
        <v>39549</v>
      </c>
      <c r="C133">
        <f t="shared" si="2"/>
        <v>102</v>
      </c>
    </row>
    <row r="134" spans="1:3" x14ac:dyDescent="0.25">
      <c r="A134" s="3" t="s">
        <v>860</v>
      </c>
      <c r="B134" s="21">
        <v>39605</v>
      </c>
      <c r="C134">
        <f t="shared" si="2"/>
        <v>158</v>
      </c>
    </row>
    <row r="135" spans="1:3" x14ac:dyDescent="0.25">
      <c r="A135" s="3" t="s">
        <v>860</v>
      </c>
      <c r="B135" s="21">
        <v>39702</v>
      </c>
      <c r="C135">
        <f t="shared" si="2"/>
        <v>255</v>
      </c>
    </row>
    <row r="136" spans="1:3" x14ac:dyDescent="0.25">
      <c r="A136" s="3" t="s">
        <v>861</v>
      </c>
      <c r="B136" s="21">
        <v>36661</v>
      </c>
      <c r="C136">
        <f t="shared" si="2"/>
        <v>136</v>
      </c>
    </row>
    <row r="137" spans="1:3" x14ac:dyDescent="0.25">
      <c r="A137" s="3" t="s">
        <v>861</v>
      </c>
      <c r="B137" s="21">
        <v>36990</v>
      </c>
      <c r="C137">
        <f t="shared" si="2"/>
        <v>99</v>
      </c>
    </row>
    <row r="138" spans="1:3" x14ac:dyDescent="0.25">
      <c r="A138" s="3" t="s">
        <v>861</v>
      </c>
      <c r="B138" s="21">
        <v>37057</v>
      </c>
      <c r="C138">
        <f t="shared" si="2"/>
        <v>166</v>
      </c>
    </row>
    <row r="139" spans="1:3" x14ac:dyDescent="0.25">
      <c r="A139" s="3" t="s">
        <v>861</v>
      </c>
      <c r="B139" s="21">
        <v>37322</v>
      </c>
      <c r="C139">
        <f t="shared" si="2"/>
        <v>66</v>
      </c>
    </row>
    <row r="140" spans="1:3" x14ac:dyDescent="0.25">
      <c r="A140" s="3" t="s">
        <v>861</v>
      </c>
      <c r="B140" s="21">
        <v>37391</v>
      </c>
      <c r="C140">
        <f t="shared" si="2"/>
        <v>135</v>
      </c>
    </row>
    <row r="141" spans="1:3" x14ac:dyDescent="0.25">
      <c r="A141" s="3" t="s">
        <v>861</v>
      </c>
      <c r="B141" s="21">
        <v>37694</v>
      </c>
      <c r="C141">
        <f t="shared" si="2"/>
        <v>73</v>
      </c>
    </row>
    <row r="142" spans="1:3" x14ac:dyDescent="0.25">
      <c r="A142" s="3" t="s">
        <v>861</v>
      </c>
      <c r="B142" s="21">
        <v>37762</v>
      </c>
      <c r="C142">
        <f t="shared" si="2"/>
        <v>141</v>
      </c>
    </row>
    <row r="143" spans="1:3" x14ac:dyDescent="0.25">
      <c r="A143" s="3" t="s">
        <v>862</v>
      </c>
      <c r="B143" s="21">
        <v>38069</v>
      </c>
      <c r="C143">
        <f t="shared" si="2"/>
        <v>83</v>
      </c>
    </row>
    <row r="144" spans="1:3" x14ac:dyDescent="0.25">
      <c r="A144" s="3" t="s">
        <v>862</v>
      </c>
      <c r="B144" s="21">
        <v>38135</v>
      </c>
      <c r="C144">
        <f t="shared" si="2"/>
        <v>149</v>
      </c>
    </row>
    <row r="145" spans="1:3" x14ac:dyDescent="0.25">
      <c r="A145" s="3" t="s">
        <v>862</v>
      </c>
      <c r="B145" s="21">
        <v>38446</v>
      </c>
      <c r="C145">
        <f t="shared" si="2"/>
        <v>94</v>
      </c>
    </row>
    <row r="146" spans="1:3" x14ac:dyDescent="0.25">
      <c r="A146" s="3" t="s">
        <v>862</v>
      </c>
      <c r="B146" s="21">
        <v>38499</v>
      </c>
      <c r="C146">
        <f t="shared" si="2"/>
        <v>147</v>
      </c>
    </row>
    <row r="147" spans="1:3" x14ac:dyDescent="0.25">
      <c r="A147" s="3" t="s">
        <v>862</v>
      </c>
      <c r="B147" s="21">
        <v>38789</v>
      </c>
      <c r="C147">
        <f t="shared" si="2"/>
        <v>72</v>
      </c>
    </row>
    <row r="148" spans="1:3" x14ac:dyDescent="0.25">
      <c r="A148" s="3" t="s">
        <v>862</v>
      </c>
      <c r="B148" s="21">
        <v>38847</v>
      </c>
      <c r="C148">
        <f t="shared" si="2"/>
        <v>130</v>
      </c>
    </row>
    <row r="149" spans="1:3" x14ac:dyDescent="0.25">
      <c r="A149" s="3" t="s">
        <v>863</v>
      </c>
      <c r="B149" s="21">
        <v>36661</v>
      </c>
      <c r="C149">
        <f t="shared" si="2"/>
        <v>136</v>
      </c>
    </row>
    <row r="150" spans="1:3" x14ac:dyDescent="0.25">
      <c r="A150" s="3" t="s">
        <v>863</v>
      </c>
      <c r="B150" s="21">
        <v>36990</v>
      </c>
      <c r="C150">
        <f t="shared" si="2"/>
        <v>99</v>
      </c>
    </row>
    <row r="151" spans="1:3" x14ac:dyDescent="0.25">
      <c r="A151" s="3" t="s">
        <v>863</v>
      </c>
      <c r="B151" s="21">
        <v>37057</v>
      </c>
      <c r="C151">
        <f t="shared" si="2"/>
        <v>166</v>
      </c>
    </row>
    <row r="152" spans="1:3" x14ac:dyDescent="0.25">
      <c r="A152" s="3" t="s">
        <v>863</v>
      </c>
      <c r="B152" s="21">
        <v>37322</v>
      </c>
      <c r="C152">
        <f t="shared" si="2"/>
        <v>66</v>
      </c>
    </row>
    <row r="153" spans="1:3" x14ac:dyDescent="0.25">
      <c r="A153" s="3" t="s">
        <v>863</v>
      </c>
      <c r="B153" s="21">
        <v>37391</v>
      </c>
      <c r="C153">
        <f t="shared" si="2"/>
        <v>135</v>
      </c>
    </row>
    <row r="154" spans="1:3" x14ac:dyDescent="0.25">
      <c r="A154" s="3" t="s">
        <v>863</v>
      </c>
      <c r="B154" s="21">
        <v>37694</v>
      </c>
      <c r="C154">
        <f t="shared" si="2"/>
        <v>73</v>
      </c>
    </row>
    <row r="155" spans="1:3" x14ac:dyDescent="0.25">
      <c r="A155" s="3" t="s">
        <v>863</v>
      </c>
      <c r="B155" s="21">
        <v>37762</v>
      </c>
      <c r="C155">
        <f t="shared" si="2"/>
        <v>141</v>
      </c>
    </row>
    <row r="156" spans="1:3" x14ac:dyDescent="0.25">
      <c r="A156" s="3" t="s">
        <v>863</v>
      </c>
      <c r="B156" s="21">
        <v>38069</v>
      </c>
      <c r="C156">
        <f t="shared" si="2"/>
        <v>83</v>
      </c>
    </row>
    <row r="157" spans="1:3" x14ac:dyDescent="0.25">
      <c r="A157" s="3" t="s">
        <v>863</v>
      </c>
      <c r="B157" s="21">
        <v>38135</v>
      </c>
      <c r="C157">
        <f t="shared" si="2"/>
        <v>149</v>
      </c>
    </row>
    <row r="158" spans="1:3" x14ac:dyDescent="0.25">
      <c r="A158" s="3" t="s">
        <v>864</v>
      </c>
      <c r="B158" s="21">
        <v>38446</v>
      </c>
      <c r="C158">
        <f t="shared" si="2"/>
        <v>94</v>
      </c>
    </row>
    <row r="159" spans="1:3" x14ac:dyDescent="0.25">
      <c r="A159" s="3" t="s">
        <v>864</v>
      </c>
      <c r="B159" s="21">
        <v>38499</v>
      </c>
      <c r="C159">
        <f t="shared" si="2"/>
        <v>147</v>
      </c>
    </row>
    <row r="160" spans="1:3" x14ac:dyDescent="0.25">
      <c r="A160" s="3" t="s">
        <v>864</v>
      </c>
      <c r="B160" s="21">
        <v>38789</v>
      </c>
      <c r="C160">
        <f t="shared" si="2"/>
        <v>72</v>
      </c>
    </row>
    <row r="161" spans="1:3" x14ac:dyDescent="0.25">
      <c r="A161" s="3" t="s">
        <v>864</v>
      </c>
      <c r="B161" s="21">
        <v>38847</v>
      </c>
      <c r="C161">
        <f t="shared" si="2"/>
        <v>130</v>
      </c>
    </row>
    <row r="162" spans="1:3" x14ac:dyDescent="0.25">
      <c r="A162" s="3" t="s">
        <v>864</v>
      </c>
      <c r="B162" s="21">
        <v>39196</v>
      </c>
      <c r="C162">
        <f t="shared" si="2"/>
        <v>114</v>
      </c>
    </row>
    <row r="163" spans="1:3" x14ac:dyDescent="0.25">
      <c r="A163" s="3" t="s">
        <v>864</v>
      </c>
      <c r="B163" s="21">
        <v>39261</v>
      </c>
      <c r="C163">
        <f t="shared" si="2"/>
        <v>179</v>
      </c>
    </row>
    <row r="164" spans="1:3" x14ac:dyDescent="0.25">
      <c r="A164" s="3" t="s">
        <v>865</v>
      </c>
      <c r="B164" s="21">
        <v>39892</v>
      </c>
      <c r="C164">
        <f t="shared" si="2"/>
        <v>79</v>
      </c>
    </row>
    <row r="165" spans="1:3" x14ac:dyDescent="0.25">
      <c r="A165" s="3" t="s">
        <v>865</v>
      </c>
      <c r="B165" s="21">
        <v>39969</v>
      </c>
      <c r="C165">
        <f t="shared" si="2"/>
        <v>156</v>
      </c>
    </row>
    <row r="166" spans="1:3" x14ac:dyDescent="0.25">
      <c r="A166" s="3" t="s">
        <v>865</v>
      </c>
      <c r="B166" s="21">
        <v>40049</v>
      </c>
      <c r="C166">
        <f t="shared" si="2"/>
        <v>236</v>
      </c>
    </row>
    <row r="167" spans="1:3" x14ac:dyDescent="0.25">
      <c r="A167" s="3" t="s">
        <v>865</v>
      </c>
      <c r="B167" s="21">
        <v>40267</v>
      </c>
      <c r="C167">
        <f t="shared" si="2"/>
        <v>89</v>
      </c>
    </row>
    <row r="168" spans="1:3" x14ac:dyDescent="0.25">
      <c r="A168" s="3" t="s">
        <v>865</v>
      </c>
      <c r="B168" s="21">
        <v>40365</v>
      </c>
      <c r="C168">
        <f t="shared" si="2"/>
        <v>187</v>
      </c>
    </row>
    <row r="169" spans="1:3" x14ac:dyDescent="0.25">
      <c r="A169" s="3" t="s">
        <v>865</v>
      </c>
      <c r="B169" s="21">
        <v>40455</v>
      </c>
      <c r="C169">
        <f t="shared" si="2"/>
        <v>277</v>
      </c>
    </row>
    <row r="170" spans="1:3" x14ac:dyDescent="0.25">
      <c r="A170" s="3" t="s">
        <v>865</v>
      </c>
      <c r="B170" s="21">
        <v>40512</v>
      </c>
      <c r="C170">
        <f t="shared" si="2"/>
        <v>334</v>
      </c>
    </row>
    <row r="171" spans="1:3" x14ac:dyDescent="0.25">
      <c r="A171" s="3" t="s">
        <v>865</v>
      </c>
      <c r="B171" s="21">
        <v>40632</v>
      </c>
      <c r="C171">
        <f t="shared" si="2"/>
        <v>89</v>
      </c>
    </row>
    <row r="172" spans="1:3" x14ac:dyDescent="0.25">
      <c r="A172" s="3" t="s">
        <v>865</v>
      </c>
      <c r="B172" s="21">
        <v>40674</v>
      </c>
      <c r="C172">
        <f t="shared" si="2"/>
        <v>131</v>
      </c>
    </row>
    <row r="173" spans="1:3" x14ac:dyDescent="0.25">
      <c r="A173" s="3" t="s">
        <v>865</v>
      </c>
      <c r="B173" s="21">
        <v>40795</v>
      </c>
      <c r="C173">
        <f t="shared" si="2"/>
        <v>252</v>
      </c>
    </row>
    <row r="174" spans="1:3" x14ac:dyDescent="0.25">
      <c r="A174" s="3" t="s">
        <v>865</v>
      </c>
      <c r="B174" s="21">
        <v>41004</v>
      </c>
      <c r="C174">
        <f t="shared" si="2"/>
        <v>96</v>
      </c>
    </row>
    <row r="175" spans="1:3" x14ac:dyDescent="0.25">
      <c r="A175" s="3" t="s">
        <v>865</v>
      </c>
      <c r="B175" s="21">
        <v>41088</v>
      </c>
      <c r="C175">
        <f t="shared" si="2"/>
        <v>180</v>
      </c>
    </row>
    <row r="176" spans="1:3" x14ac:dyDescent="0.25">
      <c r="A176" s="3" t="s">
        <v>865</v>
      </c>
      <c r="B176" s="21">
        <v>41177</v>
      </c>
      <c r="C176">
        <f t="shared" si="2"/>
        <v>269</v>
      </c>
    </row>
    <row r="177" spans="1:3" x14ac:dyDescent="0.25">
      <c r="A177" s="3" t="s">
        <v>866</v>
      </c>
      <c r="B177" s="21">
        <v>39892</v>
      </c>
      <c r="C177">
        <f t="shared" si="2"/>
        <v>79</v>
      </c>
    </row>
    <row r="178" spans="1:3" x14ac:dyDescent="0.25">
      <c r="A178" s="3" t="s">
        <v>866</v>
      </c>
      <c r="B178" s="21">
        <v>39969</v>
      </c>
      <c r="C178">
        <f t="shared" si="2"/>
        <v>156</v>
      </c>
    </row>
    <row r="179" spans="1:3" x14ac:dyDescent="0.25">
      <c r="A179" s="3" t="s">
        <v>866</v>
      </c>
      <c r="B179" s="21">
        <v>40049</v>
      </c>
      <c r="C179">
        <f t="shared" si="2"/>
        <v>236</v>
      </c>
    </row>
    <row r="180" spans="1:3" x14ac:dyDescent="0.25">
      <c r="A180" s="3" t="s">
        <v>866</v>
      </c>
      <c r="B180" s="21">
        <v>40267</v>
      </c>
      <c r="C180">
        <f t="shared" si="2"/>
        <v>89</v>
      </c>
    </row>
    <row r="181" spans="1:3" x14ac:dyDescent="0.25">
      <c r="A181" s="3" t="s">
        <v>866</v>
      </c>
      <c r="B181" s="21">
        <v>40365</v>
      </c>
      <c r="C181">
        <f t="shared" si="2"/>
        <v>187</v>
      </c>
    </row>
    <row r="182" spans="1:3" x14ac:dyDescent="0.25">
      <c r="A182" s="3" t="s">
        <v>866</v>
      </c>
      <c r="B182" s="21">
        <v>40455</v>
      </c>
      <c r="C182">
        <f t="shared" si="2"/>
        <v>277</v>
      </c>
    </row>
    <row r="183" spans="1:3" x14ac:dyDescent="0.25">
      <c r="A183" s="3" t="s">
        <v>866</v>
      </c>
      <c r="B183" s="21">
        <v>40512</v>
      </c>
      <c r="C183">
        <f t="shared" si="2"/>
        <v>334</v>
      </c>
    </row>
    <row r="184" spans="1:3" x14ac:dyDescent="0.25">
      <c r="A184" s="3" t="s">
        <v>866</v>
      </c>
      <c r="B184" s="21">
        <v>40632</v>
      </c>
      <c r="C184">
        <f t="shared" si="2"/>
        <v>89</v>
      </c>
    </row>
    <row r="185" spans="1:3" x14ac:dyDescent="0.25">
      <c r="A185" s="3" t="s">
        <v>866</v>
      </c>
      <c r="B185" s="21">
        <v>40674</v>
      </c>
      <c r="C185">
        <f t="shared" si="2"/>
        <v>131</v>
      </c>
    </row>
    <row r="186" spans="1:3" x14ac:dyDescent="0.25">
      <c r="A186" s="3" t="s">
        <v>866</v>
      </c>
      <c r="B186" s="21">
        <v>40795</v>
      </c>
      <c r="C186">
        <f t="shared" si="2"/>
        <v>252</v>
      </c>
    </row>
    <row r="187" spans="1:3" x14ac:dyDescent="0.25">
      <c r="A187" s="3" t="s">
        <v>866</v>
      </c>
      <c r="B187" s="21">
        <v>41004</v>
      </c>
      <c r="C187">
        <f t="shared" si="2"/>
        <v>96</v>
      </c>
    </row>
    <row r="188" spans="1:3" x14ac:dyDescent="0.25">
      <c r="A188" s="3" t="s">
        <v>866</v>
      </c>
      <c r="B188" s="21">
        <v>41088</v>
      </c>
      <c r="C188">
        <f t="shared" si="2"/>
        <v>180</v>
      </c>
    </row>
    <row r="189" spans="1:3" x14ac:dyDescent="0.25">
      <c r="A189" s="3" t="s">
        <v>866</v>
      </c>
      <c r="B189" s="21">
        <v>41177</v>
      </c>
      <c r="C189">
        <f t="shared" si="2"/>
        <v>269</v>
      </c>
    </row>
    <row r="190" spans="1:3" x14ac:dyDescent="0.25">
      <c r="A190" s="3" t="s">
        <v>867</v>
      </c>
      <c r="B190" s="21">
        <v>39892</v>
      </c>
      <c r="C190">
        <f t="shared" si="2"/>
        <v>79</v>
      </c>
    </row>
    <row r="191" spans="1:3" x14ac:dyDescent="0.25">
      <c r="A191" s="3" t="s">
        <v>867</v>
      </c>
      <c r="B191" s="21">
        <v>39969</v>
      </c>
      <c r="C191">
        <f t="shared" si="2"/>
        <v>156</v>
      </c>
    </row>
    <row r="192" spans="1:3" x14ac:dyDescent="0.25">
      <c r="A192" s="3" t="s">
        <v>867</v>
      </c>
      <c r="B192" s="21">
        <v>40049</v>
      </c>
      <c r="C192">
        <f t="shared" si="2"/>
        <v>236</v>
      </c>
    </row>
    <row r="193" spans="1:3" x14ac:dyDescent="0.25">
      <c r="A193" s="3" t="s">
        <v>867</v>
      </c>
      <c r="B193" s="21">
        <v>40267</v>
      </c>
      <c r="C193">
        <f t="shared" ref="C193:C256" si="3">B193-DATE(YEAR(B193),1,1)+1</f>
        <v>89</v>
      </c>
    </row>
    <row r="194" spans="1:3" x14ac:dyDescent="0.25">
      <c r="A194" s="3" t="s">
        <v>867</v>
      </c>
      <c r="B194" s="21">
        <v>40365</v>
      </c>
      <c r="C194">
        <f t="shared" si="3"/>
        <v>187</v>
      </c>
    </row>
    <row r="195" spans="1:3" x14ac:dyDescent="0.25">
      <c r="A195" s="3" t="s">
        <v>867</v>
      </c>
      <c r="B195" s="21">
        <v>40455</v>
      </c>
      <c r="C195">
        <f t="shared" si="3"/>
        <v>277</v>
      </c>
    </row>
    <row r="196" spans="1:3" x14ac:dyDescent="0.25">
      <c r="A196" s="3" t="s">
        <v>867</v>
      </c>
      <c r="B196" s="21">
        <v>40512</v>
      </c>
      <c r="C196">
        <f t="shared" si="3"/>
        <v>334</v>
      </c>
    </row>
    <row r="197" spans="1:3" x14ac:dyDescent="0.25">
      <c r="A197" s="3" t="s">
        <v>867</v>
      </c>
      <c r="B197" s="21">
        <v>40632</v>
      </c>
      <c r="C197">
        <f t="shared" si="3"/>
        <v>89</v>
      </c>
    </row>
    <row r="198" spans="1:3" x14ac:dyDescent="0.25">
      <c r="A198" s="3" t="s">
        <v>867</v>
      </c>
      <c r="B198" s="21">
        <v>40674</v>
      </c>
      <c r="C198">
        <f t="shared" si="3"/>
        <v>131</v>
      </c>
    </row>
    <row r="199" spans="1:3" x14ac:dyDescent="0.25">
      <c r="A199" s="3" t="s">
        <v>867</v>
      </c>
      <c r="B199" s="21">
        <v>40795</v>
      </c>
      <c r="C199">
        <f t="shared" si="3"/>
        <v>252</v>
      </c>
    </row>
    <row r="200" spans="1:3" x14ac:dyDescent="0.25">
      <c r="A200" s="3" t="s">
        <v>867</v>
      </c>
      <c r="B200" s="21">
        <v>41004</v>
      </c>
      <c r="C200">
        <f t="shared" si="3"/>
        <v>96</v>
      </c>
    </row>
    <row r="201" spans="1:3" x14ac:dyDescent="0.25">
      <c r="A201" s="3" t="s">
        <v>867</v>
      </c>
      <c r="B201" s="21">
        <v>41088</v>
      </c>
      <c r="C201">
        <f t="shared" si="3"/>
        <v>180</v>
      </c>
    </row>
    <row r="202" spans="1:3" x14ac:dyDescent="0.25">
      <c r="A202" s="3" t="s">
        <v>867</v>
      </c>
      <c r="B202" s="21">
        <v>41177</v>
      </c>
      <c r="C202">
        <f t="shared" si="3"/>
        <v>269</v>
      </c>
    </row>
    <row r="203" spans="1:3" x14ac:dyDescent="0.25">
      <c r="A203" s="3" t="s">
        <v>868</v>
      </c>
      <c r="B203" s="21">
        <v>39892</v>
      </c>
      <c r="C203">
        <f t="shared" si="3"/>
        <v>79</v>
      </c>
    </row>
    <row r="204" spans="1:3" x14ac:dyDescent="0.25">
      <c r="A204" s="3" t="s">
        <v>868</v>
      </c>
      <c r="B204" s="21">
        <v>39969</v>
      </c>
      <c r="C204">
        <f t="shared" si="3"/>
        <v>156</v>
      </c>
    </row>
    <row r="205" spans="1:3" x14ac:dyDescent="0.25">
      <c r="A205" s="3" t="s">
        <v>868</v>
      </c>
      <c r="B205" s="21">
        <v>40049</v>
      </c>
      <c r="C205">
        <f t="shared" si="3"/>
        <v>236</v>
      </c>
    </row>
    <row r="206" spans="1:3" x14ac:dyDescent="0.25">
      <c r="A206" s="3" t="s">
        <v>868</v>
      </c>
      <c r="B206" s="21">
        <v>40267</v>
      </c>
      <c r="C206">
        <f t="shared" si="3"/>
        <v>89</v>
      </c>
    </row>
    <row r="207" spans="1:3" x14ac:dyDescent="0.25">
      <c r="A207" s="3" t="s">
        <v>868</v>
      </c>
      <c r="B207" s="21">
        <v>40365</v>
      </c>
      <c r="C207">
        <f t="shared" si="3"/>
        <v>187</v>
      </c>
    </row>
    <row r="208" spans="1:3" x14ac:dyDescent="0.25">
      <c r="A208" s="3" t="s">
        <v>868</v>
      </c>
      <c r="B208" s="21">
        <v>40632</v>
      </c>
      <c r="C208">
        <f t="shared" si="3"/>
        <v>89</v>
      </c>
    </row>
    <row r="209" spans="1:3" x14ac:dyDescent="0.25">
      <c r="A209" s="3" t="s">
        <v>868</v>
      </c>
      <c r="B209" s="21">
        <v>40674</v>
      </c>
      <c r="C209">
        <f t="shared" si="3"/>
        <v>131</v>
      </c>
    </row>
    <row r="210" spans="1:3" x14ac:dyDescent="0.25">
      <c r="A210" s="3" t="s">
        <v>868</v>
      </c>
      <c r="B210" s="21">
        <v>41004</v>
      </c>
      <c r="C210">
        <f t="shared" si="3"/>
        <v>96</v>
      </c>
    </row>
    <row r="211" spans="1:3" x14ac:dyDescent="0.25">
      <c r="A211" s="3" t="s">
        <v>868</v>
      </c>
      <c r="B211" s="21">
        <v>41088</v>
      </c>
      <c r="C211">
        <f t="shared" si="3"/>
        <v>180</v>
      </c>
    </row>
    <row r="212" spans="1:3" x14ac:dyDescent="0.25">
      <c r="A212" s="3" t="s">
        <v>869</v>
      </c>
      <c r="B212" s="21">
        <v>39892</v>
      </c>
      <c r="C212">
        <f t="shared" si="3"/>
        <v>79</v>
      </c>
    </row>
    <row r="213" spans="1:3" x14ac:dyDescent="0.25">
      <c r="A213" s="3" t="s">
        <v>869</v>
      </c>
      <c r="B213" s="21">
        <v>39969</v>
      </c>
      <c r="C213">
        <f t="shared" si="3"/>
        <v>156</v>
      </c>
    </row>
    <row r="214" spans="1:3" x14ac:dyDescent="0.25">
      <c r="A214" s="3" t="s">
        <v>869</v>
      </c>
      <c r="B214" s="21">
        <v>40049</v>
      </c>
      <c r="C214">
        <f t="shared" si="3"/>
        <v>236</v>
      </c>
    </row>
    <row r="215" spans="1:3" x14ac:dyDescent="0.25">
      <c r="A215" s="3" t="s">
        <v>869</v>
      </c>
      <c r="B215" s="21">
        <v>40267</v>
      </c>
      <c r="C215">
        <f t="shared" si="3"/>
        <v>89</v>
      </c>
    </row>
    <row r="216" spans="1:3" x14ac:dyDescent="0.25">
      <c r="A216" s="3" t="s">
        <v>869</v>
      </c>
      <c r="B216" s="21">
        <v>40365</v>
      </c>
      <c r="C216">
        <f t="shared" si="3"/>
        <v>187</v>
      </c>
    </row>
    <row r="217" spans="1:3" x14ac:dyDescent="0.25">
      <c r="A217" s="3" t="s">
        <v>869</v>
      </c>
      <c r="B217" s="21">
        <v>40455</v>
      </c>
      <c r="C217">
        <f t="shared" si="3"/>
        <v>277</v>
      </c>
    </row>
    <row r="218" spans="1:3" x14ac:dyDescent="0.25">
      <c r="A218" s="3" t="s">
        <v>869</v>
      </c>
      <c r="B218" s="21">
        <v>40512</v>
      </c>
      <c r="C218">
        <f t="shared" si="3"/>
        <v>334</v>
      </c>
    </row>
    <row r="219" spans="1:3" x14ac:dyDescent="0.25">
      <c r="A219" s="3" t="s">
        <v>869</v>
      </c>
      <c r="B219" s="21">
        <v>40632</v>
      </c>
      <c r="C219">
        <f t="shared" si="3"/>
        <v>89</v>
      </c>
    </row>
    <row r="220" spans="1:3" x14ac:dyDescent="0.25">
      <c r="A220" s="3" t="s">
        <v>869</v>
      </c>
      <c r="B220" s="21">
        <v>40674</v>
      </c>
      <c r="C220">
        <f t="shared" si="3"/>
        <v>131</v>
      </c>
    </row>
    <row r="221" spans="1:3" x14ac:dyDescent="0.25">
      <c r="A221" s="3" t="s">
        <v>869</v>
      </c>
      <c r="B221" s="21">
        <v>40795</v>
      </c>
      <c r="C221">
        <f t="shared" si="3"/>
        <v>252</v>
      </c>
    </row>
    <row r="222" spans="1:3" x14ac:dyDescent="0.25">
      <c r="A222" s="3" t="s">
        <v>870</v>
      </c>
      <c r="B222" s="21">
        <v>39892</v>
      </c>
      <c r="C222">
        <f t="shared" si="3"/>
        <v>79</v>
      </c>
    </row>
    <row r="223" spans="1:3" x14ac:dyDescent="0.25">
      <c r="A223" s="3" t="s">
        <v>870</v>
      </c>
      <c r="B223" s="21">
        <v>39969</v>
      </c>
      <c r="C223">
        <f t="shared" si="3"/>
        <v>156</v>
      </c>
    </row>
    <row r="224" spans="1:3" x14ac:dyDescent="0.25">
      <c r="A224" s="3" t="s">
        <v>870</v>
      </c>
      <c r="B224" s="21">
        <v>40049</v>
      </c>
      <c r="C224">
        <f t="shared" si="3"/>
        <v>236</v>
      </c>
    </row>
    <row r="225" spans="1:3" x14ac:dyDescent="0.25">
      <c r="A225" s="3" t="s">
        <v>870</v>
      </c>
      <c r="B225" s="21">
        <v>40267</v>
      </c>
      <c r="C225">
        <f t="shared" si="3"/>
        <v>89</v>
      </c>
    </row>
    <row r="226" spans="1:3" x14ac:dyDescent="0.25">
      <c r="A226" s="3" t="s">
        <v>870</v>
      </c>
      <c r="B226" s="21">
        <v>40365</v>
      </c>
      <c r="C226">
        <f t="shared" si="3"/>
        <v>187</v>
      </c>
    </row>
    <row r="227" spans="1:3" x14ac:dyDescent="0.25">
      <c r="A227" s="3" t="s">
        <v>870</v>
      </c>
      <c r="B227" s="21">
        <v>40455</v>
      </c>
      <c r="C227">
        <f t="shared" si="3"/>
        <v>277</v>
      </c>
    </row>
    <row r="228" spans="1:3" x14ac:dyDescent="0.25">
      <c r="A228" s="3" t="s">
        <v>870</v>
      </c>
      <c r="B228" s="21">
        <v>40512</v>
      </c>
      <c r="C228">
        <f t="shared" si="3"/>
        <v>334</v>
      </c>
    </row>
    <row r="229" spans="1:3" x14ac:dyDescent="0.25">
      <c r="A229" s="3" t="s">
        <v>870</v>
      </c>
      <c r="B229" s="21">
        <v>40632</v>
      </c>
      <c r="C229">
        <f t="shared" si="3"/>
        <v>89</v>
      </c>
    </row>
    <row r="230" spans="1:3" x14ac:dyDescent="0.25">
      <c r="A230" s="3" t="s">
        <v>870</v>
      </c>
      <c r="B230" s="21">
        <v>40674</v>
      </c>
      <c r="C230">
        <f t="shared" si="3"/>
        <v>131</v>
      </c>
    </row>
    <row r="231" spans="1:3" x14ac:dyDescent="0.25">
      <c r="A231" s="3" t="s">
        <v>870</v>
      </c>
      <c r="B231" s="21">
        <v>40795</v>
      </c>
      <c r="C231">
        <f t="shared" si="3"/>
        <v>252</v>
      </c>
    </row>
    <row r="232" spans="1:3" x14ac:dyDescent="0.25">
      <c r="A232" s="3" t="s">
        <v>870</v>
      </c>
      <c r="B232" s="21">
        <v>41004</v>
      </c>
      <c r="C232">
        <f t="shared" si="3"/>
        <v>96</v>
      </c>
    </row>
    <row r="233" spans="1:3" x14ac:dyDescent="0.25">
      <c r="A233" s="3" t="s">
        <v>870</v>
      </c>
      <c r="B233" s="21">
        <v>41088</v>
      </c>
      <c r="C233">
        <f t="shared" si="3"/>
        <v>180</v>
      </c>
    </row>
    <row r="234" spans="1:3" x14ac:dyDescent="0.25">
      <c r="A234" s="3" t="s">
        <v>870</v>
      </c>
      <c r="B234" s="21">
        <v>41177</v>
      </c>
      <c r="C234">
        <f t="shared" si="3"/>
        <v>269</v>
      </c>
    </row>
    <row r="235" spans="1:3" x14ac:dyDescent="0.25">
      <c r="A235" s="3" t="s">
        <v>871</v>
      </c>
      <c r="B235" s="21">
        <v>37391</v>
      </c>
      <c r="C235">
        <f t="shared" si="3"/>
        <v>135</v>
      </c>
    </row>
    <row r="236" spans="1:3" x14ac:dyDescent="0.25">
      <c r="A236" s="3" t="s">
        <v>871</v>
      </c>
      <c r="B236" s="21">
        <v>37508</v>
      </c>
      <c r="C236">
        <f t="shared" si="3"/>
        <v>252</v>
      </c>
    </row>
    <row r="237" spans="1:3" x14ac:dyDescent="0.25">
      <c r="A237" s="3" t="s">
        <v>871</v>
      </c>
      <c r="B237" s="21">
        <v>37694</v>
      </c>
      <c r="C237">
        <f t="shared" si="3"/>
        <v>73</v>
      </c>
    </row>
    <row r="238" spans="1:3" x14ac:dyDescent="0.25">
      <c r="A238" s="3" t="s">
        <v>871</v>
      </c>
      <c r="B238" s="21">
        <v>37762</v>
      </c>
      <c r="C238">
        <f t="shared" si="3"/>
        <v>141</v>
      </c>
    </row>
    <row r="239" spans="1:3" x14ac:dyDescent="0.25">
      <c r="A239" s="3" t="s">
        <v>871</v>
      </c>
      <c r="B239" s="21">
        <v>37866</v>
      </c>
      <c r="C239">
        <f t="shared" si="3"/>
        <v>245</v>
      </c>
    </row>
    <row r="240" spans="1:3" x14ac:dyDescent="0.25">
      <c r="A240" s="3" t="s">
        <v>871</v>
      </c>
      <c r="B240" s="21">
        <v>38069</v>
      </c>
      <c r="C240">
        <f t="shared" si="3"/>
        <v>83</v>
      </c>
    </row>
    <row r="241" spans="1:3" x14ac:dyDescent="0.25">
      <c r="A241" s="3" t="s">
        <v>871</v>
      </c>
      <c r="B241" s="21">
        <v>38135</v>
      </c>
      <c r="C241">
        <f t="shared" si="3"/>
        <v>149</v>
      </c>
    </row>
    <row r="242" spans="1:3" x14ac:dyDescent="0.25">
      <c r="A242" s="3" t="s">
        <v>871</v>
      </c>
      <c r="B242" s="21">
        <v>38236</v>
      </c>
      <c r="C242">
        <f t="shared" si="3"/>
        <v>250</v>
      </c>
    </row>
    <row r="243" spans="1:3" x14ac:dyDescent="0.25">
      <c r="A243" s="3" t="s">
        <v>871</v>
      </c>
      <c r="B243" s="21">
        <v>38446</v>
      </c>
      <c r="C243">
        <f t="shared" si="3"/>
        <v>94</v>
      </c>
    </row>
    <row r="244" spans="1:3" x14ac:dyDescent="0.25">
      <c r="A244" s="3" t="s">
        <v>871</v>
      </c>
      <c r="B244" s="21">
        <v>38499</v>
      </c>
      <c r="C244">
        <f t="shared" si="3"/>
        <v>147</v>
      </c>
    </row>
    <row r="245" spans="1:3" x14ac:dyDescent="0.25">
      <c r="A245" s="3" t="s">
        <v>871</v>
      </c>
      <c r="B245" s="21">
        <v>38600</v>
      </c>
      <c r="C245">
        <f t="shared" si="3"/>
        <v>248</v>
      </c>
    </row>
    <row r="246" spans="1:3" x14ac:dyDescent="0.25">
      <c r="A246" s="3" t="s">
        <v>872</v>
      </c>
      <c r="B246" s="21">
        <v>36661</v>
      </c>
      <c r="C246">
        <f t="shared" si="3"/>
        <v>136</v>
      </c>
    </row>
    <row r="247" spans="1:3" x14ac:dyDescent="0.25">
      <c r="A247" s="3" t="s">
        <v>872</v>
      </c>
      <c r="B247" s="21">
        <v>36789</v>
      </c>
      <c r="C247">
        <f t="shared" si="3"/>
        <v>264</v>
      </c>
    </row>
    <row r="248" spans="1:3" x14ac:dyDescent="0.25">
      <c r="A248" s="3" t="s">
        <v>872</v>
      </c>
      <c r="B248" s="21">
        <v>37391</v>
      </c>
      <c r="C248">
        <f t="shared" si="3"/>
        <v>135</v>
      </c>
    </row>
    <row r="249" spans="1:3" x14ac:dyDescent="0.25">
      <c r="A249" s="3" t="s">
        <v>872</v>
      </c>
      <c r="B249" s="21">
        <v>37508</v>
      </c>
      <c r="C249">
        <f t="shared" si="3"/>
        <v>252</v>
      </c>
    </row>
    <row r="250" spans="1:3" x14ac:dyDescent="0.25">
      <c r="A250" s="3" t="s">
        <v>872</v>
      </c>
      <c r="B250" s="21">
        <v>37762</v>
      </c>
      <c r="C250">
        <f t="shared" si="3"/>
        <v>141</v>
      </c>
    </row>
    <row r="251" spans="1:3" x14ac:dyDescent="0.25">
      <c r="A251" s="3" t="s">
        <v>872</v>
      </c>
      <c r="B251" s="21">
        <v>37866</v>
      </c>
      <c r="C251">
        <f t="shared" si="3"/>
        <v>245</v>
      </c>
    </row>
    <row r="252" spans="1:3" x14ac:dyDescent="0.25">
      <c r="A252" s="3" t="s">
        <v>872</v>
      </c>
      <c r="B252" s="21">
        <v>38135</v>
      </c>
      <c r="C252">
        <f t="shared" si="3"/>
        <v>149</v>
      </c>
    </row>
    <row r="253" spans="1:3" x14ac:dyDescent="0.25">
      <c r="A253" s="3" t="s">
        <v>872</v>
      </c>
      <c r="B253" s="21">
        <v>38236</v>
      </c>
      <c r="C253">
        <f t="shared" si="3"/>
        <v>250</v>
      </c>
    </row>
    <row r="254" spans="1:3" x14ac:dyDescent="0.25">
      <c r="A254" s="3" t="s">
        <v>872</v>
      </c>
      <c r="B254" s="21">
        <v>38446</v>
      </c>
      <c r="C254">
        <f t="shared" si="3"/>
        <v>94</v>
      </c>
    </row>
    <row r="255" spans="1:3" x14ac:dyDescent="0.25">
      <c r="A255" s="3" t="s">
        <v>872</v>
      </c>
      <c r="B255" s="21">
        <v>38499</v>
      </c>
      <c r="C255">
        <f t="shared" si="3"/>
        <v>147</v>
      </c>
    </row>
    <row r="256" spans="1:3" x14ac:dyDescent="0.25">
      <c r="A256" s="3" t="s">
        <v>872</v>
      </c>
      <c r="B256" s="21">
        <v>38600</v>
      </c>
      <c r="C256">
        <f t="shared" si="3"/>
        <v>248</v>
      </c>
    </row>
    <row r="257" spans="1:3" x14ac:dyDescent="0.25">
      <c r="A257" s="3" t="s">
        <v>872</v>
      </c>
      <c r="B257" s="21">
        <v>38847</v>
      </c>
      <c r="C257">
        <f t="shared" ref="C257:C320" si="4">B257-DATE(YEAR(B257),1,1)+1</f>
        <v>130</v>
      </c>
    </row>
    <row r="258" spans="1:3" x14ac:dyDescent="0.25">
      <c r="A258" s="3" t="s">
        <v>872</v>
      </c>
      <c r="B258" s="21">
        <v>39001</v>
      </c>
      <c r="C258">
        <f t="shared" si="4"/>
        <v>284</v>
      </c>
    </row>
    <row r="259" spans="1:3" x14ac:dyDescent="0.25">
      <c r="A259" s="3" t="s">
        <v>872</v>
      </c>
      <c r="B259" s="21">
        <v>39196</v>
      </c>
      <c r="C259">
        <f t="shared" si="4"/>
        <v>114</v>
      </c>
    </row>
    <row r="260" spans="1:3" x14ac:dyDescent="0.25">
      <c r="A260" s="3" t="s">
        <v>872</v>
      </c>
      <c r="B260" s="21">
        <v>39261</v>
      </c>
      <c r="C260">
        <f t="shared" si="4"/>
        <v>179</v>
      </c>
    </row>
    <row r="261" spans="1:3" x14ac:dyDescent="0.25">
      <c r="A261" s="3" t="s">
        <v>872</v>
      </c>
      <c r="B261" s="21">
        <v>39338</v>
      </c>
      <c r="C261">
        <f t="shared" si="4"/>
        <v>256</v>
      </c>
    </row>
    <row r="262" spans="1:3" x14ac:dyDescent="0.25">
      <c r="A262" s="3" t="s">
        <v>872</v>
      </c>
      <c r="B262" s="21">
        <v>39549</v>
      </c>
      <c r="C262">
        <f t="shared" si="4"/>
        <v>102</v>
      </c>
    </row>
    <row r="263" spans="1:3" x14ac:dyDescent="0.25">
      <c r="A263" s="3" t="s">
        <v>872</v>
      </c>
      <c r="B263" s="21">
        <v>39605</v>
      </c>
      <c r="C263">
        <f t="shared" si="4"/>
        <v>158</v>
      </c>
    </row>
    <row r="264" spans="1:3" x14ac:dyDescent="0.25">
      <c r="A264" s="3" t="s">
        <v>872</v>
      </c>
      <c r="B264" s="21">
        <v>39702</v>
      </c>
      <c r="C264">
        <f t="shared" si="4"/>
        <v>255</v>
      </c>
    </row>
    <row r="265" spans="1:3" x14ac:dyDescent="0.25">
      <c r="A265" s="3" t="s">
        <v>872</v>
      </c>
      <c r="B265" s="21">
        <v>39892</v>
      </c>
      <c r="C265">
        <f t="shared" si="4"/>
        <v>79</v>
      </c>
    </row>
    <row r="266" spans="1:3" x14ac:dyDescent="0.25">
      <c r="A266" s="3" t="s">
        <v>872</v>
      </c>
      <c r="B266" s="21">
        <v>39969</v>
      </c>
      <c r="C266">
        <f t="shared" si="4"/>
        <v>156</v>
      </c>
    </row>
    <row r="267" spans="1:3" x14ac:dyDescent="0.25">
      <c r="A267" s="3" t="s">
        <v>872</v>
      </c>
      <c r="B267" s="21">
        <v>40049</v>
      </c>
      <c r="C267">
        <f t="shared" si="4"/>
        <v>236</v>
      </c>
    </row>
    <row r="268" spans="1:3" x14ac:dyDescent="0.25">
      <c r="A268" s="3" t="s">
        <v>872</v>
      </c>
      <c r="B268" s="21">
        <v>40267</v>
      </c>
      <c r="C268">
        <f t="shared" si="4"/>
        <v>89</v>
      </c>
    </row>
    <row r="269" spans="1:3" x14ac:dyDescent="0.25">
      <c r="A269" s="3" t="s">
        <v>872</v>
      </c>
      <c r="B269" s="21">
        <v>40365</v>
      </c>
      <c r="C269">
        <f t="shared" si="4"/>
        <v>187</v>
      </c>
    </row>
    <row r="270" spans="1:3" x14ac:dyDescent="0.25">
      <c r="A270" s="3" t="s">
        <v>872</v>
      </c>
      <c r="B270" s="21">
        <v>40455</v>
      </c>
      <c r="C270">
        <f t="shared" si="4"/>
        <v>277</v>
      </c>
    </row>
    <row r="271" spans="1:3" x14ac:dyDescent="0.25">
      <c r="A271" s="3" t="s">
        <v>872</v>
      </c>
      <c r="B271" s="21">
        <v>40512</v>
      </c>
      <c r="C271">
        <f t="shared" si="4"/>
        <v>334</v>
      </c>
    </row>
    <row r="272" spans="1:3" x14ac:dyDescent="0.25">
      <c r="A272" s="3" t="s">
        <v>872</v>
      </c>
      <c r="B272" s="21">
        <v>40632</v>
      </c>
      <c r="C272">
        <f t="shared" si="4"/>
        <v>89</v>
      </c>
    </row>
    <row r="273" spans="1:3" x14ac:dyDescent="0.25">
      <c r="A273" s="3" t="s">
        <v>872</v>
      </c>
      <c r="B273" s="21">
        <v>40674</v>
      </c>
      <c r="C273">
        <f t="shared" si="4"/>
        <v>131</v>
      </c>
    </row>
    <row r="274" spans="1:3" x14ac:dyDescent="0.25">
      <c r="A274" s="3" t="s">
        <v>872</v>
      </c>
      <c r="B274" s="21">
        <v>40795</v>
      </c>
      <c r="C274">
        <f t="shared" si="4"/>
        <v>252</v>
      </c>
    </row>
    <row r="275" spans="1:3" x14ac:dyDescent="0.25">
      <c r="A275" s="3" t="s">
        <v>872</v>
      </c>
      <c r="B275" s="21">
        <v>41004</v>
      </c>
      <c r="C275">
        <f t="shared" si="4"/>
        <v>96</v>
      </c>
    </row>
    <row r="276" spans="1:3" x14ac:dyDescent="0.25">
      <c r="A276" s="3" t="s">
        <v>872</v>
      </c>
      <c r="B276" s="21">
        <v>41088</v>
      </c>
      <c r="C276">
        <f t="shared" si="4"/>
        <v>180</v>
      </c>
    </row>
    <row r="277" spans="1:3" x14ac:dyDescent="0.25">
      <c r="A277" s="3" t="s">
        <v>872</v>
      </c>
      <c r="B277" s="21">
        <v>41177</v>
      </c>
      <c r="C277">
        <f t="shared" si="4"/>
        <v>269</v>
      </c>
    </row>
    <row r="278" spans="1:3" x14ac:dyDescent="0.25">
      <c r="A278" s="3" t="s">
        <v>873</v>
      </c>
      <c r="B278" s="21">
        <v>37762</v>
      </c>
      <c r="C278">
        <f t="shared" si="4"/>
        <v>141</v>
      </c>
    </row>
    <row r="279" spans="1:3" x14ac:dyDescent="0.25">
      <c r="A279" s="3" t="s">
        <v>873</v>
      </c>
      <c r="B279" s="21">
        <v>38069</v>
      </c>
      <c r="C279">
        <f t="shared" si="4"/>
        <v>83</v>
      </c>
    </row>
    <row r="280" spans="1:3" x14ac:dyDescent="0.25">
      <c r="A280" s="3" t="s">
        <v>873</v>
      </c>
      <c r="B280" s="21">
        <v>38135</v>
      </c>
      <c r="C280">
        <f t="shared" si="4"/>
        <v>149</v>
      </c>
    </row>
    <row r="281" spans="1:3" x14ac:dyDescent="0.25">
      <c r="A281" s="3" t="s">
        <v>873</v>
      </c>
      <c r="B281" s="21">
        <v>38446</v>
      </c>
      <c r="C281">
        <f t="shared" si="4"/>
        <v>94</v>
      </c>
    </row>
    <row r="282" spans="1:3" x14ac:dyDescent="0.25">
      <c r="A282" s="3" t="s">
        <v>873</v>
      </c>
      <c r="B282" s="21">
        <v>38499</v>
      </c>
      <c r="C282">
        <f t="shared" si="4"/>
        <v>147</v>
      </c>
    </row>
    <row r="283" spans="1:3" x14ac:dyDescent="0.25">
      <c r="A283" s="3" t="s">
        <v>873</v>
      </c>
      <c r="B283" s="21">
        <v>38789</v>
      </c>
      <c r="C283">
        <f t="shared" si="4"/>
        <v>72</v>
      </c>
    </row>
    <row r="284" spans="1:3" x14ac:dyDescent="0.25">
      <c r="A284" s="3" t="s">
        <v>873</v>
      </c>
      <c r="B284" s="21">
        <v>38847</v>
      </c>
      <c r="C284">
        <f t="shared" si="4"/>
        <v>130</v>
      </c>
    </row>
    <row r="285" spans="1:3" x14ac:dyDescent="0.25">
      <c r="A285" s="3" t="s">
        <v>874</v>
      </c>
      <c r="B285" s="21">
        <v>36661</v>
      </c>
      <c r="C285">
        <f t="shared" si="4"/>
        <v>136</v>
      </c>
    </row>
    <row r="286" spans="1:3" x14ac:dyDescent="0.25">
      <c r="A286" s="3" t="s">
        <v>874</v>
      </c>
      <c r="B286" s="21">
        <v>36990</v>
      </c>
      <c r="C286">
        <f t="shared" si="4"/>
        <v>99</v>
      </c>
    </row>
    <row r="287" spans="1:3" x14ac:dyDescent="0.25">
      <c r="A287" s="3" t="s">
        <v>874</v>
      </c>
      <c r="B287" s="21">
        <v>37057</v>
      </c>
      <c r="C287">
        <f t="shared" si="4"/>
        <v>166</v>
      </c>
    </row>
    <row r="288" spans="1:3" x14ac:dyDescent="0.25">
      <c r="A288" s="3" t="s">
        <v>874</v>
      </c>
      <c r="B288" s="21">
        <v>37112</v>
      </c>
      <c r="C288">
        <f t="shared" si="4"/>
        <v>221</v>
      </c>
    </row>
    <row r="289" spans="1:3" x14ac:dyDescent="0.25">
      <c r="A289" s="3" t="s">
        <v>874</v>
      </c>
      <c r="B289" s="21">
        <v>37322</v>
      </c>
      <c r="C289">
        <f t="shared" si="4"/>
        <v>66</v>
      </c>
    </row>
    <row r="290" spans="1:3" x14ac:dyDescent="0.25">
      <c r="A290" s="3" t="s">
        <v>874</v>
      </c>
      <c r="B290" s="21">
        <v>37391</v>
      </c>
      <c r="C290">
        <f t="shared" si="4"/>
        <v>135</v>
      </c>
    </row>
    <row r="291" spans="1:3" x14ac:dyDescent="0.25">
      <c r="A291" s="3" t="s">
        <v>874</v>
      </c>
      <c r="B291" s="21">
        <v>37694</v>
      </c>
      <c r="C291">
        <f t="shared" si="4"/>
        <v>73</v>
      </c>
    </row>
    <row r="292" spans="1:3" x14ac:dyDescent="0.25">
      <c r="A292" s="3" t="s">
        <v>874</v>
      </c>
      <c r="B292" s="21">
        <v>37762</v>
      </c>
      <c r="C292">
        <f t="shared" si="4"/>
        <v>141</v>
      </c>
    </row>
    <row r="293" spans="1:3" x14ac:dyDescent="0.25">
      <c r="A293" s="3" t="s">
        <v>874</v>
      </c>
      <c r="B293" s="21">
        <v>38069</v>
      </c>
      <c r="C293">
        <f t="shared" si="4"/>
        <v>83</v>
      </c>
    </row>
    <row r="294" spans="1:3" x14ac:dyDescent="0.25">
      <c r="A294" s="3" t="s">
        <v>874</v>
      </c>
      <c r="B294" s="21">
        <v>38135</v>
      </c>
      <c r="C294">
        <f t="shared" si="4"/>
        <v>149</v>
      </c>
    </row>
    <row r="295" spans="1:3" x14ac:dyDescent="0.25">
      <c r="B295" s="23">
        <v>36588</v>
      </c>
      <c r="C295">
        <f t="shared" si="4"/>
        <v>63</v>
      </c>
    </row>
    <row r="296" spans="1:3" x14ac:dyDescent="0.25">
      <c r="A296" s="3" t="s">
        <v>875</v>
      </c>
      <c r="B296" s="21">
        <v>39196</v>
      </c>
      <c r="C296">
        <f t="shared" si="4"/>
        <v>114</v>
      </c>
    </row>
    <row r="297" spans="1:3" x14ac:dyDescent="0.25">
      <c r="A297" s="3" t="s">
        <v>875</v>
      </c>
      <c r="B297" s="21">
        <v>39261</v>
      </c>
      <c r="C297">
        <f t="shared" si="4"/>
        <v>179</v>
      </c>
    </row>
    <row r="298" spans="1:3" x14ac:dyDescent="0.25">
      <c r="A298" s="3" t="s">
        <v>875</v>
      </c>
      <c r="B298" s="21">
        <v>39549</v>
      </c>
      <c r="C298">
        <f t="shared" si="4"/>
        <v>102</v>
      </c>
    </row>
    <row r="299" spans="1:3" x14ac:dyDescent="0.25">
      <c r="A299" s="3" t="s">
        <v>875</v>
      </c>
      <c r="B299" s="21">
        <v>39605</v>
      </c>
      <c r="C299">
        <f t="shared" si="4"/>
        <v>158</v>
      </c>
    </row>
    <row r="300" spans="1:3" x14ac:dyDescent="0.25">
      <c r="A300" s="3" t="s">
        <v>875</v>
      </c>
      <c r="B300" s="21">
        <v>39892</v>
      </c>
      <c r="C300">
        <f t="shared" si="4"/>
        <v>79</v>
      </c>
    </row>
    <row r="301" spans="1:3" x14ac:dyDescent="0.25">
      <c r="A301" s="3" t="s">
        <v>875</v>
      </c>
      <c r="B301" s="21">
        <v>39969</v>
      </c>
      <c r="C301">
        <f t="shared" si="4"/>
        <v>156</v>
      </c>
    </row>
    <row r="302" spans="1:3" x14ac:dyDescent="0.25">
      <c r="A302" s="3" t="s">
        <v>876</v>
      </c>
      <c r="B302" s="21">
        <v>39196</v>
      </c>
      <c r="C302">
        <f t="shared" si="4"/>
        <v>114</v>
      </c>
    </row>
    <row r="303" spans="1:3" x14ac:dyDescent="0.25">
      <c r="A303" s="3" t="s">
        <v>876</v>
      </c>
      <c r="B303" s="21">
        <v>39261</v>
      </c>
      <c r="C303">
        <f t="shared" si="4"/>
        <v>179</v>
      </c>
    </row>
    <row r="304" spans="1:3" x14ac:dyDescent="0.25">
      <c r="A304" s="3" t="s">
        <v>876</v>
      </c>
      <c r="B304" s="21">
        <v>39338</v>
      </c>
      <c r="C304">
        <f t="shared" si="4"/>
        <v>256</v>
      </c>
    </row>
    <row r="305" spans="1:3" x14ac:dyDescent="0.25">
      <c r="A305" s="3" t="s">
        <v>876</v>
      </c>
      <c r="B305" s="21">
        <v>39549</v>
      </c>
      <c r="C305">
        <f t="shared" si="4"/>
        <v>102</v>
      </c>
    </row>
    <row r="306" spans="1:3" x14ac:dyDescent="0.25">
      <c r="A306" s="3" t="s">
        <v>876</v>
      </c>
      <c r="B306" s="21">
        <v>39605</v>
      </c>
      <c r="C306">
        <f t="shared" si="4"/>
        <v>158</v>
      </c>
    </row>
    <row r="307" spans="1:3" x14ac:dyDescent="0.25">
      <c r="A307" s="3" t="s">
        <v>876</v>
      </c>
      <c r="B307" s="21">
        <v>39702</v>
      </c>
      <c r="C307">
        <f t="shared" si="4"/>
        <v>255</v>
      </c>
    </row>
    <row r="308" spans="1:3" x14ac:dyDescent="0.25">
      <c r="A308" s="3" t="s">
        <v>876</v>
      </c>
      <c r="B308" s="21">
        <v>39892</v>
      </c>
      <c r="C308">
        <f t="shared" si="4"/>
        <v>79</v>
      </c>
    </row>
    <row r="309" spans="1:3" x14ac:dyDescent="0.25">
      <c r="A309" s="3" t="s">
        <v>876</v>
      </c>
      <c r="B309" s="21">
        <v>39969</v>
      </c>
      <c r="C309">
        <f t="shared" si="4"/>
        <v>156</v>
      </c>
    </row>
    <row r="310" spans="1:3" x14ac:dyDescent="0.25">
      <c r="A310" s="3" t="s">
        <v>876</v>
      </c>
      <c r="B310" s="21">
        <v>40049</v>
      </c>
      <c r="C310">
        <f t="shared" si="4"/>
        <v>236</v>
      </c>
    </row>
    <row r="311" spans="1:3" x14ac:dyDescent="0.25">
      <c r="A311" s="3" t="s">
        <v>877</v>
      </c>
      <c r="B311" s="21">
        <v>39892</v>
      </c>
      <c r="C311">
        <f t="shared" si="4"/>
        <v>79</v>
      </c>
    </row>
    <row r="312" spans="1:3" x14ac:dyDescent="0.25">
      <c r="A312" s="3" t="s">
        <v>877</v>
      </c>
      <c r="B312" s="21">
        <v>39969</v>
      </c>
      <c r="C312">
        <f t="shared" si="4"/>
        <v>156</v>
      </c>
    </row>
    <row r="313" spans="1:3" x14ac:dyDescent="0.25">
      <c r="A313" s="3" t="s">
        <v>877</v>
      </c>
      <c r="B313" s="21">
        <v>40049</v>
      </c>
      <c r="C313">
        <f t="shared" si="4"/>
        <v>236</v>
      </c>
    </row>
    <row r="314" spans="1:3" x14ac:dyDescent="0.25">
      <c r="A314" s="3" t="s">
        <v>877</v>
      </c>
      <c r="B314" s="21">
        <v>40267</v>
      </c>
      <c r="C314">
        <f t="shared" si="4"/>
        <v>89</v>
      </c>
    </row>
    <row r="315" spans="1:3" x14ac:dyDescent="0.25">
      <c r="A315" s="3" t="s">
        <v>877</v>
      </c>
      <c r="B315" s="21">
        <v>40365</v>
      </c>
      <c r="C315">
        <f t="shared" si="4"/>
        <v>187</v>
      </c>
    </row>
    <row r="316" spans="1:3" x14ac:dyDescent="0.25">
      <c r="A316" s="3" t="s">
        <v>877</v>
      </c>
      <c r="B316" s="21">
        <v>40455</v>
      </c>
      <c r="C316">
        <f t="shared" si="4"/>
        <v>277</v>
      </c>
    </row>
    <row r="317" spans="1:3" x14ac:dyDescent="0.25">
      <c r="A317" s="3" t="s">
        <v>877</v>
      </c>
      <c r="B317" s="21">
        <v>40512</v>
      </c>
      <c r="C317">
        <f t="shared" si="4"/>
        <v>334</v>
      </c>
    </row>
    <row r="318" spans="1:3" x14ac:dyDescent="0.25">
      <c r="A318" s="3" t="s">
        <v>877</v>
      </c>
      <c r="B318" s="21">
        <v>40632</v>
      </c>
      <c r="C318">
        <f t="shared" si="4"/>
        <v>89</v>
      </c>
    </row>
    <row r="319" spans="1:3" x14ac:dyDescent="0.25">
      <c r="A319" s="3" t="s">
        <v>877</v>
      </c>
      <c r="B319" s="21">
        <v>40674</v>
      </c>
      <c r="C319">
        <f t="shared" si="4"/>
        <v>131</v>
      </c>
    </row>
    <row r="320" spans="1:3" x14ac:dyDescent="0.25">
      <c r="A320" s="3" t="s">
        <v>877</v>
      </c>
      <c r="B320" s="21">
        <v>40795</v>
      </c>
      <c r="C320">
        <f t="shared" si="4"/>
        <v>252</v>
      </c>
    </row>
    <row r="321" spans="1:3" x14ac:dyDescent="0.25">
      <c r="A321" s="3" t="s">
        <v>877</v>
      </c>
      <c r="B321" s="21">
        <v>41004</v>
      </c>
      <c r="C321">
        <f t="shared" ref="C321:C384" si="5">B321-DATE(YEAR(B321),1,1)+1</f>
        <v>96</v>
      </c>
    </row>
    <row r="322" spans="1:3" x14ac:dyDescent="0.25">
      <c r="A322" s="3" t="s">
        <v>877</v>
      </c>
      <c r="B322" s="21">
        <v>41088</v>
      </c>
      <c r="C322">
        <f t="shared" si="5"/>
        <v>180</v>
      </c>
    </row>
    <row r="323" spans="1:3" x14ac:dyDescent="0.25">
      <c r="A323" s="3" t="s">
        <v>877</v>
      </c>
      <c r="B323" s="21">
        <v>41177</v>
      </c>
      <c r="C323">
        <f t="shared" si="5"/>
        <v>269</v>
      </c>
    </row>
    <row r="324" spans="1:3" x14ac:dyDescent="0.25">
      <c r="A324" s="3" t="s">
        <v>878</v>
      </c>
      <c r="B324" s="21">
        <v>38499</v>
      </c>
      <c r="C324">
        <f t="shared" si="5"/>
        <v>147</v>
      </c>
    </row>
    <row r="325" spans="1:3" x14ac:dyDescent="0.25">
      <c r="A325" s="3" t="s">
        <v>878</v>
      </c>
      <c r="B325" s="21">
        <v>38600</v>
      </c>
      <c r="C325">
        <f t="shared" si="5"/>
        <v>248</v>
      </c>
    </row>
    <row r="326" spans="1:3" x14ac:dyDescent="0.25">
      <c r="A326" s="3" t="s">
        <v>878</v>
      </c>
      <c r="B326" s="21">
        <v>39001</v>
      </c>
      <c r="C326">
        <f t="shared" si="5"/>
        <v>284</v>
      </c>
    </row>
    <row r="327" spans="1:3" x14ac:dyDescent="0.25">
      <c r="A327" s="3" t="s">
        <v>878</v>
      </c>
      <c r="B327" s="21">
        <v>39338</v>
      </c>
      <c r="C327">
        <f t="shared" si="5"/>
        <v>256</v>
      </c>
    </row>
    <row r="328" spans="1:3" x14ac:dyDescent="0.25">
      <c r="A328" s="3" t="s">
        <v>878</v>
      </c>
      <c r="B328" s="21">
        <v>40267</v>
      </c>
      <c r="C328">
        <f t="shared" si="5"/>
        <v>89</v>
      </c>
    </row>
    <row r="329" spans="1:3" x14ac:dyDescent="0.25">
      <c r="A329" s="3" t="s">
        <v>878</v>
      </c>
      <c r="B329" s="21">
        <v>40365</v>
      </c>
      <c r="C329">
        <f t="shared" si="5"/>
        <v>187</v>
      </c>
    </row>
    <row r="330" spans="1:3" x14ac:dyDescent="0.25">
      <c r="A330" s="3" t="s">
        <v>878</v>
      </c>
      <c r="B330" s="21">
        <v>40455</v>
      </c>
      <c r="C330">
        <f t="shared" si="5"/>
        <v>277</v>
      </c>
    </row>
    <row r="331" spans="1:3" x14ac:dyDescent="0.25">
      <c r="A331" s="3" t="s">
        <v>878</v>
      </c>
      <c r="B331" s="21">
        <v>40512</v>
      </c>
      <c r="C331">
        <f t="shared" si="5"/>
        <v>334</v>
      </c>
    </row>
    <row r="332" spans="1:3" x14ac:dyDescent="0.25">
      <c r="A332" s="3" t="s">
        <v>878</v>
      </c>
      <c r="B332" s="21">
        <v>40632</v>
      </c>
      <c r="C332">
        <f t="shared" si="5"/>
        <v>89</v>
      </c>
    </row>
    <row r="333" spans="1:3" x14ac:dyDescent="0.25">
      <c r="A333" s="3" t="s">
        <v>878</v>
      </c>
      <c r="B333" s="21">
        <v>40674</v>
      </c>
      <c r="C333">
        <f t="shared" si="5"/>
        <v>131</v>
      </c>
    </row>
    <row r="334" spans="1:3" x14ac:dyDescent="0.25">
      <c r="A334" s="3" t="s">
        <v>878</v>
      </c>
      <c r="B334" s="21">
        <v>40795</v>
      </c>
      <c r="C334">
        <f t="shared" si="5"/>
        <v>252</v>
      </c>
    </row>
    <row r="335" spans="1:3" x14ac:dyDescent="0.25">
      <c r="A335" s="3" t="s">
        <v>879</v>
      </c>
      <c r="B335" s="21">
        <v>39549</v>
      </c>
      <c r="C335">
        <f t="shared" si="5"/>
        <v>102</v>
      </c>
    </row>
    <row r="336" spans="1:3" x14ac:dyDescent="0.25">
      <c r="A336" s="3" t="s">
        <v>879</v>
      </c>
      <c r="B336" s="21">
        <v>39605</v>
      </c>
      <c r="C336">
        <f t="shared" si="5"/>
        <v>158</v>
      </c>
    </row>
    <row r="337" spans="1:3" x14ac:dyDescent="0.25">
      <c r="A337" s="3" t="s">
        <v>879</v>
      </c>
      <c r="B337" s="21">
        <v>39702</v>
      </c>
      <c r="C337">
        <f t="shared" si="5"/>
        <v>255</v>
      </c>
    </row>
    <row r="338" spans="1:3" x14ac:dyDescent="0.25">
      <c r="A338" s="3" t="s">
        <v>879</v>
      </c>
      <c r="B338" s="21">
        <v>39892</v>
      </c>
      <c r="C338">
        <f t="shared" si="5"/>
        <v>79</v>
      </c>
    </row>
    <row r="339" spans="1:3" x14ac:dyDescent="0.25">
      <c r="A339" s="3" t="s">
        <v>879</v>
      </c>
      <c r="B339" s="21">
        <v>39969</v>
      </c>
      <c r="C339">
        <f t="shared" si="5"/>
        <v>156</v>
      </c>
    </row>
    <row r="340" spans="1:3" x14ac:dyDescent="0.25">
      <c r="A340" s="3" t="s">
        <v>879</v>
      </c>
      <c r="B340" s="21">
        <v>40049</v>
      </c>
      <c r="C340">
        <f t="shared" si="5"/>
        <v>236</v>
      </c>
    </row>
    <row r="341" spans="1:3" x14ac:dyDescent="0.25">
      <c r="A341" s="3" t="s">
        <v>879</v>
      </c>
      <c r="B341" s="21">
        <v>40267</v>
      </c>
      <c r="C341">
        <f t="shared" si="5"/>
        <v>89</v>
      </c>
    </row>
    <row r="342" spans="1:3" x14ac:dyDescent="0.25">
      <c r="A342" s="3" t="s">
        <v>879</v>
      </c>
      <c r="B342" s="21">
        <v>40365</v>
      </c>
      <c r="C342">
        <f t="shared" si="5"/>
        <v>187</v>
      </c>
    </row>
    <row r="343" spans="1:3" x14ac:dyDescent="0.25">
      <c r="A343" s="3" t="s">
        <v>879</v>
      </c>
      <c r="B343" s="21">
        <v>40455</v>
      </c>
      <c r="C343">
        <f t="shared" si="5"/>
        <v>277</v>
      </c>
    </row>
    <row r="344" spans="1:3" x14ac:dyDescent="0.25">
      <c r="A344" s="3" t="s">
        <v>879</v>
      </c>
      <c r="B344" s="21">
        <v>40512</v>
      </c>
      <c r="C344">
        <f t="shared" si="5"/>
        <v>334</v>
      </c>
    </row>
    <row r="345" spans="1:3" x14ac:dyDescent="0.25">
      <c r="A345" s="3" t="s">
        <v>880</v>
      </c>
      <c r="B345" s="21">
        <v>36661</v>
      </c>
      <c r="C345">
        <f t="shared" si="5"/>
        <v>136</v>
      </c>
    </row>
    <row r="346" spans="1:3" x14ac:dyDescent="0.25">
      <c r="A346" s="3" t="s">
        <v>880</v>
      </c>
      <c r="B346" s="21">
        <v>36990</v>
      </c>
      <c r="C346">
        <f t="shared" si="5"/>
        <v>99</v>
      </c>
    </row>
    <row r="347" spans="1:3" x14ac:dyDescent="0.25">
      <c r="A347" s="3" t="s">
        <v>880</v>
      </c>
      <c r="B347" s="21">
        <v>37057</v>
      </c>
      <c r="C347">
        <f t="shared" si="5"/>
        <v>166</v>
      </c>
    </row>
    <row r="348" spans="1:3" x14ac:dyDescent="0.25">
      <c r="A348" s="3" t="s">
        <v>880</v>
      </c>
      <c r="B348" s="21">
        <v>37322</v>
      </c>
      <c r="C348">
        <f t="shared" si="5"/>
        <v>66</v>
      </c>
    </row>
    <row r="349" spans="1:3" x14ac:dyDescent="0.25">
      <c r="A349" s="3" t="s">
        <v>880</v>
      </c>
      <c r="B349" s="21">
        <v>37391</v>
      </c>
      <c r="C349">
        <f t="shared" si="5"/>
        <v>135</v>
      </c>
    </row>
    <row r="350" spans="1:3" x14ac:dyDescent="0.25">
      <c r="A350" s="3" t="s">
        <v>880</v>
      </c>
      <c r="B350" s="21">
        <v>37694</v>
      </c>
      <c r="C350">
        <f t="shared" si="5"/>
        <v>73</v>
      </c>
    </row>
    <row r="351" spans="1:3" x14ac:dyDescent="0.25">
      <c r="A351" s="3" t="s">
        <v>880</v>
      </c>
      <c r="B351" s="21">
        <v>37762</v>
      </c>
      <c r="C351">
        <f t="shared" si="5"/>
        <v>141</v>
      </c>
    </row>
    <row r="352" spans="1:3" x14ac:dyDescent="0.25">
      <c r="A352" s="3" t="s">
        <v>880</v>
      </c>
      <c r="B352" s="21">
        <v>38069</v>
      </c>
      <c r="C352">
        <f t="shared" si="5"/>
        <v>83</v>
      </c>
    </row>
    <row r="353" spans="1:3" x14ac:dyDescent="0.25">
      <c r="A353" s="3" t="s">
        <v>880</v>
      </c>
      <c r="B353" s="21">
        <v>38135</v>
      </c>
      <c r="C353">
        <f t="shared" si="5"/>
        <v>149</v>
      </c>
    </row>
    <row r="354" spans="1:3" x14ac:dyDescent="0.25">
      <c r="A354" s="3" t="s">
        <v>881</v>
      </c>
      <c r="B354" s="21">
        <v>37762</v>
      </c>
      <c r="C354">
        <f t="shared" si="5"/>
        <v>141</v>
      </c>
    </row>
    <row r="355" spans="1:3" x14ac:dyDescent="0.25">
      <c r="A355" s="3" t="s">
        <v>881</v>
      </c>
      <c r="B355" s="21">
        <v>38069</v>
      </c>
      <c r="C355">
        <f t="shared" si="5"/>
        <v>83</v>
      </c>
    </row>
    <row r="356" spans="1:3" x14ac:dyDescent="0.25">
      <c r="A356" s="3" t="s">
        <v>881</v>
      </c>
      <c r="B356" s="21">
        <v>38135</v>
      </c>
      <c r="C356">
        <f t="shared" si="5"/>
        <v>149</v>
      </c>
    </row>
    <row r="357" spans="1:3" x14ac:dyDescent="0.25">
      <c r="A357" s="3" t="s">
        <v>881</v>
      </c>
      <c r="B357" s="21">
        <v>38446</v>
      </c>
      <c r="C357">
        <f t="shared" si="5"/>
        <v>94</v>
      </c>
    </row>
    <row r="358" spans="1:3" x14ac:dyDescent="0.25">
      <c r="A358" s="3" t="s">
        <v>881</v>
      </c>
      <c r="B358" s="21">
        <v>38499</v>
      </c>
      <c r="C358">
        <f t="shared" si="5"/>
        <v>147</v>
      </c>
    </row>
    <row r="359" spans="1:3" x14ac:dyDescent="0.25">
      <c r="A359" s="3" t="s">
        <v>881</v>
      </c>
      <c r="B359" s="21">
        <v>38789</v>
      </c>
      <c r="C359">
        <f t="shared" si="5"/>
        <v>72</v>
      </c>
    </row>
    <row r="360" spans="1:3" x14ac:dyDescent="0.25">
      <c r="A360" s="3" t="s">
        <v>881</v>
      </c>
      <c r="B360" s="21">
        <v>38847</v>
      </c>
      <c r="C360">
        <f t="shared" si="5"/>
        <v>130</v>
      </c>
    </row>
    <row r="361" spans="1:3" x14ac:dyDescent="0.25">
      <c r="A361" s="3" t="s">
        <v>882</v>
      </c>
      <c r="B361" s="21">
        <v>39892</v>
      </c>
      <c r="C361">
        <f t="shared" si="5"/>
        <v>79</v>
      </c>
    </row>
    <row r="362" spans="1:3" x14ac:dyDescent="0.25">
      <c r="A362" s="3" t="s">
        <v>882</v>
      </c>
      <c r="B362" s="21">
        <v>39969</v>
      </c>
      <c r="C362">
        <f t="shared" si="5"/>
        <v>156</v>
      </c>
    </row>
    <row r="363" spans="1:3" x14ac:dyDescent="0.25">
      <c r="A363" s="3" t="s">
        <v>882</v>
      </c>
      <c r="B363" s="21">
        <v>40049</v>
      </c>
      <c r="C363">
        <f t="shared" si="5"/>
        <v>236</v>
      </c>
    </row>
    <row r="364" spans="1:3" x14ac:dyDescent="0.25">
      <c r="A364" s="3" t="s">
        <v>882</v>
      </c>
      <c r="B364" s="21">
        <v>40267</v>
      </c>
      <c r="C364">
        <f t="shared" si="5"/>
        <v>89</v>
      </c>
    </row>
    <row r="365" spans="1:3" x14ac:dyDescent="0.25">
      <c r="A365" s="3" t="s">
        <v>882</v>
      </c>
      <c r="B365" s="21">
        <v>40365</v>
      </c>
      <c r="C365">
        <f t="shared" si="5"/>
        <v>187</v>
      </c>
    </row>
    <row r="366" spans="1:3" x14ac:dyDescent="0.25">
      <c r="A366" s="3" t="s">
        <v>882</v>
      </c>
      <c r="B366" s="21">
        <v>40455</v>
      </c>
      <c r="C366">
        <f t="shared" si="5"/>
        <v>277</v>
      </c>
    </row>
    <row r="367" spans="1:3" x14ac:dyDescent="0.25">
      <c r="A367" s="3" t="s">
        <v>882</v>
      </c>
      <c r="B367" s="21">
        <v>40512</v>
      </c>
      <c r="C367">
        <f t="shared" si="5"/>
        <v>334</v>
      </c>
    </row>
    <row r="368" spans="1:3" x14ac:dyDescent="0.25">
      <c r="A368" s="3" t="s">
        <v>882</v>
      </c>
      <c r="B368" s="21">
        <v>40632</v>
      </c>
      <c r="C368">
        <f t="shared" si="5"/>
        <v>89</v>
      </c>
    </row>
    <row r="369" spans="1:3" x14ac:dyDescent="0.25">
      <c r="A369" s="3" t="s">
        <v>882</v>
      </c>
      <c r="B369" s="21">
        <v>40674</v>
      </c>
      <c r="C369">
        <f t="shared" si="5"/>
        <v>131</v>
      </c>
    </row>
    <row r="370" spans="1:3" x14ac:dyDescent="0.25">
      <c r="A370" s="3" t="s">
        <v>882</v>
      </c>
      <c r="B370" s="21">
        <v>40795</v>
      </c>
      <c r="C370">
        <f t="shared" si="5"/>
        <v>252</v>
      </c>
    </row>
    <row r="371" spans="1:3" x14ac:dyDescent="0.25">
      <c r="A371" s="3" t="s">
        <v>882</v>
      </c>
      <c r="B371" s="21">
        <v>41004</v>
      </c>
      <c r="C371">
        <f t="shared" si="5"/>
        <v>96</v>
      </c>
    </row>
    <row r="372" spans="1:3" x14ac:dyDescent="0.25">
      <c r="A372" s="3" t="s">
        <v>882</v>
      </c>
      <c r="B372" s="21">
        <v>41088</v>
      </c>
      <c r="C372">
        <f t="shared" si="5"/>
        <v>180</v>
      </c>
    </row>
    <row r="373" spans="1:3" x14ac:dyDescent="0.25">
      <c r="A373" s="3" t="s">
        <v>882</v>
      </c>
      <c r="B373" s="21">
        <v>41177</v>
      </c>
      <c r="C373">
        <f t="shared" si="5"/>
        <v>269</v>
      </c>
    </row>
    <row r="374" spans="1:3" x14ac:dyDescent="0.25">
      <c r="A374" s="3" t="s">
        <v>883</v>
      </c>
      <c r="B374" s="21">
        <v>36661</v>
      </c>
      <c r="C374">
        <f t="shared" si="5"/>
        <v>136</v>
      </c>
    </row>
    <row r="375" spans="1:3" x14ac:dyDescent="0.25">
      <c r="A375" s="3" t="s">
        <v>883</v>
      </c>
      <c r="B375" s="21">
        <v>36990</v>
      </c>
      <c r="C375">
        <f t="shared" si="5"/>
        <v>99</v>
      </c>
    </row>
    <row r="376" spans="1:3" x14ac:dyDescent="0.25">
      <c r="A376" s="3" t="s">
        <v>883</v>
      </c>
      <c r="B376" s="21">
        <v>37057</v>
      </c>
      <c r="C376">
        <f t="shared" si="5"/>
        <v>166</v>
      </c>
    </row>
    <row r="377" spans="1:3" x14ac:dyDescent="0.25">
      <c r="A377" s="3" t="s">
        <v>883</v>
      </c>
      <c r="B377" s="21">
        <v>37322</v>
      </c>
      <c r="C377">
        <f t="shared" si="5"/>
        <v>66</v>
      </c>
    </row>
    <row r="378" spans="1:3" x14ac:dyDescent="0.25">
      <c r="A378" s="3" t="s">
        <v>883</v>
      </c>
      <c r="B378" s="21">
        <v>37391</v>
      </c>
      <c r="C378">
        <f t="shared" si="5"/>
        <v>135</v>
      </c>
    </row>
    <row r="379" spans="1:3" x14ac:dyDescent="0.25">
      <c r="A379" s="3" t="s">
        <v>883</v>
      </c>
      <c r="B379" s="21">
        <v>37694</v>
      </c>
      <c r="C379">
        <f t="shared" si="5"/>
        <v>73</v>
      </c>
    </row>
    <row r="380" spans="1:3" x14ac:dyDescent="0.25">
      <c r="A380" s="3" t="s">
        <v>883</v>
      </c>
      <c r="B380" s="21">
        <v>37762</v>
      </c>
      <c r="C380">
        <f t="shared" si="5"/>
        <v>141</v>
      </c>
    </row>
    <row r="381" spans="1:3" x14ac:dyDescent="0.25">
      <c r="A381" s="3" t="s">
        <v>883</v>
      </c>
      <c r="B381" s="21">
        <v>38069</v>
      </c>
      <c r="C381">
        <f t="shared" si="5"/>
        <v>83</v>
      </c>
    </row>
    <row r="382" spans="1:3" x14ac:dyDescent="0.25">
      <c r="A382" s="3" t="s">
        <v>883</v>
      </c>
      <c r="B382" s="21">
        <v>38135</v>
      </c>
      <c r="C382">
        <f t="shared" si="5"/>
        <v>149</v>
      </c>
    </row>
    <row r="383" spans="1:3" x14ac:dyDescent="0.25">
      <c r="A383" s="3" t="s">
        <v>884</v>
      </c>
      <c r="B383" s="21">
        <v>37391</v>
      </c>
      <c r="C383">
        <f t="shared" si="5"/>
        <v>135</v>
      </c>
    </row>
    <row r="384" spans="1:3" x14ac:dyDescent="0.25">
      <c r="A384" s="3" t="s">
        <v>884</v>
      </c>
      <c r="B384" s="21">
        <v>37508</v>
      </c>
      <c r="C384">
        <f t="shared" si="5"/>
        <v>252</v>
      </c>
    </row>
    <row r="385" spans="1:3" x14ac:dyDescent="0.25">
      <c r="A385" s="3" t="s">
        <v>884</v>
      </c>
      <c r="B385" s="21">
        <v>37762</v>
      </c>
      <c r="C385">
        <f t="shared" ref="C385:C430" si="6">B385-DATE(YEAR(B385),1,1)+1</f>
        <v>141</v>
      </c>
    </row>
    <row r="386" spans="1:3" x14ac:dyDescent="0.25">
      <c r="A386" s="3" t="s">
        <v>884</v>
      </c>
      <c r="B386" s="21">
        <v>37866</v>
      </c>
      <c r="C386">
        <f t="shared" si="6"/>
        <v>245</v>
      </c>
    </row>
    <row r="387" spans="1:3" x14ac:dyDescent="0.25">
      <c r="A387" s="3" t="s">
        <v>884</v>
      </c>
      <c r="B387" s="21">
        <v>38135</v>
      </c>
      <c r="C387">
        <f t="shared" si="6"/>
        <v>149</v>
      </c>
    </row>
    <row r="388" spans="1:3" x14ac:dyDescent="0.25">
      <c r="A388" s="3" t="s">
        <v>884</v>
      </c>
      <c r="B388" s="21">
        <v>38236</v>
      </c>
      <c r="C388">
        <f t="shared" si="6"/>
        <v>250</v>
      </c>
    </row>
    <row r="389" spans="1:3" x14ac:dyDescent="0.25">
      <c r="A389" s="3" t="s">
        <v>884</v>
      </c>
      <c r="B389" s="21">
        <v>39892</v>
      </c>
      <c r="C389">
        <f t="shared" si="6"/>
        <v>79</v>
      </c>
    </row>
    <row r="390" spans="1:3" x14ac:dyDescent="0.25">
      <c r="A390" s="3" t="s">
        <v>884</v>
      </c>
      <c r="B390" s="21">
        <v>39969</v>
      </c>
      <c r="C390">
        <f t="shared" si="6"/>
        <v>156</v>
      </c>
    </row>
    <row r="391" spans="1:3" x14ac:dyDescent="0.25">
      <c r="A391" s="3" t="s">
        <v>884</v>
      </c>
      <c r="B391" s="21">
        <v>40049</v>
      </c>
      <c r="C391">
        <f t="shared" si="6"/>
        <v>236</v>
      </c>
    </row>
    <row r="392" spans="1:3" x14ac:dyDescent="0.25">
      <c r="A392" s="3" t="s">
        <v>884</v>
      </c>
      <c r="B392" s="21">
        <v>40267</v>
      </c>
      <c r="C392">
        <f t="shared" si="6"/>
        <v>89</v>
      </c>
    </row>
    <row r="393" spans="1:3" x14ac:dyDescent="0.25">
      <c r="A393" s="3" t="s">
        <v>884</v>
      </c>
      <c r="B393" s="21">
        <v>40365</v>
      </c>
      <c r="C393">
        <f t="shared" si="6"/>
        <v>187</v>
      </c>
    </row>
    <row r="394" spans="1:3" x14ac:dyDescent="0.25">
      <c r="A394" s="3" t="s">
        <v>884</v>
      </c>
      <c r="B394" s="21">
        <v>40455</v>
      </c>
      <c r="C394">
        <f t="shared" si="6"/>
        <v>277</v>
      </c>
    </row>
    <row r="395" spans="1:3" x14ac:dyDescent="0.25">
      <c r="A395" s="3" t="s">
        <v>884</v>
      </c>
      <c r="B395" s="21">
        <v>40512</v>
      </c>
      <c r="C395">
        <f t="shared" si="6"/>
        <v>334</v>
      </c>
    </row>
    <row r="396" spans="1:3" x14ac:dyDescent="0.25">
      <c r="A396" s="3" t="s">
        <v>884</v>
      </c>
      <c r="B396" s="21">
        <v>40632</v>
      </c>
      <c r="C396">
        <f t="shared" si="6"/>
        <v>89</v>
      </c>
    </row>
    <row r="397" spans="1:3" x14ac:dyDescent="0.25">
      <c r="A397" s="3" t="s">
        <v>884</v>
      </c>
      <c r="B397" s="21">
        <v>40674</v>
      </c>
      <c r="C397">
        <f t="shared" si="6"/>
        <v>131</v>
      </c>
    </row>
    <row r="398" spans="1:3" x14ac:dyDescent="0.25">
      <c r="A398" s="3" t="s">
        <v>884</v>
      </c>
      <c r="B398" s="21">
        <v>40795</v>
      </c>
      <c r="C398">
        <f t="shared" si="6"/>
        <v>252</v>
      </c>
    </row>
    <row r="399" spans="1:3" x14ac:dyDescent="0.25">
      <c r="A399" s="3" t="s">
        <v>884</v>
      </c>
      <c r="B399" s="21">
        <v>41004</v>
      </c>
      <c r="C399">
        <f t="shared" si="6"/>
        <v>96</v>
      </c>
    </row>
    <row r="400" spans="1:3" x14ac:dyDescent="0.25">
      <c r="A400" s="3" t="s">
        <v>884</v>
      </c>
      <c r="B400" s="21">
        <v>41088</v>
      </c>
      <c r="C400">
        <f t="shared" si="6"/>
        <v>180</v>
      </c>
    </row>
    <row r="401" spans="1:3" x14ac:dyDescent="0.25">
      <c r="A401" s="3" t="s">
        <v>884</v>
      </c>
      <c r="B401" s="21">
        <v>41177</v>
      </c>
      <c r="C401">
        <f t="shared" si="6"/>
        <v>269</v>
      </c>
    </row>
    <row r="402" spans="1:3" x14ac:dyDescent="0.25">
      <c r="A402" s="3" t="s">
        <v>885</v>
      </c>
      <c r="B402" s="21">
        <v>38446</v>
      </c>
      <c r="C402">
        <f t="shared" si="6"/>
        <v>94</v>
      </c>
    </row>
    <row r="403" spans="1:3" x14ac:dyDescent="0.25">
      <c r="A403" s="3" t="s">
        <v>885</v>
      </c>
      <c r="B403" s="21">
        <v>38499</v>
      </c>
      <c r="C403">
        <f t="shared" si="6"/>
        <v>147</v>
      </c>
    </row>
    <row r="404" spans="1:3" x14ac:dyDescent="0.25">
      <c r="A404" s="3" t="s">
        <v>885</v>
      </c>
      <c r="B404" s="21">
        <v>38789</v>
      </c>
      <c r="C404">
        <f t="shared" si="6"/>
        <v>72</v>
      </c>
    </row>
    <row r="405" spans="1:3" x14ac:dyDescent="0.25">
      <c r="A405" s="3" t="s">
        <v>885</v>
      </c>
      <c r="B405" s="21">
        <v>38847</v>
      </c>
      <c r="C405">
        <f t="shared" si="6"/>
        <v>130</v>
      </c>
    </row>
    <row r="406" spans="1:3" x14ac:dyDescent="0.25">
      <c r="A406" s="3" t="s">
        <v>885</v>
      </c>
      <c r="B406" s="21">
        <v>39549</v>
      </c>
      <c r="C406">
        <f t="shared" si="6"/>
        <v>102</v>
      </c>
    </row>
    <row r="407" spans="1:3" x14ac:dyDescent="0.25">
      <c r="A407" s="3" t="s">
        <v>885</v>
      </c>
      <c r="B407" s="21">
        <v>39605</v>
      </c>
      <c r="C407">
        <f t="shared" si="6"/>
        <v>158</v>
      </c>
    </row>
    <row r="408" spans="1:3" x14ac:dyDescent="0.25">
      <c r="A408" s="3" t="s">
        <v>885</v>
      </c>
      <c r="B408" s="21">
        <v>36588</v>
      </c>
      <c r="C408">
        <f t="shared" si="6"/>
        <v>63</v>
      </c>
    </row>
    <row r="409" spans="1:3" x14ac:dyDescent="0.25">
      <c r="A409" s="3" t="s">
        <v>885</v>
      </c>
      <c r="B409" s="21">
        <v>36661</v>
      </c>
      <c r="C409">
        <f t="shared" si="6"/>
        <v>136</v>
      </c>
    </row>
    <row r="410" spans="1:3" x14ac:dyDescent="0.25">
      <c r="A410" s="3" t="s">
        <v>885</v>
      </c>
      <c r="B410" s="21">
        <v>36990</v>
      </c>
      <c r="C410">
        <f t="shared" si="6"/>
        <v>99</v>
      </c>
    </row>
    <row r="411" spans="1:3" x14ac:dyDescent="0.25">
      <c r="A411" s="3" t="s">
        <v>885</v>
      </c>
      <c r="B411" s="21">
        <v>37057</v>
      </c>
      <c r="C411">
        <f t="shared" si="6"/>
        <v>166</v>
      </c>
    </row>
    <row r="412" spans="1:3" x14ac:dyDescent="0.25">
      <c r="A412" s="3" t="s">
        <v>885</v>
      </c>
      <c r="B412" s="21">
        <v>37322</v>
      </c>
      <c r="C412">
        <f t="shared" si="6"/>
        <v>66</v>
      </c>
    </row>
    <row r="413" spans="1:3" x14ac:dyDescent="0.25">
      <c r="A413" s="3" t="s">
        <v>885</v>
      </c>
      <c r="B413" s="21">
        <v>37391</v>
      </c>
      <c r="C413">
        <f t="shared" si="6"/>
        <v>135</v>
      </c>
    </row>
    <row r="414" spans="1:3" x14ac:dyDescent="0.25">
      <c r="A414" s="3" t="s">
        <v>885</v>
      </c>
      <c r="B414" s="21">
        <v>37694</v>
      </c>
      <c r="C414">
        <f t="shared" si="6"/>
        <v>73</v>
      </c>
    </row>
    <row r="415" spans="1:3" x14ac:dyDescent="0.25">
      <c r="A415" s="3" t="s">
        <v>885</v>
      </c>
      <c r="B415" s="21">
        <v>37762</v>
      </c>
      <c r="C415">
        <f t="shared" si="6"/>
        <v>141</v>
      </c>
    </row>
    <row r="416" spans="1:3" x14ac:dyDescent="0.25">
      <c r="A416" s="3" t="s">
        <v>885</v>
      </c>
      <c r="B416" s="21">
        <v>38069</v>
      </c>
      <c r="C416">
        <f t="shared" si="6"/>
        <v>83</v>
      </c>
    </row>
    <row r="417" spans="1:3" x14ac:dyDescent="0.25">
      <c r="A417" s="3" t="s">
        <v>885</v>
      </c>
      <c r="B417" s="21">
        <v>38135</v>
      </c>
      <c r="C417">
        <f t="shared" si="6"/>
        <v>149</v>
      </c>
    </row>
    <row r="418" spans="1:3" x14ac:dyDescent="0.25">
      <c r="A418" s="3" t="s">
        <v>886</v>
      </c>
      <c r="B418" s="21">
        <v>39892</v>
      </c>
      <c r="C418">
        <f t="shared" si="6"/>
        <v>79</v>
      </c>
    </row>
    <row r="419" spans="1:3" x14ac:dyDescent="0.25">
      <c r="A419" s="3" t="s">
        <v>886</v>
      </c>
      <c r="B419" s="21">
        <v>39969</v>
      </c>
      <c r="C419">
        <f t="shared" si="6"/>
        <v>156</v>
      </c>
    </row>
    <row r="420" spans="1:3" x14ac:dyDescent="0.25">
      <c r="A420" s="3" t="s">
        <v>886</v>
      </c>
      <c r="B420" s="21">
        <v>40049</v>
      </c>
      <c r="C420">
        <f t="shared" si="6"/>
        <v>236</v>
      </c>
    </row>
    <row r="421" spans="1:3" x14ac:dyDescent="0.25">
      <c r="A421" s="3" t="s">
        <v>886</v>
      </c>
      <c r="B421" s="21">
        <v>40267</v>
      </c>
      <c r="C421">
        <f t="shared" si="6"/>
        <v>89</v>
      </c>
    </row>
    <row r="422" spans="1:3" x14ac:dyDescent="0.25">
      <c r="A422" s="3" t="s">
        <v>886</v>
      </c>
      <c r="B422" s="21">
        <v>40365</v>
      </c>
      <c r="C422">
        <f t="shared" si="6"/>
        <v>187</v>
      </c>
    </row>
    <row r="423" spans="1:3" x14ac:dyDescent="0.25">
      <c r="A423" s="3" t="s">
        <v>886</v>
      </c>
      <c r="B423" s="21">
        <v>40455</v>
      </c>
      <c r="C423">
        <f t="shared" si="6"/>
        <v>277</v>
      </c>
    </row>
    <row r="424" spans="1:3" x14ac:dyDescent="0.25">
      <c r="A424" s="3" t="s">
        <v>886</v>
      </c>
      <c r="B424" s="21">
        <v>40512</v>
      </c>
      <c r="C424">
        <f t="shared" si="6"/>
        <v>334</v>
      </c>
    </row>
    <row r="425" spans="1:3" x14ac:dyDescent="0.25">
      <c r="A425" s="3" t="s">
        <v>886</v>
      </c>
      <c r="B425" s="21">
        <v>40632</v>
      </c>
      <c r="C425">
        <f t="shared" si="6"/>
        <v>89</v>
      </c>
    </row>
    <row r="426" spans="1:3" x14ac:dyDescent="0.25">
      <c r="A426" s="3" t="s">
        <v>886</v>
      </c>
      <c r="B426" s="21">
        <v>40674</v>
      </c>
      <c r="C426">
        <f t="shared" si="6"/>
        <v>131</v>
      </c>
    </row>
    <row r="427" spans="1:3" x14ac:dyDescent="0.25">
      <c r="A427" s="3" t="s">
        <v>886</v>
      </c>
      <c r="B427" s="21">
        <v>40795</v>
      </c>
      <c r="C427">
        <f t="shared" si="6"/>
        <v>252</v>
      </c>
    </row>
    <row r="428" spans="1:3" x14ac:dyDescent="0.25">
      <c r="A428" s="3" t="s">
        <v>886</v>
      </c>
      <c r="B428" s="21">
        <v>41004</v>
      </c>
      <c r="C428">
        <f t="shared" si="6"/>
        <v>96</v>
      </c>
    </row>
    <row r="429" spans="1:3" x14ac:dyDescent="0.25">
      <c r="A429" s="3" t="s">
        <v>886</v>
      </c>
      <c r="B429" s="21">
        <v>41088</v>
      </c>
      <c r="C429">
        <f t="shared" si="6"/>
        <v>180</v>
      </c>
    </row>
    <row r="430" spans="1:3" x14ac:dyDescent="0.25">
      <c r="A430" s="3" t="s">
        <v>886</v>
      </c>
      <c r="B430" s="21">
        <v>41177</v>
      </c>
      <c r="C430">
        <f t="shared" si="6"/>
        <v>269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6"/>
  <sheetViews>
    <sheetView topLeftCell="C1" zoomScaleNormal="100" workbookViewId="0">
      <selection activeCell="T3" activeCellId="1" sqref="I1706:O1706 T3"/>
    </sheetView>
  </sheetViews>
  <sheetFormatPr defaultColWidth="8.5703125" defaultRowHeight="15" x14ac:dyDescent="0.25"/>
  <cols>
    <col min="3" max="4" width="10.42578125" customWidth="1"/>
    <col min="6" max="7" width="10.140625" customWidth="1"/>
    <col min="11" max="12" width="11.85546875" customWidth="1"/>
    <col min="14" max="15" width="10.140625" customWidth="1"/>
    <col min="17" max="17" width="10.42578125" customWidth="1"/>
  </cols>
  <sheetData>
    <row r="1" spans="1:22" x14ac:dyDescent="0.25">
      <c r="A1">
        <v>112.031991925713</v>
      </c>
      <c r="B1">
        <v>0</v>
      </c>
      <c r="C1" s="21">
        <f t="shared" ref="C1:C32" si="0">DATE(1983,1,1)+A1-1</f>
        <v>30428.031991925713</v>
      </c>
    </row>
    <row r="2" spans="1:22" x14ac:dyDescent="0.25">
      <c r="A2">
        <v>118.597038429633</v>
      </c>
      <c r="B2">
        <v>1.2740875700554799</v>
      </c>
      <c r="C2" s="21">
        <f t="shared" si="0"/>
        <v>30434.597038429634</v>
      </c>
      <c r="G2" t="s">
        <v>887</v>
      </c>
      <c r="H2" t="s">
        <v>888</v>
      </c>
      <c r="I2" t="s">
        <v>889</v>
      </c>
      <c r="J2" t="s">
        <v>890</v>
      </c>
      <c r="K2" t="s">
        <v>891</v>
      </c>
      <c r="L2" t="s">
        <v>774</v>
      </c>
      <c r="M2" t="s">
        <v>776</v>
      </c>
      <c r="N2" t="s">
        <v>777</v>
      </c>
    </row>
    <row r="3" spans="1:22" x14ac:dyDescent="0.25">
      <c r="A3">
        <v>125.69514232053299</v>
      </c>
      <c r="B3">
        <v>2.86417615875934</v>
      </c>
      <c r="C3" s="21">
        <f t="shared" si="0"/>
        <v>30441.695142320532</v>
      </c>
      <c r="G3" t="s">
        <v>739</v>
      </c>
      <c r="H3">
        <v>105.38480275788</v>
      </c>
      <c r="I3">
        <v>112.85058728815299</v>
      </c>
      <c r="J3">
        <v>142</v>
      </c>
      <c r="K3">
        <v>151.04293938909299</v>
      </c>
      <c r="L3">
        <v>206.35932952129301</v>
      </c>
      <c r="M3">
        <v>241.190182276077</v>
      </c>
      <c r="N3">
        <v>297.38003426707598</v>
      </c>
      <c r="Q3" s="21">
        <f t="shared" ref="Q3:Q12" si="1">DATE(1983,1,1)+INT(H3)-1</f>
        <v>30421</v>
      </c>
      <c r="R3">
        <f t="shared" ref="R3:R20" si="2">ROUND(J3-H3,0)</f>
        <v>37</v>
      </c>
      <c r="S3">
        <f t="shared" ref="S3:S20" si="3">ROUND(K3-H3,0)</f>
        <v>46</v>
      </c>
      <c r="T3">
        <f t="shared" ref="T3:T20" si="4">ROUND(L3-H3,0)</f>
        <v>101</v>
      </c>
      <c r="U3">
        <f t="shared" ref="U3:U20" si="5">ROUND(M3-H3,0)</f>
        <v>136</v>
      </c>
      <c r="V3">
        <f t="shared" ref="V3:V20" si="6">ROUND(N3-H3,0)</f>
        <v>192</v>
      </c>
    </row>
    <row r="4" spans="1:22" x14ac:dyDescent="0.25">
      <c r="A4">
        <v>132.805759295634</v>
      </c>
      <c r="B4">
        <v>4.2508112672997003</v>
      </c>
      <c r="C4" s="21">
        <f t="shared" si="0"/>
        <v>30448.805759295636</v>
      </c>
      <c r="G4" t="s">
        <v>741</v>
      </c>
      <c r="H4">
        <v>105.448341349627</v>
      </c>
      <c r="I4">
        <v>112.91579794810301</v>
      </c>
      <c r="J4">
        <v>172</v>
      </c>
      <c r="K4">
        <v>178.24310664214499</v>
      </c>
      <c r="L4">
        <v>241.67340998699399</v>
      </c>
      <c r="M4">
        <v>257</v>
      </c>
      <c r="N4">
        <v>303.86933096629002</v>
      </c>
      <c r="Q4" s="21">
        <f t="shared" si="1"/>
        <v>30421</v>
      </c>
      <c r="R4">
        <f t="shared" si="2"/>
        <v>67</v>
      </c>
      <c r="S4">
        <f t="shared" si="3"/>
        <v>73</v>
      </c>
      <c r="T4">
        <f t="shared" si="4"/>
        <v>136</v>
      </c>
      <c r="U4">
        <f t="shared" si="5"/>
        <v>152</v>
      </c>
      <c r="V4">
        <f t="shared" si="6"/>
        <v>198</v>
      </c>
    </row>
    <row r="5" spans="1:22" x14ac:dyDescent="0.25">
      <c r="A5">
        <v>139.36739314022699</v>
      </c>
      <c r="B5">
        <v>5.5635054237408701</v>
      </c>
      <c r="C5" s="21">
        <f t="shared" si="0"/>
        <v>30455.367393140226</v>
      </c>
      <c r="G5" t="s">
        <v>739</v>
      </c>
      <c r="H5">
        <v>132.81842577875</v>
      </c>
      <c r="I5">
        <v>142.357574881819</v>
      </c>
      <c r="J5">
        <v>196</v>
      </c>
      <c r="K5">
        <v>208.38553494322699</v>
      </c>
      <c r="L5">
        <v>244.99079330347001</v>
      </c>
      <c r="M5">
        <v>261.57938195404898</v>
      </c>
      <c r="N5">
        <v>308.021076316495</v>
      </c>
      <c r="Q5" s="21">
        <f t="shared" si="1"/>
        <v>30448</v>
      </c>
      <c r="R5">
        <f t="shared" si="2"/>
        <v>63</v>
      </c>
      <c r="S5">
        <f t="shared" si="3"/>
        <v>76</v>
      </c>
      <c r="T5">
        <f t="shared" si="4"/>
        <v>112</v>
      </c>
      <c r="U5">
        <f t="shared" si="5"/>
        <v>129</v>
      </c>
      <c r="V5">
        <f t="shared" si="6"/>
        <v>175</v>
      </c>
    </row>
    <row r="6" spans="1:22" x14ac:dyDescent="0.25">
      <c r="A6">
        <v>146.87547117168899</v>
      </c>
      <c r="B6">
        <v>6.4877181714512497</v>
      </c>
      <c r="C6" s="21">
        <f t="shared" si="0"/>
        <v>30462.87547117169</v>
      </c>
      <c r="G6" t="s">
        <v>741</v>
      </c>
      <c r="H6">
        <v>132.67629998142101</v>
      </c>
      <c r="I6">
        <v>142.42445760997401</v>
      </c>
      <c r="J6">
        <v>217</v>
      </c>
      <c r="K6">
        <v>228.69631077083</v>
      </c>
      <c r="L6">
        <v>259.984228887558</v>
      </c>
      <c r="M6">
        <v>270.97473319158502</v>
      </c>
      <c r="N6">
        <v>316.58540965670898</v>
      </c>
      <c r="Q6" s="21">
        <f t="shared" si="1"/>
        <v>30448</v>
      </c>
      <c r="R6">
        <f t="shared" si="2"/>
        <v>84</v>
      </c>
      <c r="S6">
        <f t="shared" si="3"/>
        <v>96</v>
      </c>
      <c r="T6">
        <f t="shared" si="4"/>
        <v>127</v>
      </c>
      <c r="U6">
        <f t="shared" si="5"/>
        <v>138</v>
      </c>
      <c r="V6">
        <f t="shared" si="6"/>
        <v>184</v>
      </c>
    </row>
    <row r="7" spans="1:22" x14ac:dyDescent="0.25">
      <c r="A7">
        <v>152.94727464745199</v>
      </c>
      <c r="B7">
        <v>6.7646912877475698</v>
      </c>
      <c r="C7" s="21">
        <f t="shared" si="0"/>
        <v>30468.947274647453</v>
      </c>
      <c r="G7" t="s">
        <v>739</v>
      </c>
      <c r="H7">
        <v>168.54717915901099</v>
      </c>
      <c r="I7">
        <v>182.647730322234</v>
      </c>
      <c r="J7">
        <v>227</v>
      </c>
      <c r="K7">
        <v>244.44968581747401</v>
      </c>
      <c r="L7">
        <v>266.62401172512</v>
      </c>
      <c r="M7">
        <v>276.57448960634099</v>
      </c>
      <c r="N7">
        <v>319.70047272051602</v>
      </c>
      <c r="Q7" s="21">
        <f t="shared" si="1"/>
        <v>30484</v>
      </c>
      <c r="R7">
        <f t="shared" si="2"/>
        <v>58</v>
      </c>
      <c r="S7">
        <f t="shared" si="3"/>
        <v>76</v>
      </c>
      <c r="T7">
        <f t="shared" si="4"/>
        <v>98</v>
      </c>
      <c r="U7">
        <f t="shared" si="5"/>
        <v>108</v>
      </c>
      <c r="V7">
        <f t="shared" si="6"/>
        <v>151</v>
      </c>
    </row>
    <row r="8" spans="1:22" x14ac:dyDescent="0.25">
      <c r="A8">
        <v>160.473553528661</v>
      </c>
      <c r="B8">
        <v>7.3929717006746598</v>
      </c>
      <c r="C8" s="21">
        <f t="shared" si="0"/>
        <v>30476.47355352866</v>
      </c>
      <c r="G8" t="s">
        <v>741</v>
      </c>
      <c r="H8">
        <v>168.823070412649</v>
      </c>
      <c r="I8">
        <v>183.542286811304</v>
      </c>
      <c r="J8">
        <v>243</v>
      </c>
      <c r="K8">
        <v>255.849007476411</v>
      </c>
      <c r="L8">
        <v>277.051029044443</v>
      </c>
      <c r="M8">
        <v>285.13882294655502</v>
      </c>
      <c r="N8">
        <v>327.019115248849</v>
      </c>
      <c r="Q8" s="21">
        <f t="shared" si="1"/>
        <v>30484</v>
      </c>
      <c r="R8">
        <f t="shared" si="2"/>
        <v>74</v>
      </c>
      <c r="S8">
        <f t="shared" si="3"/>
        <v>87</v>
      </c>
      <c r="T8">
        <f t="shared" si="4"/>
        <v>108</v>
      </c>
      <c r="U8">
        <f t="shared" si="5"/>
        <v>116</v>
      </c>
      <c r="V8">
        <f t="shared" si="6"/>
        <v>158</v>
      </c>
    </row>
    <row r="9" spans="1:22" x14ac:dyDescent="0.25">
      <c r="A9">
        <v>174.265247424823</v>
      </c>
      <c r="B9">
        <v>8.1502450186408897</v>
      </c>
      <c r="C9" s="21">
        <f t="shared" si="0"/>
        <v>30490.265247424824</v>
      </c>
      <c r="G9" t="s">
        <v>739</v>
      </c>
      <c r="H9">
        <v>223.56156720269101</v>
      </c>
      <c r="I9">
        <v>236.20909109675199</v>
      </c>
      <c r="J9">
        <v>269</v>
      </c>
      <c r="K9">
        <v>279.502805320113</v>
      </c>
      <c r="L9">
        <v>292.19495076688003</v>
      </c>
      <c r="M9">
        <v>302.14542864810102</v>
      </c>
      <c r="N9">
        <v>336.76894494560599</v>
      </c>
      <c r="Q9" s="21">
        <f t="shared" si="1"/>
        <v>30539</v>
      </c>
      <c r="R9">
        <f t="shared" si="2"/>
        <v>45</v>
      </c>
      <c r="S9">
        <f t="shared" si="3"/>
        <v>56</v>
      </c>
      <c r="T9">
        <f t="shared" si="4"/>
        <v>69</v>
      </c>
      <c r="U9">
        <f t="shared" si="5"/>
        <v>79</v>
      </c>
      <c r="V9">
        <f t="shared" si="6"/>
        <v>113</v>
      </c>
    </row>
    <row r="10" spans="1:22" x14ac:dyDescent="0.25">
      <c r="A10">
        <v>188.260790838156</v>
      </c>
      <c r="B10">
        <v>8.5930761870343293</v>
      </c>
      <c r="C10" s="21">
        <f t="shared" si="0"/>
        <v>30504.260790838154</v>
      </c>
      <c r="G10" t="s">
        <v>741</v>
      </c>
      <c r="H10">
        <v>223.42278554177</v>
      </c>
      <c r="I10">
        <v>236.27430175670301</v>
      </c>
      <c r="J10">
        <v>275</v>
      </c>
      <c r="K10">
        <v>283.39904179327198</v>
      </c>
      <c r="L10">
        <v>301.38296554713702</v>
      </c>
      <c r="M10">
        <v>307.60138719732402</v>
      </c>
      <c r="N10">
        <v>341.398901802117</v>
      </c>
      <c r="Q10" s="21">
        <f t="shared" si="1"/>
        <v>30539</v>
      </c>
      <c r="R10">
        <f t="shared" si="2"/>
        <v>52</v>
      </c>
      <c r="S10">
        <f t="shared" si="3"/>
        <v>60</v>
      </c>
      <c r="T10">
        <f t="shared" si="4"/>
        <v>78</v>
      </c>
      <c r="U10">
        <f t="shared" si="5"/>
        <v>84</v>
      </c>
      <c r="V10">
        <f t="shared" si="6"/>
        <v>118</v>
      </c>
    </row>
    <row r="11" spans="1:22" x14ac:dyDescent="0.25">
      <c r="A11">
        <v>141.92392999788399</v>
      </c>
      <c r="B11">
        <v>0</v>
      </c>
      <c r="C11" s="21">
        <f t="shared" si="0"/>
        <v>30457.923929997884</v>
      </c>
      <c r="G11" t="s">
        <v>739</v>
      </c>
      <c r="H11">
        <v>265.930103420514</v>
      </c>
      <c r="I11">
        <v>278.78663584005898</v>
      </c>
      <c r="J11">
        <v>298</v>
      </c>
      <c r="K11">
        <v>306.03838490857697</v>
      </c>
      <c r="L11">
        <v>321.08160105691201</v>
      </c>
      <c r="M11">
        <v>331.23774332720899</v>
      </c>
      <c r="N11">
        <v>357.98916252089998</v>
      </c>
      <c r="Q11" s="21">
        <f t="shared" si="1"/>
        <v>30581</v>
      </c>
      <c r="R11">
        <f t="shared" si="2"/>
        <v>32</v>
      </c>
      <c r="S11">
        <f t="shared" si="3"/>
        <v>40</v>
      </c>
      <c r="T11">
        <f t="shared" si="4"/>
        <v>55</v>
      </c>
      <c r="U11">
        <f t="shared" si="5"/>
        <v>65</v>
      </c>
      <c r="V11">
        <f t="shared" si="6"/>
        <v>92</v>
      </c>
    </row>
    <row r="12" spans="1:22" x14ac:dyDescent="0.25">
      <c r="A12">
        <v>153.41731159218099</v>
      </c>
      <c r="B12">
        <v>2.1222387419692499</v>
      </c>
      <c r="C12" s="21">
        <f t="shared" si="0"/>
        <v>30469.41731159218</v>
      </c>
      <c r="G12" t="s">
        <v>741</v>
      </c>
      <c r="H12">
        <v>266.20097846954098</v>
      </c>
      <c r="I12">
        <v>278.64618211093398</v>
      </c>
      <c r="J12">
        <v>325</v>
      </c>
      <c r="K12">
        <v>328.57845067700799</v>
      </c>
      <c r="L12">
        <v>337.52304770555003</v>
      </c>
      <c r="M12">
        <v>344.36515079577998</v>
      </c>
      <c r="N12">
        <v>374.843610015894</v>
      </c>
      <c r="Q12" s="21">
        <f t="shared" si="1"/>
        <v>30582</v>
      </c>
      <c r="R12">
        <f t="shared" si="2"/>
        <v>59</v>
      </c>
      <c r="S12">
        <f t="shared" si="3"/>
        <v>62</v>
      </c>
      <c r="T12">
        <f t="shared" si="4"/>
        <v>71</v>
      </c>
      <c r="U12">
        <f t="shared" si="5"/>
        <v>78</v>
      </c>
      <c r="V12">
        <f t="shared" si="6"/>
        <v>109</v>
      </c>
    </row>
    <row r="13" spans="1:22" x14ac:dyDescent="0.25">
      <c r="A13">
        <v>160.755666699747</v>
      </c>
      <c r="B13">
        <v>2.8060205115337502</v>
      </c>
      <c r="C13" s="21">
        <f t="shared" si="0"/>
        <v>30476.755666699748</v>
      </c>
      <c r="G13" t="s">
        <v>892</v>
      </c>
      <c r="H13">
        <v>104.923704954954</v>
      </c>
      <c r="I13">
        <v>112.82869222773</v>
      </c>
      <c r="J13">
        <v>194.30138866677299</v>
      </c>
      <c r="K13">
        <v>212.74483747801</v>
      </c>
      <c r="L13">
        <v>257.33063629457803</v>
      </c>
      <c r="M13">
        <v>269.490399608188</v>
      </c>
      <c r="N13">
        <v>315.08608867743402</v>
      </c>
      <c r="Q13" s="21">
        <f t="shared" ref="Q13:Q22" si="7">Q3</f>
        <v>30421</v>
      </c>
      <c r="R13">
        <f t="shared" si="2"/>
        <v>89</v>
      </c>
      <c r="S13">
        <f t="shared" si="3"/>
        <v>108</v>
      </c>
      <c r="T13">
        <f t="shared" si="4"/>
        <v>152</v>
      </c>
      <c r="U13">
        <f t="shared" si="5"/>
        <v>165</v>
      </c>
      <c r="V13">
        <f t="shared" si="6"/>
        <v>210</v>
      </c>
    </row>
    <row r="14" spans="1:22" x14ac:dyDescent="0.25">
      <c r="A14">
        <v>167.90609803367099</v>
      </c>
      <c r="B14">
        <v>3.5453036377356799</v>
      </c>
      <c r="C14" s="21">
        <f t="shared" si="0"/>
        <v>30483.906098033673</v>
      </c>
      <c r="D14" s="21">
        <v>30407</v>
      </c>
      <c r="E14" s="35">
        <f>D14-DATE(1983,1,1)+1</f>
        <v>91</v>
      </c>
      <c r="G14" t="s">
        <v>893</v>
      </c>
      <c r="H14">
        <v>105.378098512713</v>
      </c>
      <c r="I14">
        <v>113.076999706807</v>
      </c>
      <c r="J14">
        <v>175.09521596300399</v>
      </c>
      <c r="K14">
        <v>193.333719814489</v>
      </c>
      <c r="L14">
        <v>264.67099792099702</v>
      </c>
      <c r="M14">
        <v>277.03456507543001</v>
      </c>
      <c r="N14">
        <v>320.00020323578002</v>
      </c>
      <c r="Q14" s="21">
        <f t="shared" si="7"/>
        <v>30421</v>
      </c>
      <c r="R14">
        <f t="shared" si="2"/>
        <v>70</v>
      </c>
      <c r="S14">
        <f t="shared" si="3"/>
        <v>88</v>
      </c>
      <c r="T14">
        <f t="shared" si="4"/>
        <v>159</v>
      </c>
      <c r="U14">
        <f t="shared" si="5"/>
        <v>172</v>
      </c>
      <c r="V14">
        <f t="shared" si="6"/>
        <v>215</v>
      </c>
    </row>
    <row r="15" spans="1:22" x14ac:dyDescent="0.25">
      <c r="A15">
        <v>181.47574156291299</v>
      </c>
      <c r="B15">
        <v>4.9129514400579701</v>
      </c>
      <c r="C15" s="21">
        <f t="shared" si="0"/>
        <v>30497.475741562914</v>
      </c>
      <c r="D15" s="21">
        <v>30681</v>
      </c>
      <c r="E15" s="35">
        <f>D15-DATE(1983,1,1)+1</f>
        <v>365</v>
      </c>
      <c r="G15" t="s">
        <v>892</v>
      </c>
      <c r="H15">
        <v>132.27335878778101</v>
      </c>
      <c r="I15">
        <v>142.20269104163299</v>
      </c>
      <c r="J15">
        <v>225.296689255823</v>
      </c>
      <c r="K15">
        <v>236.03667239724899</v>
      </c>
      <c r="L15">
        <v>268.05852357535002</v>
      </c>
      <c r="M15">
        <v>276.16503245108998</v>
      </c>
      <c r="N15">
        <v>319.329909976544</v>
      </c>
      <c r="Q15" s="21">
        <f t="shared" si="7"/>
        <v>30448</v>
      </c>
      <c r="R15">
        <f t="shared" si="2"/>
        <v>93</v>
      </c>
      <c r="S15">
        <f t="shared" si="3"/>
        <v>104</v>
      </c>
      <c r="T15">
        <f t="shared" si="4"/>
        <v>136</v>
      </c>
      <c r="U15">
        <f t="shared" si="5"/>
        <v>144</v>
      </c>
      <c r="V15">
        <f t="shared" si="6"/>
        <v>187</v>
      </c>
    </row>
    <row r="16" spans="1:22" x14ac:dyDescent="0.25">
      <c r="A16">
        <v>202.584177057566</v>
      </c>
      <c r="B16">
        <v>6.7054261751438498</v>
      </c>
      <c r="C16" s="21">
        <f t="shared" si="0"/>
        <v>30518.584177057564</v>
      </c>
      <c r="G16" t="s">
        <v>893</v>
      </c>
      <c r="H16">
        <v>132.92699171064501</v>
      </c>
      <c r="I16">
        <v>142.85746508342601</v>
      </c>
      <c r="J16">
        <v>219.265875712991</v>
      </c>
      <c r="K16">
        <v>238.722638133695</v>
      </c>
      <c r="L16">
        <v>279.859747321285</v>
      </c>
      <c r="M16">
        <v>288.17120115677801</v>
      </c>
      <c r="N16">
        <v>326.06913015086099</v>
      </c>
      <c r="Q16" s="21">
        <f t="shared" si="7"/>
        <v>30448</v>
      </c>
      <c r="R16">
        <f t="shared" si="2"/>
        <v>86</v>
      </c>
      <c r="S16">
        <f t="shared" si="3"/>
        <v>106</v>
      </c>
      <c r="T16">
        <f t="shared" si="4"/>
        <v>147</v>
      </c>
      <c r="U16">
        <f t="shared" si="5"/>
        <v>155</v>
      </c>
      <c r="V16">
        <f t="shared" si="6"/>
        <v>193</v>
      </c>
    </row>
    <row r="17" spans="1:22" x14ac:dyDescent="0.25">
      <c r="A17">
        <v>215.98864787535001</v>
      </c>
      <c r="B17">
        <v>7.7586599156244498</v>
      </c>
      <c r="C17" s="21">
        <f t="shared" si="0"/>
        <v>30531.988647875351</v>
      </c>
      <c r="G17" t="s">
        <v>892</v>
      </c>
      <c r="H17">
        <v>168.33636854309901</v>
      </c>
      <c r="I17">
        <v>182.72656291646601</v>
      </c>
      <c r="J17">
        <v>243.934128285089</v>
      </c>
      <c r="K17">
        <v>261.36312236792998</v>
      </c>
      <c r="L17">
        <v>279.39896349752098</v>
      </c>
      <c r="M17">
        <v>286.89748420758002</v>
      </c>
      <c r="N17">
        <v>329.65817740817698</v>
      </c>
      <c r="Q17" s="21">
        <f t="shared" si="7"/>
        <v>30484</v>
      </c>
      <c r="R17">
        <f t="shared" si="2"/>
        <v>76</v>
      </c>
      <c r="S17">
        <f t="shared" si="3"/>
        <v>93</v>
      </c>
      <c r="T17">
        <f t="shared" si="4"/>
        <v>111</v>
      </c>
      <c r="U17">
        <f t="shared" si="5"/>
        <v>119</v>
      </c>
      <c r="V17">
        <f t="shared" si="6"/>
        <v>161</v>
      </c>
    </row>
    <row r="18" spans="1:22" x14ac:dyDescent="0.25">
      <c r="A18">
        <v>229.763278474873</v>
      </c>
      <c r="B18">
        <v>8.7933697974499996</v>
      </c>
      <c r="C18" s="21">
        <f t="shared" si="0"/>
        <v>30545.763278474871</v>
      </c>
      <c r="G18" t="s">
        <v>893</v>
      </c>
      <c r="H18">
        <v>168.78962098192801</v>
      </c>
      <c r="I18">
        <v>182.77220767364901</v>
      </c>
      <c r="J18">
        <v>245.80259642038399</v>
      </c>
      <c r="K18">
        <v>266.677997894344</v>
      </c>
      <c r="L18">
        <v>288.56214850205203</v>
      </c>
      <c r="M18">
        <v>299.71088044405298</v>
      </c>
      <c r="N18">
        <v>334.97419405352099</v>
      </c>
      <c r="Q18" s="21">
        <f t="shared" si="7"/>
        <v>30484</v>
      </c>
      <c r="R18">
        <f t="shared" si="2"/>
        <v>77</v>
      </c>
      <c r="S18">
        <f t="shared" si="3"/>
        <v>98</v>
      </c>
      <c r="T18">
        <f t="shared" si="4"/>
        <v>120</v>
      </c>
      <c r="U18">
        <f t="shared" si="5"/>
        <v>131</v>
      </c>
      <c r="V18">
        <f t="shared" si="6"/>
        <v>166</v>
      </c>
    </row>
    <row r="19" spans="1:22" x14ac:dyDescent="0.25">
      <c r="A19">
        <v>241.17680384090301</v>
      </c>
      <c r="B19">
        <v>9.2179018090371301</v>
      </c>
      <c r="C19" s="21">
        <f t="shared" si="0"/>
        <v>30557.176803840903</v>
      </c>
      <c r="G19" t="s">
        <v>892</v>
      </c>
      <c r="H19">
        <v>223.453097513193</v>
      </c>
      <c r="I19">
        <v>236.01704515166</v>
      </c>
      <c r="J19">
        <v>288.713917319686</v>
      </c>
      <c r="K19">
        <v>295.603308745135</v>
      </c>
      <c r="L19">
        <v>311.00225225225199</v>
      </c>
      <c r="M19">
        <v>318.301533597206</v>
      </c>
      <c r="N19">
        <v>352.14392591555998</v>
      </c>
      <c r="Q19" s="21">
        <f t="shared" si="7"/>
        <v>30539</v>
      </c>
      <c r="R19">
        <f t="shared" si="2"/>
        <v>65</v>
      </c>
      <c r="S19">
        <f t="shared" si="3"/>
        <v>72</v>
      </c>
      <c r="T19">
        <f t="shared" si="4"/>
        <v>88</v>
      </c>
      <c r="U19">
        <f t="shared" si="5"/>
        <v>95</v>
      </c>
      <c r="V19">
        <f t="shared" si="6"/>
        <v>129</v>
      </c>
    </row>
    <row r="20" spans="1:22" x14ac:dyDescent="0.25">
      <c r="A20">
        <v>183.06763338395299</v>
      </c>
      <c r="B20">
        <v>0</v>
      </c>
      <c r="C20" s="21">
        <f t="shared" si="0"/>
        <v>30499.067633383955</v>
      </c>
      <c r="G20" t="s">
        <v>893</v>
      </c>
      <c r="H20">
        <v>223.49646003251701</v>
      </c>
      <c r="I20">
        <v>235.65964670291501</v>
      </c>
      <c r="J20">
        <v>277.20436357215198</v>
      </c>
      <c r="K20">
        <v>290.58124433605201</v>
      </c>
      <c r="L20">
        <v>307.40110913428202</v>
      </c>
      <c r="M20">
        <v>314.89848872541103</v>
      </c>
      <c r="N20">
        <v>347.93251239404998</v>
      </c>
      <c r="Q20" s="21">
        <f t="shared" si="7"/>
        <v>30539</v>
      </c>
      <c r="R20">
        <f t="shared" si="2"/>
        <v>54</v>
      </c>
      <c r="S20">
        <f t="shared" si="3"/>
        <v>67</v>
      </c>
      <c r="T20">
        <f t="shared" si="4"/>
        <v>84</v>
      </c>
      <c r="U20">
        <f t="shared" si="5"/>
        <v>91</v>
      </c>
      <c r="V20">
        <f t="shared" si="6"/>
        <v>124</v>
      </c>
    </row>
    <row r="21" spans="1:22" x14ac:dyDescent="0.25">
      <c r="A21">
        <v>202.861740016216</v>
      </c>
      <c r="B21">
        <v>2.1924580696987599</v>
      </c>
      <c r="C21" s="21">
        <f t="shared" si="0"/>
        <v>30518.861740016215</v>
      </c>
      <c r="G21" t="s">
        <v>892</v>
      </c>
      <c r="H21">
        <v>266.20397709099598</v>
      </c>
      <c r="I21">
        <v>278.16221880164102</v>
      </c>
      <c r="J21">
        <v>254.85600578389</v>
      </c>
      <c r="K21">
        <v>254.85600578389</v>
      </c>
      <c r="L21">
        <v>254.85600578389</v>
      </c>
      <c r="M21">
        <v>254.85600578389</v>
      </c>
      <c r="N21">
        <v>254.85600578389</v>
      </c>
      <c r="Q21" s="21">
        <f t="shared" si="7"/>
        <v>30581</v>
      </c>
    </row>
    <row r="22" spans="1:22" x14ac:dyDescent="0.25">
      <c r="A22">
        <v>215.679688450886</v>
      </c>
      <c r="B22">
        <v>3.7821112985707099</v>
      </c>
      <c r="C22" s="21">
        <f t="shared" si="0"/>
        <v>30531.679688450888</v>
      </c>
      <c r="G22" t="s">
        <v>893</v>
      </c>
      <c r="H22">
        <v>266.452284570073</v>
      </c>
      <c r="I22">
        <v>278.40938516178898</v>
      </c>
      <c r="J22">
        <v>309.62058545231599</v>
      </c>
      <c r="K22">
        <v>321.98187036888902</v>
      </c>
      <c r="L22">
        <v>335.15494729196598</v>
      </c>
      <c r="M22">
        <v>341.03102510794798</v>
      </c>
      <c r="N22">
        <v>367.37603783517199</v>
      </c>
      <c r="Q22" s="21">
        <f t="shared" si="7"/>
        <v>30582</v>
      </c>
      <c r="R22">
        <f>ROUND(J22-H22,0)</f>
        <v>43</v>
      </c>
      <c r="S22">
        <f>ROUND(K22-H22,0)</f>
        <v>56</v>
      </c>
      <c r="T22">
        <f>ROUND(L22-H22,0)</f>
        <v>69</v>
      </c>
      <c r="U22">
        <f>ROUND(M22-H22,0)</f>
        <v>75</v>
      </c>
      <c r="V22">
        <f>ROUND(N22-H22,0)</f>
        <v>101</v>
      </c>
    </row>
    <row r="23" spans="1:22" x14ac:dyDescent="0.25">
      <c r="A23">
        <v>229.961212715877</v>
      </c>
      <c r="B23">
        <v>5.5751056566817896</v>
      </c>
      <c r="C23" s="21">
        <f t="shared" si="0"/>
        <v>30545.961212715876</v>
      </c>
    </row>
    <row r="24" spans="1:22" x14ac:dyDescent="0.25">
      <c r="A24">
        <v>240.78366548635699</v>
      </c>
      <c r="B24">
        <v>6.6100402403560699</v>
      </c>
      <c r="C24" s="21">
        <f t="shared" si="0"/>
        <v>30556.783665486357</v>
      </c>
    </row>
    <row r="25" spans="1:22" x14ac:dyDescent="0.25">
      <c r="A25">
        <v>250.50587688960201</v>
      </c>
      <c r="B25">
        <v>7.5340844616798996</v>
      </c>
      <c r="C25" s="21">
        <f t="shared" si="0"/>
        <v>30566.505876889601</v>
      </c>
    </row>
    <row r="26" spans="1:22" x14ac:dyDescent="0.25">
      <c r="A26">
        <v>258.96381176726101</v>
      </c>
      <c r="B26">
        <v>8.0143284878876297</v>
      </c>
      <c r="C26" s="21">
        <f t="shared" si="0"/>
        <v>30574.963811767262</v>
      </c>
    </row>
    <row r="27" spans="1:22" x14ac:dyDescent="0.25">
      <c r="A27">
        <v>235.65216341067401</v>
      </c>
      <c r="B27">
        <v>4.4462878318332899E-2</v>
      </c>
      <c r="C27" s="21">
        <f t="shared" si="0"/>
        <v>30551.652163410676</v>
      </c>
      <c r="G27">
        <v>104.923704954954</v>
      </c>
      <c r="H27">
        <v>0.85698198198198205</v>
      </c>
    </row>
    <row r="28" spans="1:22" x14ac:dyDescent="0.25">
      <c r="A28">
        <v>241.47916545733301</v>
      </c>
      <c r="B28">
        <v>1.30172589744982</v>
      </c>
      <c r="C28" s="21">
        <f t="shared" si="0"/>
        <v>30557.479165457335</v>
      </c>
      <c r="G28">
        <v>112.82869222773</v>
      </c>
      <c r="H28">
        <v>0.855855855855856</v>
      </c>
    </row>
    <row r="29" spans="1:22" x14ac:dyDescent="0.25">
      <c r="A29">
        <v>259.20611057952402</v>
      </c>
      <c r="B29">
        <v>4.0747292810851601</v>
      </c>
      <c r="C29" s="21">
        <f t="shared" si="0"/>
        <v>30575.206110579526</v>
      </c>
      <c r="G29">
        <v>194.30138866677299</v>
      </c>
      <c r="H29">
        <v>0.85360360360360299</v>
      </c>
    </row>
    <row r="30" spans="1:22" x14ac:dyDescent="0.25">
      <c r="A30">
        <v>270.16643478684199</v>
      </c>
      <c r="B30">
        <v>5.8679764287760596</v>
      </c>
      <c r="C30" s="21">
        <f t="shared" si="0"/>
        <v>30586.166434786843</v>
      </c>
      <c r="G30">
        <v>212.74483747801</v>
      </c>
      <c r="H30">
        <v>0.85247747747747704</v>
      </c>
    </row>
    <row r="31" spans="1:22" x14ac:dyDescent="0.25">
      <c r="A31">
        <v>278.73835248604502</v>
      </c>
      <c r="B31">
        <v>7.4949442084034699</v>
      </c>
      <c r="C31" s="21">
        <f t="shared" si="0"/>
        <v>30594.738352486045</v>
      </c>
      <c r="G31">
        <v>257.33063629457803</v>
      </c>
      <c r="H31">
        <v>0.85247747747747704</v>
      </c>
    </row>
    <row r="32" spans="1:22" x14ac:dyDescent="0.25">
      <c r="A32">
        <v>286.98561252787698</v>
      </c>
      <c r="B32">
        <v>8.4006050097277107</v>
      </c>
      <c r="C32" s="21">
        <f t="shared" si="0"/>
        <v>30602.985612527878</v>
      </c>
      <c r="G32">
        <v>269.490399608188</v>
      </c>
      <c r="H32">
        <v>0.85247747747747704</v>
      </c>
    </row>
    <row r="33" spans="1:16" x14ac:dyDescent="0.25">
      <c r="A33">
        <v>276.43025722744102</v>
      </c>
      <c r="B33">
        <v>0</v>
      </c>
      <c r="C33" s="21">
        <f t="shared" ref="C33:C64" si="8">DATE(1983,1,1)+A33-1</f>
        <v>30592.430257227443</v>
      </c>
      <c r="G33">
        <v>315.08608867743402</v>
      </c>
      <c r="H33">
        <v>0.855855855855856</v>
      </c>
    </row>
    <row r="34" spans="1:16" x14ac:dyDescent="0.25">
      <c r="A34">
        <v>282.78576644864302</v>
      </c>
      <c r="B34">
        <v>1.6869912609705999</v>
      </c>
      <c r="C34" s="21">
        <f t="shared" si="8"/>
        <v>30598.785766448644</v>
      </c>
      <c r="G34">
        <v>105.378098512713</v>
      </c>
      <c r="H34">
        <v>0.80855855855855796</v>
      </c>
    </row>
    <row r="35" spans="1:16" x14ac:dyDescent="0.25">
      <c r="A35">
        <v>290.97501128190498</v>
      </c>
      <c r="B35">
        <v>3.5359363794165599</v>
      </c>
      <c r="C35" s="21">
        <f t="shared" si="8"/>
        <v>30606.975011281906</v>
      </c>
      <c r="G35">
        <v>113.076999706807</v>
      </c>
      <c r="H35">
        <v>0.81081081081080997</v>
      </c>
    </row>
    <row r="36" spans="1:16" x14ac:dyDescent="0.25">
      <c r="A36">
        <v>300.62441928615902</v>
      </c>
      <c r="B36">
        <v>5.6437099398735198</v>
      </c>
      <c r="C36" s="21">
        <f t="shared" si="8"/>
        <v>30616.62441928616</v>
      </c>
      <c r="G36">
        <v>175.09521596300399</v>
      </c>
      <c r="H36">
        <v>0.80743243243243201</v>
      </c>
    </row>
    <row r="37" spans="1:16" x14ac:dyDescent="0.25">
      <c r="A37">
        <v>307.91954737557597</v>
      </c>
      <c r="B37">
        <v>7.0303310045483398</v>
      </c>
      <c r="C37" s="21">
        <f t="shared" si="8"/>
        <v>30623.919547375575</v>
      </c>
      <c r="G37">
        <v>193.333719814489</v>
      </c>
      <c r="H37">
        <v>0.80855855855855796</v>
      </c>
    </row>
    <row r="38" spans="1:16" x14ac:dyDescent="0.25">
      <c r="A38">
        <v>315.243114292722</v>
      </c>
      <c r="B38">
        <v>7.9545577961242602</v>
      </c>
      <c r="C38" s="21">
        <f t="shared" si="8"/>
        <v>30631.243114292723</v>
      </c>
      <c r="G38">
        <v>264.67099792099702</v>
      </c>
      <c r="H38">
        <v>0.80855855855855796</v>
      </c>
      <c r="J38" t="s">
        <v>760</v>
      </c>
      <c r="N38" s="21">
        <v>30820</v>
      </c>
      <c r="O38" s="21">
        <v>30959</v>
      </c>
      <c r="P38">
        <f>O38-N38</f>
        <v>139</v>
      </c>
    </row>
    <row r="39" spans="1:16" x14ac:dyDescent="0.25">
      <c r="A39">
        <v>112.030854372604</v>
      </c>
      <c r="B39">
        <v>0</v>
      </c>
      <c r="C39" s="21">
        <f t="shared" si="8"/>
        <v>30428.030854372602</v>
      </c>
      <c r="G39">
        <v>277.03456507543001</v>
      </c>
      <c r="H39">
        <v>0.80743243243243201</v>
      </c>
      <c r="J39" t="s">
        <v>761</v>
      </c>
      <c r="N39" s="21">
        <v>30866</v>
      </c>
      <c r="O39" s="21">
        <v>30979</v>
      </c>
      <c r="P39">
        <f>O39-N39</f>
        <v>113</v>
      </c>
    </row>
    <row r="40" spans="1:16" x14ac:dyDescent="0.25">
      <c r="A40">
        <v>118.225741094784</v>
      </c>
      <c r="B40">
        <v>1.3111071996344801</v>
      </c>
      <c r="C40" s="21">
        <f t="shared" si="8"/>
        <v>30434.225741094782</v>
      </c>
      <c r="G40">
        <v>320.00020323578002</v>
      </c>
      <c r="H40">
        <v>0.80630630630630595</v>
      </c>
      <c r="J40" t="s">
        <v>762</v>
      </c>
      <c r="N40" s="21">
        <v>30820</v>
      </c>
    </row>
    <row r="41" spans="1:16" x14ac:dyDescent="0.25">
      <c r="A41">
        <v>125.51063120621799</v>
      </c>
      <c r="B41">
        <v>2.86419020262489</v>
      </c>
      <c r="C41" s="21">
        <f t="shared" si="8"/>
        <v>30441.510631206216</v>
      </c>
      <c r="G41">
        <v>132.27335878778101</v>
      </c>
      <c r="H41">
        <v>0.66666666666666596</v>
      </c>
      <c r="J41" t="s">
        <v>763</v>
      </c>
      <c r="N41" s="21">
        <v>30866</v>
      </c>
    </row>
    <row r="42" spans="1:16" x14ac:dyDescent="0.25">
      <c r="A42">
        <v>132.80689684874301</v>
      </c>
      <c r="B42">
        <v>4.2323154963757403</v>
      </c>
      <c r="C42" s="21">
        <f t="shared" si="8"/>
        <v>30448.806896848742</v>
      </c>
      <c r="G42">
        <v>142.20269104163299</v>
      </c>
      <c r="H42">
        <v>0.66779279279279202</v>
      </c>
      <c r="J42" t="s">
        <v>764</v>
      </c>
      <c r="N42" s="21">
        <v>30820</v>
      </c>
    </row>
    <row r="43" spans="1:16" x14ac:dyDescent="0.25">
      <c r="A43">
        <v>139.37763111820999</v>
      </c>
      <c r="B43">
        <v>5.3970434854252698</v>
      </c>
      <c r="C43" s="21">
        <f t="shared" si="8"/>
        <v>30455.377631118208</v>
      </c>
      <c r="G43">
        <v>225.296689255823</v>
      </c>
      <c r="H43">
        <v>0.66554054054054002</v>
      </c>
      <c r="J43" t="s">
        <v>765</v>
      </c>
      <c r="N43" s="21">
        <v>30866</v>
      </c>
    </row>
    <row r="44" spans="1:16" x14ac:dyDescent="0.25">
      <c r="A44">
        <v>146.88457159656201</v>
      </c>
      <c r="B44">
        <v>6.3397520040596103</v>
      </c>
      <c r="C44" s="21">
        <f t="shared" si="8"/>
        <v>30462.884571596562</v>
      </c>
      <c r="G44">
        <v>236.03667239724899</v>
      </c>
      <c r="H44">
        <v>0.66666666666666596</v>
      </c>
    </row>
    <row r="45" spans="1:16" x14ac:dyDescent="0.25">
      <c r="A45">
        <v>152.75707576759001</v>
      </c>
      <c r="B45">
        <v>6.8571841862328897</v>
      </c>
      <c r="C45" s="21">
        <f t="shared" si="8"/>
        <v>30468.757075767589</v>
      </c>
      <c r="G45">
        <v>268.05852357535002</v>
      </c>
      <c r="H45">
        <v>0.66554054054054002</v>
      </c>
    </row>
    <row r="46" spans="1:16" x14ac:dyDescent="0.25">
      <c r="A46">
        <v>160.094293322048</v>
      </c>
      <c r="B46">
        <v>7.5594617267213504</v>
      </c>
      <c r="C46" s="21">
        <f t="shared" si="8"/>
        <v>30476.094293322047</v>
      </c>
      <c r="G46">
        <v>276.16503245108998</v>
      </c>
      <c r="H46">
        <v>0.66554054054054002</v>
      </c>
    </row>
    <row r="47" spans="1:16" x14ac:dyDescent="0.25">
      <c r="A47">
        <v>174.23339593776501</v>
      </c>
      <c r="B47">
        <v>8.6681266045116399</v>
      </c>
      <c r="C47" s="21">
        <f t="shared" si="8"/>
        <v>30490.233395937765</v>
      </c>
      <c r="G47">
        <v>319.329909976544</v>
      </c>
      <c r="H47">
        <v>0.66779279279279202</v>
      </c>
    </row>
    <row r="48" spans="1:16" x14ac:dyDescent="0.25">
      <c r="A48">
        <v>188.73810812278401</v>
      </c>
      <c r="B48">
        <v>9.8322507073426895</v>
      </c>
      <c r="C48" s="21">
        <f t="shared" si="8"/>
        <v>30504.738108122783</v>
      </c>
      <c r="G48">
        <v>132.92699171064501</v>
      </c>
      <c r="H48">
        <v>0.62162162162162105</v>
      </c>
    </row>
    <row r="49" spans="1:8" x14ac:dyDescent="0.25">
      <c r="A49">
        <v>201.970580910454</v>
      </c>
      <c r="B49">
        <v>10.6820450115253</v>
      </c>
      <c r="C49" s="21">
        <f t="shared" si="8"/>
        <v>30517.970580910453</v>
      </c>
      <c r="G49">
        <v>142.85746508342601</v>
      </c>
      <c r="H49">
        <v>0.62162162162162105</v>
      </c>
    </row>
    <row r="50" spans="1:8" x14ac:dyDescent="0.25">
      <c r="A50">
        <v>216.31580814956101</v>
      </c>
      <c r="B50">
        <v>11.4392761978949</v>
      </c>
      <c r="C50" s="21">
        <f t="shared" si="8"/>
        <v>30532.31580814956</v>
      </c>
      <c r="G50">
        <v>219.265875712991</v>
      </c>
      <c r="H50">
        <v>0.61711711711711703</v>
      </c>
    </row>
    <row r="51" spans="1:8" x14ac:dyDescent="0.25">
      <c r="A51">
        <v>230.298838478693</v>
      </c>
      <c r="B51">
        <v>12.0855608464518</v>
      </c>
      <c r="C51" s="21">
        <f t="shared" si="8"/>
        <v>30546.298838478691</v>
      </c>
      <c r="G51">
        <v>238.722638133695</v>
      </c>
      <c r="H51">
        <v>0.61599099099099097</v>
      </c>
    </row>
    <row r="52" spans="1:8" x14ac:dyDescent="0.25">
      <c r="A52">
        <v>142.29067712029601</v>
      </c>
      <c r="B52">
        <v>0</v>
      </c>
      <c r="C52" s="21">
        <f t="shared" si="8"/>
        <v>30458.290677120294</v>
      </c>
      <c r="G52">
        <v>279.859747321285</v>
      </c>
      <c r="H52">
        <v>0.61936936936936904</v>
      </c>
    </row>
    <row r="53" spans="1:8" x14ac:dyDescent="0.25">
      <c r="A53">
        <v>154.527790937399</v>
      </c>
      <c r="B53">
        <v>2.0666671660041001</v>
      </c>
      <c r="C53" s="21">
        <f t="shared" si="8"/>
        <v>30470.527790937398</v>
      </c>
      <c r="G53">
        <v>288.17120115677801</v>
      </c>
      <c r="H53">
        <v>0.61711711711711703</v>
      </c>
    </row>
    <row r="54" spans="1:8" x14ac:dyDescent="0.25">
      <c r="A54">
        <v>161.495986263227</v>
      </c>
      <c r="B54">
        <v>2.7689727942236599</v>
      </c>
      <c r="C54" s="21">
        <f t="shared" si="8"/>
        <v>30477.495986263228</v>
      </c>
      <c r="G54">
        <v>326.06913015086099</v>
      </c>
      <c r="H54">
        <v>0.61711711711711703</v>
      </c>
    </row>
    <row r="55" spans="1:8" x14ac:dyDescent="0.25">
      <c r="A55">
        <v>168.27512026230099</v>
      </c>
      <c r="B55">
        <v>3.5452755500045798</v>
      </c>
      <c r="C55" s="21">
        <f t="shared" si="8"/>
        <v>30484.2751202623</v>
      </c>
      <c r="G55">
        <v>168.33636854309901</v>
      </c>
      <c r="H55">
        <v>0.47747747747747699</v>
      </c>
    </row>
    <row r="56" spans="1:8" x14ac:dyDescent="0.25">
      <c r="A56">
        <v>181.64887714613599</v>
      </c>
      <c r="B56">
        <v>5.0978951054319799</v>
      </c>
      <c r="C56" s="21">
        <f t="shared" si="8"/>
        <v>30497.648877146137</v>
      </c>
      <c r="G56">
        <v>182.72656291646601</v>
      </c>
      <c r="H56">
        <v>0.47635135135135098</v>
      </c>
    </row>
    <row r="57" spans="1:8" x14ac:dyDescent="0.25">
      <c r="A57">
        <v>202.57735173891101</v>
      </c>
      <c r="B57">
        <v>6.81640080068758</v>
      </c>
      <c r="C57" s="21">
        <f t="shared" si="8"/>
        <v>30518.57735173891</v>
      </c>
      <c r="G57">
        <v>243.934128285089</v>
      </c>
      <c r="H57">
        <v>0.47297297297297303</v>
      </c>
    </row>
    <row r="58" spans="1:8" x14ac:dyDescent="0.25">
      <c r="A58">
        <v>215.97499723803901</v>
      </c>
      <c r="B58">
        <v>7.9806091667119201</v>
      </c>
      <c r="C58" s="21">
        <f t="shared" si="8"/>
        <v>30531.974997238038</v>
      </c>
      <c r="G58">
        <v>261.36312236792998</v>
      </c>
      <c r="H58">
        <v>0.47297297297297303</v>
      </c>
    </row>
    <row r="59" spans="1:8" x14ac:dyDescent="0.25">
      <c r="A59">
        <v>230.43420729869001</v>
      </c>
      <c r="B59">
        <v>9.8845641065011804</v>
      </c>
      <c r="C59" s="21">
        <f t="shared" si="8"/>
        <v>30546.434207298691</v>
      </c>
      <c r="G59">
        <v>279.39896349752098</v>
      </c>
      <c r="H59">
        <v>0.47409909909909898</v>
      </c>
    </row>
    <row r="60" spans="1:8" x14ac:dyDescent="0.25">
      <c r="A60">
        <v>241.07556161418299</v>
      </c>
      <c r="B60">
        <v>10.864025421269099</v>
      </c>
      <c r="C60" s="21">
        <f t="shared" si="8"/>
        <v>30557.075561614183</v>
      </c>
      <c r="G60">
        <v>286.89748420758002</v>
      </c>
      <c r="H60">
        <v>0.47409909909909898</v>
      </c>
    </row>
    <row r="61" spans="1:8" x14ac:dyDescent="0.25">
      <c r="A61">
        <v>250.42306302325099</v>
      </c>
      <c r="B61">
        <v>11.8805765849438</v>
      </c>
      <c r="C61" s="21">
        <f t="shared" si="8"/>
        <v>30566.423063023252</v>
      </c>
      <c r="G61">
        <v>329.65817740817698</v>
      </c>
      <c r="H61">
        <v>0.47522522522522498</v>
      </c>
    </row>
    <row r="62" spans="1:8" x14ac:dyDescent="0.25">
      <c r="A62">
        <v>183.068770937062</v>
      </c>
      <c r="B62">
        <v>0</v>
      </c>
      <c r="C62" s="21">
        <f t="shared" si="8"/>
        <v>30499.068770937061</v>
      </c>
      <c r="G62">
        <v>168.78962098192801</v>
      </c>
      <c r="H62">
        <v>0.43018018018018001</v>
      </c>
    </row>
    <row r="63" spans="1:8" x14ac:dyDescent="0.25">
      <c r="A63">
        <v>202.49726800002199</v>
      </c>
      <c r="B63">
        <v>2.1185030737340398</v>
      </c>
      <c r="C63" s="21">
        <f t="shared" si="8"/>
        <v>30518.497268000021</v>
      </c>
      <c r="G63">
        <v>182.77220767364901</v>
      </c>
      <c r="H63">
        <v>0.43130630630630601</v>
      </c>
    </row>
    <row r="64" spans="1:8" x14ac:dyDescent="0.25">
      <c r="A64">
        <v>217.34597624526899</v>
      </c>
      <c r="B64">
        <v>3.6895060491610199</v>
      </c>
      <c r="C64" s="21">
        <f t="shared" si="8"/>
        <v>30533.345976245269</v>
      </c>
      <c r="G64">
        <v>245.80259642038399</v>
      </c>
      <c r="H64">
        <v>0.429054054054054</v>
      </c>
    </row>
    <row r="65" spans="1:8" x14ac:dyDescent="0.25">
      <c r="A65">
        <v>230.87353030947</v>
      </c>
      <c r="B65">
        <v>5.7414973756696597</v>
      </c>
      <c r="C65" s="21">
        <f t="shared" ref="C65:C84" si="9">DATE(1983,1,1)+A65-1</f>
        <v>30546.873530309469</v>
      </c>
      <c r="G65">
        <v>266.677997894344</v>
      </c>
      <c r="H65">
        <v>0.427927927927927</v>
      </c>
    </row>
    <row r="66" spans="1:8" x14ac:dyDescent="0.25">
      <c r="A66">
        <v>240.77001484904699</v>
      </c>
      <c r="B66">
        <v>6.8319894914435402</v>
      </c>
      <c r="C66" s="21">
        <f t="shared" si="9"/>
        <v>30556.770014849048</v>
      </c>
      <c r="G66">
        <v>288.56214850205203</v>
      </c>
      <c r="H66">
        <v>0.43130630630630601</v>
      </c>
    </row>
    <row r="67" spans="1:8" x14ac:dyDescent="0.25">
      <c r="A67">
        <v>250.477438061871</v>
      </c>
      <c r="B67">
        <v>7.9964787347787896</v>
      </c>
      <c r="C67" s="21">
        <f t="shared" si="9"/>
        <v>30566.477438061869</v>
      </c>
      <c r="G67">
        <v>299.71088044405298</v>
      </c>
      <c r="H67">
        <v>0.429054054054054</v>
      </c>
    </row>
    <row r="68" spans="1:8" x14ac:dyDescent="0.25">
      <c r="A68">
        <v>259.07779458880498</v>
      </c>
      <c r="B68">
        <v>9.1610522413073099</v>
      </c>
      <c r="C68" s="21">
        <f t="shared" si="9"/>
        <v>30575.077794588804</v>
      </c>
      <c r="G68">
        <v>334.97419405352099</v>
      </c>
      <c r="H68">
        <v>0.429054054054054</v>
      </c>
    </row>
    <row r="69" spans="1:8" x14ac:dyDescent="0.25">
      <c r="A69">
        <v>269.33988869768399</v>
      </c>
      <c r="B69">
        <v>10.307003582121901</v>
      </c>
      <c r="C69" s="21">
        <f t="shared" si="9"/>
        <v>30585.339888697683</v>
      </c>
      <c r="G69">
        <v>223.453097513193</v>
      </c>
      <c r="H69">
        <v>0.284909909909909</v>
      </c>
    </row>
    <row r="70" spans="1:8" x14ac:dyDescent="0.25">
      <c r="A70">
        <v>235.83667452498901</v>
      </c>
      <c r="B70">
        <v>0</v>
      </c>
      <c r="C70" s="21">
        <f t="shared" si="9"/>
        <v>30551.836674524988</v>
      </c>
      <c r="G70">
        <v>236.01704515166</v>
      </c>
      <c r="H70">
        <v>0.286036036036036</v>
      </c>
    </row>
    <row r="71" spans="1:8" x14ac:dyDescent="0.25">
      <c r="A71">
        <v>241.855013004619</v>
      </c>
      <c r="B71">
        <v>1.1907231841749899</v>
      </c>
      <c r="C71" s="21">
        <f t="shared" si="9"/>
        <v>30557.855013004621</v>
      </c>
      <c r="G71">
        <v>288.713917319686</v>
      </c>
      <c r="H71">
        <v>0.28153153153153099</v>
      </c>
    </row>
    <row r="72" spans="1:8" x14ac:dyDescent="0.25">
      <c r="A72">
        <v>259.39858456560398</v>
      </c>
      <c r="B72">
        <v>3.9452448407519198</v>
      </c>
      <c r="C72" s="21">
        <f t="shared" si="9"/>
        <v>30575.398584565603</v>
      </c>
      <c r="G72">
        <v>295.603308745135</v>
      </c>
      <c r="H72">
        <v>0.28265765765765699</v>
      </c>
    </row>
    <row r="73" spans="1:8" x14ac:dyDescent="0.25">
      <c r="A73">
        <v>270.15505925575002</v>
      </c>
      <c r="B73">
        <v>6.0529341380156199</v>
      </c>
      <c r="C73" s="21">
        <f t="shared" si="9"/>
        <v>30586.155059255751</v>
      </c>
      <c r="G73">
        <v>311.00225225225199</v>
      </c>
      <c r="H73">
        <v>0.286036036036036</v>
      </c>
    </row>
    <row r="74" spans="1:8" x14ac:dyDescent="0.25">
      <c r="A74">
        <v>278.72242674251601</v>
      </c>
      <c r="B74">
        <v>7.7538850013388396</v>
      </c>
      <c r="C74" s="21">
        <f t="shared" si="9"/>
        <v>30594.722426742515</v>
      </c>
      <c r="G74">
        <v>318.301533597206</v>
      </c>
      <c r="H74">
        <v>0.28265765765765699</v>
      </c>
    </row>
    <row r="75" spans="1:8" x14ac:dyDescent="0.25">
      <c r="A75">
        <v>286.724885355244</v>
      </c>
      <c r="B75">
        <v>9.6398357054982604</v>
      </c>
      <c r="C75" s="21">
        <f t="shared" si="9"/>
        <v>30602.724885355245</v>
      </c>
      <c r="G75">
        <v>352.14392591555998</v>
      </c>
      <c r="H75">
        <v>0.284909909909909</v>
      </c>
    </row>
    <row r="76" spans="1:8" x14ac:dyDescent="0.25">
      <c r="A76">
        <v>294.04845227239099</v>
      </c>
      <c r="B76">
        <v>10.564062497074101</v>
      </c>
      <c r="C76" s="21">
        <f t="shared" si="9"/>
        <v>30610.048452272393</v>
      </c>
      <c r="G76">
        <v>223.49646003251701</v>
      </c>
      <c r="H76">
        <v>0.242117117117117</v>
      </c>
    </row>
    <row r="77" spans="1:8" x14ac:dyDescent="0.25">
      <c r="A77">
        <v>276.61363078864701</v>
      </c>
      <c r="B77">
        <v>0</v>
      </c>
      <c r="C77" s="21">
        <f t="shared" si="9"/>
        <v>30592.613630788648</v>
      </c>
      <c r="G77">
        <v>235.65964670291501</v>
      </c>
      <c r="H77">
        <v>0.23873873873873799</v>
      </c>
    </row>
    <row r="78" spans="1:8" x14ac:dyDescent="0.25">
      <c r="A78">
        <v>282.22995799947898</v>
      </c>
      <c r="B78">
        <v>1.7240249344151399</v>
      </c>
      <c r="C78" s="21">
        <f t="shared" si="9"/>
        <v>30598.22995799948</v>
      </c>
      <c r="G78">
        <v>277.20436357215198</v>
      </c>
      <c r="H78">
        <v>0.239864864864864</v>
      </c>
    </row>
    <row r="79" spans="1:8" x14ac:dyDescent="0.25">
      <c r="A79">
        <v>290.60940171260199</v>
      </c>
      <c r="B79">
        <v>3.4804771543757802</v>
      </c>
      <c r="C79" s="21">
        <f t="shared" si="9"/>
        <v>30606.609401712602</v>
      </c>
      <c r="G79">
        <v>290.58124433605201</v>
      </c>
      <c r="H79">
        <v>0.23873873873873799</v>
      </c>
    </row>
    <row r="80" spans="1:8" x14ac:dyDescent="0.25">
      <c r="A80">
        <v>300.82144348467602</v>
      </c>
      <c r="B80">
        <v>5.4402424158444704</v>
      </c>
      <c r="C80" s="21">
        <f t="shared" si="9"/>
        <v>30616.821443484678</v>
      </c>
      <c r="G80">
        <v>307.40110913428202</v>
      </c>
      <c r="H80">
        <v>0.239864864864864</v>
      </c>
    </row>
    <row r="81" spans="1:8" x14ac:dyDescent="0.25">
      <c r="A81">
        <v>308.12112178652899</v>
      </c>
      <c r="B81">
        <v>6.7528803968234596</v>
      </c>
      <c r="C81" s="21">
        <f t="shared" si="9"/>
        <v>30624.121121786528</v>
      </c>
      <c r="G81">
        <v>314.89848872541103</v>
      </c>
      <c r="H81">
        <v>0.24099099099099</v>
      </c>
    </row>
    <row r="82" spans="1:8" x14ac:dyDescent="0.25">
      <c r="A82">
        <v>314.31714606181902</v>
      </c>
      <c r="B82">
        <v>8.0101153282238595</v>
      </c>
      <c r="C82" s="21">
        <f t="shared" si="9"/>
        <v>30630.317146061818</v>
      </c>
      <c r="G82">
        <v>347.93251239404998</v>
      </c>
      <c r="H82">
        <v>0.24099099099099</v>
      </c>
    </row>
    <row r="83" spans="1:8" x14ac:dyDescent="0.25">
      <c r="A83">
        <v>321.624787235437</v>
      </c>
      <c r="B83">
        <v>9.1932829127351603</v>
      </c>
      <c r="C83" s="21">
        <f t="shared" si="9"/>
        <v>30637.624787235436</v>
      </c>
      <c r="G83">
        <v>266.20397709099598</v>
      </c>
      <c r="H83">
        <v>9.5720720720720506E-2</v>
      </c>
    </row>
    <row r="84" spans="1:8" x14ac:dyDescent="0.25">
      <c r="A84">
        <v>328.72175357322698</v>
      </c>
      <c r="B84">
        <v>10.8018672723629</v>
      </c>
      <c r="C84" s="21">
        <f t="shared" si="9"/>
        <v>30644.721753573227</v>
      </c>
      <c r="G84">
        <v>278.16221880164102</v>
      </c>
      <c r="H84">
        <v>9.45945945945946E-2</v>
      </c>
    </row>
    <row r="85" spans="1:8" x14ac:dyDescent="0.25">
      <c r="G85">
        <v>254.85600578389</v>
      </c>
      <c r="H85">
        <v>9.45945945945946E-2</v>
      </c>
    </row>
    <row r="86" spans="1:8" x14ac:dyDescent="0.25">
      <c r="G86">
        <v>254.85600578389</v>
      </c>
      <c r="H86">
        <v>9.45945945945946E-2</v>
      </c>
    </row>
    <row r="87" spans="1:8" x14ac:dyDescent="0.25">
      <c r="G87">
        <v>254.85600578389</v>
      </c>
      <c r="H87">
        <v>9.45945945945946E-2</v>
      </c>
    </row>
    <row r="88" spans="1:8" x14ac:dyDescent="0.25">
      <c r="G88">
        <v>254.85600578389</v>
      </c>
      <c r="H88">
        <v>9.45945945945946E-2</v>
      </c>
    </row>
    <row r="89" spans="1:8" x14ac:dyDescent="0.25">
      <c r="G89">
        <v>254.85600578389</v>
      </c>
      <c r="H89">
        <v>9.45945945945946E-2</v>
      </c>
    </row>
    <row r="90" spans="1:8" x14ac:dyDescent="0.25">
      <c r="G90">
        <v>266.452284570073</v>
      </c>
      <c r="H90">
        <v>5.0675675675675602E-2</v>
      </c>
    </row>
    <row r="91" spans="1:8" x14ac:dyDescent="0.25">
      <c r="G91">
        <v>278.40938516178898</v>
      </c>
      <c r="H91">
        <v>5.0675675675675602E-2</v>
      </c>
    </row>
    <row r="92" spans="1:8" x14ac:dyDescent="0.25">
      <c r="G92">
        <v>309.62058545231599</v>
      </c>
      <c r="H92">
        <v>4.9549549549549203E-2</v>
      </c>
    </row>
    <row r="93" spans="1:8" x14ac:dyDescent="0.25">
      <c r="G93">
        <v>321.98187036888902</v>
      </c>
      <c r="H93">
        <v>5.0675675675675602E-2</v>
      </c>
    </row>
    <row r="94" spans="1:8" x14ac:dyDescent="0.25">
      <c r="G94">
        <v>335.15494729196598</v>
      </c>
      <c r="H94">
        <v>5.0675675675675602E-2</v>
      </c>
    </row>
    <row r="95" spans="1:8" x14ac:dyDescent="0.25">
      <c r="G95">
        <v>341.03102510794798</v>
      </c>
      <c r="H95">
        <v>5.18018018018018E-2</v>
      </c>
    </row>
    <row r="96" spans="1:8" x14ac:dyDescent="0.25">
      <c r="G96">
        <v>367.37603783517199</v>
      </c>
      <c r="H96">
        <v>5.29279279279277E-2</v>
      </c>
    </row>
    <row r="97" spans="7:8" x14ac:dyDescent="0.25">
      <c r="G97">
        <v>151.04293938909299</v>
      </c>
      <c r="H97">
        <v>0.94369369369369305</v>
      </c>
    </row>
    <row r="98" spans="7:8" x14ac:dyDescent="0.25">
      <c r="G98">
        <v>178.24310664214499</v>
      </c>
      <c r="H98">
        <v>0.90090090090090102</v>
      </c>
    </row>
    <row r="99" spans="7:8" x14ac:dyDescent="0.25">
      <c r="G99">
        <v>208.38553494322699</v>
      </c>
      <c r="H99">
        <v>0.75450450450450401</v>
      </c>
    </row>
    <row r="100" spans="7:8" x14ac:dyDescent="0.25">
      <c r="G100">
        <v>228.69631077083</v>
      </c>
      <c r="H100">
        <v>0.71058558558558504</v>
      </c>
    </row>
    <row r="101" spans="7:8" x14ac:dyDescent="0.25">
      <c r="G101">
        <v>244.44968581747401</v>
      </c>
      <c r="H101">
        <v>0.56418918918918903</v>
      </c>
    </row>
    <row r="102" spans="7:8" x14ac:dyDescent="0.25">
      <c r="G102">
        <v>255.849007476411</v>
      </c>
      <c r="H102">
        <v>0.51463963963963899</v>
      </c>
    </row>
    <row r="103" spans="7:8" x14ac:dyDescent="0.25">
      <c r="G103">
        <v>279.502805320113</v>
      </c>
      <c r="H103">
        <v>0.37162162162162099</v>
      </c>
    </row>
    <row r="104" spans="7:8" x14ac:dyDescent="0.25">
      <c r="G104">
        <v>283.39904179327198</v>
      </c>
      <c r="H104">
        <v>0.32657657657657602</v>
      </c>
    </row>
    <row r="105" spans="7:8" x14ac:dyDescent="0.25">
      <c r="G105">
        <v>306.03838490857697</v>
      </c>
      <c r="H105">
        <v>0.18468468468468399</v>
      </c>
    </row>
    <row r="106" spans="7:8" x14ac:dyDescent="0.25">
      <c r="G106">
        <v>328.57845067700799</v>
      </c>
      <c r="H106">
        <v>0.14076576576576499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H183"/>
  <sheetViews>
    <sheetView zoomScaleNormal="100" workbookViewId="0">
      <selection activeCell="H4" activeCellId="1" sqref="I1706:O1706 H4"/>
    </sheetView>
  </sheetViews>
  <sheetFormatPr defaultColWidth="8.5703125" defaultRowHeight="15" x14ac:dyDescent="0.25"/>
  <cols>
    <col min="1" max="1" width="9.5703125" customWidth="1"/>
    <col min="2" max="2" width="9.85546875" customWidth="1"/>
  </cols>
  <sheetData>
    <row r="3" spans="1:8" x14ac:dyDescent="0.25">
      <c r="D3" t="s">
        <v>894</v>
      </c>
      <c r="E3" t="s">
        <v>895</v>
      </c>
      <c r="F3" t="s">
        <v>896</v>
      </c>
      <c r="G3" t="s">
        <v>897</v>
      </c>
      <c r="H3" t="s">
        <v>898</v>
      </c>
    </row>
    <row r="4" spans="1:8" x14ac:dyDescent="0.25">
      <c r="A4" s="3" t="s">
        <v>388</v>
      </c>
      <c r="B4" s="4">
        <v>37625</v>
      </c>
      <c r="D4">
        <v>78</v>
      </c>
      <c r="E4">
        <v>80.2</v>
      </c>
      <c r="F4">
        <v>97.2</v>
      </c>
      <c r="G4">
        <v>101.6</v>
      </c>
      <c r="H4">
        <v>117.1</v>
      </c>
    </row>
    <row r="5" spans="1:8" x14ac:dyDescent="0.25">
      <c r="A5" s="3" t="s">
        <v>388</v>
      </c>
      <c r="B5" s="4">
        <v>37635</v>
      </c>
      <c r="D5">
        <v>91.2</v>
      </c>
      <c r="E5">
        <v>84.1</v>
      </c>
      <c r="F5">
        <v>104.9</v>
      </c>
      <c r="G5">
        <v>106.2</v>
      </c>
      <c r="H5">
        <v>128.80000000000001</v>
      </c>
    </row>
    <row r="6" spans="1:8" x14ac:dyDescent="0.25">
      <c r="A6" s="3" t="s">
        <v>388</v>
      </c>
      <c r="B6" s="4">
        <v>37644</v>
      </c>
      <c r="D6">
        <v>89.5</v>
      </c>
      <c r="E6">
        <v>80.2</v>
      </c>
      <c r="F6">
        <v>101.1</v>
      </c>
      <c r="G6">
        <v>99.6</v>
      </c>
      <c r="H6">
        <v>120.5</v>
      </c>
    </row>
    <row r="7" spans="1:8" x14ac:dyDescent="0.25">
      <c r="A7" s="3" t="s">
        <v>388</v>
      </c>
      <c r="B7" s="4">
        <v>37656</v>
      </c>
      <c r="D7">
        <v>78</v>
      </c>
      <c r="E7">
        <v>80.2</v>
      </c>
      <c r="F7">
        <v>97.2</v>
      </c>
      <c r="G7">
        <v>101.6</v>
      </c>
      <c r="H7">
        <v>117.1</v>
      </c>
    </row>
    <row r="8" spans="1:8" x14ac:dyDescent="0.25">
      <c r="A8" s="3" t="s">
        <v>388</v>
      </c>
      <c r="B8" s="4">
        <v>37676</v>
      </c>
      <c r="D8">
        <v>60.2</v>
      </c>
      <c r="E8">
        <v>77.599999999999994</v>
      </c>
      <c r="F8">
        <v>96</v>
      </c>
      <c r="G8">
        <v>92.2</v>
      </c>
      <c r="H8">
        <v>116.4</v>
      </c>
    </row>
    <row r="9" spans="1:8" x14ac:dyDescent="0.25">
      <c r="A9" s="3" t="s">
        <v>388</v>
      </c>
      <c r="B9" s="4">
        <v>37686</v>
      </c>
      <c r="D9">
        <v>61.4</v>
      </c>
      <c r="E9">
        <v>73.400000000000006</v>
      </c>
      <c r="F9">
        <v>89.4</v>
      </c>
      <c r="G9">
        <v>89.5</v>
      </c>
      <c r="H9">
        <v>107.7</v>
      </c>
    </row>
    <row r="10" spans="1:8" x14ac:dyDescent="0.25">
      <c r="A10" s="3" t="s">
        <v>388</v>
      </c>
      <c r="B10" s="4">
        <v>37691</v>
      </c>
      <c r="D10">
        <v>59.2</v>
      </c>
      <c r="E10">
        <v>73.400000000000006</v>
      </c>
      <c r="F10">
        <v>91.9</v>
      </c>
      <c r="G10">
        <v>89.4</v>
      </c>
      <c r="H10">
        <v>114.1</v>
      </c>
    </row>
    <row r="11" spans="1:8" x14ac:dyDescent="0.25">
      <c r="A11" s="3" t="s">
        <v>388</v>
      </c>
      <c r="B11" s="4">
        <v>37696</v>
      </c>
      <c r="D11">
        <v>62.2</v>
      </c>
      <c r="E11">
        <v>74.099999999999994</v>
      </c>
      <c r="F11">
        <v>91.5</v>
      </c>
      <c r="G11">
        <v>88.8</v>
      </c>
      <c r="H11">
        <v>112.5</v>
      </c>
    </row>
    <row r="12" spans="1:8" x14ac:dyDescent="0.25">
      <c r="A12" s="3" t="s">
        <v>388</v>
      </c>
      <c r="B12" s="4">
        <v>37699</v>
      </c>
    </row>
    <row r="13" spans="1:8" x14ac:dyDescent="0.25">
      <c r="A13" s="3" t="s">
        <v>388</v>
      </c>
      <c r="B13" s="4">
        <v>37701</v>
      </c>
      <c r="D13">
        <v>60.6</v>
      </c>
      <c r="E13">
        <v>76.099999999999994</v>
      </c>
      <c r="F13">
        <v>92.2</v>
      </c>
      <c r="G13">
        <v>89.9</v>
      </c>
      <c r="H13">
        <v>114.1</v>
      </c>
    </row>
    <row r="14" spans="1:8" x14ac:dyDescent="0.25">
      <c r="A14" s="3" t="s">
        <v>388</v>
      </c>
      <c r="B14" s="4">
        <v>37705</v>
      </c>
    </row>
    <row r="15" spans="1:8" x14ac:dyDescent="0.25">
      <c r="A15" s="3" t="s">
        <v>388</v>
      </c>
      <c r="B15" s="4">
        <v>37706</v>
      </c>
      <c r="D15">
        <v>60</v>
      </c>
      <c r="E15">
        <v>75.400000000000006</v>
      </c>
      <c r="F15">
        <v>90.6</v>
      </c>
      <c r="G15">
        <v>77.8</v>
      </c>
      <c r="H15">
        <v>88.5</v>
      </c>
    </row>
    <row r="16" spans="1:8" x14ac:dyDescent="0.25">
      <c r="A16" s="3" t="s">
        <v>388</v>
      </c>
      <c r="B16" s="4">
        <v>37707</v>
      </c>
    </row>
    <row r="17" spans="1:8" x14ac:dyDescent="0.25">
      <c r="A17" s="3" t="s">
        <v>388</v>
      </c>
      <c r="B17" s="4">
        <v>37711</v>
      </c>
      <c r="D17">
        <v>81.400000000000006</v>
      </c>
      <c r="E17">
        <v>91.8</v>
      </c>
      <c r="F17">
        <v>100.3</v>
      </c>
      <c r="G17">
        <v>95.4</v>
      </c>
      <c r="H17">
        <v>116</v>
      </c>
    </row>
    <row r="18" spans="1:8" x14ac:dyDescent="0.25">
      <c r="A18" s="3" t="s">
        <v>388</v>
      </c>
      <c r="B18" s="4">
        <v>37715</v>
      </c>
    </row>
    <row r="19" spans="1:8" x14ac:dyDescent="0.25">
      <c r="A19" s="3" t="s">
        <v>388</v>
      </c>
      <c r="B19" s="4">
        <v>37717</v>
      </c>
      <c r="D19">
        <v>69.5</v>
      </c>
      <c r="E19">
        <v>84.4</v>
      </c>
      <c r="F19">
        <v>100.9</v>
      </c>
      <c r="G19">
        <v>98.2</v>
      </c>
      <c r="H19">
        <v>113.8</v>
      </c>
    </row>
    <row r="20" spans="1:8" x14ac:dyDescent="0.25">
      <c r="A20" s="3" t="s">
        <v>388</v>
      </c>
      <c r="B20" s="4">
        <v>37721</v>
      </c>
    </row>
    <row r="21" spans="1:8" x14ac:dyDescent="0.25">
      <c r="A21" s="3" t="s">
        <v>388</v>
      </c>
      <c r="B21" s="4">
        <v>37722</v>
      </c>
      <c r="D21">
        <v>66.2</v>
      </c>
      <c r="E21">
        <v>80.2</v>
      </c>
      <c r="F21">
        <v>97.9</v>
      </c>
      <c r="G21">
        <v>95.9</v>
      </c>
      <c r="H21">
        <v>114.1</v>
      </c>
    </row>
    <row r="22" spans="1:8" x14ac:dyDescent="0.25">
      <c r="A22" s="3" t="s">
        <v>388</v>
      </c>
      <c r="B22" s="4">
        <v>37726</v>
      </c>
    </row>
    <row r="23" spans="1:8" x14ac:dyDescent="0.25">
      <c r="A23" s="3" t="s">
        <v>388</v>
      </c>
      <c r="B23" s="4">
        <v>37727</v>
      </c>
      <c r="D23">
        <v>57</v>
      </c>
      <c r="E23">
        <v>78.7</v>
      </c>
      <c r="F23">
        <v>98.6</v>
      </c>
      <c r="G23">
        <v>95.9</v>
      </c>
      <c r="H23">
        <v>114.7</v>
      </c>
    </row>
    <row r="24" spans="1:8" x14ac:dyDescent="0.25">
      <c r="A24" s="3" t="s">
        <v>388</v>
      </c>
      <c r="B24" s="4">
        <v>37731</v>
      </c>
    </row>
    <row r="25" spans="1:8" x14ac:dyDescent="0.25">
      <c r="A25" s="3" t="s">
        <v>388</v>
      </c>
      <c r="B25" s="4">
        <v>37732</v>
      </c>
      <c r="D25">
        <v>88.1</v>
      </c>
      <c r="E25">
        <v>96</v>
      </c>
      <c r="F25">
        <v>111.2</v>
      </c>
      <c r="G25">
        <v>118</v>
      </c>
      <c r="H25">
        <v>116.9</v>
      </c>
    </row>
    <row r="26" spans="1:8" x14ac:dyDescent="0.25">
      <c r="A26" s="3" t="s">
        <v>388</v>
      </c>
      <c r="B26" s="4">
        <v>37734</v>
      </c>
      <c r="D26">
        <v>78.3</v>
      </c>
      <c r="E26">
        <v>89.9</v>
      </c>
      <c r="F26">
        <v>109</v>
      </c>
      <c r="G26">
        <v>118.1</v>
      </c>
      <c r="H26">
        <v>116.2</v>
      </c>
    </row>
    <row r="27" spans="1:8" x14ac:dyDescent="0.25">
      <c r="A27" s="3" t="s">
        <v>388</v>
      </c>
      <c r="B27" s="4">
        <v>37736</v>
      </c>
    </row>
    <row r="28" spans="1:8" x14ac:dyDescent="0.25">
      <c r="A28" s="3" t="s">
        <v>388</v>
      </c>
      <c r="B28" s="4">
        <v>37737</v>
      </c>
      <c r="D28">
        <v>76.099999999999994</v>
      </c>
      <c r="E28">
        <v>89.1</v>
      </c>
      <c r="F28">
        <v>105.9</v>
      </c>
      <c r="G28">
        <v>116.9</v>
      </c>
      <c r="H28">
        <v>115.6</v>
      </c>
    </row>
    <row r="29" spans="1:8" x14ac:dyDescent="0.25">
      <c r="A29" s="3" t="s">
        <v>388</v>
      </c>
      <c r="B29" s="4">
        <v>37739</v>
      </c>
    </row>
    <row r="30" spans="1:8" x14ac:dyDescent="0.25">
      <c r="A30" s="3" t="s">
        <v>388</v>
      </c>
      <c r="B30" s="4">
        <v>37740</v>
      </c>
      <c r="D30">
        <v>74.900000000000006</v>
      </c>
      <c r="E30">
        <v>84.2</v>
      </c>
      <c r="F30">
        <v>104.6</v>
      </c>
      <c r="G30">
        <v>115.9</v>
      </c>
      <c r="H30">
        <v>116.2</v>
      </c>
    </row>
    <row r="31" spans="1:8" x14ac:dyDescent="0.25">
      <c r="A31" s="3" t="s">
        <v>388</v>
      </c>
      <c r="B31" s="4">
        <v>37741</v>
      </c>
    </row>
    <row r="32" spans="1:8" x14ac:dyDescent="0.25">
      <c r="A32" s="3" t="s">
        <v>388</v>
      </c>
      <c r="B32" s="4">
        <v>37746</v>
      </c>
      <c r="D32">
        <v>59.4</v>
      </c>
      <c r="E32">
        <v>83</v>
      </c>
      <c r="F32">
        <v>104.2</v>
      </c>
      <c r="G32">
        <v>113.7</v>
      </c>
      <c r="H32">
        <v>116.5</v>
      </c>
    </row>
    <row r="33" spans="1:8" x14ac:dyDescent="0.25">
      <c r="A33" s="3" t="s">
        <v>388</v>
      </c>
      <c r="B33" s="4">
        <v>37751</v>
      </c>
      <c r="D33">
        <v>53</v>
      </c>
      <c r="E33">
        <v>77</v>
      </c>
      <c r="F33">
        <v>101</v>
      </c>
      <c r="G33">
        <v>109.2</v>
      </c>
      <c r="H33">
        <v>114.2</v>
      </c>
    </row>
    <row r="34" spans="1:8" x14ac:dyDescent="0.25">
      <c r="A34" s="3" t="s">
        <v>388</v>
      </c>
      <c r="B34" s="4">
        <v>37756</v>
      </c>
      <c r="D34">
        <v>47.5</v>
      </c>
      <c r="E34">
        <v>77.2</v>
      </c>
      <c r="F34">
        <v>102.5</v>
      </c>
      <c r="G34">
        <v>109.7</v>
      </c>
      <c r="H34">
        <v>115.8</v>
      </c>
    </row>
    <row r="35" spans="1:8" x14ac:dyDescent="0.25">
      <c r="A35" s="3" t="s">
        <v>388</v>
      </c>
      <c r="B35" s="4">
        <v>37761</v>
      </c>
      <c r="D35">
        <v>79.5</v>
      </c>
      <c r="E35">
        <v>90.6</v>
      </c>
      <c r="F35">
        <v>109.5</v>
      </c>
      <c r="G35">
        <v>120</v>
      </c>
      <c r="H35">
        <v>122.3</v>
      </c>
    </row>
    <row r="36" spans="1:8" x14ac:dyDescent="0.25">
      <c r="A36" s="3" t="s">
        <v>388</v>
      </c>
      <c r="B36" s="4">
        <v>37766</v>
      </c>
      <c r="D36">
        <v>64.900000000000006</v>
      </c>
      <c r="E36">
        <v>80.900000000000006</v>
      </c>
      <c r="F36">
        <v>101.2</v>
      </c>
      <c r="G36">
        <v>109.9</v>
      </c>
      <c r="H36">
        <v>115.3</v>
      </c>
    </row>
    <row r="37" spans="1:8" x14ac:dyDescent="0.25">
      <c r="A37" s="3" t="s">
        <v>388</v>
      </c>
      <c r="B37" s="4">
        <v>37771</v>
      </c>
      <c r="D37">
        <v>51.4</v>
      </c>
      <c r="E37">
        <v>78.599999999999994</v>
      </c>
      <c r="F37">
        <v>103.2</v>
      </c>
      <c r="G37">
        <v>110.9</v>
      </c>
      <c r="H37">
        <v>116.4</v>
      </c>
    </row>
    <row r="38" spans="1:8" x14ac:dyDescent="0.25">
      <c r="A38" s="3" t="s">
        <v>388</v>
      </c>
      <c r="B38" s="4">
        <v>37776</v>
      </c>
    </row>
    <row r="39" spans="1:8" x14ac:dyDescent="0.25">
      <c r="A39" s="3" t="s">
        <v>388</v>
      </c>
      <c r="B39" s="4">
        <v>37777</v>
      </c>
      <c r="D39">
        <v>32.799999999999997</v>
      </c>
      <c r="E39">
        <v>69.5</v>
      </c>
      <c r="F39">
        <v>94.4</v>
      </c>
      <c r="G39">
        <v>104.5</v>
      </c>
      <c r="H39">
        <v>115.9</v>
      </c>
    </row>
    <row r="40" spans="1:8" x14ac:dyDescent="0.25">
      <c r="A40" s="3" t="s">
        <v>388</v>
      </c>
      <c r="B40" s="4">
        <v>37782</v>
      </c>
      <c r="D40">
        <v>36.700000000000003</v>
      </c>
      <c r="E40">
        <v>73.900000000000006</v>
      </c>
      <c r="F40">
        <v>100.1</v>
      </c>
      <c r="G40">
        <v>104.8</v>
      </c>
      <c r="H40">
        <v>118.5</v>
      </c>
    </row>
    <row r="41" spans="1:8" x14ac:dyDescent="0.25">
      <c r="A41" s="3" t="s">
        <v>389</v>
      </c>
      <c r="B41" s="4">
        <v>37786</v>
      </c>
      <c r="D41">
        <v>41.6</v>
      </c>
      <c r="E41">
        <v>72</v>
      </c>
      <c r="F41">
        <v>94.1</v>
      </c>
      <c r="G41">
        <v>96.9</v>
      </c>
      <c r="H41">
        <v>113</v>
      </c>
    </row>
    <row r="42" spans="1:8" x14ac:dyDescent="0.25">
      <c r="A42" s="3" t="s">
        <v>389</v>
      </c>
      <c r="B42" s="4">
        <v>37791</v>
      </c>
      <c r="D42">
        <v>41.9</v>
      </c>
      <c r="E42">
        <v>74.2</v>
      </c>
      <c r="F42">
        <v>97.2</v>
      </c>
      <c r="G42">
        <v>99.5</v>
      </c>
      <c r="H42">
        <v>116.7</v>
      </c>
    </row>
    <row r="43" spans="1:8" x14ac:dyDescent="0.25">
      <c r="A43" s="3" t="s">
        <v>389</v>
      </c>
      <c r="B43" s="4">
        <v>37796</v>
      </c>
      <c r="D43">
        <v>46.1</v>
      </c>
      <c r="E43">
        <v>73.900000000000006</v>
      </c>
      <c r="F43">
        <v>95.7</v>
      </c>
      <c r="G43">
        <v>96.9</v>
      </c>
      <c r="H43">
        <v>113.5</v>
      </c>
    </row>
    <row r="44" spans="1:8" x14ac:dyDescent="0.25">
      <c r="A44" s="3" t="s">
        <v>389</v>
      </c>
      <c r="B44" s="4">
        <v>37802</v>
      </c>
      <c r="D44">
        <v>48.8</v>
      </c>
      <c r="E44">
        <v>74.900000000000006</v>
      </c>
      <c r="F44">
        <v>98.1</v>
      </c>
      <c r="G44">
        <v>96.6</v>
      </c>
      <c r="H44">
        <v>116.9</v>
      </c>
    </row>
    <row r="45" spans="1:8" x14ac:dyDescent="0.25">
      <c r="A45" s="3" t="s">
        <v>389</v>
      </c>
      <c r="B45" s="4">
        <v>37807</v>
      </c>
      <c r="D45">
        <v>45</v>
      </c>
      <c r="E45">
        <v>73.400000000000006</v>
      </c>
      <c r="F45">
        <v>93.8</v>
      </c>
      <c r="G45">
        <v>93.4</v>
      </c>
      <c r="H45">
        <v>113.8</v>
      </c>
    </row>
    <row r="46" spans="1:8" x14ac:dyDescent="0.25">
      <c r="A46" s="3" t="s">
        <v>389</v>
      </c>
      <c r="B46" s="4">
        <v>37812</v>
      </c>
      <c r="D46">
        <v>46.7</v>
      </c>
      <c r="E46">
        <v>72.900000000000006</v>
      </c>
      <c r="F46">
        <v>96.1</v>
      </c>
      <c r="G46">
        <v>92.3</v>
      </c>
      <c r="H46">
        <v>114.6</v>
      </c>
    </row>
    <row r="47" spans="1:8" x14ac:dyDescent="0.25">
      <c r="A47" s="3" t="s">
        <v>389</v>
      </c>
      <c r="B47" s="4">
        <v>37817</v>
      </c>
      <c r="D47">
        <v>53.7</v>
      </c>
      <c r="E47">
        <v>74.599999999999994</v>
      </c>
      <c r="F47">
        <v>95.1</v>
      </c>
      <c r="G47">
        <v>94.1</v>
      </c>
      <c r="H47">
        <v>114.8</v>
      </c>
    </row>
    <row r="48" spans="1:8" x14ac:dyDescent="0.25">
      <c r="A48" s="3" t="s">
        <v>389</v>
      </c>
      <c r="B48" s="4">
        <v>37823</v>
      </c>
      <c r="D48">
        <v>73</v>
      </c>
      <c r="E48">
        <v>74.8</v>
      </c>
      <c r="F48">
        <v>94.9</v>
      </c>
      <c r="G48">
        <v>94.3</v>
      </c>
      <c r="H48">
        <v>114.2</v>
      </c>
    </row>
    <row r="49" spans="1:8" x14ac:dyDescent="0.25">
      <c r="A49" s="3" t="s">
        <v>389</v>
      </c>
      <c r="B49" s="4">
        <v>37828</v>
      </c>
      <c r="D49">
        <v>66.2</v>
      </c>
      <c r="E49">
        <v>79</v>
      </c>
      <c r="F49">
        <v>95.1</v>
      </c>
      <c r="G49">
        <v>97.1</v>
      </c>
      <c r="H49">
        <v>114.6</v>
      </c>
    </row>
    <row r="50" spans="1:8" x14ac:dyDescent="0.25">
      <c r="A50" s="3" t="s">
        <v>389</v>
      </c>
      <c r="B50" s="4">
        <v>37833</v>
      </c>
      <c r="D50">
        <v>74.8</v>
      </c>
      <c r="E50">
        <v>82.4</v>
      </c>
      <c r="F50">
        <v>98.3</v>
      </c>
      <c r="G50">
        <v>99.1</v>
      </c>
      <c r="H50">
        <v>116.2</v>
      </c>
    </row>
    <row r="51" spans="1:8" x14ac:dyDescent="0.25">
      <c r="A51" s="3" t="s">
        <v>389</v>
      </c>
      <c r="B51" s="4">
        <v>37838</v>
      </c>
      <c r="D51">
        <v>68.2</v>
      </c>
      <c r="E51">
        <v>81.8</v>
      </c>
      <c r="F51">
        <v>98.9</v>
      </c>
      <c r="G51">
        <v>102</v>
      </c>
      <c r="H51">
        <v>116.3</v>
      </c>
    </row>
    <row r="52" spans="1:8" x14ac:dyDescent="0.25">
      <c r="A52" s="3" t="s">
        <v>389</v>
      </c>
      <c r="B52" s="4">
        <v>37844</v>
      </c>
      <c r="D52">
        <v>61.9</v>
      </c>
      <c r="E52">
        <v>78.900000000000006</v>
      </c>
      <c r="F52">
        <v>97.1</v>
      </c>
      <c r="G52">
        <v>100.9</v>
      </c>
      <c r="H52">
        <v>115.8</v>
      </c>
    </row>
    <row r="53" spans="1:8" x14ac:dyDescent="0.25">
      <c r="A53" s="3" t="s">
        <v>389</v>
      </c>
      <c r="B53" s="4">
        <v>37851</v>
      </c>
      <c r="D53">
        <v>50.3</v>
      </c>
      <c r="E53">
        <v>78.2</v>
      </c>
      <c r="F53">
        <v>92.5</v>
      </c>
      <c r="G53">
        <v>98.6</v>
      </c>
      <c r="H53">
        <v>113.5</v>
      </c>
    </row>
    <row r="54" spans="1:8" x14ac:dyDescent="0.25">
      <c r="A54" s="3" t="s">
        <v>389</v>
      </c>
      <c r="B54" s="4">
        <v>37856</v>
      </c>
      <c r="D54">
        <v>60.9</v>
      </c>
      <c r="E54">
        <v>74.5</v>
      </c>
      <c r="F54">
        <v>93.3</v>
      </c>
      <c r="G54">
        <v>95.1</v>
      </c>
      <c r="H54">
        <v>116.3</v>
      </c>
    </row>
    <row r="55" spans="1:8" x14ac:dyDescent="0.25">
      <c r="A55" s="3" t="s">
        <v>389</v>
      </c>
      <c r="B55" s="4">
        <v>37863</v>
      </c>
      <c r="D55">
        <v>69.900000000000006</v>
      </c>
      <c r="E55">
        <v>77.400000000000006</v>
      </c>
      <c r="F55">
        <v>91.7</v>
      </c>
      <c r="G55">
        <v>93.3</v>
      </c>
      <c r="H55">
        <v>111.4</v>
      </c>
    </row>
    <row r="56" spans="1:8" x14ac:dyDescent="0.25">
      <c r="A56" s="3" t="s">
        <v>389</v>
      </c>
      <c r="B56" s="4">
        <v>37869</v>
      </c>
      <c r="D56">
        <v>74.3</v>
      </c>
      <c r="E56">
        <v>80.8</v>
      </c>
      <c r="F56">
        <v>93.1</v>
      </c>
      <c r="G56">
        <v>95.1</v>
      </c>
      <c r="H56">
        <v>111.2</v>
      </c>
    </row>
    <row r="57" spans="1:8" x14ac:dyDescent="0.25">
      <c r="A57" s="3" t="s">
        <v>389</v>
      </c>
      <c r="B57" s="4">
        <v>37874</v>
      </c>
      <c r="D57">
        <v>70.8</v>
      </c>
      <c r="E57">
        <v>82</v>
      </c>
      <c r="F57">
        <v>97.4</v>
      </c>
      <c r="G57">
        <v>101.9</v>
      </c>
      <c r="H57">
        <v>114</v>
      </c>
    </row>
    <row r="58" spans="1:8" x14ac:dyDescent="0.25">
      <c r="A58" s="3" t="s">
        <v>389</v>
      </c>
      <c r="B58" s="4">
        <v>37879</v>
      </c>
      <c r="D58">
        <v>63.5</v>
      </c>
      <c r="E58">
        <v>76</v>
      </c>
      <c r="F58">
        <v>94.4</v>
      </c>
      <c r="G58">
        <v>99.6</v>
      </c>
      <c r="H58">
        <v>112.3</v>
      </c>
    </row>
    <row r="59" spans="1:8" x14ac:dyDescent="0.25">
      <c r="A59" s="3" t="s">
        <v>389</v>
      </c>
      <c r="B59" s="4">
        <v>37884</v>
      </c>
      <c r="D59">
        <v>61.5</v>
      </c>
      <c r="E59">
        <v>76.5</v>
      </c>
      <c r="F59">
        <v>97.1</v>
      </c>
      <c r="G59">
        <v>101.7</v>
      </c>
      <c r="H59">
        <v>113.9</v>
      </c>
    </row>
    <row r="60" spans="1:8" x14ac:dyDescent="0.25">
      <c r="A60" s="3" t="s">
        <v>389</v>
      </c>
      <c r="B60" s="4">
        <v>37889</v>
      </c>
      <c r="D60">
        <v>60.3</v>
      </c>
      <c r="E60">
        <v>78.3</v>
      </c>
      <c r="F60">
        <v>93.9</v>
      </c>
      <c r="G60">
        <v>106.4</v>
      </c>
      <c r="H60">
        <v>118.5</v>
      </c>
    </row>
    <row r="61" spans="1:8" x14ac:dyDescent="0.25">
      <c r="A61" s="3" t="s">
        <v>389</v>
      </c>
      <c r="B61" s="4">
        <v>37896</v>
      </c>
      <c r="D61">
        <v>66.7</v>
      </c>
      <c r="E61">
        <v>75.2</v>
      </c>
      <c r="F61">
        <v>94.5</v>
      </c>
      <c r="G61">
        <v>96.1</v>
      </c>
      <c r="H61">
        <v>112.8</v>
      </c>
    </row>
    <row r="62" spans="1:8" x14ac:dyDescent="0.25">
      <c r="A62" s="3" t="s">
        <v>389</v>
      </c>
      <c r="B62" s="4">
        <v>37901</v>
      </c>
      <c r="D62">
        <v>68.599999999999994</v>
      </c>
      <c r="E62">
        <v>82.4</v>
      </c>
      <c r="F62">
        <v>102.7</v>
      </c>
      <c r="G62">
        <v>106</v>
      </c>
      <c r="H62">
        <v>121</v>
      </c>
    </row>
    <row r="63" spans="1:8" x14ac:dyDescent="0.25">
      <c r="A63" s="3" t="s">
        <v>389</v>
      </c>
      <c r="B63" s="4">
        <v>37908</v>
      </c>
      <c r="D63">
        <v>92.8</v>
      </c>
      <c r="E63">
        <v>105.8</v>
      </c>
      <c r="F63">
        <v>118.9</v>
      </c>
      <c r="G63">
        <v>121.3</v>
      </c>
      <c r="H63">
        <v>121.3</v>
      </c>
    </row>
    <row r="64" spans="1:8" x14ac:dyDescent="0.25">
      <c r="A64" s="3" t="s">
        <v>389</v>
      </c>
      <c r="B64" s="4">
        <v>37914</v>
      </c>
      <c r="D64">
        <v>88.1</v>
      </c>
      <c r="E64">
        <v>97.6</v>
      </c>
      <c r="F64">
        <v>116.1</v>
      </c>
      <c r="G64">
        <v>125.2</v>
      </c>
      <c r="H64">
        <v>121</v>
      </c>
    </row>
    <row r="65" spans="1:8" x14ac:dyDescent="0.25">
      <c r="A65" s="3" t="s">
        <v>389</v>
      </c>
      <c r="B65" s="4">
        <v>37919</v>
      </c>
      <c r="D65">
        <v>77.5</v>
      </c>
      <c r="E65">
        <v>93.5</v>
      </c>
      <c r="F65">
        <v>111.8</v>
      </c>
      <c r="G65">
        <v>125.9</v>
      </c>
      <c r="H65">
        <v>122.7</v>
      </c>
    </row>
    <row r="66" spans="1:8" x14ac:dyDescent="0.25">
      <c r="A66" s="3" t="s">
        <v>389</v>
      </c>
      <c r="B66" s="4">
        <v>37924</v>
      </c>
      <c r="D66">
        <v>72.400000000000006</v>
      </c>
      <c r="E66">
        <v>87.6</v>
      </c>
      <c r="F66">
        <v>105.9</v>
      </c>
      <c r="G66">
        <v>120.6</v>
      </c>
      <c r="H66">
        <v>118.5</v>
      </c>
    </row>
    <row r="67" spans="1:8" x14ac:dyDescent="0.25">
      <c r="A67" s="3" t="s">
        <v>389</v>
      </c>
      <c r="B67" s="4">
        <v>37929</v>
      </c>
      <c r="D67">
        <v>73</v>
      </c>
      <c r="E67">
        <v>89.7</v>
      </c>
      <c r="F67">
        <v>107.8</v>
      </c>
      <c r="G67">
        <v>120</v>
      </c>
      <c r="H67">
        <v>120.1</v>
      </c>
    </row>
    <row r="68" spans="1:8" x14ac:dyDescent="0.25">
      <c r="A68" s="3" t="s">
        <v>389</v>
      </c>
      <c r="B68" s="4">
        <v>37934</v>
      </c>
      <c r="D68">
        <v>79.7</v>
      </c>
      <c r="E68">
        <v>91.7</v>
      </c>
      <c r="F68">
        <v>109.3</v>
      </c>
      <c r="G68">
        <v>123.9</v>
      </c>
      <c r="H68">
        <v>123.5</v>
      </c>
    </row>
    <row r="69" spans="1:8" x14ac:dyDescent="0.25">
      <c r="A69" s="3" t="s">
        <v>389</v>
      </c>
      <c r="B69" s="4">
        <v>37939</v>
      </c>
      <c r="D69">
        <v>75.400000000000006</v>
      </c>
      <c r="E69">
        <v>89.3</v>
      </c>
      <c r="F69">
        <v>108</v>
      </c>
      <c r="G69">
        <v>121.1</v>
      </c>
      <c r="H69">
        <v>120.7</v>
      </c>
    </row>
    <row r="70" spans="1:8" x14ac:dyDescent="0.25">
      <c r="A70" s="3" t="s">
        <v>389</v>
      </c>
      <c r="B70" s="4">
        <v>37961</v>
      </c>
      <c r="D70">
        <v>80</v>
      </c>
      <c r="E70">
        <v>88.1</v>
      </c>
      <c r="F70">
        <v>109.9</v>
      </c>
      <c r="G70">
        <v>122.1</v>
      </c>
      <c r="H70">
        <v>120.2</v>
      </c>
    </row>
    <row r="71" spans="1:8" x14ac:dyDescent="0.25">
      <c r="A71" s="3" t="s">
        <v>389</v>
      </c>
      <c r="B71" s="4">
        <v>37966</v>
      </c>
      <c r="D71">
        <v>73.3</v>
      </c>
      <c r="E71">
        <v>87</v>
      </c>
      <c r="F71">
        <v>105.2</v>
      </c>
      <c r="G71">
        <v>120.4</v>
      </c>
      <c r="H71">
        <v>119.1</v>
      </c>
    </row>
    <row r="72" spans="1:8" x14ac:dyDescent="0.25">
      <c r="A72" s="3" t="s">
        <v>389</v>
      </c>
      <c r="B72" s="4">
        <v>37970</v>
      </c>
      <c r="D72">
        <v>74.3</v>
      </c>
      <c r="E72">
        <v>89.8</v>
      </c>
      <c r="F72">
        <v>112.1</v>
      </c>
      <c r="G72">
        <v>119.6</v>
      </c>
      <c r="H72">
        <v>127.2</v>
      </c>
    </row>
    <row r="73" spans="1:8" x14ac:dyDescent="0.25">
      <c r="A73" s="3" t="s">
        <v>389</v>
      </c>
      <c r="B73" s="4">
        <v>37975</v>
      </c>
      <c r="D73">
        <v>76.2</v>
      </c>
      <c r="E73">
        <v>90.8</v>
      </c>
      <c r="F73">
        <v>111.5</v>
      </c>
      <c r="G73">
        <v>126.3</v>
      </c>
      <c r="H73">
        <v>124.8</v>
      </c>
    </row>
    <row r="74" spans="1:8" x14ac:dyDescent="0.25">
      <c r="A74" s="3" t="s">
        <v>389</v>
      </c>
      <c r="B74" s="4">
        <v>37986</v>
      </c>
      <c r="D74">
        <v>71.8</v>
      </c>
      <c r="E74">
        <v>88.8</v>
      </c>
      <c r="F74">
        <v>110.1</v>
      </c>
      <c r="G74">
        <v>123.9</v>
      </c>
      <c r="H74">
        <v>121.1</v>
      </c>
    </row>
    <row r="75" spans="1:8" x14ac:dyDescent="0.25">
      <c r="A75" s="3" t="s">
        <v>389</v>
      </c>
      <c r="B75" s="4">
        <v>37991</v>
      </c>
      <c r="D75">
        <v>70.5</v>
      </c>
      <c r="E75">
        <v>83.5</v>
      </c>
      <c r="F75">
        <v>104.6</v>
      </c>
      <c r="G75">
        <v>115.5</v>
      </c>
      <c r="H75">
        <v>114.5</v>
      </c>
    </row>
    <row r="76" spans="1:8" x14ac:dyDescent="0.25">
      <c r="A76" s="3" t="s">
        <v>389</v>
      </c>
      <c r="B76" s="4">
        <v>37995</v>
      </c>
      <c r="D76">
        <v>64.3</v>
      </c>
      <c r="E76">
        <v>82.3</v>
      </c>
      <c r="F76">
        <v>103.1</v>
      </c>
      <c r="G76">
        <v>115.9</v>
      </c>
      <c r="H76">
        <v>115.1</v>
      </c>
    </row>
    <row r="77" spans="1:8" x14ac:dyDescent="0.25">
      <c r="A77" s="3" t="s">
        <v>389</v>
      </c>
      <c r="B77" s="4">
        <v>38000</v>
      </c>
      <c r="D77">
        <v>68.7</v>
      </c>
      <c r="E77">
        <v>83.1</v>
      </c>
      <c r="F77">
        <v>104.6</v>
      </c>
      <c r="G77">
        <v>116.9</v>
      </c>
      <c r="H77">
        <v>115.3</v>
      </c>
    </row>
    <row r="78" spans="1:8" x14ac:dyDescent="0.25">
      <c r="A78" s="3" t="s">
        <v>389</v>
      </c>
      <c r="B78" s="4">
        <v>38005</v>
      </c>
      <c r="D78">
        <v>68.7</v>
      </c>
      <c r="E78">
        <v>82.7</v>
      </c>
      <c r="F78">
        <v>101.4</v>
      </c>
      <c r="G78">
        <v>114.6</v>
      </c>
      <c r="H78">
        <v>114.6</v>
      </c>
    </row>
    <row r="79" spans="1:8" x14ac:dyDescent="0.25">
      <c r="A79" s="3" t="s">
        <v>389</v>
      </c>
      <c r="B79" s="4">
        <v>38011</v>
      </c>
      <c r="D79">
        <v>73.5</v>
      </c>
      <c r="E79">
        <v>82.1</v>
      </c>
      <c r="F79">
        <v>103.9</v>
      </c>
      <c r="G79">
        <v>114.4</v>
      </c>
      <c r="H79">
        <v>113.6</v>
      </c>
    </row>
    <row r="80" spans="1:8" x14ac:dyDescent="0.25">
      <c r="A80" s="3" t="s">
        <v>389</v>
      </c>
      <c r="B80" s="4">
        <v>38015</v>
      </c>
      <c r="D80">
        <v>74</v>
      </c>
      <c r="E80">
        <v>81.900000000000006</v>
      </c>
      <c r="F80">
        <v>102.1</v>
      </c>
      <c r="G80">
        <v>117.2</v>
      </c>
      <c r="H80">
        <v>115.5</v>
      </c>
    </row>
    <row r="81" spans="1:8" x14ac:dyDescent="0.25">
      <c r="A81" s="3" t="s">
        <v>389</v>
      </c>
      <c r="B81" s="4">
        <v>38020</v>
      </c>
      <c r="D81">
        <v>73.400000000000006</v>
      </c>
      <c r="E81">
        <v>85.4</v>
      </c>
      <c r="F81">
        <v>105.3</v>
      </c>
      <c r="G81">
        <v>119.1</v>
      </c>
      <c r="H81">
        <v>119.2</v>
      </c>
    </row>
    <row r="82" spans="1:8" x14ac:dyDescent="0.25">
      <c r="A82" s="3" t="s">
        <v>389</v>
      </c>
      <c r="B82" s="4">
        <v>38026</v>
      </c>
      <c r="D82">
        <v>70.7</v>
      </c>
      <c r="E82">
        <v>83.9</v>
      </c>
      <c r="F82">
        <v>105.7</v>
      </c>
      <c r="G82">
        <v>117.8</v>
      </c>
      <c r="H82">
        <v>118.1</v>
      </c>
    </row>
    <row r="83" spans="1:8" x14ac:dyDescent="0.25">
      <c r="A83" s="3" t="s">
        <v>389</v>
      </c>
      <c r="B83" s="4">
        <v>38030</v>
      </c>
      <c r="D83">
        <v>72.400000000000006</v>
      </c>
      <c r="E83">
        <v>84.7</v>
      </c>
      <c r="F83">
        <v>104.7</v>
      </c>
      <c r="G83">
        <v>118.7</v>
      </c>
      <c r="H83">
        <v>119</v>
      </c>
    </row>
    <row r="84" spans="1:8" x14ac:dyDescent="0.25">
      <c r="A84" s="3" t="s">
        <v>389</v>
      </c>
      <c r="B84" s="4">
        <v>38036</v>
      </c>
      <c r="D84">
        <v>76</v>
      </c>
      <c r="E84">
        <v>92.7</v>
      </c>
      <c r="F84">
        <v>112.2</v>
      </c>
      <c r="G84">
        <v>118.9</v>
      </c>
      <c r="H84">
        <v>117.6</v>
      </c>
    </row>
    <row r="85" spans="1:8" x14ac:dyDescent="0.25">
      <c r="A85" s="3" t="s">
        <v>389</v>
      </c>
      <c r="B85" s="4">
        <v>38041</v>
      </c>
      <c r="D85">
        <v>70.099999999999994</v>
      </c>
      <c r="E85">
        <v>84.3</v>
      </c>
      <c r="F85">
        <v>105.5</v>
      </c>
      <c r="G85">
        <v>117.4</v>
      </c>
      <c r="H85">
        <v>118.7</v>
      </c>
    </row>
    <row r="86" spans="1:8" x14ac:dyDescent="0.25">
      <c r="A86" s="3" t="s">
        <v>389</v>
      </c>
      <c r="B86" s="4">
        <v>38045</v>
      </c>
      <c r="D86">
        <v>65.099999999999994</v>
      </c>
      <c r="E86">
        <v>83.6</v>
      </c>
      <c r="F86">
        <v>101.8</v>
      </c>
      <c r="G86">
        <v>115.3</v>
      </c>
      <c r="H86">
        <v>117.6</v>
      </c>
    </row>
    <row r="87" spans="1:8" x14ac:dyDescent="0.25">
      <c r="A87" s="3" t="s">
        <v>389</v>
      </c>
      <c r="B87" s="4">
        <v>38050</v>
      </c>
      <c r="D87">
        <v>71.2</v>
      </c>
      <c r="E87">
        <v>82</v>
      </c>
      <c r="F87">
        <v>102.5</v>
      </c>
      <c r="G87">
        <v>116.4</v>
      </c>
      <c r="H87">
        <v>114.1</v>
      </c>
    </row>
    <row r="88" spans="1:8" x14ac:dyDescent="0.25">
      <c r="A88" s="3" t="s">
        <v>389</v>
      </c>
      <c r="B88" s="4">
        <v>38055</v>
      </c>
      <c r="D88">
        <v>63.7</v>
      </c>
      <c r="E88">
        <v>82.8</v>
      </c>
      <c r="F88">
        <v>107.4</v>
      </c>
      <c r="G88">
        <v>118.5</v>
      </c>
      <c r="H88">
        <v>118.9</v>
      </c>
    </row>
    <row r="89" spans="1:8" x14ac:dyDescent="0.25">
      <c r="A89" s="3" t="s">
        <v>389</v>
      </c>
      <c r="B89" s="4">
        <v>38057</v>
      </c>
    </row>
    <row r="90" spans="1:8" x14ac:dyDescent="0.25">
      <c r="A90" s="3" t="s">
        <v>389</v>
      </c>
      <c r="B90" s="4">
        <v>38061</v>
      </c>
      <c r="D90">
        <v>95.2</v>
      </c>
      <c r="E90">
        <v>110.8</v>
      </c>
      <c r="F90">
        <v>116.4</v>
      </c>
      <c r="G90">
        <v>124.9</v>
      </c>
      <c r="H90">
        <v>121.3</v>
      </c>
    </row>
    <row r="91" spans="1:8" x14ac:dyDescent="0.25">
      <c r="A91" s="3" t="s">
        <v>389</v>
      </c>
      <c r="B91" s="4">
        <v>38066</v>
      </c>
      <c r="D91">
        <v>77.900000000000006</v>
      </c>
      <c r="E91">
        <v>91.9</v>
      </c>
      <c r="F91">
        <v>111.6</v>
      </c>
      <c r="G91">
        <v>123.4</v>
      </c>
      <c r="H91">
        <v>119</v>
      </c>
    </row>
    <row r="92" spans="1:8" x14ac:dyDescent="0.25">
      <c r="A92" s="3" t="s">
        <v>389</v>
      </c>
      <c r="B92" s="4">
        <v>38071</v>
      </c>
      <c r="D92">
        <v>69.3</v>
      </c>
      <c r="E92">
        <v>85.9</v>
      </c>
      <c r="F92">
        <v>105.5</v>
      </c>
      <c r="G92">
        <v>117.9</v>
      </c>
      <c r="H92">
        <v>118</v>
      </c>
    </row>
    <row r="93" spans="1:8" x14ac:dyDescent="0.25">
      <c r="A93" s="3" t="s">
        <v>389</v>
      </c>
      <c r="B93" s="4">
        <v>38076</v>
      </c>
      <c r="D93">
        <v>69.599999999999994</v>
      </c>
      <c r="E93">
        <v>88.1</v>
      </c>
      <c r="F93">
        <v>109.7</v>
      </c>
      <c r="G93">
        <v>124</v>
      </c>
      <c r="H93">
        <v>120.8</v>
      </c>
    </row>
    <row r="94" spans="1:8" x14ac:dyDescent="0.25">
      <c r="A94" s="3" t="s">
        <v>389</v>
      </c>
      <c r="B94" s="4">
        <v>38077</v>
      </c>
    </row>
    <row r="95" spans="1:8" x14ac:dyDescent="0.25">
      <c r="A95" s="3" t="s">
        <v>389</v>
      </c>
      <c r="B95" s="4">
        <v>38081</v>
      </c>
      <c r="D95">
        <v>60</v>
      </c>
      <c r="E95">
        <v>89.3</v>
      </c>
      <c r="F95">
        <v>104.7</v>
      </c>
      <c r="G95">
        <v>114.7</v>
      </c>
      <c r="H95">
        <v>118.5</v>
      </c>
    </row>
    <row r="96" spans="1:8" x14ac:dyDescent="0.25">
      <c r="A96" s="3" t="s">
        <v>389</v>
      </c>
      <c r="B96" s="4">
        <v>38085</v>
      </c>
    </row>
    <row r="97" spans="1:8" x14ac:dyDescent="0.25">
      <c r="A97" s="3" t="s">
        <v>389</v>
      </c>
      <c r="B97" s="4">
        <v>38086</v>
      </c>
      <c r="D97">
        <v>51.6</v>
      </c>
      <c r="E97">
        <v>81.900000000000006</v>
      </c>
      <c r="F97">
        <v>104.8</v>
      </c>
      <c r="G97">
        <v>117.9</v>
      </c>
      <c r="H97">
        <v>121</v>
      </c>
    </row>
    <row r="98" spans="1:8" x14ac:dyDescent="0.25">
      <c r="A98" s="3" t="s">
        <v>389</v>
      </c>
      <c r="B98" s="4">
        <v>38091</v>
      </c>
      <c r="D98">
        <v>42.2</v>
      </c>
      <c r="E98">
        <v>76.5</v>
      </c>
      <c r="F98">
        <v>101.4</v>
      </c>
      <c r="G98">
        <v>116.1</v>
      </c>
      <c r="H98">
        <v>116.1</v>
      </c>
    </row>
    <row r="99" spans="1:8" x14ac:dyDescent="0.25">
      <c r="A99" s="3" t="s">
        <v>389</v>
      </c>
      <c r="B99" s="4">
        <v>38093</v>
      </c>
    </row>
    <row r="100" spans="1:8" x14ac:dyDescent="0.25">
      <c r="A100" s="3" t="s">
        <v>389</v>
      </c>
      <c r="B100" s="4">
        <v>38097</v>
      </c>
      <c r="D100">
        <v>87.2</v>
      </c>
      <c r="E100">
        <v>99.5</v>
      </c>
      <c r="F100">
        <v>111.6</v>
      </c>
      <c r="G100">
        <v>123.8</v>
      </c>
      <c r="H100">
        <v>122.6</v>
      </c>
    </row>
    <row r="101" spans="1:8" x14ac:dyDescent="0.25">
      <c r="A101" s="3" t="s">
        <v>389</v>
      </c>
      <c r="B101" s="4">
        <v>38100</v>
      </c>
    </row>
    <row r="102" spans="1:8" x14ac:dyDescent="0.25">
      <c r="A102" s="3" t="s">
        <v>389</v>
      </c>
      <c r="B102" s="4">
        <v>38102</v>
      </c>
      <c r="D102">
        <v>64.900000000000006</v>
      </c>
      <c r="E102">
        <v>82.5</v>
      </c>
      <c r="F102">
        <v>104.9</v>
      </c>
      <c r="G102">
        <v>117.6</v>
      </c>
      <c r="H102">
        <v>116.6</v>
      </c>
    </row>
    <row r="103" spans="1:8" x14ac:dyDescent="0.25">
      <c r="A103" s="3" t="s">
        <v>389</v>
      </c>
      <c r="B103" s="4">
        <v>38107</v>
      </c>
      <c r="D103">
        <v>63.1</v>
      </c>
      <c r="E103">
        <v>81.2</v>
      </c>
      <c r="F103">
        <v>103.1</v>
      </c>
      <c r="G103">
        <v>115.5</v>
      </c>
      <c r="H103">
        <v>117.1</v>
      </c>
    </row>
    <row r="104" spans="1:8" x14ac:dyDescent="0.25">
      <c r="A104" s="3" t="s">
        <v>389</v>
      </c>
      <c r="B104" s="4">
        <v>38112</v>
      </c>
      <c r="D104">
        <v>59.6</v>
      </c>
      <c r="E104">
        <v>81.8</v>
      </c>
      <c r="F104">
        <v>103.5</v>
      </c>
      <c r="G104">
        <v>115</v>
      </c>
      <c r="H104">
        <v>117.5</v>
      </c>
    </row>
    <row r="105" spans="1:8" x14ac:dyDescent="0.25">
      <c r="A105" s="3" t="s">
        <v>389</v>
      </c>
      <c r="B105" s="4">
        <v>38114</v>
      </c>
    </row>
    <row r="106" spans="1:8" x14ac:dyDescent="0.25">
      <c r="A106" s="3" t="s">
        <v>389</v>
      </c>
      <c r="B106" s="4">
        <v>38117</v>
      </c>
      <c r="D106">
        <v>43.3</v>
      </c>
      <c r="E106">
        <v>77.099999999999994</v>
      </c>
      <c r="F106">
        <v>99.5</v>
      </c>
      <c r="G106">
        <v>110.9</v>
      </c>
      <c r="H106">
        <v>115.9</v>
      </c>
    </row>
    <row r="107" spans="1:8" x14ac:dyDescent="0.25">
      <c r="A107" s="3" t="s">
        <v>389</v>
      </c>
      <c r="B107" s="4">
        <v>38119</v>
      </c>
      <c r="D107">
        <v>55.1</v>
      </c>
      <c r="E107">
        <v>77.099999999999994</v>
      </c>
      <c r="F107">
        <v>101.4</v>
      </c>
      <c r="G107">
        <v>113.2</v>
      </c>
      <c r="H107">
        <v>115.7</v>
      </c>
    </row>
    <row r="108" spans="1:8" x14ac:dyDescent="0.25">
      <c r="A108" s="3" t="s">
        <v>389</v>
      </c>
      <c r="B108" s="4">
        <v>38120</v>
      </c>
    </row>
    <row r="109" spans="1:8" x14ac:dyDescent="0.25">
      <c r="A109" s="3" t="s">
        <v>389</v>
      </c>
      <c r="B109" s="4">
        <v>38124</v>
      </c>
      <c r="D109">
        <v>48.1</v>
      </c>
      <c r="E109">
        <v>77.3</v>
      </c>
      <c r="F109">
        <v>100.8</v>
      </c>
      <c r="G109">
        <v>113.4</v>
      </c>
      <c r="H109">
        <v>116.2</v>
      </c>
    </row>
    <row r="110" spans="1:8" x14ac:dyDescent="0.25">
      <c r="A110" s="3" t="s">
        <v>389</v>
      </c>
      <c r="B110" s="4">
        <v>38127</v>
      </c>
    </row>
    <row r="111" spans="1:8" x14ac:dyDescent="0.25">
      <c r="A111" s="3" t="s">
        <v>389</v>
      </c>
      <c r="B111" s="4">
        <v>38129</v>
      </c>
      <c r="D111">
        <v>29</v>
      </c>
      <c r="E111">
        <v>70.099999999999994</v>
      </c>
      <c r="F111">
        <v>99.3</v>
      </c>
      <c r="G111">
        <v>107.9</v>
      </c>
      <c r="H111">
        <v>117.2</v>
      </c>
    </row>
    <row r="112" spans="1:8" x14ac:dyDescent="0.25">
      <c r="A112" s="3" t="s">
        <v>389</v>
      </c>
      <c r="B112" s="4">
        <v>38135</v>
      </c>
      <c r="D112">
        <v>31.8</v>
      </c>
      <c r="E112">
        <v>70.5</v>
      </c>
      <c r="F112">
        <v>97.2</v>
      </c>
      <c r="G112">
        <v>105.6</v>
      </c>
      <c r="H112">
        <v>115.8</v>
      </c>
    </row>
    <row r="113" spans="1:8" x14ac:dyDescent="0.25">
      <c r="A113" s="3" t="s">
        <v>389</v>
      </c>
      <c r="B113" s="4">
        <v>38140</v>
      </c>
      <c r="D113">
        <v>25.4</v>
      </c>
      <c r="E113">
        <v>65.8</v>
      </c>
      <c r="F113">
        <v>97.5</v>
      </c>
      <c r="G113">
        <v>104.7</v>
      </c>
      <c r="H113">
        <v>116.5</v>
      </c>
    </row>
    <row r="114" spans="1:8" x14ac:dyDescent="0.25">
      <c r="A114" s="3" t="s">
        <v>389</v>
      </c>
      <c r="B114" s="4">
        <v>38142</v>
      </c>
    </row>
    <row r="115" spans="1:8" x14ac:dyDescent="0.25">
      <c r="A115" s="3" t="s">
        <v>389</v>
      </c>
      <c r="B115" s="4">
        <v>38145</v>
      </c>
      <c r="D115">
        <v>36.1</v>
      </c>
      <c r="E115">
        <v>66.400000000000006</v>
      </c>
      <c r="F115">
        <v>94.6</v>
      </c>
      <c r="G115">
        <v>100.3</v>
      </c>
      <c r="H115">
        <v>115.6</v>
      </c>
    </row>
    <row r="116" spans="1:8" x14ac:dyDescent="0.25">
      <c r="A116" s="3" t="s">
        <v>390</v>
      </c>
      <c r="B116" s="4">
        <v>38150</v>
      </c>
      <c r="D116">
        <v>36.799999999999997</v>
      </c>
      <c r="E116">
        <v>53.8</v>
      </c>
      <c r="F116">
        <v>88.6</v>
      </c>
      <c r="G116">
        <v>104.7</v>
      </c>
      <c r="H116">
        <v>116</v>
      </c>
    </row>
    <row r="117" spans="1:8" x14ac:dyDescent="0.25">
      <c r="A117" s="3" t="s">
        <v>390</v>
      </c>
      <c r="B117" s="4">
        <v>38160</v>
      </c>
      <c r="D117">
        <v>77.8</v>
      </c>
      <c r="E117">
        <v>79.3</v>
      </c>
      <c r="F117">
        <v>97.4</v>
      </c>
      <c r="G117">
        <v>98.5</v>
      </c>
      <c r="H117">
        <v>115</v>
      </c>
    </row>
    <row r="118" spans="1:8" x14ac:dyDescent="0.25">
      <c r="A118" s="3" t="s">
        <v>390</v>
      </c>
      <c r="B118" s="4">
        <v>38164</v>
      </c>
      <c r="D118">
        <v>88.3</v>
      </c>
      <c r="E118">
        <v>105.3</v>
      </c>
      <c r="F118">
        <v>116.5</v>
      </c>
      <c r="G118">
        <v>122.8</v>
      </c>
      <c r="H118">
        <v>120.7</v>
      </c>
    </row>
    <row r="119" spans="1:8" x14ac:dyDescent="0.25">
      <c r="A119" s="3" t="s">
        <v>390</v>
      </c>
      <c r="B119" s="4">
        <v>38171</v>
      </c>
      <c r="D119">
        <v>93.8</v>
      </c>
      <c r="E119">
        <v>111.4</v>
      </c>
      <c r="F119">
        <v>121.1</v>
      </c>
      <c r="G119">
        <v>125.7</v>
      </c>
      <c r="H119">
        <v>123.2</v>
      </c>
    </row>
    <row r="120" spans="1:8" x14ac:dyDescent="0.25">
      <c r="A120" s="3" t="s">
        <v>390</v>
      </c>
      <c r="B120" s="4">
        <v>38188</v>
      </c>
      <c r="D120">
        <v>89.1</v>
      </c>
      <c r="E120">
        <v>106.9</v>
      </c>
      <c r="F120">
        <v>118.8</v>
      </c>
      <c r="G120">
        <v>127.5</v>
      </c>
      <c r="H120">
        <v>122.3</v>
      </c>
    </row>
    <row r="121" spans="1:8" x14ac:dyDescent="0.25">
      <c r="A121" s="3" t="s">
        <v>390</v>
      </c>
      <c r="B121" s="4">
        <v>38193</v>
      </c>
      <c r="D121">
        <v>73.3</v>
      </c>
      <c r="E121">
        <v>93.7</v>
      </c>
      <c r="F121">
        <v>114.1</v>
      </c>
      <c r="G121">
        <v>127.4</v>
      </c>
      <c r="H121">
        <v>122.8</v>
      </c>
    </row>
    <row r="122" spans="1:8" x14ac:dyDescent="0.25">
      <c r="A122" s="3" t="s">
        <v>390</v>
      </c>
      <c r="B122" s="4">
        <v>38200</v>
      </c>
      <c r="D122">
        <v>119.4</v>
      </c>
      <c r="E122">
        <v>122.1</v>
      </c>
      <c r="F122">
        <v>122.9</v>
      </c>
      <c r="G122">
        <v>128.9</v>
      </c>
      <c r="H122">
        <v>123.1</v>
      </c>
    </row>
    <row r="123" spans="1:8" x14ac:dyDescent="0.25">
      <c r="A123" s="3" t="s">
        <v>390</v>
      </c>
      <c r="B123" s="4">
        <v>38204</v>
      </c>
      <c r="D123">
        <v>107.6</v>
      </c>
      <c r="E123">
        <v>120.8</v>
      </c>
      <c r="F123">
        <v>121.4</v>
      </c>
      <c r="G123">
        <v>128.1</v>
      </c>
      <c r="H123">
        <v>124.2</v>
      </c>
    </row>
    <row r="124" spans="1:8" x14ac:dyDescent="0.25">
      <c r="A124" s="3" t="s">
        <v>390</v>
      </c>
      <c r="B124" s="4">
        <v>38212</v>
      </c>
      <c r="D124">
        <v>107.7</v>
      </c>
      <c r="E124">
        <v>122.7</v>
      </c>
      <c r="F124">
        <v>124</v>
      </c>
      <c r="G124">
        <v>129.19999999999999</v>
      </c>
      <c r="H124">
        <v>126.5</v>
      </c>
    </row>
    <row r="125" spans="1:8" x14ac:dyDescent="0.25">
      <c r="A125" s="3" t="s">
        <v>390</v>
      </c>
      <c r="B125" s="4">
        <v>38217</v>
      </c>
      <c r="D125">
        <v>102.5</v>
      </c>
      <c r="E125">
        <v>122.6</v>
      </c>
      <c r="F125">
        <v>123.9</v>
      </c>
      <c r="G125">
        <v>127.1</v>
      </c>
      <c r="H125">
        <v>123.7</v>
      </c>
    </row>
    <row r="126" spans="1:8" x14ac:dyDescent="0.25">
      <c r="A126" s="3" t="s">
        <v>390</v>
      </c>
      <c r="B126" s="4">
        <v>38222</v>
      </c>
      <c r="D126">
        <v>89.5</v>
      </c>
      <c r="E126">
        <v>107</v>
      </c>
      <c r="F126">
        <v>120.7</v>
      </c>
      <c r="G126">
        <v>127.7</v>
      </c>
      <c r="H126">
        <v>125.5</v>
      </c>
    </row>
    <row r="127" spans="1:8" x14ac:dyDescent="0.25">
      <c r="A127" s="3" t="s">
        <v>390</v>
      </c>
      <c r="B127" s="4">
        <v>38229</v>
      </c>
      <c r="D127">
        <v>109.6</v>
      </c>
      <c r="E127">
        <v>122.8</v>
      </c>
      <c r="F127">
        <v>120.6</v>
      </c>
      <c r="G127">
        <v>128.80000000000001</v>
      </c>
      <c r="H127">
        <v>125.9</v>
      </c>
    </row>
    <row r="128" spans="1:8" x14ac:dyDescent="0.25">
      <c r="A128" s="3" t="s">
        <v>390</v>
      </c>
      <c r="B128" s="4">
        <v>38232</v>
      </c>
      <c r="D128">
        <v>92</v>
      </c>
      <c r="E128">
        <v>107.2</v>
      </c>
      <c r="F128">
        <v>122.7</v>
      </c>
      <c r="G128">
        <v>129</v>
      </c>
      <c r="H128">
        <v>124.3</v>
      </c>
    </row>
    <row r="129" spans="1:8" x14ac:dyDescent="0.25">
      <c r="A129" s="3" t="s">
        <v>390</v>
      </c>
      <c r="B129" s="4">
        <v>38234</v>
      </c>
      <c r="D129">
        <v>92</v>
      </c>
      <c r="E129">
        <v>107.2</v>
      </c>
      <c r="F129">
        <v>122.7</v>
      </c>
      <c r="G129">
        <v>129</v>
      </c>
      <c r="H129">
        <v>124.3</v>
      </c>
    </row>
    <row r="130" spans="1:8" x14ac:dyDescent="0.25">
      <c r="A130" s="3" t="s">
        <v>390</v>
      </c>
      <c r="B130" s="4">
        <v>38239</v>
      </c>
      <c r="D130">
        <v>83.2</v>
      </c>
      <c r="E130">
        <v>95</v>
      </c>
      <c r="F130">
        <v>114.9</v>
      </c>
      <c r="G130">
        <v>124.6</v>
      </c>
      <c r="H130">
        <v>124.6</v>
      </c>
    </row>
    <row r="131" spans="1:8" x14ac:dyDescent="0.25">
      <c r="A131" s="3" t="s">
        <v>390</v>
      </c>
      <c r="B131" s="4">
        <v>38245</v>
      </c>
      <c r="D131">
        <v>88.1</v>
      </c>
      <c r="E131">
        <v>98.8</v>
      </c>
      <c r="F131">
        <v>115</v>
      </c>
      <c r="G131">
        <v>126.7</v>
      </c>
      <c r="H131">
        <v>124.6</v>
      </c>
    </row>
    <row r="132" spans="1:8" x14ac:dyDescent="0.25">
      <c r="A132" s="3" t="s">
        <v>390</v>
      </c>
      <c r="B132" s="4">
        <v>38250</v>
      </c>
      <c r="D132">
        <v>82</v>
      </c>
      <c r="E132">
        <v>93</v>
      </c>
      <c r="F132">
        <v>112</v>
      </c>
      <c r="G132">
        <v>127</v>
      </c>
      <c r="H132">
        <v>123</v>
      </c>
    </row>
    <row r="133" spans="1:8" x14ac:dyDescent="0.25">
      <c r="A133" s="3" t="s">
        <v>390</v>
      </c>
      <c r="B133" s="4">
        <v>38255</v>
      </c>
      <c r="D133">
        <v>76.900000000000006</v>
      </c>
      <c r="E133">
        <v>93.2</v>
      </c>
      <c r="F133">
        <v>110</v>
      </c>
      <c r="G133">
        <v>123.7</v>
      </c>
      <c r="H133">
        <v>124.7</v>
      </c>
    </row>
    <row r="134" spans="1:8" x14ac:dyDescent="0.25">
      <c r="A134" s="3" t="s">
        <v>390</v>
      </c>
      <c r="B134" s="4">
        <v>38262</v>
      </c>
      <c r="D134">
        <v>77.599999999999994</v>
      </c>
      <c r="E134">
        <v>88.6</v>
      </c>
      <c r="F134">
        <v>106.9</v>
      </c>
      <c r="G134">
        <v>121.9</v>
      </c>
      <c r="H134">
        <v>122.9</v>
      </c>
    </row>
    <row r="135" spans="1:8" x14ac:dyDescent="0.25">
      <c r="A135" s="3" t="s">
        <v>390</v>
      </c>
      <c r="B135" s="4">
        <v>38268</v>
      </c>
      <c r="D135">
        <v>70.900000000000006</v>
      </c>
      <c r="E135">
        <v>86</v>
      </c>
      <c r="F135">
        <v>105.2</v>
      </c>
      <c r="G135">
        <v>121.3</v>
      </c>
      <c r="H135">
        <v>117.9</v>
      </c>
    </row>
    <row r="136" spans="1:8" x14ac:dyDescent="0.25">
      <c r="A136" s="3" t="s">
        <v>390</v>
      </c>
      <c r="B136" s="4">
        <v>38273</v>
      </c>
      <c r="D136">
        <v>69.5</v>
      </c>
      <c r="E136">
        <v>87.6</v>
      </c>
      <c r="F136">
        <v>107</v>
      </c>
      <c r="G136">
        <v>115.5</v>
      </c>
      <c r="H136">
        <v>119.1</v>
      </c>
    </row>
    <row r="137" spans="1:8" x14ac:dyDescent="0.25">
      <c r="A137" s="3" t="s">
        <v>390</v>
      </c>
      <c r="B137" s="4">
        <v>38278</v>
      </c>
      <c r="D137">
        <v>70</v>
      </c>
      <c r="E137">
        <v>86</v>
      </c>
      <c r="F137">
        <v>106</v>
      </c>
      <c r="G137">
        <v>119</v>
      </c>
      <c r="H137">
        <v>117</v>
      </c>
    </row>
    <row r="138" spans="1:8" x14ac:dyDescent="0.25">
      <c r="A138" s="3" t="s">
        <v>390</v>
      </c>
      <c r="B138" s="4">
        <v>38283</v>
      </c>
      <c r="D138">
        <v>67.3</v>
      </c>
      <c r="E138">
        <v>88</v>
      </c>
      <c r="F138">
        <v>107.4</v>
      </c>
      <c r="G138">
        <v>120.9</v>
      </c>
      <c r="H138">
        <v>119.4</v>
      </c>
    </row>
    <row r="139" spans="1:8" x14ac:dyDescent="0.25">
      <c r="A139" s="3" t="s">
        <v>390</v>
      </c>
      <c r="B139" s="4">
        <v>38288</v>
      </c>
      <c r="D139">
        <v>67.900000000000006</v>
      </c>
      <c r="E139">
        <v>87.1</v>
      </c>
      <c r="F139">
        <v>106.4</v>
      </c>
      <c r="G139">
        <v>120.8</v>
      </c>
      <c r="H139">
        <v>118.3</v>
      </c>
    </row>
    <row r="140" spans="1:8" x14ac:dyDescent="0.25">
      <c r="A140" s="3" t="s">
        <v>390</v>
      </c>
      <c r="B140" s="4">
        <v>38303</v>
      </c>
      <c r="D140">
        <v>77.8</v>
      </c>
      <c r="E140">
        <v>90.7</v>
      </c>
      <c r="F140">
        <v>112.6</v>
      </c>
      <c r="G140">
        <v>119.7</v>
      </c>
      <c r="H140">
        <v>121.1</v>
      </c>
    </row>
    <row r="141" spans="1:8" x14ac:dyDescent="0.25">
      <c r="A141" s="3" t="s">
        <v>390</v>
      </c>
      <c r="B141" s="4">
        <v>38308</v>
      </c>
      <c r="D141">
        <v>65.599999999999994</v>
      </c>
      <c r="E141">
        <v>82.9</v>
      </c>
      <c r="F141">
        <v>104.7</v>
      </c>
      <c r="G141">
        <v>115.2</v>
      </c>
      <c r="H141">
        <v>117</v>
      </c>
    </row>
    <row r="142" spans="1:8" x14ac:dyDescent="0.25">
      <c r="A142" s="3" t="s">
        <v>390</v>
      </c>
      <c r="B142" s="4">
        <v>38322</v>
      </c>
      <c r="D142">
        <v>72.900000000000006</v>
      </c>
      <c r="E142">
        <v>87.4</v>
      </c>
      <c r="F142">
        <v>107.8</v>
      </c>
      <c r="G142">
        <v>120.6</v>
      </c>
      <c r="H142">
        <v>119.3</v>
      </c>
    </row>
    <row r="143" spans="1:8" x14ac:dyDescent="0.25">
      <c r="A143" s="3" t="s">
        <v>390</v>
      </c>
      <c r="B143" s="4">
        <v>38331</v>
      </c>
      <c r="D143">
        <v>67.599999999999994</v>
      </c>
      <c r="E143">
        <v>85.7</v>
      </c>
      <c r="F143">
        <v>106.6</v>
      </c>
      <c r="G143">
        <v>119.9</v>
      </c>
      <c r="H143">
        <v>121.5</v>
      </c>
    </row>
    <row r="144" spans="1:8" x14ac:dyDescent="0.25">
      <c r="A144" s="3" t="s">
        <v>390</v>
      </c>
      <c r="B144" s="4">
        <v>38341</v>
      </c>
      <c r="D144">
        <v>68.900000000000006</v>
      </c>
      <c r="E144">
        <v>87.6</v>
      </c>
      <c r="F144">
        <v>106.8</v>
      </c>
      <c r="G144">
        <v>124.1</v>
      </c>
      <c r="H144">
        <v>122</v>
      </c>
    </row>
    <row r="145" spans="1:8" x14ac:dyDescent="0.25">
      <c r="A145" s="3" t="s">
        <v>390</v>
      </c>
      <c r="B145" s="4">
        <v>38351</v>
      </c>
      <c r="D145">
        <v>68</v>
      </c>
      <c r="E145">
        <v>84.8</v>
      </c>
      <c r="F145">
        <v>106.5</v>
      </c>
      <c r="G145">
        <v>121.7</v>
      </c>
      <c r="H145">
        <v>120.1</v>
      </c>
    </row>
    <row r="146" spans="1:8" x14ac:dyDescent="0.25">
      <c r="A146" s="3" t="s">
        <v>390</v>
      </c>
      <c r="B146" s="4">
        <v>38361</v>
      </c>
      <c r="D146">
        <v>74</v>
      </c>
      <c r="E146">
        <v>84.3</v>
      </c>
      <c r="F146">
        <v>104.9</v>
      </c>
      <c r="G146">
        <v>120.7</v>
      </c>
      <c r="H146">
        <v>119.9</v>
      </c>
    </row>
    <row r="147" spans="1:8" x14ac:dyDescent="0.25">
      <c r="A147" s="3" t="s">
        <v>390</v>
      </c>
      <c r="B147" s="4">
        <v>38373</v>
      </c>
      <c r="D147">
        <v>77</v>
      </c>
      <c r="E147">
        <v>82.7</v>
      </c>
      <c r="F147">
        <v>104.5</v>
      </c>
      <c r="G147">
        <v>119</v>
      </c>
      <c r="H147">
        <v>118.9</v>
      </c>
    </row>
    <row r="148" spans="1:8" x14ac:dyDescent="0.25">
      <c r="A148" s="3" t="s">
        <v>390</v>
      </c>
      <c r="B148" s="4">
        <v>38377</v>
      </c>
    </row>
    <row r="149" spans="1:8" x14ac:dyDescent="0.25">
      <c r="A149" s="3" t="s">
        <v>390</v>
      </c>
      <c r="B149" s="4">
        <v>38382</v>
      </c>
      <c r="D149">
        <v>77.3</v>
      </c>
      <c r="E149">
        <v>86.5</v>
      </c>
      <c r="F149">
        <v>106.6</v>
      </c>
      <c r="G149">
        <v>121.2</v>
      </c>
      <c r="H149">
        <v>121.4</v>
      </c>
    </row>
    <row r="150" spans="1:8" x14ac:dyDescent="0.25">
      <c r="A150" s="3" t="s">
        <v>390</v>
      </c>
      <c r="B150" s="4">
        <v>38394</v>
      </c>
      <c r="D150">
        <v>75</v>
      </c>
      <c r="E150">
        <v>85</v>
      </c>
      <c r="F150">
        <v>105</v>
      </c>
      <c r="G150">
        <v>120</v>
      </c>
      <c r="H150">
        <v>120</v>
      </c>
    </row>
    <row r="151" spans="1:8" x14ac:dyDescent="0.25">
      <c r="A151" s="3" t="s">
        <v>390</v>
      </c>
      <c r="B151" s="4">
        <v>38403</v>
      </c>
      <c r="D151">
        <v>82.4</v>
      </c>
      <c r="E151">
        <v>83.1</v>
      </c>
      <c r="F151">
        <v>103.7</v>
      </c>
      <c r="G151">
        <v>118.6</v>
      </c>
      <c r="H151">
        <v>118.9</v>
      </c>
    </row>
    <row r="152" spans="1:8" x14ac:dyDescent="0.25">
      <c r="A152" s="3" t="s">
        <v>390</v>
      </c>
      <c r="B152" s="4">
        <v>38411</v>
      </c>
    </row>
    <row r="153" spans="1:8" x14ac:dyDescent="0.25">
      <c r="A153" s="3" t="s">
        <v>390</v>
      </c>
      <c r="B153" s="4">
        <v>38412</v>
      </c>
      <c r="D153">
        <v>77</v>
      </c>
      <c r="E153">
        <v>89.9</v>
      </c>
      <c r="F153">
        <v>104.4</v>
      </c>
      <c r="G153">
        <v>117.1</v>
      </c>
      <c r="H153">
        <v>116.9</v>
      </c>
    </row>
    <row r="154" spans="1:8" x14ac:dyDescent="0.25">
      <c r="A154" s="3" t="s">
        <v>390</v>
      </c>
      <c r="B154" s="4">
        <v>38417</v>
      </c>
      <c r="D154">
        <v>69.599999999999994</v>
      </c>
      <c r="E154">
        <v>86.4</v>
      </c>
      <c r="F154">
        <v>105.9</v>
      </c>
      <c r="G154">
        <v>118.7</v>
      </c>
      <c r="H154">
        <v>118.1</v>
      </c>
    </row>
    <row r="155" spans="1:8" x14ac:dyDescent="0.25">
      <c r="A155" s="3" t="s">
        <v>390</v>
      </c>
      <c r="B155" s="4">
        <v>38422</v>
      </c>
      <c r="D155">
        <v>66.3</v>
      </c>
      <c r="E155">
        <v>86</v>
      </c>
      <c r="F155">
        <v>107</v>
      </c>
      <c r="G155">
        <v>119.8</v>
      </c>
      <c r="H155">
        <v>121</v>
      </c>
    </row>
    <row r="156" spans="1:8" x14ac:dyDescent="0.25">
      <c r="A156" s="3" t="s">
        <v>390</v>
      </c>
      <c r="B156" s="4">
        <v>38427</v>
      </c>
      <c r="D156">
        <v>64</v>
      </c>
      <c r="E156">
        <v>84</v>
      </c>
      <c r="F156">
        <v>103</v>
      </c>
      <c r="G156">
        <v>119</v>
      </c>
      <c r="H156">
        <v>119</v>
      </c>
    </row>
    <row r="157" spans="1:8" x14ac:dyDescent="0.25">
      <c r="A157" s="3" t="s">
        <v>390</v>
      </c>
      <c r="B157" s="4">
        <v>38431</v>
      </c>
    </row>
    <row r="158" spans="1:8" x14ac:dyDescent="0.25">
      <c r="A158" s="3" t="s">
        <v>390</v>
      </c>
      <c r="B158" s="4">
        <v>38432</v>
      </c>
      <c r="D158">
        <v>64</v>
      </c>
      <c r="E158">
        <v>84</v>
      </c>
      <c r="F158">
        <v>105</v>
      </c>
      <c r="G158">
        <v>117</v>
      </c>
      <c r="H158">
        <v>119</v>
      </c>
    </row>
    <row r="159" spans="1:8" x14ac:dyDescent="0.25">
      <c r="A159" s="3" t="s">
        <v>390</v>
      </c>
      <c r="B159" s="4">
        <v>38436</v>
      </c>
    </row>
    <row r="160" spans="1:8" x14ac:dyDescent="0.25">
      <c r="A160" s="3" t="s">
        <v>390</v>
      </c>
      <c r="B160" s="4">
        <v>38437</v>
      </c>
      <c r="D160">
        <v>60</v>
      </c>
      <c r="E160">
        <v>82</v>
      </c>
      <c r="F160">
        <v>104</v>
      </c>
      <c r="G160">
        <v>114</v>
      </c>
      <c r="H160">
        <v>116</v>
      </c>
    </row>
    <row r="161" spans="1:8" x14ac:dyDescent="0.25">
      <c r="A161" s="3" t="s">
        <v>390</v>
      </c>
      <c r="B161" s="4">
        <v>38438</v>
      </c>
    </row>
    <row r="162" spans="1:8" x14ac:dyDescent="0.25">
      <c r="A162" s="3" t="s">
        <v>390</v>
      </c>
      <c r="B162" s="4">
        <v>38441</v>
      </c>
    </row>
    <row r="163" spans="1:8" x14ac:dyDescent="0.25">
      <c r="A163" s="3" t="s">
        <v>390</v>
      </c>
      <c r="B163" s="4">
        <v>38448</v>
      </c>
      <c r="D163">
        <v>92</v>
      </c>
      <c r="E163">
        <v>105</v>
      </c>
      <c r="F163">
        <v>115</v>
      </c>
      <c r="G163">
        <v>127</v>
      </c>
      <c r="H163">
        <v>121</v>
      </c>
    </row>
    <row r="164" spans="1:8" x14ac:dyDescent="0.25">
      <c r="A164" s="3" t="s">
        <v>390</v>
      </c>
      <c r="B164" s="4">
        <v>38452</v>
      </c>
      <c r="D164">
        <v>78</v>
      </c>
      <c r="E164">
        <v>92</v>
      </c>
      <c r="F164">
        <v>108</v>
      </c>
      <c r="G164">
        <v>122</v>
      </c>
      <c r="H164">
        <v>122</v>
      </c>
    </row>
    <row r="165" spans="1:8" x14ac:dyDescent="0.25">
      <c r="A165" s="3" t="s">
        <v>390</v>
      </c>
      <c r="B165" s="4">
        <v>38457</v>
      </c>
      <c r="D165">
        <v>64</v>
      </c>
      <c r="E165">
        <v>84</v>
      </c>
      <c r="F165">
        <v>104</v>
      </c>
      <c r="G165">
        <v>112</v>
      </c>
      <c r="H165">
        <v>118</v>
      </c>
    </row>
    <row r="166" spans="1:8" x14ac:dyDescent="0.25">
      <c r="A166" s="3" t="s">
        <v>390</v>
      </c>
      <c r="B166" s="4">
        <v>38462</v>
      </c>
      <c r="D166">
        <v>76</v>
      </c>
      <c r="E166">
        <v>86</v>
      </c>
      <c r="F166">
        <v>104</v>
      </c>
      <c r="G166">
        <v>118</v>
      </c>
      <c r="H166">
        <v>118</v>
      </c>
    </row>
    <row r="167" spans="1:8" x14ac:dyDescent="0.25">
      <c r="A167" s="3" t="s">
        <v>390</v>
      </c>
      <c r="B167" s="4">
        <v>38467</v>
      </c>
      <c r="D167">
        <v>54</v>
      </c>
      <c r="E167">
        <v>78</v>
      </c>
      <c r="F167">
        <v>97</v>
      </c>
      <c r="G167">
        <v>111</v>
      </c>
      <c r="H167">
        <v>113</v>
      </c>
    </row>
    <row r="168" spans="1:8" x14ac:dyDescent="0.25">
      <c r="A168" s="3" t="s">
        <v>390</v>
      </c>
      <c r="B168" s="4">
        <v>38472</v>
      </c>
      <c r="D168">
        <v>44</v>
      </c>
      <c r="E168">
        <v>76</v>
      </c>
      <c r="F168">
        <v>102</v>
      </c>
      <c r="G168">
        <v>114</v>
      </c>
      <c r="H168">
        <v>118</v>
      </c>
    </row>
    <row r="169" spans="1:8" x14ac:dyDescent="0.25">
      <c r="A169" s="3" t="s">
        <v>390</v>
      </c>
      <c r="B169" s="4">
        <v>38478</v>
      </c>
      <c r="D169">
        <v>43</v>
      </c>
      <c r="E169">
        <v>71</v>
      </c>
      <c r="F169">
        <v>100</v>
      </c>
      <c r="G169">
        <v>111</v>
      </c>
      <c r="H169">
        <v>119</v>
      </c>
    </row>
    <row r="170" spans="1:8" x14ac:dyDescent="0.25">
      <c r="A170" s="3" t="s">
        <v>390</v>
      </c>
      <c r="B170" s="4">
        <v>38482</v>
      </c>
    </row>
    <row r="171" spans="1:8" x14ac:dyDescent="0.25">
      <c r="A171" s="3" t="s">
        <v>390</v>
      </c>
      <c r="B171" s="4">
        <v>38483</v>
      </c>
      <c r="D171">
        <v>78</v>
      </c>
      <c r="E171">
        <v>91</v>
      </c>
      <c r="F171">
        <v>107</v>
      </c>
      <c r="G171">
        <v>119</v>
      </c>
      <c r="H171">
        <v>119</v>
      </c>
    </row>
    <row r="172" spans="1:8" x14ac:dyDescent="0.25">
      <c r="A172" s="3" t="s">
        <v>390</v>
      </c>
      <c r="B172" s="4">
        <v>38488</v>
      </c>
      <c r="D172">
        <v>67</v>
      </c>
      <c r="E172">
        <v>82</v>
      </c>
      <c r="F172">
        <v>102</v>
      </c>
      <c r="G172">
        <v>113</v>
      </c>
      <c r="H172">
        <v>119</v>
      </c>
    </row>
    <row r="173" spans="1:8" x14ac:dyDescent="0.25">
      <c r="A173" s="3" t="s">
        <v>390</v>
      </c>
      <c r="B173" s="4">
        <v>38492</v>
      </c>
    </row>
    <row r="174" spans="1:8" x14ac:dyDescent="0.25">
      <c r="A174" s="3" t="s">
        <v>390</v>
      </c>
      <c r="B174" s="4">
        <v>38493</v>
      </c>
      <c r="D174">
        <v>59</v>
      </c>
      <c r="E174">
        <v>82</v>
      </c>
      <c r="F174">
        <v>103</v>
      </c>
      <c r="G174">
        <v>111</v>
      </c>
      <c r="H174">
        <v>117</v>
      </c>
    </row>
    <row r="175" spans="1:8" x14ac:dyDescent="0.25">
      <c r="A175" s="3" t="s">
        <v>390</v>
      </c>
      <c r="B175" s="4">
        <v>38498</v>
      </c>
      <c r="D175">
        <v>41</v>
      </c>
      <c r="E175">
        <v>74</v>
      </c>
      <c r="F175">
        <v>100</v>
      </c>
      <c r="G175">
        <v>108</v>
      </c>
      <c r="H175">
        <v>116</v>
      </c>
    </row>
    <row r="176" spans="1:8" x14ac:dyDescent="0.25">
      <c r="A176" s="3" t="s">
        <v>390</v>
      </c>
      <c r="B176" s="4">
        <v>38502</v>
      </c>
    </row>
    <row r="177" spans="1:8" x14ac:dyDescent="0.25">
      <c r="A177" s="3" t="s">
        <v>390</v>
      </c>
      <c r="B177" s="4">
        <v>38503</v>
      </c>
      <c r="D177">
        <v>31</v>
      </c>
      <c r="E177">
        <v>67</v>
      </c>
      <c r="F177">
        <v>97</v>
      </c>
      <c r="G177">
        <v>104</v>
      </c>
      <c r="H177">
        <v>116</v>
      </c>
    </row>
    <row r="178" spans="1:8" x14ac:dyDescent="0.25">
      <c r="A178" s="3" t="s">
        <v>390</v>
      </c>
      <c r="B178" s="4">
        <v>38508</v>
      </c>
      <c r="D178">
        <v>28.8</v>
      </c>
      <c r="E178">
        <v>63.9</v>
      </c>
      <c r="F178">
        <v>96</v>
      </c>
      <c r="G178">
        <v>100.9</v>
      </c>
      <c r="H178">
        <v>118.4</v>
      </c>
    </row>
    <row r="179" spans="1:8" x14ac:dyDescent="0.25">
      <c r="A179" s="3" t="s">
        <v>390</v>
      </c>
      <c r="B179" s="4">
        <v>38510</v>
      </c>
      <c r="D179">
        <v>27</v>
      </c>
      <c r="E179">
        <v>61</v>
      </c>
      <c r="F179">
        <v>88</v>
      </c>
      <c r="G179">
        <v>89</v>
      </c>
      <c r="H179">
        <v>113</v>
      </c>
    </row>
    <row r="180" spans="1:8" x14ac:dyDescent="0.25">
      <c r="A180" s="3" t="s">
        <v>390</v>
      </c>
      <c r="B180" s="4">
        <v>38511</v>
      </c>
    </row>
    <row r="181" spans="1:8" x14ac:dyDescent="0.25">
      <c r="A181" s="3" t="s">
        <v>390</v>
      </c>
      <c r="B181" s="4">
        <v>38514</v>
      </c>
      <c r="D181">
        <v>25</v>
      </c>
      <c r="E181">
        <v>59</v>
      </c>
      <c r="F181">
        <v>91</v>
      </c>
      <c r="G181">
        <v>92</v>
      </c>
      <c r="H181">
        <v>116</v>
      </c>
    </row>
    <row r="182" spans="1:8" x14ac:dyDescent="0.25">
      <c r="A182" s="3" t="s">
        <v>390</v>
      </c>
      <c r="B182" s="4">
        <v>38520</v>
      </c>
      <c r="D182">
        <v>27</v>
      </c>
      <c r="E182">
        <v>61</v>
      </c>
      <c r="F182">
        <v>88</v>
      </c>
      <c r="G182">
        <v>89</v>
      </c>
      <c r="H182">
        <v>113</v>
      </c>
    </row>
    <row r="183" spans="1:8" x14ac:dyDescent="0.25">
      <c r="A183" s="3" t="s">
        <v>390</v>
      </c>
      <c r="B183" s="4">
        <v>38525</v>
      </c>
      <c r="D183">
        <v>32</v>
      </c>
      <c r="E183">
        <v>69</v>
      </c>
      <c r="F183">
        <v>92</v>
      </c>
      <c r="G183">
        <v>94</v>
      </c>
      <c r="H183">
        <v>116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2"/>
  <sheetViews>
    <sheetView zoomScaleNormal="100" workbookViewId="0">
      <selection activeCell="D2" sqref="D2:D202"/>
    </sheetView>
  </sheetViews>
  <sheetFormatPr defaultColWidth="8.5703125" defaultRowHeight="15" x14ac:dyDescent="0.25"/>
  <cols>
    <col min="1" max="1" width="29" customWidth="1"/>
    <col min="2" max="2" width="31.28515625" customWidth="1"/>
    <col min="3" max="3" width="15.7109375" customWidth="1"/>
  </cols>
  <sheetData>
    <row r="1" spans="1:3" x14ac:dyDescent="0.25">
      <c r="A1" t="s">
        <v>0</v>
      </c>
      <c r="B1" t="s">
        <v>1335</v>
      </c>
      <c r="C1" t="s">
        <v>1336</v>
      </c>
    </row>
    <row r="2" spans="1:3" x14ac:dyDescent="0.25">
      <c r="A2" t="s">
        <v>899</v>
      </c>
      <c r="B2">
        <v>1</v>
      </c>
      <c r="C2">
        <v>1.9215000000000001E-4</v>
      </c>
    </row>
    <row r="3" spans="1:3" x14ac:dyDescent="0.25">
      <c r="A3" t="s">
        <v>900</v>
      </c>
      <c r="B3">
        <v>1</v>
      </c>
      <c r="C3">
        <v>2.4576900000000001E-4</v>
      </c>
    </row>
    <row r="4" spans="1:3" x14ac:dyDescent="0.25">
      <c r="A4" t="s">
        <v>901</v>
      </c>
      <c r="B4">
        <v>1</v>
      </c>
      <c r="C4">
        <v>2.38571E-4</v>
      </c>
    </row>
    <row r="5" spans="1:3" x14ac:dyDescent="0.25">
      <c r="A5" t="s">
        <v>902</v>
      </c>
      <c r="B5">
        <v>1</v>
      </c>
      <c r="C5">
        <v>1.3353454545454499E-4</v>
      </c>
    </row>
    <row r="6" spans="1:3" x14ac:dyDescent="0.25">
      <c r="A6" t="s">
        <v>294</v>
      </c>
      <c r="B6">
        <v>1</v>
      </c>
      <c r="C6">
        <v>2.8110833333333302E-4</v>
      </c>
    </row>
    <row r="7" spans="1:3" x14ac:dyDescent="0.25">
      <c r="A7" t="s">
        <v>295</v>
      </c>
      <c r="B7">
        <v>1</v>
      </c>
      <c r="C7">
        <v>2.3796100000000002E-4</v>
      </c>
    </row>
    <row r="8" spans="1:3" x14ac:dyDescent="0.25">
      <c r="A8" t="s">
        <v>296</v>
      </c>
      <c r="B8">
        <v>1</v>
      </c>
      <c r="C8">
        <v>2.3314199999999998E-4</v>
      </c>
    </row>
    <row r="9" spans="1:3" x14ac:dyDescent="0.25">
      <c r="A9" t="s">
        <v>297</v>
      </c>
      <c r="B9">
        <v>1</v>
      </c>
      <c r="C9">
        <v>2.39242E-4</v>
      </c>
    </row>
    <row r="10" spans="1:3" x14ac:dyDescent="0.25">
      <c r="A10" t="s">
        <v>298</v>
      </c>
      <c r="B10">
        <v>1</v>
      </c>
      <c r="C10">
        <v>2.2451050000000001E-4</v>
      </c>
    </row>
    <row r="11" spans="1:3" x14ac:dyDescent="0.25">
      <c r="A11" t="s">
        <v>299</v>
      </c>
      <c r="B11">
        <v>1</v>
      </c>
      <c r="C11">
        <v>2.26615E-4</v>
      </c>
    </row>
    <row r="12" spans="1:3" x14ac:dyDescent="0.25">
      <c r="A12" t="s">
        <v>899</v>
      </c>
      <c r="B12">
        <v>2</v>
      </c>
      <c r="C12">
        <v>3.5691100000000001E-4</v>
      </c>
    </row>
    <row r="13" spans="1:3" x14ac:dyDescent="0.25">
      <c r="A13" t="s">
        <v>900</v>
      </c>
      <c r="B13">
        <v>2</v>
      </c>
      <c r="C13">
        <v>4.5820149999999999E-4</v>
      </c>
    </row>
    <row r="14" spans="1:3" x14ac:dyDescent="0.25">
      <c r="A14" t="s">
        <v>901</v>
      </c>
      <c r="B14">
        <v>2</v>
      </c>
      <c r="C14">
        <v>4.7194736842105301E-4</v>
      </c>
    </row>
    <row r="15" spans="1:3" x14ac:dyDescent="0.25">
      <c r="A15" t="s">
        <v>902</v>
      </c>
      <c r="B15">
        <v>2</v>
      </c>
      <c r="C15">
        <v>2.3102947368420999E-4</v>
      </c>
    </row>
    <row r="16" spans="1:3" x14ac:dyDescent="0.25">
      <c r="A16" t="s">
        <v>294</v>
      </c>
      <c r="B16">
        <v>2</v>
      </c>
      <c r="C16">
        <v>4.8915222222222204E-4</v>
      </c>
    </row>
    <row r="17" spans="1:3" x14ac:dyDescent="0.25">
      <c r="A17" t="s">
        <v>295</v>
      </c>
      <c r="B17">
        <v>2</v>
      </c>
      <c r="C17">
        <v>4.018375E-4</v>
      </c>
    </row>
    <row r="18" spans="1:3" x14ac:dyDescent="0.25">
      <c r="A18" t="s">
        <v>296</v>
      </c>
      <c r="B18">
        <v>2</v>
      </c>
      <c r="C18">
        <v>4.1194263157894701E-4</v>
      </c>
    </row>
    <row r="19" spans="1:3" x14ac:dyDescent="0.25">
      <c r="A19" t="s">
        <v>297</v>
      </c>
      <c r="B19">
        <v>2</v>
      </c>
      <c r="C19">
        <v>4.2663400000000001E-4</v>
      </c>
    </row>
    <row r="20" spans="1:3" x14ac:dyDescent="0.25">
      <c r="A20" t="s">
        <v>298</v>
      </c>
      <c r="B20">
        <v>2</v>
      </c>
      <c r="C20">
        <v>4.3566199999999996E-4</v>
      </c>
    </row>
    <row r="21" spans="1:3" x14ac:dyDescent="0.25">
      <c r="A21" t="s">
        <v>299</v>
      </c>
      <c r="B21">
        <v>2</v>
      </c>
      <c r="C21">
        <v>4.130615E-4</v>
      </c>
    </row>
    <row r="22" spans="1:3" x14ac:dyDescent="0.25">
      <c r="A22" t="s">
        <v>899</v>
      </c>
      <c r="B22">
        <v>3</v>
      </c>
      <c r="C22">
        <v>4.8690199999999999E-4</v>
      </c>
    </row>
    <row r="23" spans="1:3" x14ac:dyDescent="0.25">
      <c r="A23" t="s">
        <v>900</v>
      </c>
      <c r="B23">
        <v>3</v>
      </c>
      <c r="C23">
        <v>6.8743949999999993E-4</v>
      </c>
    </row>
    <row r="24" spans="1:3" x14ac:dyDescent="0.25">
      <c r="A24" t="s">
        <v>901</v>
      </c>
      <c r="B24">
        <v>3</v>
      </c>
      <c r="C24">
        <v>6.2415842105263198E-4</v>
      </c>
    </row>
    <row r="25" spans="1:3" x14ac:dyDescent="0.25">
      <c r="A25" t="s">
        <v>902</v>
      </c>
      <c r="B25">
        <v>3</v>
      </c>
      <c r="C25">
        <v>3.1268599999999995E-4</v>
      </c>
    </row>
    <row r="26" spans="1:3" x14ac:dyDescent="0.25">
      <c r="A26" t="s">
        <v>294</v>
      </c>
      <c r="B26">
        <v>3</v>
      </c>
      <c r="C26">
        <v>5.9673249999999995E-4</v>
      </c>
    </row>
    <row r="27" spans="1:3" x14ac:dyDescent="0.25">
      <c r="A27" t="s">
        <v>295</v>
      </c>
      <c r="B27">
        <v>3</v>
      </c>
      <c r="C27">
        <v>4.799785E-4</v>
      </c>
    </row>
    <row r="28" spans="1:3" x14ac:dyDescent="0.25">
      <c r="A28" t="s">
        <v>296</v>
      </c>
      <c r="B28">
        <v>3</v>
      </c>
      <c r="C28">
        <v>5.2246500000000006E-4</v>
      </c>
    </row>
    <row r="29" spans="1:3" x14ac:dyDescent="0.25">
      <c r="A29" t="s">
        <v>297</v>
      </c>
      <c r="B29">
        <v>3</v>
      </c>
      <c r="C29">
        <v>5.1505349999999997E-4</v>
      </c>
    </row>
    <row r="30" spans="1:3" x14ac:dyDescent="0.25">
      <c r="A30" t="s">
        <v>298</v>
      </c>
      <c r="B30">
        <v>3</v>
      </c>
      <c r="C30">
        <v>5.3573249999999998E-4</v>
      </c>
    </row>
    <row r="31" spans="1:3" x14ac:dyDescent="0.25">
      <c r="A31" t="s">
        <v>299</v>
      </c>
      <c r="B31">
        <v>3</v>
      </c>
      <c r="C31">
        <v>4.90745E-4</v>
      </c>
    </row>
    <row r="32" spans="1:3" x14ac:dyDescent="0.25">
      <c r="A32" t="s">
        <v>899</v>
      </c>
      <c r="B32">
        <v>4</v>
      </c>
      <c r="C32">
        <v>6.96823333333333E-4</v>
      </c>
    </row>
    <row r="33" spans="1:3" x14ac:dyDescent="0.25">
      <c r="A33" t="s">
        <v>900</v>
      </c>
      <c r="B33">
        <v>4</v>
      </c>
      <c r="C33">
        <v>8.7294050000000006E-4</v>
      </c>
    </row>
    <row r="34" spans="1:3" x14ac:dyDescent="0.25">
      <c r="A34" t="s">
        <v>901</v>
      </c>
      <c r="B34">
        <v>4</v>
      </c>
      <c r="C34">
        <v>6.7588000000000001E-4</v>
      </c>
    </row>
    <row r="35" spans="1:3" x14ac:dyDescent="0.25">
      <c r="A35" t="s">
        <v>902</v>
      </c>
      <c r="B35">
        <v>4</v>
      </c>
      <c r="C35">
        <v>3.5136E-4</v>
      </c>
    </row>
    <row r="36" spans="1:3" x14ac:dyDescent="0.25">
      <c r="A36" t="s">
        <v>294</v>
      </c>
      <c r="B36">
        <v>4</v>
      </c>
      <c r="C36">
        <v>6.58678E-4</v>
      </c>
    </row>
    <row r="37" spans="1:3" x14ac:dyDescent="0.25">
      <c r="A37" t="s">
        <v>295</v>
      </c>
      <c r="B37">
        <v>4</v>
      </c>
      <c r="C37">
        <v>5.9425437500000003E-4</v>
      </c>
    </row>
    <row r="38" spans="1:3" x14ac:dyDescent="0.25">
      <c r="A38" t="s">
        <v>296</v>
      </c>
      <c r="B38">
        <v>4</v>
      </c>
      <c r="C38">
        <v>6.3177700000000003E-4</v>
      </c>
    </row>
    <row r="39" spans="1:3" x14ac:dyDescent="0.25">
      <c r="A39" t="s">
        <v>297</v>
      </c>
      <c r="B39">
        <v>4</v>
      </c>
      <c r="C39">
        <v>6.3205150000000007E-4</v>
      </c>
    </row>
    <row r="40" spans="1:3" x14ac:dyDescent="0.25">
      <c r="A40" t="s">
        <v>298</v>
      </c>
      <c r="B40">
        <v>4</v>
      </c>
      <c r="C40">
        <v>6.2232200000000002E-4</v>
      </c>
    </row>
    <row r="41" spans="1:3" x14ac:dyDescent="0.25">
      <c r="A41" t="s">
        <v>299</v>
      </c>
      <c r="B41">
        <v>4</v>
      </c>
      <c r="C41">
        <v>6.2146799999999991E-4</v>
      </c>
    </row>
    <row r="42" spans="1:3" x14ac:dyDescent="0.25">
      <c r="A42" t="s">
        <v>899</v>
      </c>
      <c r="B42">
        <v>5</v>
      </c>
      <c r="C42">
        <v>9.0950999999999998E-4</v>
      </c>
    </row>
    <row r="43" spans="1:3" x14ac:dyDescent="0.25">
      <c r="A43" t="s">
        <v>900</v>
      </c>
      <c r="B43">
        <v>5</v>
      </c>
      <c r="C43">
        <v>1.152595E-3</v>
      </c>
    </row>
    <row r="44" spans="1:3" x14ac:dyDescent="0.25">
      <c r="A44" t="s">
        <v>901</v>
      </c>
      <c r="B44">
        <v>5</v>
      </c>
      <c r="C44">
        <v>7.7454750000000006E-4</v>
      </c>
    </row>
    <row r="45" spans="1:3" x14ac:dyDescent="0.25">
      <c r="A45" t="s">
        <v>902</v>
      </c>
      <c r="B45">
        <v>5</v>
      </c>
      <c r="C45">
        <v>4.2517E-4</v>
      </c>
    </row>
    <row r="46" spans="1:3" x14ac:dyDescent="0.25">
      <c r="A46" t="s">
        <v>294</v>
      </c>
      <c r="B46">
        <v>5</v>
      </c>
      <c r="C46">
        <v>8.1633249999999997E-4</v>
      </c>
    </row>
    <row r="47" spans="1:3" x14ac:dyDescent="0.25">
      <c r="A47" t="s">
        <v>295</v>
      </c>
      <c r="B47">
        <v>5</v>
      </c>
      <c r="C47">
        <v>7.5502750000000008E-4</v>
      </c>
    </row>
    <row r="48" spans="1:3" x14ac:dyDescent="0.25">
      <c r="A48" t="s">
        <v>296</v>
      </c>
      <c r="B48">
        <v>5</v>
      </c>
      <c r="C48">
        <v>7.6384200000000004E-4</v>
      </c>
    </row>
    <row r="49" spans="1:3" x14ac:dyDescent="0.25">
      <c r="A49" t="s">
        <v>297</v>
      </c>
      <c r="B49">
        <v>5</v>
      </c>
      <c r="C49">
        <v>8.2109049999999997E-4</v>
      </c>
    </row>
    <row r="50" spans="1:3" x14ac:dyDescent="0.25">
      <c r="A50" t="s">
        <v>298</v>
      </c>
      <c r="B50">
        <v>5</v>
      </c>
      <c r="C50">
        <v>7.8546650000000003E-4</v>
      </c>
    </row>
    <row r="51" spans="1:3" x14ac:dyDescent="0.25">
      <c r="A51" t="s">
        <v>299</v>
      </c>
      <c r="B51">
        <v>5</v>
      </c>
      <c r="C51">
        <v>7.6201199999999995E-4</v>
      </c>
    </row>
    <row r="52" spans="1:3" x14ac:dyDescent="0.25">
      <c r="A52" t="s">
        <v>899</v>
      </c>
      <c r="B52">
        <v>6</v>
      </c>
      <c r="C52">
        <v>1.225124E-3</v>
      </c>
    </row>
    <row r="53" spans="1:3" x14ac:dyDescent="0.25">
      <c r="A53" t="s">
        <v>900</v>
      </c>
      <c r="B53">
        <v>6</v>
      </c>
      <c r="C53">
        <v>1.4894505555555599E-3</v>
      </c>
    </row>
    <row r="54" spans="1:3" x14ac:dyDescent="0.25">
      <c r="A54" t="s">
        <v>901</v>
      </c>
      <c r="B54">
        <v>6</v>
      </c>
      <c r="C54">
        <v>8.5075736842105305E-4</v>
      </c>
    </row>
    <row r="55" spans="1:3" x14ac:dyDescent="0.25">
      <c r="A55" t="s">
        <v>902</v>
      </c>
      <c r="B55">
        <v>6</v>
      </c>
      <c r="C55">
        <v>5.8624049999999998E-4</v>
      </c>
    </row>
    <row r="56" spans="1:3" x14ac:dyDescent="0.25">
      <c r="A56" t="s">
        <v>294</v>
      </c>
      <c r="B56">
        <v>6</v>
      </c>
      <c r="C56">
        <v>9.0682600000000001E-4</v>
      </c>
    </row>
    <row r="57" spans="1:3" x14ac:dyDescent="0.25">
      <c r="A57" t="s">
        <v>295</v>
      </c>
      <c r="B57">
        <v>6</v>
      </c>
      <c r="C57">
        <v>8.2176149999999991E-4</v>
      </c>
    </row>
    <row r="58" spans="1:3" x14ac:dyDescent="0.25">
      <c r="A58" t="s">
        <v>296</v>
      </c>
      <c r="B58">
        <v>6</v>
      </c>
      <c r="C58">
        <v>8.2981349999999995E-4</v>
      </c>
    </row>
    <row r="59" spans="1:3" x14ac:dyDescent="0.25">
      <c r="A59" t="s">
        <v>297</v>
      </c>
      <c r="B59">
        <v>6</v>
      </c>
      <c r="C59">
        <v>8.6388199999999995E-4</v>
      </c>
    </row>
    <row r="60" spans="1:3" x14ac:dyDescent="0.25">
      <c r="A60" t="s">
        <v>298</v>
      </c>
      <c r="B60">
        <v>6</v>
      </c>
      <c r="C60">
        <v>9.0633799999999991E-4</v>
      </c>
    </row>
    <row r="61" spans="1:3" x14ac:dyDescent="0.25">
      <c r="A61" t="s">
        <v>299</v>
      </c>
      <c r="B61">
        <v>6</v>
      </c>
      <c r="C61">
        <v>8.0751800000000002E-4</v>
      </c>
    </row>
    <row r="62" spans="1:3" x14ac:dyDescent="0.25">
      <c r="A62" t="s">
        <v>899</v>
      </c>
      <c r="B62">
        <v>7</v>
      </c>
      <c r="C62">
        <v>1.4869231578947398E-3</v>
      </c>
    </row>
    <row r="63" spans="1:3" x14ac:dyDescent="0.25">
      <c r="A63" t="s">
        <v>900</v>
      </c>
      <c r="B63">
        <v>7</v>
      </c>
      <c r="C63">
        <v>1.4957538888888901E-3</v>
      </c>
    </row>
    <row r="64" spans="1:3" x14ac:dyDescent="0.25">
      <c r="A64" t="s">
        <v>901</v>
      </c>
      <c r="B64">
        <v>7</v>
      </c>
      <c r="C64">
        <v>9.4736388888888904E-4</v>
      </c>
    </row>
    <row r="65" spans="1:3" x14ac:dyDescent="0.25">
      <c r="A65" t="s">
        <v>902</v>
      </c>
      <c r="B65">
        <v>7</v>
      </c>
      <c r="C65">
        <v>9.0276187500000005E-4</v>
      </c>
    </row>
    <row r="66" spans="1:3" x14ac:dyDescent="0.25">
      <c r="A66" t="s">
        <v>294</v>
      </c>
      <c r="B66">
        <v>7</v>
      </c>
      <c r="C66">
        <v>1.0509690000000001E-3</v>
      </c>
    </row>
    <row r="67" spans="1:3" x14ac:dyDescent="0.25">
      <c r="A67" t="s">
        <v>295</v>
      </c>
      <c r="B67">
        <v>7</v>
      </c>
      <c r="C67">
        <v>9.5818800000000001E-4</v>
      </c>
    </row>
    <row r="68" spans="1:3" x14ac:dyDescent="0.25">
      <c r="A68" t="s">
        <v>296</v>
      </c>
      <c r="B68">
        <v>7</v>
      </c>
      <c r="C68">
        <v>1.0027179999999999E-3</v>
      </c>
    </row>
    <row r="69" spans="1:3" x14ac:dyDescent="0.25">
      <c r="A69" t="s">
        <v>297</v>
      </c>
      <c r="B69">
        <v>7</v>
      </c>
      <c r="C69">
        <v>1.0373965000000001E-3</v>
      </c>
    </row>
    <row r="70" spans="1:3" x14ac:dyDescent="0.25">
      <c r="A70" t="s">
        <v>298</v>
      </c>
      <c r="B70">
        <v>7</v>
      </c>
      <c r="C70">
        <v>1.017785E-3</v>
      </c>
    </row>
    <row r="71" spans="1:3" x14ac:dyDescent="0.25">
      <c r="A71" t="s">
        <v>299</v>
      </c>
      <c r="B71">
        <v>7</v>
      </c>
      <c r="C71">
        <v>9.0612449999999997E-4</v>
      </c>
    </row>
    <row r="72" spans="1:3" x14ac:dyDescent="0.25">
      <c r="A72" t="s">
        <v>899</v>
      </c>
      <c r="B72">
        <v>8</v>
      </c>
      <c r="C72">
        <v>1.91530368421053E-3</v>
      </c>
    </row>
    <row r="73" spans="1:3" x14ac:dyDescent="0.25">
      <c r="A73" t="s">
        <v>900</v>
      </c>
      <c r="B73">
        <v>8</v>
      </c>
      <c r="C73">
        <v>1.5207977777777801E-3</v>
      </c>
    </row>
    <row r="74" spans="1:3" x14ac:dyDescent="0.25">
      <c r="A74" t="s">
        <v>901</v>
      </c>
      <c r="B74">
        <v>8</v>
      </c>
      <c r="C74">
        <v>1.0322216666666701E-3</v>
      </c>
    </row>
    <row r="75" spans="1:3" x14ac:dyDescent="0.25">
      <c r="A75" t="s">
        <v>902</v>
      </c>
      <c r="B75">
        <v>8</v>
      </c>
      <c r="C75">
        <v>1.3270011764705901E-3</v>
      </c>
    </row>
    <row r="76" spans="1:3" x14ac:dyDescent="0.25">
      <c r="A76" t="s">
        <v>294</v>
      </c>
      <c r="B76">
        <v>8</v>
      </c>
      <c r="C76">
        <v>1.139663E-3</v>
      </c>
    </row>
    <row r="77" spans="1:3" x14ac:dyDescent="0.25">
      <c r="A77" t="s">
        <v>295</v>
      </c>
      <c r="B77">
        <v>8</v>
      </c>
      <c r="C77">
        <v>1.1338375000000001E-3</v>
      </c>
    </row>
    <row r="78" spans="1:3" x14ac:dyDescent="0.25">
      <c r="A78" t="s">
        <v>296</v>
      </c>
      <c r="B78">
        <v>8</v>
      </c>
      <c r="C78">
        <v>1.1415540000000001E-3</v>
      </c>
    </row>
    <row r="79" spans="1:3" x14ac:dyDescent="0.25">
      <c r="A79" t="s">
        <v>297</v>
      </c>
      <c r="B79">
        <v>8</v>
      </c>
      <c r="C79">
        <v>1.1543945000000002E-3</v>
      </c>
    </row>
    <row r="80" spans="1:3" x14ac:dyDescent="0.25">
      <c r="A80" t="s">
        <v>298</v>
      </c>
      <c r="B80">
        <v>8</v>
      </c>
      <c r="C80">
        <v>1.1521679999999999E-3</v>
      </c>
    </row>
    <row r="81" spans="1:3" x14ac:dyDescent="0.25">
      <c r="A81" t="s">
        <v>299</v>
      </c>
      <c r="B81">
        <v>8</v>
      </c>
      <c r="C81">
        <v>1.0291310000000002E-3</v>
      </c>
    </row>
    <row r="82" spans="1:3" x14ac:dyDescent="0.25">
      <c r="A82" t="s">
        <v>899</v>
      </c>
      <c r="B82">
        <v>9</v>
      </c>
      <c r="C82">
        <v>2.0686063157894698E-3</v>
      </c>
    </row>
    <row r="83" spans="1:3" x14ac:dyDescent="0.25">
      <c r="A83" t="s">
        <v>900</v>
      </c>
      <c r="B83">
        <v>9</v>
      </c>
      <c r="C83">
        <v>1.60311388888889E-3</v>
      </c>
    </row>
    <row r="84" spans="1:3" x14ac:dyDescent="0.25">
      <c r="A84" t="s">
        <v>901</v>
      </c>
      <c r="B84">
        <v>9</v>
      </c>
      <c r="C84">
        <v>1.2537194444444399E-3</v>
      </c>
    </row>
    <row r="85" spans="1:3" x14ac:dyDescent="0.25">
      <c r="A85" t="s">
        <v>902</v>
      </c>
      <c r="B85">
        <v>9</v>
      </c>
      <c r="C85">
        <v>1.9220761111111101E-3</v>
      </c>
    </row>
    <row r="86" spans="1:3" x14ac:dyDescent="0.25">
      <c r="A86" t="s">
        <v>294</v>
      </c>
      <c r="B86">
        <v>9</v>
      </c>
      <c r="C86">
        <v>1.4350554999999999E-3</v>
      </c>
    </row>
    <row r="87" spans="1:3" x14ac:dyDescent="0.25">
      <c r="A87" t="s">
        <v>295</v>
      </c>
      <c r="B87">
        <v>9</v>
      </c>
      <c r="C87">
        <v>1.4203544999999999E-3</v>
      </c>
    </row>
    <row r="88" spans="1:3" x14ac:dyDescent="0.25">
      <c r="A88" t="s">
        <v>296</v>
      </c>
      <c r="B88">
        <v>9</v>
      </c>
      <c r="C88">
        <v>1.439051E-3</v>
      </c>
    </row>
    <row r="89" spans="1:3" x14ac:dyDescent="0.25">
      <c r="A89" t="s">
        <v>297</v>
      </c>
      <c r="B89">
        <v>9</v>
      </c>
      <c r="C89">
        <v>1.483093E-3</v>
      </c>
    </row>
    <row r="90" spans="1:3" x14ac:dyDescent="0.25">
      <c r="A90" t="s">
        <v>298</v>
      </c>
      <c r="B90">
        <v>9</v>
      </c>
      <c r="C90">
        <v>1.3340089999999999E-3</v>
      </c>
    </row>
    <row r="91" spans="1:3" x14ac:dyDescent="0.25">
      <c r="A91" t="s">
        <v>299</v>
      </c>
      <c r="B91">
        <v>9</v>
      </c>
      <c r="C91">
        <v>1.3065895000000001E-3</v>
      </c>
    </row>
    <row r="92" spans="1:3" x14ac:dyDescent="0.25">
      <c r="A92" t="s">
        <v>899</v>
      </c>
      <c r="B92">
        <v>10</v>
      </c>
      <c r="C92">
        <v>2.22463789473684E-3</v>
      </c>
    </row>
    <row r="93" spans="1:3" x14ac:dyDescent="0.25">
      <c r="A93" t="s">
        <v>900</v>
      </c>
      <c r="B93">
        <v>10</v>
      </c>
      <c r="C93">
        <v>1.60043666666667E-3</v>
      </c>
    </row>
    <row r="94" spans="1:3" x14ac:dyDescent="0.25">
      <c r="A94" t="s">
        <v>901</v>
      </c>
      <c r="B94">
        <v>10</v>
      </c>
      <c r="C94">
        <v>1.7605955555555599E-3</v>
      </c>
    </row>
    <row r="95" spans="1:3" x14ac:dyDescent="0.25">
      <c r="A95" t="s">
        <v>902</v>
      </c>
      <c r="B95">
        <v>10</v>
      </c>
      <c r="C95">
        <v>2.3159259999999998E-3</v>
      </c>
    </row>
    <row r="96" spans="1:3" x14ac:dyDescent="0.25">
      <c r="A96" t="s">
        <v>294</v>
      </c>
      <c r="B96">
        <v>10</v>
      </c>
      <c r="C96">
        <v>2.0676255000000002E-3</v>
      </c>
    </row>
    <row r="97" spans="1:3" x14ac:dyDescent="0.25">
      <c r="A97" t="s">
        <v>295</v>
      </c>
      <c r="B97">
        <v>10</v>
      </c>
      <c r="C97">
        <v>2.0670154999999999E-3</v>
      </c>
    </row>
    <row r="98" spans="1:3" x14ac:dyDescent="0.25">
      <c r="A98" t="s">
        <v>296</v>
      </c>
      <c r="B98">
        <v>10</v>
      </c>
      <c r="C98">
        <v>2.059787E-3</v>
      </c>
    </row>
    <row r="99" spans="1:3" x14ac:dyDescent="0.25">
      <c r="A99" t="s">
        <v>297</v>
      </c>
      <c r="B99">
        <v>10</v>
      </c>
      <c r="C99">
        <v>2.1075805000000001E-3</v>
      </c>
    </row>
    <row r="100" spans="1:3" x14ac:dyDescent="0.25">
      <c r="A100" t="s">
        <v>298</v>
      </c>
      <c r="B100">
        <v>10</v>
      </c>
      <c r="C100">
        <v>1.9867395000000001E-3</v>
      </c>
    </row>
    <row r="101" spans="1:3" x14ac:dyDescent="0.25">
      <c r="A101" t="s">
        <v>299</v>
      </c>
      <c r="B101">
        <v>10</v>
      </c>
      <c r="C101">
        <v>2.0215400000000001E-3</v>
      </c>
    </row>
    <row r="102" spans="1:3" x14ac:dyDescent="0.25">
      <c r="A102" t="s">
        <v>899</v>
      </c>
      <c r="B102">
        <v>11</v>
      </c>
      <c r="C102">
        <v>2.28348684210526E-3</v>
      </c>
    </row>
    <row r="103" spans="1:3" x14ac:dyDescent="0.25">
      <c r="A103" t="s">
        <v>900</v>
      </c>
      <c r="B103">
        <v>11</v>
      </c>
      <c r="C103">
        <v>1.4840961111111102E-3</v>
      </c>
    </row>
    <row r="104" spans="1:3" x14ac:dyDescent="0.25">
      <c r="A104" t="s">
        <v>901</v>
      </c>
      <c r="B104">
        <v>11</v>
      </c>
      <c r="C104">
        <v>2.2281944444444398E-3</v>
      </c>
    </row>
    <row r="105" spans="1:3" x14ac:dyDescent="0.25">
      <c r="A105" t="s">
        <v>902</v>
      </c>
      <c r="B105">
        <v>11</v>
      </c>
      <c r="C105">
        <v>2.3950734999999999E-3</v>
      </c>
    </row>
    <row r="106" spans="1:3" x14ac:dyDescent="0.25">
      <c r="A106" t="s">
        <v>294</v>
      </c>
      <c r="B106">
        <v>11</v>
      </c>
      <c r="C106">
        <v>2.258342E-3</v>
      </c>
    </row>
    <row r="107" spans="1:3" x14ac:dyDescent="0.25">
      <c r="A107" t="s">
        <v>295</v>
      </c>
      <c r="B107">
        <v>11</v>
      </c>
      <c r="C107">
        <v>2.3175120000000003E-3</v>
      </c>
    </row>
    <row r="108" spans="1:3" x14ac:dyDescent="0.25">
      <c r="A108" t="s">
        <v>296</v>
      </c>
      <c r="B108">
        <v>11</v>
      </c>
      <c r="C108">
        <v>2.3368490000000002E-3</v>
      </c>
    </row>
    <row r="109" spans="1:3" x14ac:dyDescent="0.25">
      <c r="A109" t="s">
        <v>297</v>
      </c>
      <c r="B109">
        <v>11</v>
      </c>
      <c r="C109">
        <v>2.3027500000000001E-3</v>
      </c>
    </row>
    <row r="110" spans="1:3" x14ac:dyDescent="0.25">
      <c r="A110" t="s">
        <v>298</v>
      </c>
      <c r="B110">
        <v>11</v>
      </c>
      <c r="C110">
        <v>2.3174205000000003E-3</v>
      </c>
    </row>
    <row r="111" spans="1:3" x14ac:dyDescent="0.25">
      <c r="A111" t="s">
        <v>299</v>
      </c>
      <c r="B111">
        <v>11</v>
      </c>
      <c r="C111">
        <v>2.3564605000000001E-3</v>
      </c>
    </row>
    <row r="112" spans="1:3" x14ac:dyDescent="0.25">
      <c r="A112" t="s">
        <v>899</v>
      </c>
      <c r="B112">
        <v>12</v>
      </c>
      <c r="C112">
        <v>2.2141715789473701E-3</v>
      </c>
    </row>
    <row r="113" spans="1:3" x14ac:dyDescent="0.25">
      <c r="A113" t="s">
        <v>900</v>
      </c>
      <c r="B113">
        <v>12</v>
      </c>
      <c r="C113">
        <v>1.6623177777777801E-3</v>
      </c>
    </row>
    <row r="114" spans="1:3" x14ac:dyDescent="0.25">
      <c r="A114" t="s">
        <v>901</v>
      </c>
      <c r="B114">
        <v>12</v>
      </c>
      <c r="C114">
        <v>2.3823888888888901E-3</v>
      </c>
    </row>
    <row r="115" spans="1:3" x14ac:dyDescent="0.25">
      <c r="A115" t="s">
        <v>902</v>
      </c>
      <c r="B115">
        <v>12</v>
      </c>
      <c r="C115">
        <v>2.4264580000000003E-3</v>
      </c>
    </row>
    <row r="116" spans="1:3" x14ac:dyDescent="0.25">
      <c r="A116" t="s">
        <v>294</v>
      </c>
      <c r="B116">
        <v>12</v>
      </c>
      <c r="C116">
        <v>2.1917910000000002E-3</v>
      </c>
    </row>
    <row r="117" spans="1:3" x14ac:dyDescent="0.25">
      <c r="A117" t="s">
        <v>295</v>
      </c>
      <c r="B117">
        <v>12</v>
      </c>
      <c r="C117">
        <v>2.2598365E-3</v>
      </c>
    </row>
    <row r="118" spans="1:3" x14ac:dyDescent="0.25">
      <c r="A118" t="s">
        <v>296</v>
      </c>
      <c r="B118">
        <v>12</v>
      </c>
      <c r="C118">
        <v>2.1970064999999998E-3</v>
      </c>
    </row>
    <row r="119" spans="1:3" x14ac:dyDescent="0.25">
      <c r="A119" t="s">
        <v>297</v>
      </c>
      <c r="B119">
        <v>12</v>
      </c>
      <c r="C119">
        <v>2.1177979999999997E-3</v>
      </c>
    </row>
    <row r="120" spans="1:3" x14ac:dyDescent="0.25">
      <c r="A120" t="s">
        <v>298</v>
      </c>
      <c r="B120">
        <v>12</v>
      </c>
      <c r="C120">
        <v>2.2191190000000003E-3</v>
      </c>
    </row>
    <row r="121" spans="1:3" x14ac:dyDescent="0.25">
      <c r="A121" t="s">
        <v>299</v>
      </c>
      <c r="B121">
        <v>12</v>
      </c>
      <c r="C121">
        <v>2.3011945000000001E-3</v>
      </c>
    </row>
    <row r="122" spans="1:3" x14ac:dyDescent="0.25">
      <c r="A122" t="s">
        <v>899</v>
      </c>
      <c r="B122">
        <v>13</v>
      </c>
      <c r="C122">
        <v>1.89674684210526E-3</v>
      </c>
    </row>
    <row r="123" spans="1:3" x14ac:dyDescent="0.25">
      <c r="A123" t="s">
        <v>900</v>
      </c>
      <c r="B123">
        <v>13</v>
      </c>
      <c r="C123">
        <v>1.9046233333333299E-3</v>
      </c>
    </row>
    <row r="124" spans="1:3" x14ac:dyDescent="0.25">
      <c r="A124" t="s">
        <v>901</v>
      </c>
      <c r="B124">
        <v>13</v>
      </c>
      <c r="C124">
        <v>2.2020661111111098E-3</v>
      </c>
    </row>
    <row r="125" spans="1:3" x14ac:dyDescent="0.25">
      <c r="A125" t="s">
        <v>902</v>
      </c>
      <c r="B125">
        <v>13</v>
      </c>
      <c r="C125">
        <v>2.13073E-3</v>
      </c>
    </row>
    <row r="126" spans="1:3" x14ac:dyDescent="0.25">
      <c r="A126" t="s">
        <v>294</v>
      </c>
      <c r="B126">
        <v>13</v>
      </c>
      <c r="C126">
        <v>2.5720039999999997E-3</v>
      </c>
    </row>
    <row r="127" spans="1:3" x14ac:dyDescent="0.25">
      <c r="A127" t="s">
        <v>295</v>
      </c>
      <c r="B127">
        <v>13</v>
      </c>
      <c r="C127">
        <v>2.5480920000000001E-3</v>
      </c>
    </row>
    <row r="128" spans="1:3" x14ac:dyDescent="0.25">
      <c r="A128" t="s">
        <v>296</v>
      </c>
      <c r="B128">
        <v>13</v>
      </c>
      <c r="C128">
        <v>2.4468929999999999E-3</v>
      </c>
    </row>
    <row r="129" spans="1:3" x14ac:dyDescent="0.25">
      <c r="A129" t="s">
        <v>297</v>
      </c>
      <c r="B129">
        <v>13</v>
      </c>
      <c r="C129">
        <v>2.3779630000000003E-3</v>
      </c>
    </row>
    <row r="130" spans="1:3" x14ac:dyDescent="0.25">
      <c r="A130" t="s">
        <v>298</v>
      </c>
      <c r="B130">
        <v>13</v>
      </c>
      <c r="C130">
        <v>2.3758585E-3</v>
      </c>
    </row>
    <row r="131" spans="1:3" x14ac:dyDescent="0.25">
      <c r="A131" t="s">
        <v>299</v>
      </c>
      <c r="B131">
        <v>13</v>
      </c>
      <c r="C131">
        <v>2.4784910000000002E-3</v>
      </c>
    </row>
    <row r="132" spans="1:3" x14ac:dyDescent="0.25">
      <c r="A132" t="s">
        <v>899</v>
      </c>
      <c r="B132">
        <v>14</v>
      </c>
      <c r="C132">
        <v>1.7157694736842099E-3</v>
      </c>
    </row>
    <row r="133" spans="1:3" x14ac:dyDescent="0.25">
      <c r="A133" t="s">
        <v>900</v>
      </c>
      <c r="B133">
        <v>14</v>
      </c>
      <c r="C133">
        <v>1.9305144444444399E-3</v>
      </c>
    </row>
    <row r="134" spans="1:3" x14ac:dyDescent="0.25">
      <c r="A134" t="s">
        <v>901</v>
      </c>
      <c r="B134">
        <v>14</v>
      </c>
      <c r="C134">
        <v>1.9737905555555599E-3</v>
      </c>
    </row>
    <row r="135" spans="1:3" x14ac:dyDescent="0.25">
      <c r="A135" t="s">
        <v>902</v>
      </c>
      <c r="B135">
        <v>14</v>
      </c>
      <c r="C135">
        <v>1.5494E-3</v>
      </c>
    </row>
    <row r="136" spans="1:3" x14ac:dyDescent="0.25">
      <c r="A136" t="s">
        <v>294</v>
      </c>
      <c r="B136">
        <v>14</v>
      </c>
      <c r="C136">
        <v>2.7100165000000002E-3</v>
      </c>
    </row>
    <row r="137" spans="1:3" x14ac:dyDescent="0.25">
      <c r="A137" t="s">
        <v>295</v>
      </c>
      <c r="B137">
        <v>14</v>
      </c>
      <c r="C137">
        <v>3.0053784999999997E-3</v>
      </c>
    </row>
    <row r="138" spans="1:3" x14ac:dyDescent="0.25">
      <c r="A138" t="s">
        <v>296</v>
      </c>
      <c r="B138">
        <v>14</v>
      </c>
      <c r="C138">
        <v>2.840282E-3</v>
      </c>
    </row>
    <row r="139" spans="1:3" x14ac:dyDescent="0.25">
      <c r="A139" t="s">
        <v>297</v>
      </c>
      <c r="B139">
        <v>14</v>
      </c>
      <c r="C139">
        <v>2.7001489473684201E-3</v>
      </c>
    </row>
    <row r="140" spans="1:3" x14ac:dyDescent="0.25">
      <c r="A140" t="s">
        <v>298</v>
      </c>
      <c r="B140">
        <v>14</v>
      </c>
      <c r="C140">
        <v>2.4329544999999999E-3</v>
      </c>
    </row>
    <row r="141" spans="1:3" x14ac:dyDescent="0.25">
      <c r="A141" t="s">
        <v>299</v>
      </c>
      <c r="B141">
        <v>14</v>
      </c>
      <c r="C141">
        <v>2.4060839999999997E-3</v>
      </c>
    </row>
    <row r="142" spans="1:3" x14ac:dyDescent="0.25">
      <c r="A142" t="s">
        <v>899</v>
      </c>
      <c r="B142">
        <v>15</v>
      </c>
      <c r="C142">
        <v>1.8196621052631598E-3</v>
      </c>
    </row>
    <row r="143" spans="1:3" x14ac:dyDescent="0.25">
      <c r="A143" t="s">
        <v>900</v>
      </c>
      <c r="B143">
        <v>15</v>
      </c>
      <c r="C143">
        <v>1.774795E-3</v>
      </c>
    </row>
    <row r="144" spans="1:3" x14ac:dyDescent="0.25">
      <c r="A144" t="s">
        <v>901</v>
      </c>
      <c r="B144">
        <v>15</v>
      </c>
      <c r="C144">
        <v>1.6931566666666699E-3</v>
      </c>
    </row>
    <row r="145" spans="1:3" x14ac:dyDescent="0.25">
      <c r="A145" t="s">
        <v>902</v>
      </c>
      <c r="B145">
        <v>15</v>
      </c>
      <c r="C145">
        <v>0</v>
      </c>
    </row>
    <row r="146" spans="1:3" x14ac:dyDescent="0.25">
      <c r="A146" t="s">
        <v>294</v>
      </c>
      <c r="B146">
        <v>15</v>
      </c>
      <c r="C146">
        <v>2.1982366666666699E-3</v>
      </c>
    </row>
    <row r="147" spans="1:3" x14ac:dyDescent="0.25">
      <c r="A147" t="s">
        <v>295</v>
      </c>
      <c r="B147">
        <v>15</v>
      </c>
      <c r="C147">
        <v>2.9834228571428596E-3</v>
      </c>
    </row>
    <row r="148" spans="1:3" x14ac:dyDescent="0.25">
      <c r="A148" t="s">
        <v>296</v>
      </c>
      <c r="B148">
        <v>15</v>
      </c>
      <c r="C148">
        <v>2.8411766666666697E-3</v>
      </c>
    </row>
    <row r="149" spans="1:3" x14ac:dyDescent="0.25">
      <c r="A149" t="s">
        <v>297</v>
      </c>
      <c r="B149">
        <v>15</v>
      </c>
      <c r="C149">
        <v>2.5035162500000002E-3</v>
      </c>
    </row>
    <row r="150" spans="1:3" x14ac:dyDescent="0.25">
      <c r="A150" t="s">
        <v>298</v>
      </c>
      <c r="B150">
        <v>15</v>
      </c>
      <c r="C150">
        <v>2.1492587499999998E-3</v>
      </c>
    </row>
    <row r="151" spans="1:3" x14ac:dyDescent="0.25">
      <c r="A151" t="s">
        <v>299</v>
      </c>
      <c r="B151">
        <v>15</v>
      </c>
      <c r="C151">
        <v>2.1931024999999999E-3</v>
      </c>
    </row>
    <row r="152" spans="1:3" x14ac:dyDescent="0.25">
      <c r="A152" t="s">
        <v>899</v>
      </c>
      <c r="B152">
        <v>16</v>
      </c>
      <c r="C152">
        <v>1.89003684210526E-3</v>
      </c>
    </row>
    <row r="153" spans="1:3" x14ac:dyDescent="0.25">
      <c r="A153" t="s">
        <v>900</v>
      </c>
      <c r="B153">
        <v>16</v>
      </c>
      <c r="C153">
        <v>1.5171417647058798E-3</v>
      </c>
    </row>
    <row r="154" spans="1:3" x14ac:dyDescent="0.25">
      <c r="A154" t="s">
        <v>901</v>
      </c>
      <c r="B154">
        <v>16</v>
      </c>
      <c r="C154">
        <v>1.6653E-3</v>
      </c>
    </row>
    <row r="155" spans="1:3" x14ac:dyDescent="0.25">
      <c r="A155" t="s">
        <v>902</v>
      </c>
      <c r="B155">
        <v>16</v>
      </c>
      <c r="C155">
        <v>0</v>
      </c>
    </row>
    <row r="156" spans="1:3" x14ac:dyDescent="0.25">
      <c r="A156" t="s">
        <v>294</v>
      </c>
      <c r="B156">
        <v>16</v>
      </c>
      <c r="C156">
        <v>0</v>
      </c>
    </row>
    <row r="157" spans="1:3" x14ac:dyDescent="0.25">
      <c r="A157" t="s">
        <v>295</v>
      </c>
      <c r="B157">
        <v>16</v>
      </c>
      <c r="C157">
        <v>0</v>
      </c>
    </row>
    <row r="158" spans="1:3" x14ac:dyDescent="0.25">
      <c r="A158" t="s">
        <v>296</v>
      </c>
      <c r="B158">
        <v>16</v>
      </c>
      <c r="C158">
        <v>0</v>
      </c>
    </row>
    <row r="159" spans="1:3" x14ac:dyDescent="0.25">
      <c r="A159" t="s">
        <v>297</v>
      </c>
      <c r="B159">
        <v>16</v>
      </c>
      <c r="C159">
        <v>0</v>
      </c>
    </row>
    <row r="160" spans="1:3" x14ac:dyDescent="0.25">
      <c r="A160" t="s">
        <v>298</v>
      </c>
      <c r="B160">
        <v>16</v>
      </c>
      <c r="C160">
        <v>0</v>
      </c>
    </row>
    <row r="161" spans="1:3" x14ac:dyDescent="0.25">
      <c r="A161" t="s">
        <v>299</v>
      </c>
      <c r="B161">
        <v>16</v>
      </c>
      <c r="C161">
        <v>0</v>
      </c>
    </row>
    <row r="162" spans="1:3" x14ac:dyDescent="0.25">
      <c r="A162" t="s">
        <v>899</v>
      </c>
      <c r="B162">
        <v>17</v>
      </c>
      <c r="C162">
        <v>1.76662421052632E-3</v>
      </c>
    </row>
    <row r="163" spans="1:3" x14ac:dyDescent="0.25">
      <c r="A163" t="s">
        <v>900</v>
      </c>
      <c r="B163">
        <v>17</v>
      </c>
      <c r="C163">
        <v>1.26046333333333E-3</v>
      </c>
    </row>
    <row r="164" spans="1:3" x14ac:dyDescent="0.25">
      <c r="A164" t="s">
        <v>901</v>
      </c>
      <c r="B164">
        <v>17</v>
      </c>
      <c r="C164">
        <v>0</v>
      </c>
    </row>
    <row r="165" spans="1:3" x14ac:dyDescent="0.25">
      <c r="A165" t="s">
        <v>902</v>
      </c>
      <c r="B165">
        <v>17</v>
      </c>
      <c r="C165">
        <v>0</v>
      </c>
    </row>
    <row r="166" spans="1:3" x14ac:dyDescent="0.25">
      <c r="A166" t="s">
        <v>294</v>
      </c>
      <c r="B166">
        <v>17</v>
      </c>
      <c r="C166">
        <v>0</v>
      </c>
    </row>
    <row r="167" spans="1:3" x14ac:dyDescent="0.25">
      <c r="A167" t="s">
        <v>295</v>
      </c>
      <c r="B167">
        <v>17</v>
      </c>
      <c r="C167">
        <v>0</v>
      </c>
    </row>
    <row r="168" spans="1:3" x14ac:dyDescent="0.25">
      <c r="A168" t="s">
        <v>296</v>
      </c>
      <c r="B168">
        <v>17</v>
      </c>
      <c r="C168">
        <v>0</v>
      </c>
    </row>
    <row r="169" spans="1:3" x14ac:dyDescent="0.25">
      <c r="A169" t="s">
        <v>297</v>
      </c>
      <c r="B169">
        <v>17</v>
      </c>
      <c r="C169">
        <v>0</v>
      </c>
    </row>
    <row r="170" spans="1:3" x14ac:dyDescent="0.25">
      <c r="A170" t="s">
        <v>298</v>
      </c>
      <c r="B170">
        <v>17</v>
      </c>
      <c r="C170">
        <v>0</v>
      </c>
    </row>
    <row r="171" spans="1:3" x14ac:dyDescent="0.25">
      <c r="A171" t="s">
        <v>299</v>
      </c>
      <c r="B171">
        <v>17</v>
      </c>
      <c r="C171">
        <v>0</v>
      </c>
    </row>
    <row r="172" spans="1:3" x14ac:dyDescent="0.25">
      <c r="A172" t="s">
        <v>899</v>
      </c>
      <c r="B172">
        <v>18</v>
      </c>
      <c r="C172">
        <v>1.5492373333333301E-3</v>
      </c>
    </row>
    <row r="173" spans="1:3" x14ac:dyDescent="0.25">
      <c r="A173" t="s">
        <v>900</v>
      </c>
      <c r="B173">
        <v>18</v>
      </c>
      <c r="C173">
        <v>0</v>
      </c>
    </row>
    <row r="174" spans="1:3" x14ac:dyDescent="0.25">
      <c r="A174" t="s">
        <v>901</v>
      </c>
      <c r="B174">
        <v>18</v>
      </c>
      <c r="C174">
        <v>0</v>
      </c>
    </row>
    <row r="175" spans="1:3" x14ac:dyDescent="0.25">
      <c r="A175" t="s">
        <v>902</v>
      </c>
      <c r="B175">
        <v>18</v>
      </c>
      <c r="C175">
        <v>0</v>
      </c>
    </row>
    <row r="176" spans="1:3" x14ac:dyDescent="0.25">
      <c r="A176" t="s">
        <v>294</v>
      </c>
      <c r="B176">
        <v>18</v>
      </c>
      <c r="C176">
        <v>0</v>
      </c>
    </row>
    <row r="177" spans="1:3" x14ac:dyDescent="0.25">
      <c r="A177" t="s">
        <v>295</v>
      </c>
      <c r="B177">
        <v>18</v>
      </c>
      <c r="C177">
        <v>0</v>
      </c>
    </row>
    <row r="178" spans="1:3" x14ac:dyDescent="0.25">
      <c r="A178" t="s">
        <v>296</v>
      </c>
      <c r="B178">
        <v>18</v>
      </c>
      <c r="C178">
        <v>0</v>
      </c>
    </row>
    <row r="179" spans="1:3" x14ac:dyDescent="0.25">
      <c r="A179" t="s">
        <v>297</v>
      </c>
      <c r="B179">
        <v>18</v>
      </c>
      <c r="C179">
        <v>0</v>
      </c>
    </row>
    <row r="180" spans="1:3" x14ac:dyDescent="0.25">
      <c r="A180" t="s">
        <v>298</v>
      </c>
      <c r="B180">
        <v>18</v>
      </c>
      <c r="C180">
        <v>0</v>
      </c>
    </row>
    <row r="181" spans="1:3" x14ac:dyDescent="0.25">
      <c r="A181" t="s">
        <v>299</v>
      </c>
      <c r="B181">
        <v>18</v>
      </c>
      <c r="C181">
        <v>0</v>
      </c>
    </row>
    <row r="182" spans="1:3" x14ac:dyDescent="0.25">
      <c r="A182" t="s">
        <v>65</v>
      </c>
      <c r="B182">
        <v>1</v>
      </c>
      <c r="C182">
        <v>3.1125E-4</v>
      </c>
    </row>
    <row r="183" spans="1:3" x14ac:dyDescent="0.25">
      <c r="A183" t="s">
        <v>65</v>
      </c>
      <c r="B183">
        <v>2</v>
      </c>
      <c r="C183">
        <v>5.2587857142857104E-4</v>
      </c>
    </row>
    <row r="184" spans="1:3" x14ac:dyDescent="0.25">
      <c r="A184" t="s">
        <v>65</v>
      </c>
      <c r="B184">
        <v>3</v>
      </c>
      <c r="C184">
        <v>7.7345714285714307E-4</v>
      </c>
    </row>
    <row r="185" spans="1:3" x14ac:dyDescent="0.25">
      <c r="A185" t="s">
        <v>65</v>
      </c>
      <c r="B185">
        <v>4</v>
      </c>
      <c r="C185">
        <v>9.75857142857143E-4</v>
      </c>
    </row>
    <row r="186" spans="1:3" x14ac:dyDescent="0.25">
      <c r="A186" t="s">
        <v>65</v>
      </c>
      <c r="B186">
        <v>5</v>
      </c>
      <c r="C186">
        <v>1.1891855955678699E-3</v>
      </c>
    </row>
    <row r="187" spans="1:3" x14ac:dyDescent="0.25">
      <c r="A187" t="s">
        <v>65</v>
      </c>
      <c r="B187">
        <v>6</v>
      </c>
      <c r="C187">
        <v>1.61549868421053E-3</v>
      </c>
    </row>
    <row r="188" spans="1:3" x14ac:dyDescent="0.25">
      <c r="A188" t="s">
        <v>65</v>
      </c>
      <c r="B188">
        <v>7</v>
      </c>
      <c r="C188">
        <v>2.3324698060941799E-3</v>
      </c>
    </row>
    <row r="189" spans="1:3" x14ac:dyDescent="0.25">
      <c r="A189" t="s">
        <v>65</v>
      </c>
      <c r="B189">
        <v>8</v>
      </c>
      <c r="C189">
        <v>2.3940871972318299E-3</v>
      </c>
    </row>
    <row r="190" spans="1:3" x14ac:dyDescent="0.25">
      <c r="A190" t="s">
        <v>65</v>
      </c>
      <c r="B190">
        <v>9</v>
      </c>
      <c r="C190">
        <v>2.48405882352941E-3</v>
      </c>
    </row>
    <row r="191" spans="1:3" x14ac:dyDescent="0.25">
      <c r="A191" t="s">
        <v>65</v>
      </c>
      <c r="B191">
        <v>10</v>
      </c>
      <c r="C191">
        <v>2.6060830449826998E-3</v>
      </c>
    </row>
    <row r="192" spans="1:3" x14ac:dyDescent="0.25">
      <c r="A192" t="s">
        <v>65</v>
      </c>
      <c r="B192">
        <v>11</v>
      </c>
      <c r="C192">
        <v>0</v>
      </c>
    </row>
    <row r="193" spans="1:3" x14ac:dyDescent="0.25">
      <c r="A193" t="s">
        <v>66</v>
      </c>
      <c r="B193">
        <v>1</v>
      </c>
      <c r="C193">
        <v>4.0330714285714299E-4</v>
      </c>
    </row>
    <row r="194" spans="1:3" x14ac:dyDescent="0.25">
      <c r="A194" t="s">
        <v>66</v>
      </c>
      <c r="B194">
        <v>2</v>
      </c>
      <c r="C194">
        <v>5.9999999999999995E-4</v>
      </c>
    </row>
    <row r="195" spans="1:3" x14ac:dyDescent="0.25">
      <c r="A195" t="s">
        <v>66</v>
      </c>
      <c r="B195">
        <v>3</v>
      </c>
      <c r="C195">
        <v>8.3691428571428601E-4</v>
      </c>
    </row>
    <row r="196" spans="1:3" x14ac:dyDescent="0.25">
      <c r="A196" t="s">
        <v>66</v>
      </c>
      <c r="B196">
        <v>4</v>
      </c>
      <c r="C196">
        <v>1.238E-3</v>
      </c>
    </row>
    <row r="197" spans="1:3" x14ac:dyDescent="0.25">
      <c r="A197" t="s">
        <v>66</v>
      </c>
      <c r="B197">
        <v>5</v>
      </c>
      <c r="C197">
        <v>0</v>
      </c>
    </row>
    <row r="198" spans="1:3" x14ac:dyDescent="0.25">
      <c r="A198" t="s">
        <v>66</v>
      </c>
      <c r="B198">
        <v>6</v>
      </c>
      <c r="C198">
        <v>1.7969280000000002E-3</v>
      </c>
    </row>
    <row r="199" spans="1:3" x14ac:dyDescent="0.25">
      <c r="A199" t="s">
        <v>66</v>
      </c>
      <c r="B199">
        <v>7</v>
      </c>
      <c r="C199">
        <v>2.7957222222222198E-3</v>
      </c>
    </row>
    <row r="200" spans="1:3" x14ac:dyDescent="0.25">
      <c r="A200" t="s">
        <v>66</v>
      </c>
      <c r="B200">
        <v>8</v>
      </c>
      <c r="C200">
        <v>2.5563428571428598E-3</v>
      </c>
    </row>
    <row r="201" spans="1:3" x14ac:dyDescent="0.25">
      <c r="A201" t="s">
        <v>66</v>
      </c>
      <c r="B201">
        <v>9</v>
      </c>
      <c r="C201">
        <v>2.6966939999999999E-3</v>
      </c>
    </row>
    <row r="202" spans="1:3" x14ac:dyDescent="0.25">
      <c r="A202" t="s">
        <v>66</v>
      </c>
      <c r="B202">
        <v>10</v>
      </c>
      <c r="C202">
        <v>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0"/>
  <sheetViews>
    <sheetView zoomScaleNormal="100" workbookViewId="0">
      <selection activeCell="E12" activeCellId="1" sqref="I1706:O1706 E12"/>
    </sheetView>
  </sheetViews>
  <sheetFormatPr defaultColWidth="8.5703125" defaultRowHeight="15" x14ac:dyDescent="0.25"/>
  <cols>
    <col min="2" max="2" width="10.28515625" customWidth="1"/>
  </cols>
  <sheetData>
    <row r="1" spans="1:3" x14ac:dyDescent="0.25">
      <c r="A1" s="3" t="s">
        <v>0</v>
      </c>
      <c r="B1" s="5" t="s">
        <v>1</v>
      </c>
      <c r="C1" s="6" t="s">
        <v>22</v>
      </c>
    </row>
    <row r="3" spans="1:3" x14ac:dyDescent="0.25">
      <c r="A3" s="3" t="s">
        <v>314</v>
      </c>
      <c r="B3" s="54">
        <v>38459</v>
      </c>
      <c r="C3">
        <v>1.4011499999999999</v>
      </c>
    </row>
    <row r="4" spans="1:3" x14ac:dyDescent="0.25">
      <c r="A4" s="3" t="s">
        <v>314</v>
      </c>
      <c r="B4" s="54">
        <v>38465</v>
      </c>
      <c r="C4">
        <v>3.02841</v>
      </c>
    </row>
    <row r="5" spans="1:3" x14ac:dyDescent="0.25">
      <c r="A5" s="3" t="s">
        <v>314</v>
      </c>
      <c r="B5" s="54">
        <v>38472</v>
      </c>
      <c r="C5">
        <v>3.7477399999999998</v>
      </c>
    </row>
    <row r="6" spans="1:3" x14ac:dyDescent="0.25">
      <c r="A6" s="3" t="s">
        <v>314</v>
      </c>
      <c r="B6" s="54">
        <v>38480</v>
      </c>
      <c r="C6">
        <v>3.5118399999999999</v>
      </c>
    </row>
    <row r="7" spans="1:3" x14ac:dyDescent="0.25">
      <c r="A7" s="3" t="s">
        <v>314</v>
      </c>
      <c r="B7" s="54">
        <v>38486</v>
      </c>
      <c r="C7">
        <v>3.28382</v>
      </c>
    </row>
    <row r="8" spans="1:3" x14ac:dyDescent="0.25">
      <c r="A8" s="3" t="s">
        <v>314</v>
      </c>
      <c r="B8" s="54">
        <v>38492</v>
      </c>
      <c r="C8">
        <v>3.0244300000000002</v>
      </c>
    </row>
    <row r="9" spans="1:3" x14ac:dyDescent="0.25">
      <c r="A9" s="3" t="s">
        <v>314</v>
      </c>
      <c r="B9" s="54">
        <v>38500</v>
      </c>
      <c r="C9">
        <v>2.9529399999999999</v>
      </c>
    </row>
    <row r="10" spans="1:3" x14ac:dyDescent="0.25">
      <c r="A10" s="3" t="s">
        <v>314</v>
      </c>
      <c r="B10" s="54">
        <v>38504</v>
      </c>
    </row>
    <row r="11" spans="1:3" x14ac:dyDescent="0.25">
      <c r="A11" s="3" t="s">
        <v>314</v>
      </c>
      <c r="B11" s="54">
        <v>38506</v>
      </c>
      <c r="C11">
        <v>3.0223399999999998</v>
      </c>
    </row>
    <row r="12" spans="1:3" x14ac:dyDescent="0.25">
      <c r="A12" s="3" t="s">
        <v>314</v>
      </c>
      <c r="B12" s="54">
        <v>38513</v>
      </c>
      <c r="C12">
        <v>2.67685</v>
      </c>
    </row>
    <row r="13" spans="1:3" x14ac:dyDescent="0.25">
      <c r="A13" s="3" t="s">
        <v>314</v>
      </c>
      <c r="B13" s="54">
        <v>38517</v>
      </c>
    </row>
    <row r="14" spans="1:3" x14ac:dyDescent="0.25">
      <c r="A14" s="3" t="s">
        <v>314</v>
      </c>
      <c r="B14" s="54">
        <v>38520</v>
      </c>
      <c r="C14">
        <v>2.2374499999999999</v>
      </c>
    </row>
    <row r="15" spans="1:3" x14ac:dyDescent="0.25">
      <c r="A15" s="3" t="s">
        <v>314</v>
      </c>
      <c r="B15" s="54">
        <v>38526</v>
      </c>
      <c r="C15">
        <v>1.6023000000000001</v>
      </c>
    </row>
    <row r="16" spans="1:3" x14ac:dyDescent="0.25">
      <c r="A16" s="3" t="s">
        <v>314</v>
      </c>
      <c r="B16" s="54">
        <v>38533</v>
      </c>
      <c r="C16">
        <v>0.99854399999999999</v>
      </c>
    </row>
    <row r="17" spans="1:3" x14ac:dyDescent="0.25">
      <c r="A17" s="3" t="s">
        <v>314</v>
      </c>
      <c r="B17" s="54">
        <v>38540</v>
      </c>
      <c r="C17">
        <v>0.52780300000000002</v>
      </c>
    </row>
    <row r="18" spans="1:3" x14ac:dyDescent="0.25">
      <c r="A18" s="3" t="s">
        <v>314</v>
      </c>
      <c r="B18" s="54">
        <v>38547</v>
      </c>
      <c r="C18">
        <v>0.36234699999999997</v>
      </c>
    </row>
    <row r="19" spans="1:3" x14ac:dyDescent="0.25">
      <c r="A19" s="3" t="s">
        <v>314</v>
      </c>
      <c r="B19" s="54">
        <v>38548</v>
      </c>
    </row>
    <row r="20" spans="1:3" x14ac:dyDescent="0.25">
      <c r="A20" s="3" t="s">
        <v>314</v>
      </c>
      <c r="B20" s="54">
        <v>38553</v>
      </c>
      <c r="C20">
        <v>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Observed</vt:lpstr>
      <vt:lpstr>Sheet2</vt:lpstr>
      <vt:lpstr>Sheet1</vt:lpstr>
      <vt:lpstr>Griffith</vt:lpstr>
      <vt:lpstr>YuchengSWData</vt:lpstr>
      <vt:lpstr>MaxLeafArea</vt:lpstr>
      <vt:lpstr>QuestionableData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Huth, Neil (CES, Toowoomba)</dc:creator>
  <dc:description/>
  <cp:lastModifiedBy>Hamish Brown</cp:lastModifiedBy>
  <cp:revision>1</cp:revision>
  <cp:lastPrinted>2016-04-22T04:05:48Z</cp:lastPrinted>
  <dcterms:created xsi:type="dcterms:W3CDTF">2014-04-28T02:28:47Z</dcterms:created>
  <dcterms:modified xsi:type="dcterms:W3CDTF">2024-03-24T21:18:40Z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2023-07-28T22:19:04Z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d1d26ed3-6a6c-4092-884a-77f78f82d651</vt:lpwstr>
  </property>
  <property fmtid="{D5CDD505-2E9C-101B-9397-08002B2CF9AE}" pid="8" name="MSIP_Label_8d8f3512-c98a-4fbc-ad6e-3260f1cde3f8_ContentBits">
    <vt:lpwstr>0</vt:lpwstr>
  </property>
</Properties>
</file>